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6.xml" ContentType="application/vnd.openxmlformats-officedocument.spreadsheetml.table+xml"/>
  <Override PartName="/xl/queryTables/queryTable1.xml" ContentType="application/vnd.openxmlformats-officedocument.spreadsheetml.queryTable+xml"/>
  <Override PartName="/xl/tables/table7.xml" ContentType="application/vnd.openxmlformats-officedocument.spreadsheetml.table+xml"/>
  <Override PartName="/xl/queryTables/queryTable2.xml" ContentType="application/vnd.openxmlformats-officedocument.spreadsheetml.queryTable+xml"/>
  <Override PartName="/xl/tables/table8.xml" ContentType="application/vnd.openxmlformats-officedocument.spreadsheetml.table+xml"/>
  <Override PartName="/xl/queryTables/queryTable3.xml" ContentType="application/vnd.openxmlformats-officedocument.spreadsheetml.queryTable+xml"/>
  <Override PartName="/xl/tables/table9.xml" ContentType="application/vnd.openxmlformats-officedocument.spreadsheetml.table+xml"/>
  <Override PartName="/xl/queryTables/queryTable4.xml" ContentType="application/vnd.openxmlformats-officedocument.spreadsheetml.queryTable+xml"/>
  <Override PartName="/xl/tables/table10.xml" ContentType="application/vnd.openxmlformats-officedocument.spreadsheetml.table+xml"/>
  <Override PartName="/xl/queryTables/queryTable5.xml" ContentType="application/vnd.openxmlformats-officedocument.spreadsheetml.queryTable+xml"/>
  <Override PartName="/xl/tables/table11.xml" ContentType="application/vnd.openxmlformats-officedocument.spreadsheetml.table+xml"/>
  <Override PartName="/xl/queryTables/queryTable6.xml" ContentType="application/vnd.openxmlformats-officedocument.spreadsheetml.queryTable+xml"/>
  <Override PartName="/xl/tables/table12.xml" ContentType="application/vnd.openxmlformats-officedocument.spreadsheetml.table+xml"/>
  <Override PartName="/xl/queryTables/queryTable7.xml" ContentType="application/vnd.openxmlformats-officedocument.spreadsheetml.queryTable+xml"/>
  <Override PartName="/xl/tables/table13.xml" ContentType="application/vnd.openxmlformats-officedocument.spreadsheetml.table+xml"/>
  <Override PartName="/xl/queryTables/queryTable8.xml" ContentType="application/vnd.openxmlformats-officedocument.spreadsheetml.queryTable+xml"/>
  <Override PartName="/xl/tables/table14.xml" ContentType="application/vnd.openxmlformats-officedocument.spreadsheetml.table+xml"/>
  <Override PartName="/xl/queryTables/queryTable9.xml" ContentType="application/vnd.openxmlformats-officedocument.spreadsheetml.queryTable+xml"/>
  <Override PartName="/xl/tables/table15.xml" ContentType="application/vnd.openxmlformats-officedocument.spreadsheetml.table+xml"/>
  <Override PartName="/xl/queryTables/queryTable10.xml" ContentType="application/vnd.openxmlformats-officedocument.spreadsheetml.queryTable+xml"/>
  <Override PartName="/xl/tables/table16.xml" ContentType="application/vnd.openxmlformats-officedocument.spreadsheetml.table+xml"/>
  <Override PartName="/xl/queryTables/queryTable11.xml" ContentType="application/vnd.openxmlformats-officedocument.spreadsheetml.queryTable+xml"/>
  <Override PartName="/xl/tables/table17.xml" ContentType="application/vnd.openxmlformats-officedocument.spreadsheetml.table+xml"/>
  <Override PartName="/xl/queryTables/queryTable12.xml" ContentType="application/vnd.openxmlformats-officedocument.spreadsheetml.queryTable+xml"/>
  <Override PartName="/xl/tables/table18.xml" ContentType="application/vnd.openxmlformats-officedocument.spreadsheetml.table+xml"/>
  <Override PartName="/xl/queryTables/queryTable13.xml" ContentType="application/vnd.openxmlformats-officedocument.spreadsheetml.queryTable+xml"/>
  <Override PartName="/xl/tables/table19.xml" ContentType="application/vnd.openxmlformats-officedocument.spreadsheetml.table+xml"/>
  <Override PartName="/xl/queryTables/queryTable14.xml" ContentType="application/vnd.openxmlformats-officedocument.spreadsheetml.queryTable+xml"/>
  <Override PartName="/xl/tables/table20.xml" ContentType="application/vnd.openxmlformats-officedocument.spreadsheetml.table+xml"/>
  <Override PartName="/xl/queryTables/queryTable15.xml" ContentType="application/vnd.openxmlformats-officedocument.spreadsheetml.queryTable+xml"/>
  <Override PartName="/xl/tables/table21.xml" ContentType="application/vnd.openxmlformats-officedocument.spreadsheetml.table+xml"/>
  <Override PartName="/xl/queryTables/queryTable16.xml" ContentType="application/vnd.openxmlformats-officedocument.spreadsheetml.queryTable+xml"/>
  <Override PartName="/xl/tables/table22.xml" ContentType="application/vnd.openxmlformats-officedocument.spreadsheetml.table+xml"/>
  <Override PartName="/xl/queryTables/queryTable1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rojets web\cvrp\"/>
    </mc:Choice>
  </mc:AlternateContent>
  <xr:revisionPtr revIDLastSave="0" documentId="13_ncr:1_{E3F33B93-195C-4A80-AAA1-A76D2E50442E}" xr6:coauthVersionLast="47" xr6:coauthVersionMax="47" xr10:uidLastSave="{00000000-0000-0000-0000-000000000000}"/>
  <bookViews>
    <workbookView xWindow="-120" yWindow="-120" windowWidth="29040" windowHeight="15840" tabRatio="829" firstSheet="11" activeTab="17" xr2:uid="{F36E4A53-DE61-4EE0-890A-EC15753B6C50}"/>
  </bookViews>
  <sheets>
    <sheet name="Analyse" sheetId="19" r:id="rId1"/>
    <sheet name="Tabou_1000_1" sheetId="31" r:id="rId2"/>
    <sheet name="Tabou_1000_10" sheetId="32" r:id="rId3"/>
    <sheet name="Tabou_1000_20" sheetId="33" r:id="rId4"/>
    <sheet name="Tabou_1000_30" sheetId="34" r:id="rId5"/>
    <sheet name="Tabou_10000_1" sheetId="35" r:id="rId6"/>
    <sheet name="Tabou_10000_10" sheetId="36" r:id="rId7"/>
    <sheet name="Tabou_10000_20" sheetId="37" r:id="rId8"/>
    <sheet name="Tabou_10000_30" sheetId="38" r:id="rId9"/>
    <sheet name="Recuit simulé_10000_0 5_10" sheetId="39" r:id="rId10"/>
    <sheet name="Recuit simulé_10000_0 5_50" sheetId="40" r:id="rId11"/>
    <sheet name="Recuit simulé_10000_0 5_250" sheetId="41" r:id="rId12"/>
    <sheet name="Recuit simulé_10000_0 7_10" sheetId="42" r:id="rId13"/>
    <sheet name="Recuit simulé_10000_0 7_50" sheetId="43" r:id="rId14"/>
    <sheet name="Recuit simulé_10000_0 7_250" sheetId="44" r:id="rId15"/>
    <sheet name="Recuit simulé_10000_0 9_10" sheetId="45" r:id="rId16"/>
    <sheet name="Recuit simulé_10000_0 9_50" sheetId="46" r:id="rId17"/>
    <sheet name="Recuit simulé_10000_0 9_250" sheetId="47" r:id="rId18"/>
  </sheets>
  <definedNames>
    <definedName name="DonnéesExternes_1" localSheetId="9" hidden="1">'Recuit simulé_10000_0 5_10'!$A$1:$L$29</definedName>
    <definedName name="DonnéesExternes_1" localSheetId="11" hidden="1">'Recuit simulé_10000_0 5_250'!$A$1:$L$29</definedName>
    <definedName name="DonnéesExternes_1" localSheetId="10" hidden="1">'Recuit simulé_10000_0 5_50'!$A$1:$L$29</definedName>
    <definedName name="DonnéesExternes_1" localSheetId="12" hidden="1">'Recuit simulé_10000_0 7_10'!$A$1:$L$29</definedName>
    <definedName name="DonnéesExternes_1" localSheetId="14" hidden="1">'Recuit simulé_10000_0 7_250'!$A$1:$L$29</definedName>
    <definedName name="DonnéesExternes_1" localSheetId="13" hidden="1">'Recuit simulé_10000_0 7_50'!$A$1:$L$29</definedName>
    <definedName name="DonnéesExternes_1" localSheetId="15" hidden="1">'Recuit simulé_10000_0 9_10'!$A$1:$L$29</definedName>
    <definedName name="DonnéesExternes_1" localSheetId="17" hidden="1">'Recuit simulé_10000_0 9_250'!$A$1:$L$29</definedName>
    <definedName name="DonnéesExternes_1" localSheetId="16" hidden="1">'Recuit simulé_10000_0 9_50'!$A$1:$L$29</definedName>
    <definedName name="DonnéesExternes_1" localSheetId="1" hidden="1">Tabou_1000_1!$A$1:$K$29</definedName>
    <definedName name="DonnéesExternes_1" localSheetId="6" hidden="1">Tabou_10000_10!$A$1:$K$29</definedName>
    <definedName name="DonnéesExternes_1" localSheetId="7" hidden="1">Tabou_10000_20!$A$1:$K$29</definedName>
    <definedName name="DonnéesExternes_1" localSheetId="8" hidden="1">Tabou_10000_30!$A$1:$K$29</definedName>
    <definedName name="DonnéesExternes_2" localSheetId="2" hidden="1">Tabou_1000_10!$A$1:$K$29</definedName>
    <definedName name="DonnéesExternes_3" localSheetId="3" hidden="1">Tabou_1000_20!$A$1:$K$29</definedName>
    <definedName name="DonnéesExternes_4" localSheetId="4" hidden="1">Tabou_1000_30!$A$1:$K$29</definedName>
    <definedName name="DonnéesExternes_5" localSheetId="5" hidden="1">Tabou_10000_1!$A$1:$K$29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0" i="33" l="1"/>
  <c r="I30" i="34"/>
  <c r="I30" i="32"/>
  <c r="I30" i="31"/>
  <c r="I30" i="46"/>
  <c r="U52" i="19"/>
  <c r="U54" i="19"/>
  <c r="U53" i="19"/>
  <c r="V50" i="19"/>
  <c r="U50" i="19"/>
  <c r="T50" i="19"/>
  <c r="U49" i="19"/>
  <c r="V49" i="19"/>
  <c r="T49" i="19"/>
  <c r="U35" i="19"/>
  <c r="U34" i="19"/>
  <c r="U33" i="19"/>
  <c r="U31" i="19"/>
  <c r="V31" i="19"/>
  <c r="T31" i="19"/>
  <c r="U30" i="19"/>
  <c r="V30" i="19"/>
  <c r="T30" i="19"/>
  <c r="U17" i="19"/>
  <c r="U16" i="19"/>
  <c r="U15" i="19"/>
  <c r="V13" i="19"/>
  <c r="U13" i="19"/>
  <c r="T13" i="19"/>
  <c r="V12" i="19"/>
  <c r="U12" i="19"/>
  <c r="T12" i="19"/>
  <c r="P36" i="19"/>
  <c r="O36" i="19"/>
  <c r="N36" i="19"/>
  <c r="M36" i="19"/>
  <c r="L36" i="19"/>
  <c r="P35" i="19"/>
  <c r="O35" i="19"/>
  <c r="N35" i="19"/>
  <c r="M35" i="19"/>
  <c r="L35" i="19"/>
  <c r="P34" i="19"/>
  <c r="O34" i="19"/>
  <c r="N34" i="19"/>
  <c r="M34" i="19"/>
  <c r="L34" i="19"/>
  <c r="P33" i="19"/>
  <c r="O33" i="19"/>
  <c r="N33" i="19"/>
  <c r="M33" i="19"/>
  <c r="L33" i="19"/>
  <c r="P32" i="19"/>
  <c r="O32" i="19"/>
  <c r="N32" i="19"/>
  <c r="M32" i="19"/>
  <c r="L32" i="19"/>
  <c r="P31" i="19"/>
  <c r="O31" i="19"/>
  <c r="N31" i="19"/>
  <c r="M31" i="19"/>
  <c r="L31" i="19"/>
  <c r="P30" i="19"/>
  <c r="O30" i="19"/>
  <c r="N30" i="19"/>
  <c r="M30" i="19"/>
  <c r="L30" i="19"/>
  <c r="P29" i="19"/>
  <c r="O29" i="19"/>
  <c r="N29" i="19"/>
  <c r="M29" i="19"/>
  <c r="L29" i="19"/>
  <c r="P28" i="19"/>
  <c r="O28" i="19"/>
  <c r="N44" i="19" s="1"/>
  <c r="N28" i="19"/>
  <c r="M28" i="19"/>
  <c r="L28" i="19"/>
  <c r="P27" i="19"/>
  <c r="O27" i="19"/>
  <c r="N43" i="19" s="1"/>
  <c r="N27" i="19"/>
  <c r="M27" i="19"/>
  <c r="L27" i="19"/>
  <c r="P26" i="19"/>
  <c r="O26" i="19"/>
  <c r="N42" i="19" s="1"/>
  <c r="N26" i="19"/>
  <c r="M26" i="19"/>
  <c r="L26" i="19"/>
  <c r="P25" i="19"/>
  <c r="O25" i="19"/>
  <c r="N41" i="19" s="1"/>
  <c r="N25" i="19"/>
  <c r="M25" i="19"/>
  <c r="L25" i="19"/>
  <c r="P13" i="19"/>
  <c r="O13" i="19"/>
  <c r="N13" i="19"/>
  <c r="M13" i="19"/>
  <c r="L13" i="19"/>
  <c r="P9" i="19"/>
  <c r="O9" i="19"/>
  <c r="N9" i="19"/>
  <c r="M9" i="19"/>
  <c r="L9" i="19"/>
  <c r="P12" i="19"/>
  <c r="O12" i="19"/>
  <c r="N12" i="19"/>
  <c r="M12" i="19"/>
  <c r="L12" i="19"/>
  <c r="P8" i="19"/>
  <c r="O8" i="19"/>
  <c r="N8" i="19"/>
  <c r="M8" i="19"/>
  <c r="L8" i="19"/>
  <c r="P11" i="19"/>
  <c r="O11" i="19"/>
  <c r="N11" i="19"/>
  <c r="M11" i="19"/>
  <c r="L11" i="19"/>
  <c r="P7" i="19"/>
  <c r="O7" i="19"/>
  <c r="N7" i="19"/>
  <c r="M7" i="19"/>
  <c r="L7" i="19"/>
  <c r="P14" i="19"/>
  <c r="O14" i="19"/>
  <c r="N14" i="19"/>
  <c r="M14" i="19"/>
  <c r="L14" i="19"/>
  <c r="P10" i="19"/>
  <c r="O10" i="19"/>
  <c r="N10" i="19"/>
  <c r="M10" i="19"/>
  <c r="L10" i="19"/>
  <c r="P6" i="19"/>
  <c r="O6" i="19"/>
  <c r="N6" i="19"/>
  <c r="M6" i="19"/>
  <c r="L6" i="19"/>
  <c r="O5" i="19"/>
  <c r="M5" i="19"/>
  <c r="P5" i="19"/>
  <c r="N5" i="19"/>
  <c r="L5" i="19"/>
  <c r="P4" i="19"/>
  <c r="O4" i="19"/>
  <c r="N4" i="19"/>
  <c r="M4" i="19"/>
  <c r="L4" i="19"/>
  <c r="P3" i="19"/>
  <c r="O3" i="19"/>
  <c r="N3" i="19"/>
  <c r="L3" i="19"/>
  <c r="M3" i="19"/>
  <c r="B4" i="19"/>
  <c r="B3" i="19"/>
  <c r="B2" i="19"/>
  <c r="N21" i="19" l="1"/>
  <c r="M37" i="19"/>
  <c r="N37" i="19"/>
  <c r="N19" i="19"/>
  <c r="O37" i="19"/>
  <c r="N15" i="19"/>
  <c r="N20" i="19"/>
  <c r="N38" i="19"/>
  <c r="O16" i="19"/>
  <c r="M16" i="19"/>
  <c r="N16" i="19"/>
  <c r="N18" i="19"/>
  <c r="M15" i="19"/>
  <c r="O15" i="19"/>
  <c r="M38" i="19"/>
  <c r="O38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609D64-60A4-48A7-B293-72DFFAC02B53}" keepAlive="1" name="Requête - Recuit simulé_10000_0 5_10" description="Connexion à la requête « Recuit simulé_10000_0 5_10 » dans le classeur." type="5" refreshedVersion="8" background="1" saveData="1">
    <dbPr connection="Provider=Microsoft.Mashup.OleDb.1;Data Source=$Workbook$;Location=&quot;Recuit simulé_10000_0 5_10&quot;;Extended Properties=&quot;&quot;" command="SELECT * FROM [Recuit simulé_10000_0 5_10]"/>
  </connection>
  <connection id="2" xr16:uid="{8D9E6910-BCA5-4543-BD1C-EF0DEE46BA81}" keepAlive="1" name="Requête - Recuit simulé_10000_0 5_250" description="Connexion à la requête « Recuit simulé_10000_0 5_250 » dans le classeur." type="5" refreshedVersion="8" background="1" saveData="1">
    <dbPr connection="Provider=Microsoft.Mashup.OleDb.1;Data Source=$Workbook$;Location=&quot;Recuit simulé_10000_0 5_250&quot;;Extended Properties=&quot;&quot;" command="SELECT * FROM [Recuit simulé_10000_0 5_250]"/>
  </connection>
  <connection id="3" xr16:uid="{C64179F0-291E-4724-BA95-C28359A6FB49}" keepAlive="1" name="Requête - Recuit simulé_10000_0 5_50" description="Connexion à la requête « Recuit simulé_10000_0 5_50 » dans le classeur." type="5" refreshedVersion="8" background="1" saveData="1">
    <dbPr connection="Provider=Microsoft.Mashup.OleDb.1;Data Source=$Workbook$;Location=&quot;Recuit simulé_10000_0 5_50&quot;;Extended Properties=&quot;&quot;" command="SELECT * FROM [Recuit simulé_10000_0 5_50]"/>
  </connection>
  <connection id="4" xr16:uid="{BC52543D-A6C9-40CD-8454-DBE7BFE12612}" keepAlive="1" name="Requête - Recuit simulé_10000_0 7_10" description="Connexion à la requête « Recuit simulé_10000_0 7_10 » dans le classeur." type="5" refreshedVersion="8" background="1" saveData="1">
    <dbPr connection="Provider=Microsoft.Mashup.OleDb.1;Data Source=$Workbook$;Location=&quot;Recuit simulé_10000_0 7_10&quot;;Extended Properties=&quot;&quot;" command="SELECT * FROM [Recuit simulé_10000_0 7_10]"/>
  </connection>
  <connection id="5" xr16:uid="{C323E591-045A-4EB9-A5DD-BB441F3BED85}" keepAlive="1" name="Requête - Recuit simulé_10000_0 7_250" description="Connexion à la requête « Recuit simulé_10000_0 7_250 » dans le classeur." type="5" refreshedVersion="8" background="1" saveData="1">
    <dbPr connection="Provider=Microsoft.Mashup.OleDb.1;Data Source=$Workbook$;Location=&quot;Recuit simulé_10000_0 7_250&quot;;Extended Properties=&quot;&quot;" command="SELECT * FROM [Recuit simulé_10000_0 7_250]"/>
  </connection>
  <connection id="6" xr16:uid="{181BD462-8375-42EB-8CF5-5C43A692A475}" keepAlive="1" name="Requête - Recuit simulé_10000_0 7_50" description="Connexion à la requête « Recuit simulé_10000_0 7_50 » dans le classeur." type="5" refreshedVersion="8" background="1" saveData="1">
    <dbPr connection="Provider=Microsoft.Mashup.OleDb.1;Data Source=$Workbook$;Location=&quot;Recuit simulé_10000_0 7_50&quot;;Extended Properties=&quot;&quot;" command="SELECT * FROM [Recuit simulé_10000_0 7_50]"/>
  </connection>
  <connection id="7" xr16:uid="{7F9B6032-78F1-4818-AF5F-650DF16D670F}" keepAlive="1" name="Requête - Recuit simulé_10000_0 9_10" description="Connexion à la requête « Recuit simulé_10000_0 9_10 » dans le classeur." type="5" refreshedVersion="8" background="1" saveData="1">
    <dbPr connection="Provider=Microsoft.Mashup.OleDb.1;Data Source=$Workbook$;Location=&quot;Recuit simulé_10000_0 9_10&quot;;Extended Properties=&quot;&quot;" command="SELECT * FROM [Recuit simulé_10000_0 9_10]"/>
  </connection>
  <connection id="8" xr16:uid="{8D76CFB0-6671-4D38-A5A2-A1ABE41A1EC4}" keepAlive="1" name="Requête - Recuit simulé_10000_0 9_250" description="Connexion à la requête « Recuit simulé_10000_0 9_250 » dans le classeur." type="5" refreshedVersion="8" background="1" saveData="1">
    <dbPr connection="Provider=Microsoft.Mashup.OleDb.1;Data Source=$Workbook$;Location=&quot;Recuit simulé_10000_0 9_250&quot;;Extended Properties=&quot;&quot;" command="SELECT * FROM [Recuit simulé_10000_0 9_250]"/>
  </connection>
  <connection id="9" xr16:uid="{47640843-3E96-4E2D-AC05-6AC2C43835B3}" keepAlive="1" name="Requête - Recuit simulé_10000_0 9_50" description="Connexion à la requête « Recuit simulé_10000_0 9_50 » dans le classeur." type="5" refreshedVersion="8" background="1" saveData="1">
    <dbPr connection="Provider=Microsoft.Mashup.OleDb.1;Data Source=$Workbook$;Location=&quot;Recuit simulé_10000_0 9_50&quot;;Extended Properties=&quot;&quot;" command="SELECT * FROM [Recuit simulé_10000_0 9_50]"/>
  </connection>
  <connection id="10" xr16:uid="{268E7166-C9F8-48B5-B8E0-D955AE4CF0D8}" keepAlive="1" name="Requête - Tabou_1000_1" description="Connexion à la requête « Tabou_1000_1 » dans le classeur." type="5" refreshedVersion="8" background="1" saveData="1">
    <dbPr connection="Provider=Microsoft.Mashup.OleDb.1;Data Source=$Workbook$;Location=Tabou_1000_1;Extended Properties=&quot;&quot;" command="SELECT * FROM [Tabou_1000_1]"/>
  </connection>
  <connection id="11" xr16:uid="{4B685888-97FE-467A-9899-144119F4DF51}" keepAlive="1" name="Requête - Tabou_1000_10" description="Connexion à la requête « Tabou_1000_10 » dans le classeur." type="5" refreshedVersion="8" background="1" saveData="1">
    <dbPr connection="Provider=Microsoft.Mashup.OleDb.1;Data Source=$Workbook$;Location=Tabou_1000_10;Extended Properties=&quot;&quot;" command="SELECT * FROM [Tabou_1000_10]"/>
  </connection>
  <connection id="12" xr16:uid="{22AC6A08-0456-4F20-A82C-3B06D8F7E521}" keepAlive="1" name="Requête - Tabou_1000_2" description="Connexion à la requête « Tabou_1000_2 » dans le classeur." type="5" refreshedVersion="0" background="1">
    <dbPr connection="Provider=Microsoft.Mashup.OleDb.1;Data Source=$Workbook$;Location=Tabou_1000_2;Extended Properties=&quot;&quot;" command="SELECT * FROM [Tabou_1000_2]"/>
  </connection>
  <connection id="13" xr16:uid="{6E72A676-7E96-4EE7-A648-FC5455F610EA}" keepAlive="1" name="Requête - Tabou_1000_20" description="Connexion à la requête « Tabou_1000_20 » dans le classeur." type="5" refreshedVersion="8" background="1" saveData="1">
    <dbPr connection="Provider=Microsoft.Mashup.OleDb.1;Data Source=$Workbook$;Location=Tabou_1000_20;Extended Properties=&quot;&quot;" command="SELECT * FROM [Tabou_1000_20]"/>
  </connection>
  <connection id="14" xr16:uid="{0F0F5BEB-9360-4124-83B3-3CEDE94FA6AD}" keepAlive="1" name="Requête - Tabou_1000_30" description="Connexion à la requête « Tabou_1000_30 » dans le classeur." type="5" refreshedVersion="8" background="1" saveData="1">
    <dbPr connection="Provider=Microsoft.Mashup.OleDb.1;Data Source=$Workbook$;Location=Tabou_1000_30;Extended Properties=&quot;&quot;" command="SELECT * FROM [Tabou_1000_30]"/>
  </connection>
  <connection id="15" xr16:uid="{FAD16DAB-F84C-4C3D-AB9C-2792F316F9CB}" keepAlive="1" name="Requête - Tabou_10000_1" description="Connexion à la requête « Tabou_10000_1 » dans le classeur." type="5" refreshedVersion="8" background="1" saveData="1">
    <dbPr connection="Provider=Microsoft.Mashup.OleDb.1;Data Source=$Workbook$;Location=Tabou_10000_1;Extended Properties=&quot;&quot;" command="SELECT * FROM [Tabou_10000_1]"/>
  </connection>
  <connection id="16" xr16:uid="{72153F52-1A99-4714-828A-24533E2E9C54}" keepAlive="1" name="Requête - Tabou_10000_10" description="Connexion à la requête « Tabou_10000_10 » dans le classeur." type="5" refreshedVersion="8" background="1" saveData="1">
    <dbPr connection="Provider=Microsoft.Mashup.OleDb.1;Data Source=$Workbook$;Location=Tabou_10000_10;Extended Properties=&quot;&quot;" command="SELECT * FROM [Tabou_10000_10]"/>
  </connection>
  <connection id="17" xr16:uid="{6F3ED418-13A4-46C4-8FE9-6BEE1C58CEC0}" keepAlive="1" name="Requête - Tabou_10000_20" description="Connexion à la requête « Tabou_10000_20 » dans le classeur." type="5" refreshedVersion="8" background="1" saveData="1">
    <dbPr connection="Provider=Microsoft.Mashup.OleDb.1;Data Source=$Workbook$;Location=Tabou_10000_20;Extended Properties=&quot;&quot;" command="SELECT * FROM [Tabou_10000_20]"/>
  </connection>
  <connection id="18" xr16:uid="{CEE6CBB0-DB4F-4D9C-9B89-F35CE4DAC2C8}" keepAlive="1" name="Requête - Tabou_10000_30" description="Connexion à la requête « Tabou_10000_30 » dans le classeur." type="5" refreshedVersion="8" background="1" saveData="1">
    <dbPr connection="Provider=Microsoft.Mashup.OleDb.1;Data Source=$Workbook$;Location=Tabou_10000_30;Extended Properties=&quot;&quot;" command="SELECT * FROM [Tabou_10000_30]"/>
  </connection>
</connections>
</file>

<file path=xl/sharedStrings.xml><?xml version="1.0" encoding="utf-8"?>
<sst xmlns="http://schemas.openxmlformats.org/spreadsheetml/2006/main" count="1302" uniqueCount="69">
  <si>
    <t>Nom fichier</t>
  </si>
  <si>
    <t>Nb clients</t>
  </si>
  <si>
    <t>Fitness de base</t>
  </si>
  <si>
    <t>Nb vehicules min</t>
  </si>
  <si>
    <t>Metaheuristique</t>
  </si>
  <si>
    <t>Fitness resultat</t>
  </si>
  <si>
    <t>Vehicules resultat</t>
  </si>
  <si>
    <t>Nombre iterations</t>
  </si>
  <si>
    <t>Temps d'execution</t>
  </si>
  <si>
    <t>Amelioration fitness</t>
  </si>
  <si>
    <t>Taille liste tabou</t>
  </si>
  <si>
    <t>A3205.txt</t>
  </si>
  <si>
    <t>Tabou</t>
  </si>
  <si>
    <t>A3305.txt</t>
  </si>
  <si>
    <t>A3306.txt</t>
  </si>
  <si>
    <t>A3405.txt</t>
  </si>
  <si>
    <t>A3605.txt</t>
  </si>
  <si>
    <t>A3705.txt</t>
  </si>
  <si>
    <t>A3706.txt</t>
  </si>
  <si>
    <t>A3805.txt</t>
  </si>
  <si>
    <t>A3905.txt</t>
  </si>
  <si>
    <t>A3906.txt</t>
  </si>
  <si>
    <t>A4406.txt</t>
  </si>
  <si>
    <t>A4506.txt</t>
  </si>
  <si>
    <t>A4507.txt</t>
  </si>
  <si>
    <t>A4607.txt</t>
  </si>
  <si>
    <t>A5307.txt</t>
  </si>
  <si>
    <t>A5407.txt</t>
  </si>
  <si>
    <t>A5509.txt</t>
  </si>
  <si>
    <t>A6009.txt</t>
  </si>
  <si>
    <t>A6109.txt</t>
  </si>
  <si>
    <t>A6208.txt</t>
  </si>
  <si>
    <t>A6310.txt</t>
  </si>
  <si>
    <t>A6409.txt</t>
  </si>
  <si>
    <t>A6509.txt</t>
  </si>
  <si>
    <t>A6909.txt</t>
  </si>
  <si>
    <t>A8010.txt</t>
  </si>
  <si>
    <t>c101.txt</t>
  </si>
  <si>
    <t>c201.txt</t>
  </si>
  <si>
    <t>r101.txt</t>
  </si>
  <si>
    <t>Variation (µ)</t>
  </si>
  <si>
    <t>Température</t>
  </si>
  <si>
    <t>Recuit simule</t>
  </si>
  <si>
    <t>Amélioration fitness</t>
  </si>
  <si>
    <t>Liste tabou</t>
  </si>
  <si>
    <t>Temps d'exécution (min)</t>
  </si>
  <si>
    <t>Fichier</t>
  </si>
  <si>
    <t>Temps exec</t>
  </si>
  <si>
    <t>Fitness résultat</t>
  </si>
  <si>
    <t>Taille liste taboue</t>
  </si>
  <si>
    <t>Pour 10 000 itérations</t>
  </si>
  <si>
    <t>Pour 1 000 itérations</t>
  </si>
  <si>
    <t>Moyenne d'amélioration</t>
  </si>
  <si>
    <t>Liste taboue = 1</t>
  </si>
  <si>
    <t>Liste taboue = 10</t>
  </si>
  <si>
    <t>Liste taboue = 20</t>
  </si>
  <si>
    <t>Liste taboue = 30</t>
  </si>
  <si>
    <t>Title</t>
  </si>
  <si>
    <t xml:space="preserve"> </t>
  </si>
  <si>
    <t xml:space="preserve">  </t>
  </si>
  <si>
    <t>Moyenne</t>
  </si>
  <si>
    <t>Ecart-type</t>
  </si>
  <si>
    <t>Température = 10</t>
  </si>
  <si>
    <t>Variation</t>
  </si>
  <si>
    <t>Température = 50</t>
  </si>
  <si>
    <t>Température = 250</t>
  </si>
  <si>
    <t>Variation = 0,5</t>
  </si>
  <si>
    <t>Variation = 0,7</t>
  </si>
  <si>
    <t>Variation = 0,9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</si>
</sst>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NumberFormat="1"/>
    <xf numFmtId="2" fontId="0" fillId="0" borderId="0" xfId="0" applyNumberFormat="1"/>
    <xf numFmtId="0" fontId="0" fillId="2" borderId="2" xfId="0" applyFont="1" applyFill="1" applyBorder="1"/>
    <xf numFmtId="0" fontId="0" fillId="0" borderId="2" xfId="0" applyFont="1" applyBorder="1"/>
    <xf numFmtId="0" fontId="0" fillId="0" borderId="1" xfId="0" applyNumberFormat="1" applyFont="1" applyBorder="1"/>
    <xf numFmtId="0" fontId="0" fillId="2" borderId="1" xfId="0" applyNumberFormat="1" applyFont="1" applyFill="1" applyBorder="1"/>
    <xf numFmtId="49" fontId="0" fillId="0" borderId="0" xfId="0" applyNumberFormat="1"/>
    <xf numFmtId="1" fontId="0" fillId="0" borderId="0" xfId="0" applyNumberFormat="1"/>
    <xf numFmtId="0" fontId="2" fillId="0" borderId="0" xfId="0" applyFont="1"/>
    <xf numFmtId="0" fontId="0" fillId="0" borderId="3" xfId="0" applyBorder="1"/>
    <xf numFmtId="2" fontId="0" fillId="0" borderId="3" xfId="0" applyNumberFormat="1" applyBorder="1"/>
    <xf numFmtId="0" fontId="1" fillId="0" borderId="3" xfId="0" applyFont="1" applyBorder="1"/>
    <xf numFmtId="0" fontId="0" fillId="0" borderId="3" xfId="0" applyNumberFormat="1" applyBorder="1"/>
    <xf numFmtId="0" fontId="0" fillId="0" borderId="0" xfId="0" applyBorder="1"/>
    <xf numFmtId="0" fontId="1" fillId="0" borderId="0" xfId="0" applyFont="1" applyBorder="1"/>
    <xf numFmtId="164" fontId="0" fillId="0" borderId="0" xfId="1" applyNumberFormat="1" applyFont="1"/>
  </cellXfs>
  <cellStyles count="2">
    <cellStyle name="Normal" xfId="0" builtinId="0"/>
    <cellStyle name="Pourcentage" xfId="1" builtinId="5"/>
  </cellStyles>
  <dxfs count="8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top style="thin">
          <color rgb="FF8EA9DB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top style="thin">
          <color theme="4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0" formatCode="General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Analyse!$I$1</c:f>
              <c:strCache>
                <c:ptCount val="1"/>
                <c:pt idx="0">
                  <c:v>Temps exec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30</c:v>
              </c:pt>
              <c:pt idx="1">
                <c:v>20</c:v>
              </c:pt>
              <c:pt idx="2">
                <c:v>10</c:v>
              </c:pt>
              <c:pt idx="3">
                <c:v>1</c:v>
              </c:pt>
            </c:numLit>
          </c:cat>
          <c:val>
            <c:numRef>
              <c:f>Analyse!$I$2:$I$5</c:f>
              <c:numCache>
                <c:formatCode>General</c:formatCode>
                <c:ptCount val="4"/>
                <c:pt idx="0">
                  <c:v>21305</c:v>
                </c:pt>
                <c:pt idx="1">
                  <c:v>28276</c:v>
                </c:pt>
                <c:pt idx="2">
                  <c:v>23912</c:v>
                </c:pt>
                <c:pt idx="3">
                  <c:v>17804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7F-4B6D-923D-C410BDCDC19A}"/>
            </c:ext>
          </c:extLst>
        </c:ser>
        <c:ser>
          <c:idx val="1"/>
          <c:order val="1"/>
          <c:tx>
            <c:strRef>
              <c:f>Analyse!$J$1</c:f>
              <c:strCache>
                <c:ptCount val="1"/>
                <c:pt idx="0">
                  <c:v>Liste tabou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30</c:v>
              </c:pt>
              <c:pt idx="1">
                <c:v>20</c:v>
              </c:pt>
              <c:pt idx="2">
                <c:v>10</c:v>
              </c:pt>
              <c:pt idx="3">
                <c:v>1</c:v>
              </c:pt>
            </c:numLit>
          </c:cat>
          <c:val>
            <c:numRef>
              <c:f>Analyse!$J$2:$J$5</c:f>
              <c:numCache>
                <c:formatCode>@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7F-4B6D-923D-C410BDCDC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66428224"/>
        <c:axId val="1066425928"/>
      </c:barChart>
      <c:catAx>
        <c:axId val="1066428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6425928"/>
        <c:crosses val="autoZero"/>
        <c:auto val="1"/>
        <c:lblAlgn val="ctr"/>
        <c:lblOffset val="100"/>
        <c:noMultiLvlLbl val="0"/>
      </c:catAx>
      <c:valAx>
        <c:axId val="1066425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642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147637</xdr:colOff>
      <xdr:row>14</xdr:row>
      <xdr:rowOff>61912</xdr:rowOff>
    </xdr:from>
    <xdr:to>
      <xdr:col>6</xdr:col>
      <xdr:colOff>147637</xdr:colOff>
      <xdr:row>28</xdr:row>
      <xdr:rowOff>138112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7500BB00-42AF-E0EC-735A-97E1183EB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0" xr16:uid="{5A7FF140-FA54-4703-BE36-AB61B4B2B8B5}" autoFormatId="16" applyNumberFormats="0" applyBorderFormats="0" applyFontFormats="0" applyPatternFormats="0" applyAlignmentFormats="0" applyWidthHeightFormats="0">
  <queryTableRefresh nextId="12">
    <queryTableFields count="11">
      <queryTableField id="1" name="Nom fichier" tableColumnId="1"/>
      <queryTableField id="2" name="Nb clients" tableColumnId="2"/>
      <queryTableField id="3" name="Fitness de base" tableColumnId="3"/>
      <queryTableField id="4" name="Nb vehicules min" tableColumnId="4"/>
      <queryTableField id="5" name="Metaheuristique" tableColumnId="5"/>
      <queryTableField id="6" name="Fitness resultat" tableColumnId="6"/>
      <queryTableField id="7" name="Vehicules resultat" tableColumnId="7"/>
      <queryTableField id="8" name="Nombre iterations" tableColumnId="8"/>
      <queryTableField id="9" name="Temps d'execution" tableColumnId="9"/>
      <queryTableField id="10" name="Amelioration fitness" tableColumnId="10"/>
      <queryTableField id="11" name="Taille liste tabou" tableColumnId="1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3" xr16:uid="{0B7E8A4E-0DC8-4523-982E-3DF40CF4226D}" autoFormatId="16" applyNumberFormats="0" applyBorderFormats="0" applyFontFormats="0" applyPatternFormats="0" applyAlignmentFormats="0" applyWidthHeightFormats="0">
  <queryTableRefresh nextId="13">
    <queryTableFields count="12">
      <queryTableField id="1" name="Nom fichier" tableColumnId="1"/>
      <queryTableField id="2" name="Nb clients" tableColumnId="2"/>
      <queryTableField id="3" name="Fitness de base" tableColumnId="3"/>
      <queryTableField id="4" name="Nb vehicules min" tableColumnId="4"/>
      <queryTableField id="5" name="Metaheuristique" tableColumnId="5"/>
      <queryTableField id="6" name="Fitness resultat" tableColumnId="6"/>
      <queryTableField id="7" name="Vehicules resultat" tableColumnId="7"/>
      <queryTableField id="8" name="Nombre iterations" tableColumnId="8"/>
      <queryTableField id="9" name="Temps d'execution" tableColumnId="9"/>
      <queryTableField id="10" name="Amelioration fitness" tableColumnId="10"/>
      <queryTableField id="11" name="Variation (µ)" tableColumnId="11"/>
      <queryTableField id="12" name="Température" tableColumnId="1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C78CA76E-9E9D-4A38-8232-544DEFAF65A2}" autoFormatId="16" applyNumberFormats="0" applyBorderFormats="0" applyFontFormats="0" applyPatternFormats="0" applyAlignmentFormats="0" applyWidthHeightFormats="0">
  <queryTableRefresh nextId="13">
    <queryTableFields count="12">
      <queryTableField id="1" name="Nom fichier" tableColumnId="1"/>
      <queryTableField id="2" name="Nb clients" tableColumnId="2"/>
      <queryTableField id="3" name="Fitness de base" tableColumnId="3"/>
      <queryTableField id="4" name="Nb vehicules min" tableColumnId="4"/>
      <queryTableField id="5" name="Metaheuristique" tableColumnId="5"/>
      <queryTableField id="6" name="Fitness resultat" tableColumnId="6"/>
      <queryTableField id="7" name="Vehicules resultat" tableColumnId="7"/>
      <queryTableField id="8" name="Nombre iterations" tableColumnId="8"/>
      <queryTableField id="9" name="Temps d'execution" tableColumnId="9"/>
      <queryTableField id="10" name="Amelioration fitness" tableColumnId="10"/>
      <queryTableField id="11" name="Variation (µ)" tableColumnId="11"/>
      <queryTableField id="12" name="Température" tableColumnId="1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4" xr16:uid="{4C653474-CF54-4A47-B3D5-8EFBB9A0D6CF}" autoFormatId="16" applyNumberFormats="0" applyBorderFormats="0" applyFontFormats="0" applyPatternFormats="0" applyAlignmentFormats="0" applyWidthHeightFormats="0">
  <queryTableRefresh nextId="13">
    <queryTableFields count="12">
      <queryTableField id="1" name="Nom fichier" tableColumnId="1"/>
      <queryTableField id="2" name="Nb clients" tableColumnId="2"/>
      <queryTableField id="3" name="Fitness de base" tableColumnId="3"/>
      <queryTableField id="4" name="Nb vehicules min" tableColumnId="4"/>
      <queryTableField id="5" name="Metaheuristique" tableColumnId="5"/>
      <queryTableField id="6" name="Fitness resultat" tableColumnId="6"/>
      <queryTableField id="7" name="Vehicules resultat" tableColumnId="7"/>
      <queryTableField id="8" name="Nombre iterations" tableColumnId="8"/>
      <queryTableField id="9" name="Temps d'execution" tableColumnId="9"/>
      <queryTableField id="10" name="Amelioration fitness" tableColumnId="10"/>
      <queryTableField id="11" name="Variation (µ)" tableColumnId="11"/>
      <queryTableField id="12" name="Température" tableColumnId="12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6" xr16:uid="{E98AF3BB-B52D-4457-9BB1-361DD9BA5730}" autoFormatId="16" applyNumberFormats="0" applyBorderFormats="0" applyFontFormats="0" applyPatternFormats="0" applyAlignmentFormats="0" applyWidthHeightFormats="0">
  <queryTableRefresh nextId="13">
    <queryTableFields count="12">
      <queryTableField id="1" name="Nom fichier" tableColumnId="1"/>
      <queryTableField id="2" name="Nb clients" tableColumnId="2"/>
      <queryTableField id="3" name="Fitness de base" tableColumnId="3"/>
      <queryTableField id="4" name="Nb vehicules min" tableColumnId="4"/>
      <queryTableField id="5" name="Metaheuristique" tableColumnId="5"/>
      <queryTableField id="6" name="Fitness resultat" tableColumnId="6"/>
      <queryTableField id="7" name="Vehicules resultat" tableColumnId="7"/>
      <queryTableField id="8" name="Nombre iterations" tableColumnId="8"/>
      <queryTableField id="9" name="Temps d'execution" tableColumnId="9"/>
      <queryTableField id="10" name="Amelioration fitness" tableColumnId="10"/>
      <queryTableField id="11" name="Variation (µ)" tableColumnId="11"/>
      <queryTableField id="12" name="Température" tableColumnId="12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5" xr16:uid="{1988603D-CC3C-4D36-85D9-27269DFBCB5E}" autoFormatId="16" applyNumberFormats="0" applyBorderFormats="0" applyFontFormats="0" applyPatternFormats="0" applyAlignmentFormats="0" applyWidthHeightFormats="0">
  <queryTableRefresh nextId="13">
    <queryTableFields count="12">
      <queryTableField id="1" name="Nom fichier" tableColumnId="1"/>
      <queryTableField id="2" name="Nb clients" tableColumnId="2"/>
      <queryTableField id="3" name="Fitness de base" tableColumnId="3"/>
      <queryTableField id="4" name="Nb vehicules min" tableColumnId="4"/>
      <queryTableField id="5" name="Metaheuristique" tableColumnId="5"/>
      <queryTableField id="6" name="Fitness resultat" tableColumnId="6"/>
      <queryTableField id="7" name="Vehicules resultat" tableColumnId="7"/>
      <queryTableField id="8" name="Nombre iterations" tableColumnId="8"/>
      <queryTableField id="9" name="Temps d'execution" tableColumnId="9"/>
      <queryTableField id="10" name="Amelioration fitness" tableColumnId="10"/>
      <queryTableField id="11" name="Variation (µ)" tableColumnId="11"/>
      <queryTableField id="12" name="Température" tableColumnId="12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7" xr16:uid="{A36D3AF9-211D-47B0-B2AD-D9725309BC64}" autoFormatId="16" applyNumberFormats="0" applyBorderFormats="0" applyFontFormats="0" applyPatternFormats="0" applyAlignmentFormats="0" applyWidthHeightFormats="0">
  <queryTableRefresh nextId="13">
    <queryTableFields count="12">
      <queryTableField id="1" name="Nom fichier" tableColumnId="1"/>
      <queryTableField id="2" name="Nb clients" tableColumnId="2"/>
      <queryTableField id="3" name="Fitness de base" tableColumnId="3"/>
      <queryTableField id="4" name="Nb vehicules min" tableColumnId="4"/>
      <queryTableField id="5" name="Metaheuristique" tableColumnId="5"/>
      <queryTableField id="6" name="Fitness resultat" tableColumnId="6"/>
      <queryTableField id="7" name="Vehicules resultat" tableColumnId="7"/>
      <queryTableField id="8" name="Nombre iterations" tableColumnId="8"/>
      <queryTableField id="9" name="Temps d'execution" tableColumnId="9"/>
      <queryTableField id="10" name="Amelioration fitness" tableColumnId="10"/>
      <queryTableField id="11" name="Variation (µ)" tableColumnId="11"/>
      <queryTableField id="12" name="Température" tableColumnId="12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9" xr16:uid="{948AF152-022B-436A-9726-4DEB4297654F}" autoFormatId="16" applyNumberFormats="0" applyBorderFormats="0" applyFontFormats="0" applyPatternFormats="0" applyAlignmentFormats="0" applyWidthHeightFormats="0">
  <queryTableRefresh nextId="13">
    <queryTableFields count="12">
      <queryTableField id="1" name="Nom fichier" tableColumnId="1"/>
      <queryTableField id="2" name="Nb clients" tableColumnId="2"/>
      <queryTableField id="3" name="Fitness de base" tableColumnId="3"/>
      <queryTableField id="4" name="Nb vehicules min" tableColumnId="4"/>
      <queryTableField id="5" name="Metaheuristique" tableColumnId="5"/>
      <queryTableField id="6" name="Fitness resultat" tableColumnId="6"/>
      <queryTableField id="7" name="Vehicules resultat" tableColumnId="7"/>
      <queryTableField id="8" name="Nombre iterations" tableColumnId="8"/>
      <queryTableField id="9" name="Temps d'execution" tableColumnId="9"/>
      <queryTableField id="10" name="Amelioration fitness" tableColumnId="10"/>
      <queryTableField id="11" name="Variation (µ)" tableColumnId="11"/>
      <queryTableField id="12" name="Température" tableColumnId="12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8" xr16:uid="{D3A54FCB-846F-4F8B-9CE9-EBD56FF37A13}" autoFormatId="16" applyNumberFormats="0" applyBorderFormats="0" applyFontFormats="0" applyPatternFormats="0" applyAlignmentFormats="0" applyWidthHeightFormats="0">
  <queryTableRefresh nextId="14">
    <queryTableFields count="12">
      <queryTableField id="1" name="Nom fichier" tableColumnId="1"/>
      <queryTableField id="2" name="Nb clients" tableColumnId="2"/>
      <queryTableField id="3" name="Fitness de base" tableColumnId="3"/>
      <queryTableField id="4" name="Nb vehicules min" tableColumnId="4"/>
      <queryTableField id="5" name="Metaheuristique" tableColumnId="5"/>
      <queryTableField id="6" name="Fitness resultat" tableColumnId="6"/>
      <queryTableField id="7" name="Vehicules resultat" tableColumnId="7"/>
      <queryTableField id="8" name="Nombre iterations" tableColumnId="8"/>
      <queryTableField id="9" name="Temps d'execution" tableColumnId="9"/>
      <queryTableField id="10" name="Amelioration fitness" tableColumnId="10"/>
      <queryTableField id="12" name="Variation (µ)" tableColumnId="12"/>
      <queryTableField id="13" name="Température" tableColumnId="13"/>
    </queryTableFields>
    <queryTableDeletedFields count="1">
      <deletedField name="Amélioration fitness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11" xr16:uid="{43ECE094-73D9-4BB7-917D-A7194AE24FBC}" autoFormatId="16" applyNumberFormats="0" applyBorderFormats="0" applyFontFormats="0" applyPatternFormats="0" applyAlignmentFormats="0" applyWidthHeightFormats="0">
  <queryTableRefresh nextId="12">
    <queryTableFields count="11">
      <queryTableField id="1" name="Nom fichier" tableColumnId="1"/>
      <queryTableField id="2" name="Nb clients" tableColumnId="2"/>
      <queryTableField id="3" name="Fitness de base" tableColumnId="3"/>
      <queryTableField id="4" name="Nb vehicules min" tableColumnId="4"/>
      <queryTableField id="5" name="Metaheuristique" tableColumnId="5"/>
      <queryTableField id="6" name="Fitness resultat" tableColumnId="6"/>
      <queryTableField id="7" name="Vehicules resultat" tableColumnId="7"/>
      <queryTableField id="8" name="Nombre iterations" tableColumnId="8"/>
      <queryTableField id="9" name="Temps d'execution" tableColumnId="9"/>
      <queryTableField id="10" name="Amelioration fitness" tableColumnId="10"/>
      <queryTableField id="11" name="Taille liste tabou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" connectionId="13" xr16:uid="{B9E7E193-DC5A-443E-9FFA-25C61B8AA543}" autoFormatId="16" applyNumberFormats="0" applyBorderFormats="0" applyFontFormats="0" applyPatternFormats="0" applyAlignmentFormats="0" applyWidthHeightFormats="0">
  <queryTableRefresh nextId="12">
    <queryTableFields count="11">
      <queryTableField id="1" name="Nom fichier" tableColumnId="1"/>
      <queryTableField id="2" name="Nb clients" tableColumnId="2"/>
      <queryTableField id="3" name="Fitness de base" tableColumnId="3"/>
      <queryTableField id="4" name="Nb vehicules min" tableColumnId="4"/>
      <queryTableField id="5" name="Metaheuristique" tableColumnId="5"/>
      <queryTableField id="6" name="Fitness resultat" tableColumnId="6"/>
      <queryTableField id="7" name="Vehicules resultat" tableColumnId="7"/>
      <queryTableField id="8" name="Nombre iterations" tableColumnId="8"/>
      <queryTableField id="9" name="Temps d'execution" tableColumnId="9"/>
      <queryTableField id="10" name="Amelioration fitness" tableColumnId="10"/>
      <queryTableField id="11" name="Taille liste tabou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4" connectionId="14" xr16:uid="{98B36360-A902-4057-8A8A-B77332F32666}" autoFormatId="16" applyNumberFormats="0" applyBorderFormats="0" applyFontFormats="0" applyPatternFormats="0" applyAlignmentFormats="0" applyWidthHeightFormats="0">
  <queryTableRefresh nextId="12">
    <queryTableFields count="11">
      <queryTableField id="1" name="Nom fichier" tableColumnId="1"/>
      <queryTableField id="2" name="Nb clients" tableColumnId="2"/>
      <queryTableField id="3" name="Fitness de base" tableColumnId="3"/>
      <queryTableField id="4" name="Nb vehicules min" tableColumnId="4"/>
      <queryTableField id="5" name="Metaheuristique" tableColumnId="5"/>
      <queryTableField id="6" name="Fitness resultat" tableColumnId="6"/>
      <queryTableField id="7" name="Vehicules resultat" tableColumnId="7"/>
      <queryTableField id="8" name="Nombre iterations" tableColumnId="8"/>
      <queryTableField id="9" name="Temps d'execution" tableColumnId="9"/>
      <queryTableField id="10" name="Amelioration fitness" tableColumnId="10"/>
      <queryTableField id="11" name="Taille liste tabou" tableColumnId="1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5" connectionId="15" xr16:uid="{C3062108-90A3-4460-BA05-F4E6AAE76B50}" autoFormatId="16" applyNumberFormats="0" applyBorderFormats="0" applyFontFormats="0" applyPatternFormats="0" applyAlignmentFormats="0" applyWidthHeightFormats="0">
  <queryTableRefresh nextId="12">
    <queryTableFields count="11">
      <queryTableField id="1" name="Nom fichier" tableColumnId="1"/>
      <queryTableField id="2" name="Nb clients" tableColumnId="2"/>
      <queryTableField id="3" name="Fitness de base" tableColumnId="3"/>
      <queryTableField id="4" name="Nb vehicules min" tableColumnId="4"/>
      <queryTableField id="5" name="Metaheuristique" tableColumnId="5"/>
      <queryTableField id="6" name="Fitness resultat" tableColumnId="6"/>
      <queryTableField id="7" name="Vehicules resultat" tableColumnId="7"/>
      <queryTableField id="8" name="Nombre iterations" tableColumnId="8"/>
      <queryTableField id="9" name="Temps d'execution" tableColumnId="9"/>
      <queryTableField id="10" name="Amelioration fitness" tableColumnId="10"/>
      <queryTableField id="11" name="Taille liste tabou" tableColumnId="1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6" xr16:uid="{071B43C7-F68A-4729-B192-4803B066E454}" autoFormatId="16" applyNumberFormats="0" applyBorderFormats="0" applyFontFormats="0" applyPatternFormats="0" applyAlignmentFormats="0" applyWidthHeightFormats="0">
  <queryTableRefresh nextId="12">
    <queryTableFields count="11">
      <queryTableField id="1" name="Nom fichier" tableColumnId="1"/>
      <queryTableField id="2" name="Nb clients" tableColumnId="2"/>
      <queryTableField id="3" name="Fitness de base" tableColumnId="3"/>
      <queryTableField id="4" name="Nb vehicules min" tableColumnId="4"/>
      <queryTableField id="5" name="Metaheuristique" tableColumnId="5"/>
      <queryTableField id="6" name="Fitness resultat" tableColumnId="6"/>
      <queryTableField id="7" name="Vehicules resultat" tableColumnId="7"/>
      <queryTableField id="8" name="Nombre iterations" tableColumnId="8"/>
      <queryTableField id="9" name="Temps d'execution" tableColumnId="9"/>
      <queryTableField id="10" name="Amelioration fitness" tableColumnId="10"/>
      <queryTableField id="11" name="Taille liste tabou" tableColumnId="11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7" xr16:uid="{00A6DFCA-7013-48AE-BFDD-A70C01ECBF2D}" autoFormatId="16" applyNumberFormats="0" applyBorderFormats="0" applyFontFormats="0" applyPatternFormats="0" applyAlignmentFormats="0" applyWidthHeightFormats="0">
  <queryTableRefresh nextId="12">
    <queryTableFields count="11">
      <queryTableField id="1" name="Nom fichier" tableColumnId="1"/>
      <queryTableField id="2" name="Nb clients" tableColumnId="2"/>
      <queryTableField id="3" name="Fitness de base" tableColumnId="3"/>
      <queryTableField id="4" name="Nb vehicules min" tableColumnId="4"/>
      <queryTableField id="5" name="Metaheuristique" tableColumnId="5"/>
      <queryTableField id="6" name="Fitness resultat" tableColumnId="6"/>
      <queryTableField id="7" name="Vehicules resultat" tableColumnId="7"/>
      <queryTableField id="8" name="Nombre iterations" tableColumnId="8"/>
      <queryTableField id="9" name="Temps d'execution" tableColumnId="9"/>
      <queryTableField id="10" name="Amelioration fitness" tableColumnId="10"/>
      <queryTableField id="11" name="Taille liste tabou" tableColumnId="1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8" xr16:uid="{C02D0C0A-94DE-46C9-81FE-4AED72DCEA27}" autoFormatId="16" applyNumberFormats="0" applyBorderFormats="0" applyFontFormats="0" applyPatternFormats="0" applyAlignmentFormats="0" applyWidthHeightFormats="0">
  <queryTableRefresh nextId="12">
    <queryTableFields count="11">
      <queryTableField id="1" name="Nom fichier" tableColumnId="1"/>
      <queryTableField id="2" name="Nb clients" tableColumnId="2"/>
      <queryTableField id="3" name="Fitness de base" tableColumnId="3"/>
      <queryTableField id="4" name="Nb vehicules min" tableColumnId="4"/>
      <queryTableField id="5" name="Metaheuristique" tableColumnId="5"/>
      <queryTableField id="6" name="Fitness resultat" tableColumnId="6"/>
      <queryTableField id="7" name="Vehicules resultat" tableColumnId="7"/>
      <queryTableField id="8" name="Nombre iterations" tableColumnId="8"/>
      <queryTableField id="9" name="Temps d'execution" tableColumnId="9"/>
      <queryTableField id="10" name="Amelioration fitness" tableColumnId="10"/>
      <queryTableField id="11" name="Taille liste tabou" tableColumnId="11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8AA747AE-1D23-40D7-933A-53FEE5E27516}" autoFormatId="16" applyNumberFormats="0" applyBorderFormats="0" applyFontFormats="0" applyPatternFormats="0" applyAlignmentFormats="0" applyWidthHeightFormats="0">
  <queryTableRefresh nextId="13">
    <queryTableFields count="12">
      <queryTableField id="1" name="Nom fichier" tableColumnId="1"/>
      <queryTableField id="2" name="Nb clients" tableColumnId="2"/>
      <queryTableField id="3" name="Fitness de base" tableColumnId="3"/>
      <queryTableField id="4" name="Nb vehicules min" tableColumnId="4"/>
      <queryTableField id="5" name="Metaheuristique" tableColumnId="5"/>
      <queryTableField id="6" name="Fitness resultat" tableColumnId="6"/>
      <queryTableField id="7" name="Vehicules resultat" tableColumnId="7"/>
      <queryTableField id="8" name="Nombre iterations" tableColumnId="8"/>
      <queryTableField id="9" name="Temps d'execution" tableColumnId="9"/>
      <queryTableField id="10" name="Amelioration fitness" tableColumnId="10"/>
      <queryTableField id="11" name="Variation (µ)" tableColumnId="11"/>
      <queryTableField id="12" name="Température" tableColumnId="12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D883E15-2D6F-4E33-BCD8-627330E17DBA}" name="Tableau18" displayName="Tableau18" ref="L2:P14" totalsRowShown="0">
  <autoFilter ref="L2:P14" xr:uid="{6D883E15-2D6F-4E33-BCD8-627330E17DBA}"/>
  <sortState xmlns:xlrd2="http://schemas.microsoft.com/office/spreadsheetml/2017/richdata2" ref="L3:P14">
    <sortCondition ref="L2:L14"/>
  </sortState>
  <tableColumns count="5">
    <tableColumn id="1" xr3:uid="{62D21BE9-ADCB-4509-B53F-0B7039506DA7}" name="Fichier" dataDxfId="87"/>
    <tableColumn id="2" xr3:uid="{B1996745-75DE-4962-8C31-FC32391BAA35}" name="Fitness de base" dataDxfId="86"/>
    <tableColumn id="3" xr3:uid="{F5BD1261-8146-404D-ACB6-0B7743A3300B}" name="Fitness résultat" dataDxfId="85"/>
    <tableColumn id="4" xr3:uid="{661766FC-541B-4D4D-A69B-8883294C273E}" name="Amélioration fitness" dataDxfId="84"/>
    <tableColumn id="5" xr3:uid="{A08AF6FF-38E7-4D15-8336-0A19651ADE3E}" name="Taille liste tabou" dataDxfId="8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AD54104-0865-4EC8-B7B7-4C7D34641478}" name="Tabou_10000_1" displayName="Tabou_10000_1" ref="A1:K29" tableType="queryTable" totalsRowShown="0">
  <autoFilter ref="A1:K29" xr:uid="{BAD54104-0865-4EC8-B7B7-4C7D34641478}"/>
  <tableColumns count="11">
    <tableColumn id="1" xr3:uid="{87760A38-62F4-4635-B034-A6B835AD0648}" uniqueName="1" name="Nom fichier" queryTableFieldId="1" dataDxfId="38"/>
    <tableColumn id="2" xr3:uid="{91D6C5F3-443C-4EA7-8FEA-4948C0B5DADD}" uniqueName="2" name="Nb clients" queryTableFieldId="2"/>
    <tableColumn id="3" xr3:uid="{E8499D79-8BE7-41FD-B066-572410169C41}" uniqueName="3" name="Fitness de base" queryTableFieldId="3"/>
    <tableColumn id="4" xr3:uid="{799436D9-BBD7-4535-B1DA-414BC5D92129}" uniqueName="4" name="Nb vehicules min" queryTableFieldId="4"/>
    <tableColumn id="5" xr3:uid="{883035BF-9E26-4F69-96DB-8A03AAB9DC55}" uniqueName="5" name="Metaheuristique" queryTableFieldId="5" dataDxfId="37"/>
    <tableColumn id="6" xr3:uid="{552F9E25-1E7D-4282-B23A-E78101433095}" uniqueName="6" name="Fitness resultat" queryTableFieldId="6"/>
    <tableColumn id="7" xr3:uid="{E6362BB5-48CC-4C87-94D3-9DE0E9AC49C9}" uniqueName="7" name="Vehicules resultat" queryTableFieldId="7"/>
    <tableColumn id="8" xr3:uid="{C8A79F35-77E8-4C6D-9ACD-520701160481}" uniqueName="8" name="Nombre iterations" queryTableFieldId="8"/>
    <tableColumn id="9" xr3:uid="{DA1D2FC6-72A7-4AC2-8C6D-CE1309A6EDEC}" uniqueName="9" name="Temps d'execution" queryTableFieldId="9"/>
    <tableColumn id="10" xr3:uid="{807053DF-DEAB-478A-BDC9-F0ED86899C65}" uniqueName="10" name="Amelioration fitness" queryTableFieldId="10"/>
    <tableColumn id="11" xr3:uid="{7B9245CD-F22E-448E-BF87-85AED5180D92}" uniqueName="11" name="Taille liste tabou" queryTableFieldId="11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E38AA21-8F69-45B6-9B28-23BFCACB63EF}" name="Tabou_10000_10" displayName="Tabou_10000_10" ref="A1:K29" tableType="queryTable" totalsRowShown="0">
  <autoFilter ref="A1:K29" xr:uid="{CE38AA21-8F69-45B6-9B28-23BFCACB63EF}"/>
  <tableColumns count="11">
    <tableColumn id="1" xr3:uid="{D6730CFC-0DB2-4E23-8C0A-C75366C621F0}" uniqueName="1" name="Nom fichier" queryTableFieldId="1" dataDxfId="36"/>
    <tableColumn id="2" xr3:uid="{7914EA28-DD0D-4075-8957-8850F7548982}" uniqueName="2" name="Nb clients" queryTableFieldId="2"/>
    <tableColumn id="3" xr3:uid="{D340C830-6045-4D71-A00F-B6F62182A8D5}" uniqueName="3" name="Fitness de base" queryTableFieldId="3"/>
    <tableColumn id="4" xr3:uid="{516702A5-C983-479A-91EC-89A8D189831E}" uniqueName="4" name="Nb vehicules min" queryTableFieldId="4"/>
    <tableColumn id="5" xr3:uid="{CD5DB0D7-6FD3-484A-9C47-D0DD0D4214A0}" uniqueName="5" name="Metaheuristique" queryTableFieldId="5" dataDxfId="35"/>
    <tableColumn id="6" xr3:uid="{CE2DBA44-64BD-4247-BF39-3AE22507CC52}" uniqueName="6" name="Fitness resultat" queryTableFieldId="6"/>
    <tableColumn id="7" xr3:uid="{AFDCADFC-81A1-4787-8C73-6C64D75F9D6B}" uniqueName="7" name="Vehicules resultat" queryTableFieldId="7"/>
    <tableColumn id="8" xr3:uid="{F713F959-C4BD-4160-BF5E-BF30BDD5EC33}" uniqueName="8" name="Nombre iterations" queryTableFieldId="8"/>
    <tableColumn id="9" xr3:uid="{02AADFD8-3C2A-4CDF-BA6B-5D025AB6941F}" uniqueName="9" name="Temps d'execution" queryTableFieldId="9"/>
    <tableColumn id="10" xr3:uid="{662942CB-05AE-4C55-B0A5-8B9809740E16}" uniqueName="10" name="Amelioration fitness" queryTableFieldId="10"/>
    <tableColumn id="11" xr3:uid="{3E428ACD-C70F-4875-A8E4-17FEAD08BC03}" uniqueName="11" name="Taille liste tabou" queryTableFieldId="11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619913-4D8D-4C81-BBE6-9A6D22EA3558}" name="Tabou_10000_20" displayName="Tabou_10000_20" ref="A1:K29" tableType="queryTable" totalsRowShown="0">
  <autoFilter ref="A1:K29" xr:uid="{83619913-4D8D-4C81-BBE6-9A6D22EA3558}"/>
  <tableColumns count="11">
    <tableColumn id="1" xr3:uid="{656397F2-ABD8-4C74-BC32-07C35FC44241}" uniqueName="1" name="Nom fichier" queryTableFieldId="1" dataDxfId="34"/>
    <tableColumn id="2" xr3:uid="{54297B62-4C33-4F95-ADBC-B529308CEB37}" uniqueName="2" name="Nb clients" queryTableFieldId="2"/>
    <tableColumn id="3" xr3:uid="{742A9ABF-4EA5-45A7-86B5-12D239D2D4A8}" uniqueName="3" name="Fitness de base" queryTableFieldId="3"/>
    <tableColumn id="4" xr3:uid="{7BC4FEB0-A685-467B-AFA9-16BA1C7C2ABC}" uniqueName="4" name="Nb vehicules min" queryTableFieldId="4"/>
    <tableColumn id="5" xr3:uid="{C66329B4-D066-4AED-BD63-0DF8925C07CF}" uniqueName="5" name="Metaheuristique" queryTableFieldId="5" dataDxfId="33"/>
    <tableColumn id="6" xr3:uid="{6283A21A-5D98-4D5A-BE1B-F54AE9546689}" uniqueName="6" name="Fitness resultat" queryTableFieldId="6"/>
    <tableColumn id="7" xr3:uid="{A078E994-61DD-47C7-B854-6CA79C99D227}" uniqueName="7" name="Vehicules resultat" queryTableFieldId="7"/>
    <tableColumn id="8" xr3:uid="{370C9EF7-7C58-47F4-8737-39041D3CC8F8}" uniqueName="8" name="Nombre iterations" queryTableFieldId="8"/>
    <tableColumn id="9" xr3:uid="{DEFA6A62-B961-49A9-AE5F-068707817512}" uniqueName="9" name="Temps d'execution" queryTableFieldId="9"/>
    <tableColumn id="10" xr3:uid="{103FD6A2-D971-4046-AF53-6B4B80FA59E7}" uniqueName="10" name="Amelioration fitness" queryTableFieldId="10"/>
    <tableColumn id="11" xr3:uid="{94EA57C8-9433-4B4D-8A3B-763B5B53E8D2}" uniqueName="11" name="Taille liste tabou" queryTableFieldId="11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C3432FA-735A-41CF-92A5-659BDBE0A1BF}" name="Tabou_10000_30" displayName="Tabou_10000_30" ref="A1:K29" tableType="queryTable" totalsRowShown="0">
  <autoFilter ref="A1:K29" xr:uid="{6C3432FA-735A-41CF-92A5-659BDBE0A1BF}"/>
  <tableColumns count="11">
    <tableColumn id="1" xr3:uid="{612142B8-1751-45D2-9E64-9B0E1E10DA3B}" uniqueName="1" name="Nom fichier" queryTableFieldId="1" dataDxfId="32"/>
    <tableColumn id="2" xr3:uid="{9F246B2E-7E9D-463A-8E2B-7C2614301316}" uniqueName="2" name="Nb clients" queryTableFieldId="2"/>
    <tableColumn id="3" xr3:uid="{1458F92C-34B1-45FD-95E7-157A2AC0A63E}" uniqueName="3" name="Fitness de base" queryTableFieldId="3"/>
    <tableColumn id="4" xr3:uid="{4C97D57C-DC2D-46A3-BF40-57296165E766}" uniqueName="4" name="Nb vehicules min" queryTableFieldId="4"/>
    <tableColumn id="5" xr3:uid="{C38F34BE-EFE1-47F8-ACB3-2A13BCF511ED}" uniqueName="5" name="Metaheuristique" queryTableFieldId="5" dataDxfId="31"/>
    <tableColumn id="6" xr3:uid="{0377D8D9-0745-4A17-9A47-070A3980FAA5}" uniqueName="6" name="Fitness resultat" queryTableFieldId="6"/>
    <tableColumn id="7" xr3:uid="{5C88A320-DF76-4571-85E0-F843573993C0}" uniqueName="7" name="Vehicules resultat" queryTableFieldId="7"/>
    <tableColumn id="8" xr3:uid="{B96C8388-2290-4C61-BCDC-53972DF5F284}" uniqueName="8" name="Nombre iterations" queryTableFieldId="8"/>
    <tableColumn id="9" xr3:uid="{A05A4F23-37C8-40D3-B216-91CCF0431C93}" uniqueName="9" name="Temps d'execution" queryTableFieldId="9"/>
    <tableColumn id="10" xr3:uid="{66F7FFC2-B1E1-4893-B4D7-E06DE226C755}" uniqueName="10" name="Amelioration fitness" queryTableFieldId="10"/>
    <tableColumn id="11" xr3:uid="{D796D2D9-CDB4-497D-8290-C5BA9D70A976}" uniqueName="11" name="Taille liste tabou" queryTableFieldId="11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D76B655-3F63-41C1-B6DB-EB129FC7717B}" name="Recuit_simulé_10000_0_5_10" displayName="Recuit_simulé_10000_0_5_10" ref="A1:L29" tableType="queryTable" totalsRowShown="0">
  <autoFilter ref="A1:L29" xr:uid="{4D76B655-3F63-41C1-B6DB-EB129FC7717B}"/>
  <tableColumns count="12">
    <tableColumn id="1" xr3:uid="{33278C07-AF41-4C06-8C16-496605421906}" uniqueName="1" name="Nom fichier" queryTableFieldId="1" dataDxfId="30"/>
    <tableColumn id="2" xr3:uid="{06E784FD-784E-45AC-B612-F3BFF1453C08}" uniqueName="2" name="Nb clients" queryTableFieldId="2"/>
    <tableColumn id="3" xr3:uid="{C31228C1-C494-487D-9780-A9C7B6477825}" uniqueName="3" name="Fitness de base" queryTableFieldId="3"/>
    <tableColumn id="4" xr3:uid="{842870B0-11B1-4829-8416-4939205D6035}" uniqueName="4" name="Nb vehicules min" queryTableFieldId="4"/>
    <tableColumn id="5" xr3:uid="{76017D9E-76A2-4662-B8AD-C1F5328F693C}" uniqueName="5" name="Metaheuristique" queryTableFieldId="5" dataDxfId="29"/>
    <tableColumn id="6" xr3:uid="{322DAA2B-CD62-477B-8D26-B8797A3C2001}" uniqueName="6" name="Fitness resultat" queryTableFieldId="6"/>
    <tableColumn id="7" xr3:uid="{8E9E98F3-6EDC-40F6-B30E-BA6AF7A62259}" uniqueName="7" name="Vehicules resultat" queryTableFieldId="7"/>
    <tableColumn id="8" xr3:uid="{D75C7183-18C8-4E47-80E2-FF17D489B97A}" uniqueName="8" name="Nombre iterations" queryTableFieldId="8"/>
    <tableColumn id="9" xr3:uid="{46607A3E-84A4-457B-A3E4-511AE5B3F41A}" uniqueName="9" name="Temps d'execution" queryTableFieldId="9"/>
    <tableColumn id="10" xr3:uid="{95832E10-07FE-4DC9-BFB8-C4D09434863C}" uniqueName="10" name="Amelioration fitness" queryTableFieldId="10"/>
    <tableColumn id="11" xr3:uid="{7387D0B4-4030-4A91-844D-6BB8B7A37D45}" uniqueName="11" name="Variation (µ)" queryTableFieldId="11"/>
    <tableColumn id="12" xr3:uid="{353A0BA8-32B5-4C29-9A30-77CFB7231CD6}" uniqueName="12" name="Température" queryTableFieldId="12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BD2D062-3AA6-460D-85BA-E749F53A1512}" name="Recuit_simulé_10000_0_5_50" displayName="Recuit_simulé_10000_0_5_50" ref="A1:L29" tableType="queryTable" totalsRowShown="0">
  <autoFilter ref="A1:L29" xr:uid="{5BD2D062-3AA6-460D-85BA-E749F53A1512}"/>
  <tableColumns count="12">
    <tableColumn id="1" xr3:uid="{969BF631-765D-4EC6-B0A9-329F9D96B04D}" uniqueName="1" name="Nom fichier" queryTableFieldId="1" dataDxfId="28"/>
    <tableColumn id="2" xr3:uid="{A2DF0D17-E586-445E-B8AE-48C38171BA9F}" uniqueName="2" name="Nb clients" queryTableFieldId="2"/>
    <tableColumn id="3" xr3:uid="{75760D29-10E4-46A1-9179-5E57C47D0ADD}" uniqueName="3" name="Fitness de base" queryTableFieldId="3"/>
    <tableColumn id="4" xr3:uid="{70CCC2D4-0E6E-446A-8E7A-BEB20070DBED}" uniqueName="4" name="Nb vehicules min" queryTableFieldId="4"/>
    <tableColumn id="5" xr3:uid="{40EE7310-7DC2-4F1C-9F36-0AA6AEE33010}" uniqueName="5" name="Metaheuristique" queryTableFieldId="5" dataDxfId="27"/>
    <tableColumn id="6" xr3:uid="{8D159161-74EA-4802-A73E-9E7A0ABEC0E7}" uniqueName="6" name="Fitness resultat" queryTableFieldId="6"/>
    <tableColumn id="7" xr3:uid="{8E221C96-4681-4F7D-ABF9-2C91E39A2F19}" uniqueName="7" name="Vehicules resultat" queryTableFieldId="7"/>
    <tableColumn id="8" xr3:uid="{0D3E6C89-D9A8-4F89-B20B-C3B01190B4D8}" uniqueName="8" name="Nombre iterations" queryTableFieldId="8"/>
    <tableColumn id="9" xr3:uid="{A5153881-A438-4383-B9DF-592CC9082F0D}" uniqueName="9" name="Temps d'execution" queryTableFieldId="9"/>
    <tableColumn id="10" xr3:uid="{710D0B18-C5BB-4448-8127-AFAAA12DEE4E}" uniqueName="10" name="Amelioration fitness" queryTableFieldId="10"/>
    <tableColumn id="11" xr3:uid="{59D3F6C7-61BF-428C-9661-471EE1E7CFBC}" uniqueName="11" name="Variation (µ)" queryTableFieldId="11"/>
    <tableColumn id="12" xr3:uid="{A680837F-1423-4F80-AF04-132FF4E6AEF5}" uniqueName="12" name="Température" queryTableFieldId="12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2DE4480-8E76-46E0-9A0A-B974482FB582}" name="Recuit_simulé_10000_0_5_250" displayName="Recuit_simulé_10000_0_5_250" ref="A1:L29" tableType="queryTable" totalsRowShown="0">
  <autoFilter ref="A1:L29" xr:uid="{22DE4480-8E76-46E0-9A0A-B974482FB582}"/>
  <tableColumns count="12">
    <tableColumn id="1" xr3:uid="{0C40D207-BD27-485F-B1A2-631024003FF2}" uniqueName="1" name="Nom fichier" queryTableFieldId="1" dataDxfId="26"/>
    <tableColumn id="2" xr3:uid="{C6638578-C3CA-402E-82EF-EB39DDC7D99D}" uniqueName="2" name="Nb clients" queryTableFieldId="2"/>
    <tableColumn id="3" xr3:uid="{D5D64578-3DE1-4D16-AA18-B56187490F89}" uniqueName="3" name="Fitness de base" queryTableFieldId="3"/>
    <tableColumn id="4" xr3:uid="{D2CAD817-D575-47A6-A61A-DEEEFD50610E}" uniqueName="4" name="Nb vehicules min" queryTableFieldId="4"/>
    <tableColumn id="5" xr3:uid="{4B4EA63A-D3A9-47D1-8E85-95C894C79B1C}" uniqueName="5" name="Metaheuristique" queryTableFieldId="5" dataDxfId="25"/>
    <tableColumn id="6" xr3:uid="{0503E82C-2746-4BEC-977D-1CBA3D67ECFD}" uniqueName="6" name="Fitness resultat" queryTableFieldId="6"/>
    <tableColumn id="7" xr3:uid="{2045F03E-A9D1-4F0F-A882-B538F6FF8719}" uniqueName="7" name="Vehicules resultat" queryTableFieldId="7"/>
    <tableColumn id="8" xr3:uid="{98314ED1-9417-433E-B0EB-FAEFB4EA6A26}" uniqueName="8" name="Nombre iterations" queryTableFieldId="8"/>
    <tableColumn id="9" xr3:uid="{4EBF981A-FE41-4B01-A58C-6DFF1E2B846D}" uniqueName="9" name="Temps d'execution" queryTableFieldId="9"/>
    <tableColumn id="10" xr3:uid="{A66B177F-042E-43F5-AFD1-3FA0D5754E74}" uniqueName="10" name="Amelioration fitness" queryTableFieldId="10"/>
    <tableColumn id="11" xr3:uid="{A726AA63-EA72-4634-A710-F72E2CF0B8AC}" uniqueName="11" name="Variation (µ)" queryTableFieldId="11"/>
    <tableColumn id="12" xr3:uid="{EB8AE76E-0CF3-4438-B977-0A98F1D758C5}" uniqueName="12" name="Température" queryTableFieldId="12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FB5CE85-C18E-40BA-8CF3-0641FFA79A63}" name="Recuit_simulé_10000_0_7_10" displayName="Recuit_simulé_10000_0_7_10" ref="A1:L29" tableType="queryTable" totalsRowShown="0">
  <autoFilter ref="A1:L29" xr:uid="{6FB5CE85-C18E-40BA-8CF3-0641FFA79A63}"/>
  <tableColumns count="12">
    <tableColumn id="1" xr3:uid="{16A3B544-707A-4F2C-9B3B-E10BAD979AAF}" uniqueName="1" name="Nom fichier" queryTableFieldId="1" dataDxfId="24"/>
    <tableColumn id="2" xr3:uid="{108D0D35-1965-40F8-8961-97E212A2A398}" uniqueName="2" name="Nb clients" queryTableFieldId="2"/>
    <tableColumn id="3" xr3:uid="{868E1501-16A1-4753-A930-0F98809F8351}" uniqueName="3" name="Fitness de base" queryTableFieldId="3"/>
    <tableColumn id="4" xr3:uid="{EA17102B-092C-47B0-9E98-CBE65C369064}" uniqueName="4" name="Nb vehicules min" queryTableFieldId="4"/>
    <tableColumn id="5" xr3:uid="{CA067252-DDCF-4DF8-9719-7F785E271E3E}" uniqueName="5" name="Metaheuristique" queryTableFieldId="5" dataDxfId="23"/>
    <tableColumn id="6" xr3:uid="{E6C83E31-2540-4893-BAE6-CE9077ECA45C}" uniqueName="6" name="Fitness resultat" queryTableFieldId="6"/>
    <tableColumn id="7" xr3:uid="{96092EC3-043C-467B-A943-F78E590F52E7}" uniqueName="7" name="Vehicules resultat" queryTableFieldId="7"/>
    <tableColumn id="8" xr3:uid="{1371C2CB-F374-4239-9392-A7E3323D8BF6}" uniqueName="8" name="Nombre iterations" queryTableFieldId="8"/>
    <tableColumn id="9" xr3:uid="{2506C716-7B7D-41E9-866E-72AEC185F667}" uniqueName="9" name="Temps d'execution" queryTableFieldId="9"/>
    <tableColumn id="10" xr3:uid="{699DFB59-437F-4DA8-92DF-D149708EB375}" uniqueName="10" name="Amelioration fitness" queryTableFieldId="10"/>
    <tableColumn id="11" xr3:uid="{ADE99CB7-DBBD-4AD7-AAFA-496BD1DD15D6}" uniqueName="11" name="Variation (µ)" queryTableFieldId="11"/>
    <tableColumn id="12" xr3:uid="{3E142CC2-1218-4DD8-936E-9329B10CEED6}" uniqueName="12" name="Température" queryTableFieldId="12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D5DF8C6-5371-40FB-8112-5A681EF270B3}" name="Recuit_simulé_10000_0_7_50" displayName="Recuit_simulé_10000_0_7_50" ref="A1:L29" tableType="queryTable" totalsRowShown="0">
  <autoFilter ref="A1:L29" xr:uid="{1D5DF8C6-5371-40FB-8112-5A681EF270B3}"/>
  <tableColumns count="12">
    <tableColumn id="1" xr3:uid="{E3CFB113-FA37-489F-9D54-5E07EF982070}" uniqueName="1" name="Nom fichier" queryTableFieldId="1" dataDxfId="22"/>
    <tableColumn id="2" xr3:uid="{3148C614-FAF8-4B2F-9AA4-EA1AF9934049}" uniqueName="2" name="Nb clients" queryTableFieldId="2"/>
    <tableColumn id="3" xr3:uid="{8D0571C9-6EE2-4A78-9C81-DF6992A36EAB}" uniqueName="3" name="Fitness de base" queryTableFieldId="3"/>
    <tableColumn id="4" xr3:uid="{C18C6344-26F7-4060-ABC0-CC8EFCE077F9}" uniqueName="4" name="Nb vehicules min" queryTableFieldId="4"/>
    <tableColumn id="5" xr3:uid="{91837E1E-1BB7-477E-83EC-21550C296E2C}" uniqueName="5" name="Metaheuristique" queryTableFieldId="5" dataDxfId="21"/>
    <tableColumn id="6" xr3:uid="{C0F0AA20-BA7E-40DB-8C64-5253EF1B95B9}" uniqueName="6" name="Fitness resultat" queryTableFieldId="6"/>
    <tableColumn id="7" xr3:uid="{2A613698-900E-46B4-921C-9230C204A059}" uniqueName="7" name="Vehicules resultat" queryTableFieldId="7"/>
    <tableColumn id="8" xr3:uid="{890B59B6-D99E-4810-99BE-761D275CF465}" uniqueName="8" name="Nombre iterations" queryTableFieldId="8"/>
    <tableColumn id="9" xr3:uid="{28C27718-EE28-46F5-BE85-F9089A3FDAC9}" uniqueName="9" name="Temps d'execution" queryTableFieldId="9"/>
    <tableColumn id="10" xr3:uid="{33BBB586-1795-49A9-8331-F0D4890A51F4}" uniqueName="10" name="Amelioration fitness" queryTableFieldId="10"/>
    <tableColumn id="11" xr3:uid="{6BB593FA-C9C5-4544-9B15-0C78146177D1}" uniqueName="11" name="Variation (µ)" queryTableFieldId="11"/>
    <tableColumn id="12" xr3:uid="{62B16569-3241-4A16-B930-1F939FFD539B}" uniqueName="12" name="Température" queryTableFieldId="12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A42E60B-773D-483F-89A3-83C9583D879F}" name="Recuit_simulé_10000_0_7_250" displayName="Recuit_simulé_10000_0_7_250" ref="A1:L29" tableType="queryTable" totalsRowShown="0">
  <autoFilter ref="A1:L29" xr:uid="{0A42E60B-773D-483F-89A3-83C9583D879F}"/>
  <tableColumns count="12">
    <tableColumn id="1" xr3:uid="{57E64C98-0A99-458B-88D7-D6687606B260}" uniqueName="1" name="Nom fichier" queryTableFieldId="1" dataDxfId="20"/>
    <tableColumn id="2" xr3:uid="{4475CDFF-CED7-4D5A-BDD9-B7E410614CD9}" uniqueName="2" name="Nb clients" queryTableFieldId="2"/>
    <tableColumn id="3" xr3:uid="{6828146F-3855-49F9-825C-CBFC6D5D72E8}" uniqueName="3" name="Fitness de base" queryTableFieldId="3"/>
    <tableColumn id="4" xr3:uid="{8A886383-4EA3-420B-BDF8-ECB451C73F02}" uniqueName="4" name="Nb vehicules min" queryTableFieldId="4"/>
    <tableColumn id="5" xr3:uid="{FD694A0D-22CA-4DCF-90B0-6F3AF9112A03}" uniqueName="5" name="Metaheuristique" queryTableFieldId="5" dataDxfId="19"/>
    <tableColumn id="6" xr3:uid="{E9B3F376-BDFF-4684-90E1-04ED33EAC7F8}" uniqueName="6" name="Fitness resultat" queryTableFieldId="6"/>
    <tableColumn id="7" xr3:uid="{5363EA1B-C8C9-40FB-901E-D504B0C08A7E}" uniqueName="7" name="Vehicules resultat" queryTableFieldId="7"/>
    <tableColumn id="8" xr3:uid="{1DC9B0BA-BBE7-44A9-9F96-CCD939575949}" uniqueName="8" name="Nombre iterations" queryTableFieldId="8"/>
    <tableColumn id="9" xr3:uid="{3F17F75A-7326-4B2B-9662-233AD18D782A}" uniqueName="9" name="Temps d'execution" queryTableFieldId="9"/>
    <tableColumn id="10" xr3:uid="{63EF9985-C9F2-4216-8FFB-531AA7C126F0}" uniqueName="10" name="Amelioration fitness" queryTableFieldId="10"/>
    <tableColumn id="11" xr3:uid="{3EAC6401-84C8-4AAD-94A6-6F0732992DF8}" uniqueName="11" name="Variation (µ)" queryTableFieldId="11"/>
    <tableColumn id="12" xr3:uid="{EDD0135D-5FEA-406F-A8FD-36DC23D7F54A}" uniqueName="12" name="Température" queryTableField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FE5DF974-28A1-49C2-BD7E-B99F39A60D63}" name="Tableau1822" displayName="Tableau1822" ref="L24:P37" totalsRowCount="1" dataDxfId="82">
  <autoFilter ref="L24:P36" xr:uid="{FE5DF974-28A1-49C2-BD7E-B99F39A60D63}"/>
  <sortState xmlns:xlrd2="http://schemas.microsoft.com/office/spreadsheetml/2017/richdata2" ref="L25:P36">
    <sortCondition ref="L10:L22"/>
  </sortState>
  <tableColumns count="5">
    <tableColumn id="1" xr3:uid="{9B0E0C7B-2001-4561-8D1E-19AB40BEE2A6}" name="Fichier" totalsRowLabel="Moyenne" dataDxfId="81" totalsRowDxfId="80"/>
    <tableColumn id="2" xr3:uid="{C27EA134-2ED3-4D10-BB56-FE1252C861AA}" name="Fitness de base" totalsRowFunction="custom" dataDxfId="79" totalsRowDxfId="78">
      <totalsRowFormula>AVERAGE(Tableau1822[Fitness de base])</totalsRowFormula>
    </tableColumn>
    <tableColumn id="3" xr3:uid="{6D6A5C5F-D0F9-4D0E-96AC-ABBB162B4378}" name="Fitness résultat" totalsRowFunction="custom" dataDxfId="77" totalsRowDxfId="76">
      <totalsRowFormula>AVERAGE(Tableau1822[Fitness résultat])</totalsRowFormula>
    </tableColumn>
    <tableColumn id="4" xr3:uid="{B123CB2A-15BF-4A9B-A60F-962F11189C19}" name="Amélioration fitness" totalsRowFunction="custom" dataDxfId="75" totalsRowDxfId="74">
      <totalsRowFormula>AVERAGE(Tableau1822[Amélioration fitness])</totalsRowFormula>
    </tableColumn>
    <tableColumn id="5" xr3:uid="{520EE7C8-3EE1-4AB8-A91B-5CBED61BFAB9}" name="Taille liste taboue" dataDxfId="7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75FDEEB-D0E9-4880-BE46-EFFB5721388C}" name="Recuit_simulé_10000_0_9_10" displayName="Recuit_simulé_10000_0_9_10" ref="A1:L29" tableType="queryTable" totalsRowShown="0">
  <autoFilter ref="A1:L29" xr:uid="{675FDEEB-D0E9-4880-BE46-EFFB5721388C}"/>
  <tableColumns count="12">
    <tableColumn id="1" xr3:uid="{22779D76-AFF3-4D4A-8BFF-87414C86C1D0}" uniqueName="1" name="Nom fichier" queryTableFieldId="1" dataDxfId="18"/>
    <tableColumn id="2" xr3:uid="{9689BA66-723F-4AB6-BC09-C8A5ADE156FD}" uniqueName="2" name="Nb clients" queryTableFieldId="2"/>
    <tableColumn id="3" xr3:uid="{7425F69C-3875-4740-B712-BC8BC110E793}" uniqueName="3" name="Fitness de base" queryTableFieldId="3"/>
    <tableColumn id="4" xr3:uid="{BA2B56C4-0F62-455F-85D3-4369AC17D379}" uniqueName="4" name="Nb vehicules min" queryTableFieldId="4"/>
    <tableColumn id="5" xr3:uid="{CC72ECDC-78EA-41EE-ABC9-D12A51090392}" uniqueName="5" name="Metaheuristique" queryTableFieldId="5" dataDxfId="17"/>
    <tableColumn id="6" xr3:uid="{45DF41FD-1240-4DD2-9287-A67DA145EBBB}" uniqueName="6" name="Fitness resultat" queryTableFieldId="6"/>
    <tableColumn id="7" xr3:uid="{F07F9F3C-FA77-4D28-A087-65C85A8514ED}" uniqueName="7" name="Vehicules resultat" queryTableFieldId="7"/>
    <tableColumn id="8" xr3:uid="{C4B821B1-3854-49FD-B2D3-150882F87CA4}" uniqueName="8" name="Nombre iterations" queryTableFieldId="8"/>
    <tableColumn id="9" xr3:uid="{175FE575-3D20-466A-B54F-BFDCFA2E20DC}" uniqueName="9" name="Temps d'execution" queryTableFieldId="9"/>
    <tableColumn id="10" xr3:uid="{C93578E7-21E8-4121-9D10-7FA903806028}" uniqueName="10" name="Amelioration fitness" queryTableFieldId="10"/>
    <tableColumn id="11" xr3:uid="{05AB38ED-30D5-4538-BE39-AA6889752060}" uniqueName="11" name="Variation (µ)" queryTableFieldId="11"/>
    <tableColumn id="12" xr3:uid="{7CC4BDE3-7EFB-402E-BDA1-DF3CF49F77AE}" uniqueName="12" name="Température" queryTableFieldId="12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2F3555A-ABA5-4A12-BFA3-BB1A51D27498}" name="Recuit_simulé_10000_0_9_50" displayName="Recuit_simulé_10000_0_9_50" ref="A1:L30" tableType="queryTable" totalsRowCount="1">
  <autoFilter ref="A1:L29" xr:uid="{E2F3555A-ABA5-4A12-BFA3-BB1A51D27498}"/>
  <tableColumns count="12">
    <tableColumn id="1" xr3:uid="{261F9C68-12C6-4650-A4D7-CCFD62095337}" uniqueName="1" name="Nom fichier" queryTableFieldId="1" dataDxfId="16" totalsRowDxfId="1"/>
    <tableColumn id="2" xr3:uid="{64852B0F-84CE-4CE4-8A92-FEED280F9CC7}" uniqueName="2" name="Nb clients" queryTableFieldId="2"/>
    <tableColumn id="3" xr3:uid="{A76B0857-E460-4288-B4F4-9273DD574788}" uniqueName="3" name="Fitness de base" queryTableFieldId="3"/>
    <tableColumn id="4" xr3:uid="{C3D89E53-D2C7-4BC6-8019-F14932D1532F}" uniqueName="4" name="Nb vehicules min" queryTableFieldId="4"/>
    <tableColumn id="5" xr3:uid="{28CEE3CE-72A0-4B5F-8243-88967B8D7044}" uniqueName="5" name="Metaheuristique" queryTableFieldId="5" dataDxfId="15" totalsRowDxfId="0"/>
    <tableColumn id="6" xr3:uid="{3B34F5B4-AF8A-4AF3-814F-4383C0F3C436}" uniqueName="6" name="Fitness resultat" queryTableFieldId="6"/>
    <tableColumn id="7" xr3:uid="{0DE951E0-0CCB-4D39-B794-4EBA07014C8A}" uniqueName="7" name="Vehicules resultat" queryTableFieldId="7"/>
    <tableColumn id="8" xr3:uid="{D0AF2569-AFF3-4FFB-B7F9-4DBEFA8A07CA}" uniqueName="8" name="Nombre iterations" queryTableFieldId="8"/>
    <tableColumn id="9" xr3:uid="{C83A3CA8-0CE4-4F66-8827-BDD2DFC4029F}" uniqueName="9" name="Temps d'execution" totalsRowFunction="custom" queryTableFieldId="9">
      <totalsRowFormula>SUM(Recuit_simulé_10000_0_9_50[Temps d''execution])</totalsRowFormula>
    </tableColumn>
    <tableColumn id="10" xr3:uid="{9AE922BE-2AE9-41AE-A9C4-6D354B5A81F1}" uniqueName="10" name="Amelioration fitness" queryTableFieldId="10"/>
    <tableColumn id="11" xr3:uid="{CB1479D5-D5B6-4C08-82AC-210D3EED464D}" uniqueName="11" name="Variation (µ)" queryTableFieldId="11"/>
    <tableColumn id="12" xr3:uid="{6FC5B87B-D91E-46FE-ACCF-ED820DEF60E0}" uniqueName="12" name="Température" queryTableFieldId="12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655EFDF-8F36-4A97-B542-7DA5BF9A0C1E}" name="Recuit_simulé_10000_0_9_250" displayName="Recuit_simulé_10000_0_9_250" ref="A1:L29" tableType="queryTable" totalsRowShown="0">
  <autoFilter ref="A1:L29" xr:uid="{E655EFDF-8F36-4A97-B542-7DA5BF9A0C1E}"/>
  <tableColumns count="12">
    <tableColumn id="1" xr3:uid="{3BB9C3AF-B58C-43EE-9EE7-2CB3CA359BB7}" uniqueName="1" name="Nom fichier" queryTableFieldId="1" dataDxfId="14"/>
    <tableColumn id="2" xr3:uid="{97670CCB-A1AB-4FBF-9AE7-97B1F00810E4}" uniqueName="2" name="Nb clients" queryTableFieldId="2"/>
    <tableColumn id="3" xr3:uid="{58DF307F-71E1-41CA-A8FB-6575C2D526F0}" uniqueName="3" name="Fitness de base" queryTableFieldId="3"/>
    <tableColumn id="4" xr3:uid="{80C917A7-3D7B-45A8-AFA7-8A9AA4E29E8A}" uniqueName="4" name="Nb vehicules min" queryTableFieldId="4"/>
    <tableColumn id="5" xr3:uid="{5F5A2FE5-A26A-4177-8277-C9C3E14C3813}" uniqueName="5" name="Metaheuristique" queryTableFieldId="5" dataDxfId="13"/>
    <tableColumn id="6" xr3:uid="{22C94AD1-4621-4924-A67E-5B956BEB6D03}" uniqueName="6" name="Fitness resultat" queryTableFieldId="6"/>
    <tableColumn id="7" xr3:uid="{8033BEB9-8B9B-4914-97BA-05A0DD66E712}" uniqueName="7" name="Vehicules resultat" queryTableFieldId="7"/>
    <tableColumn id="8" xr3:uid="{E1DE6111-F622-4483-A4FE-0D84AFF469AC}" uniqueName="8" name="Nombre iterations" queryTableFieldId="8"/>
    <tableColumn id="9" xr3:uid="{9382CEA4-4920-4103-A8DC-99B9E61D44B2}" uniqueName="9" name="Temps d'execution" queryTableFieldId="9"/>
    <tableColumn id="10" xr3:uid="{49CDB81E-8380-4818-9D74-091CBACF9E11}" uniqueName="10" name="Amelioration fitness" queryTableFieldId="10"/>
    <tableColumn id="12" xr3:uid="{400A40CB-6551-49C4-8608-27EA3B2F8D91}" uniqueName="12" name="Variation (µ)" queryTableFieldId="12"/>
    <tableColumn id="13" xr3:uid="{005B6F3D-0ED4-41C4-81E3-7BBB5948EB25}" uniqueName="13" name="Température" queryTableFieldId="13" dataDxf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CE2E43-C160-49F9-B455-85F498E9CED3}" name="Tableau2" displayName="Tableau2" ref="S2:X11" totalsRowShown="0" dataDxfId="72" tableBorderDxfId="71">
  <autoFilter ref="S2:X11" xr:uid="{E0CE2E43-C160-49F9-B455-85F498E9CED3}"/>
  <sortState xmlns:xlrd2="http://schemas.microsoft.com/office/spreadsheetml/2017/richdata2" ref="S3:X11">
    <sortCondition ref="S2:S11"/>
  </sortState>
  <tableColumns count="6">
    <tableColumn id="1" xr3:uid="{5E8639FA-7C86-4AB1-9B0B-C61B1C6861C3}" name="Fichier" dataDxfId="70"/>
    <tableColumn id="2" xr3:uid="{CF62B09B-3C3A-420B-B399-97FB1189D875}" name="Fitness de base" dataDxfId="69"/>
    <tableColumn id="3" xr3:uid="{072B6A8A-C1F1-43FD-A576-E739EC4DF366}" name="Fitness résultat" dataDxfId="68"/>
    <tableColumn id="4" xr3:uid="{70418F27-CC5E-46F1-90CC-F7D766D7E8A8}" name="Amélioration fitness" dataDxfId="67"/>
    <tableColumn id="5" xr3:uid="{633B9E19-4663-4217-9559-E0ECFFB76DF2}" name="Variation" dataDxfId="66"/>
    <tableColumn id="6" xr3:uid="{85A9CBBA-BEE4-476F-8B36-46097A1FE1B9}" name="Température" dataDxfId="6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DF86560-C768-496E-95F2-927600DB3705}" name="Tableau22" displayName="Tableau22" ref="S20:X29" totalsRowShown="0" dataDxfId="63" headerRowBorderDxfId="64" tableBorderDxfId="62" totalsRowBorderDxfId="61">
  <autoFilter ref="S20:X29" xr:uid="{EDF86560-C768-496E-95F2-927600DB3705}"/>
  <sortState xmlns:xlrd2="http://schemas.microsoft.com/office/spreadsheetml/2017/richdata2" ref="S21:X29">
    <sortCondition ref="S20:S29"/>
  </sortState>
  <tableColumns count="6">
    <tableColumn id="1" xr3:uid="{870F4DF8-4F74-49F9-8FD8-88FB23E06C97}" name="Fichier" dataDxfId="60"/>
    <tableColumn id="2" xr3:uid="{843A2293-73B3-4596-A3EC-CEAD2AF3EFF5}" name="Fitness de base" dataDxfId="59"/>
    <tableColumn id="3" xr3:uid="{F8DD7F1F-7641-4408-8888-5BC06DD6222C}" name="Fitness résultat" dataDxfId="58"/>
    <tableColumn id="4" xr3:uid="{F9CD6275-5A60-41B5-8361-E306C552BD18}" name="Amélioration fitness" dataDxfId="57"/>
    <tableColumn id="5" xr3:uid="{B905099E-F075-45BA-9E31-2BC0768057E9}" name="Variation" dataDxfId="56"/>
    <tableColumn id="6" xr3:uid="{564CF500-38EC-4FB2-B129-5626852FD309}" name="Température" dataDxfId="5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C77D4170-0E99-4BA4-9691-7C6FAFA99424}" name="Tableau23" displayName="Tableau23" ref="S39:X48" totalsRowShown="0" dataDxfId="53" headerRowBorderDxfId="54" tableBorderDxfId="52" totalsRowBorderDxfId="51">
  <autoFilter ref="S39:X48" xr:uid="{C77D4170-0E99-4BA4-9691-7C6FAFA99424}"/>
  <sortState xmlns:xlrd2="http://schemas.microsoft.com/office/spreadsheetml/2017/richdata2" ref="S40:X48">
    <sortCondition ref="S39:S48"/>
  </sortState>
  <tableColumns count="6">
    <tableColumn id="1" xr3:uid="{A6E2ED64-0557-47AE-9635-1EE4D821D206}" name="Fichier" dataDxfId="50"/>
    <tableColumn id="2" xr3:uid="{256A1ACD-FF7D-4821-91D2-B4F1616AAFFF}" name="Fitness de base" dataDxfId="49"/>
    <tableColumn id="3" xr3:uid="{6E81E6F2-28D7-4797-AEB8-E5148B963D06}" name="Fitness résultat" dataDxfId="48"/>
    <tableColumn id="4" xr3:uid="{D7FFB5F8-7E40-4521-ACC2-1ECED7A6DF5D}" name="Amélioration fitness" dataDxfId="47"/>
    <tableColumn id="5" xr3:uid="{E0B83C84-653A-4156-A2E8-69FA0D654664}" name="Variation" dataDxfId="46"/>
    <tableColumn id="6" xr3:uid="{F738695A-BAE8-44E3-BF2B-2621864C0737}" name="Température" dataDxfId="4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298C213-4F3A-4692-A00F-E1FFD220AAB9}" name="Tabou_1000_1" displayName="Tabou_1000_1" ref="A1:K30" tableType="queryTable" totalsRowCount="1">
  <autoFilter ref="A1:K29" xr:uid="{8298C213-4F3A-4692-A00F-E1FFD220AAB9}"/>
  <tableColumns count="11">
    <tableColumn id="1" xr3:uid="{C51AAC2C-7C03-42AD-9D8A-3650B264B3D4}" uniqueName="1" name="Nom fichier" queryTableFieldId="1" dataDxfId="44" totalsRowDxfId="11"/>
    <tableColumn id="2" xr3:uid="{CC955E9C-E400-4060-8BAD-998B5E5CEDF1}" uniqueName="2" name="Nb clients" queryTableFieldId="2"/>
    <tableColumn id="3" xr3:uid="{31FBC36F-7BD7-42C7-AB2B-7150AAD6D8FC}" uniqueName="3" name="Fitness de base" queryTableFieldId="3"/>
    <tableColumn id="4" xr3:uid="{A0FD199D-CE29-4B33-B227-EC10561DC6D0}" uniqueName="4" name="Nb vehicules min" queryTableFieldId="4"/>
    <tableColumn id="5" xr3:uid="{DBCB0696-0872-466A-B7A0-9262A09038DF}" uniqueName="5" name="Metaheuristique" queryTableFieldId="5" dataDxfId="43" totalsRowDxfId="10"/>
    <tableColumn id="6" xr3:uid="{25DD737F-DC47-4567-86E6-EFDDCD7D0179}" uniqueName="6" name="Fitness resultat" queryTableFieldId="6"/>
    <tableColumn id="7" xr3:uid="{0C604C41-4C17-42A2-B797-41F771A275C9}" uniqueName="7" name="Vehicules resultat" queryTableFieldId="7"/>
    <tableColumn id="8" xr3:uid="{A3E6938B-4F4E-4346-9325-841E1DFCF1A1}" uniqueName="8" name="Nombre iterations" queryTableFieldId="8"/>
    <tableColumn id="9" xr3:uid="{6A361504-0F2E-45F0-80C2-07A1913629F6}" uniqueName="9" name="Temps d'execution" totalsRowFunction="custom" queryTableFieldId="9">
      <totalsRowFormula>AVERAGE(Tabou_1000_1[Temps d''execution])</totalsRowFormula>
    </tableColumn>
    <tableColumn id="10" xr3:uid="{119BD58E-191E-4478-9AC1-D433CF688AFD}" uniqueName="10" name="Amelioration fitness" queryTableFieldId="10"/>
    <tableColumn id="11" xr3:uid="{5E5DC5A6-E027-4016-8124-CE568DB72EE5}" uniqueName="11" name="Taille liste tabou" queryTableFieldId="1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0667100-39F5-4660-9C07-87665DEB05B1}" name="Tabou_1000_10" displayName="Tabou_1000_10" ref="A1:K30" tableType="queryTable" totalsRowCount="1">
  <autoFilter ref="A1:K29" xr:uid="{10667100-39F5-4660-9C07-87665DEB05B1}"/>
  <tableColumns count="11">
    <tableColumn id="1" xr3:uid="{00DF948F-29B3-455C-8C88-93B7EF12AABB}" uniqueName="1" name="Nom fichier" queryTableFieldId="1" dataDxfId="42" totalsRowDxfId="9"/>
    <tableColumn id="2" xr3:uid="{BABAA2BB-490C-465E-B2F8-F8E0272066FD}" uniqueName="2" name="Nb clients" queryTableFieldId="2"/>
    <tableColumn id="3" xr3:uid="{102637B5-A7F3-478F-9FA6-A3C00A42E502}" uniqueName="3" name="Fitness de base" queryTableFieldId="3"/>
    <tableColumn id="4" xr3:uid="{F93F1E30-4240-4E1C-A651-B61FB64EABFE}" uniqueName="4" name="Nb vehicules min" queryTableFieldId="4"/>
    <tableColumn id="5" xr3:uid="{904F1D96-EEB5-4145-B942-A118C4151F34}" uniqueName="5" name="Metaheuristique" queryTableFieldId="5" dataDxfId="41" totalsRowDxfId="8"/>
    <tableColumn id="6" xr3:uid="{628D0E3D-5BB4-4CCC-AE2E-D1E7FA6A79ED}" uniqueName="6" name="Fitness resultat" queryTableFieldId="6"/>
    <tableColumn id="7" xr3:uid="{71EAE639-C74E-4CD8-A654-740CA8142CCE}" uniqueName="7" name="Vehicules resultat" queryTableFieldId="7"/>
    <tableColumn id="8" xr3:uid="{9F2838AF-6A43-4072-9885-364ED2399FD6}" uniqueName="8" name="Nombre iterations" queryTableFieldId="8"/>
    <tableColumn id="9" xr3:uid="{97B3DC61-F6CE-4878-9945-46E8180F9F0E}" uniqueName="9" name="Temps d'execution" totalsRowFunction="custom" queryTableFieldId="9">
      <totalsRowFormula>AVERAGE(Tabou_1000_10[Temps d''execution])</totalsRowFormula>
    </tableColumn>
    <tableColumn id="10" xr3:uid="{C4FBEC96-4D6F-40E0-9F00-83C0A04EB9D7}" uniqueName="10" name="Amelioration fitness" queryTableFieldId="10"/>
    <tableColumn id="11" xr3:uid="{5D5908A4-07DE-4331-8A12-695F6EA9E108}" uniqueName="11" name="Taille liste tabou" queryTableFieldId="11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53D5CB-879D-4A26-93DD-6A122A4A700A}" name="Tabou_1000_20" displayName="Tabou_1000_20" ref="A1:K30" tableType="queryTable" totalsRowCount="1">
  <autoFilter ref="A1:K29" xr:uid="{5D53D5CB-879D-4A26-93DD-6A122A4A700A}"/>
  <tableColumns count="11">
    <tableColumn id="1" xr3:uid="{EF3CF124-BB55-414A-9673-5E4CC7562ACA}" uniqueName="1" name="Nom fichier" queryTableFieldId="1" dataDxfId="7" totalsRowDxfId="3"/>
    <tableColumn id="2" xr3:uid="{29DEC2EF-C76A-4698-9D77-2D90B11FD16B}" uniqueName="2" name="Nb clients" queryTableFieldId="2"/>
    <tableColumn id="3" xr3:uid="{63DC17BA-CD23-4274-AC58-4A07DFF09C65}" uniqueName="3" name="Fitness de base" queryTableFieldId="3"/>
    <tableColumn id="4" xr3:uid="{BB165DAD-E0F5-4017-85C8-27814DADAB60}" uniqueName="4" name="Nb vehicules min" queryTableFieldId="4"/>
    <tableColumn id="5" xr3:uid="{A5241067-41CC-4E4E-8C38-0130A4E48407}" uniqueName="5" name="Metaheuristique" queryTableFieldId="5" dataDxfId="6" totalsRowDxfId="2"/>
    <tableColumn id="6" xr3:uid="{25C472A7-6BBF-4381-9FD9-6C0EAD82DA0F}" uniqueName="6" name="Fitness resultat" queryTableFieldId="6"/>
    <tableColumn id="7" xr3:uid="{407C790B-BFD8-476B-9AE8-C4DFEDBF91A0}" uniqueName="7" name="Vehicules resultat" queryTableFieldId="7"/>
    <tableColumn id="8" xr3:uid="{26612EE3-705F-49BA-A169-3792C2E8BF04}" uniqueName="8" name="Nombre iterations" queryTableFieldId="8"/>
    <tableColumn id="9" xr3:uid="{2941D852-3965-42CB-9F64-F7FEB4ABACB5}" uniqueName="9" name="Temps d'execution" totalsRowFunction="custom" queryTableFieldId="9">
      <totalsRowFormula>AVERAGE(Tabou_1000_20[Temps d''execution])</totalsRowFormula>
    </tableColumn>
    <tableColumn id="10" xr3:uid="{35012616-599C-4E5E-82DC-F28E70B1F650}" uniqueName="10" name="Amelioration fitness" queryTableFieldId="10"/>
    <tableColumn id="11" xr3:uid="{780C98AA-11A6-4A87-99B1-6559E7B853CE}" uniqueName="11" name="Taille liste tabou" queryTableFieldId="1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24A297D-150C-4F99-ACF8-B4B96E972270}" name="Tabou_1000_30" displayName="Tabou_1000_30" ref="A1:K30" tableType="queryTable" totalsRowCount="1">
  <autoFilter ref="A1:K29" xr:uid="{F24A297D-150C-4F99-ACF8-B4B96E972270}"/>
  <tableColumns count="11">
    <tableColumn id="1" xr3:uid="{1C85AEC6-592E-450B-8EC7-70190E9EEB29}" uniqueName="1" name="Nom fichier" queryTableFieldId="1" dataDxfId="40" totalsRowDxfId="5"/>
    <tableColumn id="2" xr3:uid="{B0B4EBFC-7AF0-4F82-BE2C-7DE293779DBB}" uniqueName="2" name="Nb clients" queryTableFieldId="2"/>
    <tableColumn id="3" xr3:uid="{BD39BC61-02C3-4186-812E-9216454F793A}" uniqueName="3" name="Fitness de base" queryTableFieldId="3"/>
    <tableColumn id="4" xr3:uid="{99420EE5-69EB-4E6C-A6FA-5B67C9FF0D35}" uniqueName="4" name="Nb vehicules min" queryTableFieldId="4"/>
    <tableColumn id="5" xr3:uid="{CB7FE2C4-5CFC-4EB6-98EB-431A477238B1}" uniqueName="5" name="Metaheuristique" queryTableFieldId="5" dataDxfId="39" totalsRowDxfId="4"/>
    <tableColumn id="6" xr3:uid="{F4F5C118-CA50-4510-80A0-1A060758CC32}" uniqueName="6" name="Fitness resultat" queryTableFieldId="6"/>
    <tableColumn id="7" xr3:uid="{164A4ABE-4285-4093-BC20-91EF737A5C0C}" uniqueName="7" name="Vehicules resultat" queryTableFieldId="7"/>
    <tableColumn id="8" xr3:uid="{866C9B01-6484-4630-B0C5-333A11126DCA}" uniqueName="8" name="Nombre iterations" queryTableFieldId="8"/>
    <tableColumn id="9" xr3:uid="{708C4096-4F72-4677-8436-F2E846BC33CD}" uniqueName="9" name="Temps d'execution" totalsRowFunction="custom" queryTableFieldId="9">
      <totalsRowFormula>AVERAGE(Tabou_1000_30[Temps d''execution])</totalsRowFormula>
    </tableColumn>
    <tableColumn id="10" xr3:uid="{90E856C2-8C49-4868-AA9D-AB63A243098A}" uniqueName="10" name="Amelioration fitness" queryTableFieldId="10"/>
    <tableColumn id="11" xr3:uid="{8D7BC519-8604-4172-91CF-5ABA92363BCC}" uniqueName="11" name="Taille liste tabou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0E5CC-525A-434A-8B8F-E74D4381C997}">
  <sheetPr codeName="Feuil1"/>
  <dimension ref="A1:X54"/>
  <sheetViews>
    <sheetView topLeftCell="L9" workbookViewId="0">
      <selection activeCell="M45" sqref="M45"/>
    </sheetView>
  </sheetViews>
  <sheetFormatPr baseColWidth="10" defaultRowHeight="15" x14ac:dyDescent="0.25"/>
  <cols>
    <col min="12" max="12" width="23.28515625" customWidth="1"/>
    <col min="13" max="13" width="23.140625" bestFit="1" customWidth="1"/>
    <col min="14" max="14" width="16.85546875" bestFit="1" customWidth="1"/>
    <col min="15" max="15" width="21.5703125" bestFit="1" customWidth="1"/>
    <col min="16" max="16" width="19" customWidth="1"/>
    <col min="18" max="18" width="23.140625" bestFit="1" customWidth="1"/>
    <col min="19" max="20" width="16.7109375" customWidth="1"/>
    <col min="21" max="21" width="21.85546875" customWidth="1"/>
    <col min="22" max="22" width="16.5703125" customWidth="1"/>
    <col min="23" max="23" width="14.7109375" customWidth="1"/>
  </cols>
  <sheetData>
    <row r="1" spans="1:24" ht="18.75" x14ac:dyDescent="0.3">
      <c r="A1" t="s">
        <v>44</v>
      </c>
      <c r="B1" t="s">
        <v>45</v>
      </c>
      <c r="E1" t="s">
        <v>46</v>
      </c>
      <c r="F1" t="s">
        <v>47</v>
      </c>
      <c r="G1" t="s">
        <v>44</v>
      </c>
      <c r="I1" t="s">
        <v>47</v>
      </c>
      <c r="J1" t="s">
        <v>44</v>
      </c>
      <c r="L1" s="9" t="s">
        <v>51</v>
      </c>
      <c r="S1" s="9" t="s">
        <v>62</v>
      </c>
    </row>
    <row r="2" spans="1:24" x14ac:dyDescent="0.25">
      <c r="A2">
        <v>1</v>
      </c>
      <c r="B2" s="2" t="e">
        <f>#REF!</f>
        <v>#REF!</v>
      </c>
      <c r="E2" s="5" t="s">
        <v>37</v>
      </c>
      <c r="F2" s="4">
        <v>28276</v>
      </c>
      <c r="G2" s="7">
        <v>20</v>
      </c>
      <c r="I2" s="4">
        <v>21305</v>
      </c>
      <c r="J2" s="7">
        <v>30</v>
      </c>
      <c r="K2" t="s">
        <v>57</v>
      </c>
      <c r="L2" t="s">
        <v>46</v>
      </c>
      <c r="M2" t="s">
        <v>2</v>
      </c>
      <c r="N2" t="s">
        <v>48</v>
      </c>
      <c r="O2" t="s">
        <v>43</v>
      </c>
      <c r="P2" t="s">
        <v>10</v>
      </c>
      <c r="Q2" s="2"/>
      <c r="S2" t="s">
        <v>46</v>
      </c>
      <c r="T2" t="s">
        <v>2</v>
      </c>
      <c r="U2" t="s">
        <v>48</v>
      </c>
      <c r="V2" t="s">
        <v>43</v>
      </c>
      <c r="W2" t="s">
        <v>63</v>
      </c>
      <c r="X2" t="s">
        <v>41</v>
      </c>
    </row>
    <row r="3" spans="1:24" x14ac:dyDescent="0.25">
      <c r="A3">
        <v>10</v>
      </c>
      <c r="B3" s="2" t="e">
        <f>#REF!</f>
        <v>#REF!</v>
      </c>
      <c r="E3" s="5" t="s">
        <v>37</v>
      </c>
      <c r="F3" s="4">
        <v>23912</v>
      </c>
      <c r="G3" s="7">
        <v>10</v>
      </c>
      <c r="I3" s="4">
        <v>28276</v>
      </c>
      <c r="J3" s="7">
        <v>20</v>
      </c>
      <c r="K3" t="s">
        <v>58</v>
      </c>
      <c r="L3" s="2" t="str">
        <f>Tabou_1000_1!A$27</f>
        <v>c101.txt</v>
      </c>
      <c r="M3" s="2">
        <f>Tabou_1000_1!C$27</f>
        <v>5044.08</v>
      </c>
      <c r="N3" s="2">
        <f>Tabou_1000_1!F$27</f>
        <v>1175.8699999999999</v>
      </c>
      <c r="O3" s="2">
        <f>Tabou_1000_1!J$27</f>
        <v>3868.21</v>
      </c>
      <c r="P3" s="8">
        <f>Tabou_1000_1!K$27</f>
        <v>1</v>
      </c>
      <c r="R3" t="s">
        <v>58</v>
      </c>
      <c r="S3" t="s">
        <v>37</v>
      </c>
      <c r="T3">
        <v>5466.47</v>
      </c>
      <c r="U3">
        <v>1096.74</v>
      </c>
      <c r="V3">
        <v>4369.7299999999996</v>
      </c>
      <c r="W3">
        <v>0.5</v>
      </c>
      <c r="X3">
        <v>10</v>
      </c>
    </row>
    <row r="4" spans="1:24" x14ac:dyDescent="0.25">
      <c r="A4">
        <v>30</v>
      </c>
      <c r="B4" s="2" t="e">
        <f>#REF!</f>
        <v>#REF!</v>
      </c>
      <c r="E4" s="5" t="s">
        <v>37</v>
      </c>
      <c r="F4" s="4">
        <v>21305</v>
      </c>
      <c r="G4" s="7">
        <v>30</v>
      </c>
      <c r="I4" s="4">
        <v>23912</v>
      </c>
      <c r="J4" s="7">
        <v>10</v>
      </c>
      <c r="K4" t="s">
        <v>58</v>
      </c>
      <c r="L4" t="str">
        <f>Tabou_1000_10!A$27</f>
        <v>c101.txt</v>
      </c>
      <c r="M4">
        <f>Tabou_1000_10!C$27</f>
        <v>4868.78</v>
      </c>
      <c r="N4">
        <f>Tabou_1000_10!F$27</f>
        <v>1113.95</v>
      </c>
      <c r="O4">
        <f>Tabou_1000_10!J$27</f>
        <v>3754.84</v>
      </c>
      <c r="P4">
        <f>Tabou_1000_10!K$27</f>
        <v>10</v>
      </c>
      <c r="R4" t="s">
        <v>58</v>
      </c>
      <c r="S4" t="s">
        <v>37</v>
      </c>
      <c r="T4">
        <v>6980.19</v>
      </c>
      <c r="U4">
        <v>1488.14</v>
      </c>
      <c r="V4">
        <v>5492.05</v>
      </c>
      <c r="W4">
        <v>0.7</v>
      </c>
      <c r="X4">
        <v>10</v>
      </c>
    </row>
    <row r="5" spans="1:24" x14ac:dyDescent="0.25">
      <c r="B5" s="2"/>
      <c r="E5" s="5" t="s">
        <v>37</v>
      </c>
      <c r="F5" s="4">
        <v>17804</v>
      </c>
      <c r="G5" s="7">
        <v>1</v>
      </c>
      <c r="I5" s="4">
        <v>17804</v>
      </c>
      <c r="J5" s="7">
        <v>1</v>
      </c>
      <c r="K5" t="s">
        <v>58</v>
      </c>
      <c r="L5" t="str">
        <f>Tabou_1000_20!A$27</f>
        <v>c101.txt</v>
      </c>
      <c r="M5">
        <f>Tabou_1000_20!C$27</f>
        <v>7043.04</v>
      </c>
      <c r="N5">
        <f>Tabou_1000_20!F$27</f>
        <v>1582.95</v>
      </c>
      <c r="O5">
        <f>Tabou_1000_20!J$27</f>
        <v>5460.09</v>
      </c>
      <c r="P5">
        <f>Tabou_1000_20!K$27</f>
        <v>20</v>
      </c>
      <c r="R5" t="s">
        <v>58</v>
      </c>
      <c r="S5" t="s">
        <v>37</v>
      </c>
      <c r="T5">
        <v>5991.27</v>
      </c>
      <c r="U5">
        <v>1353.04</v>
      </c>
      <c r="V5">
        <v>4638.2299999999996</v>
      </c>
      <c r="W5">
        <v>0.9</v>
      </c>
      <c r="X5">
        <v>10</v>
      </c>
    </row>
    <row r="6" spans="1:24" x14ac:dyDescent="0.25">
      <c r="E6" s="6" t="s">
        <v>38</v>
      </c>
      <c r="F6" s="3">
        <v>14680</v>
      </c>
      <c r="G6">
        <v>1</v>
      </c>
      <c r="K6" t="s">
        <v>58</v>
      </c>
      <c r="L6" t="str">
        <f>Tabou_1000_30!A$27</f>
        <v>c101.txt</v>
      </c>
      <c r="M6">
        <f>Tabou_1000_30!C$27</f>
        <v>4338.54</v>
      </c>
      <c r="N6">
        <f>Tabou_1000_30!F$27</f>
        <v>1203.94</v>
      </c>
      <c r="O6">
        <f>Tabou_1000_30!J$27</f>
        <v>3134.59</v>
      </c>
      <c r="P6">
        <f>Tabou_1000_30!K$27</f>
        <v>30</v>
      </c>
      <c r="R6" t="s">
        <v>58</v>
      </c>
      <c r="S6" t="s">
        <v>38</v>
      </c>
      <c r="T6">
        <v>6521.97</v>
      </c>
      <c r="U6">
        <v>1433.26</v>
      </c>
      <c r="V6">
        <v>5088.7</v>
      </c>
      <c r="W6">
        <v>0.5</v>
      </c>
      <c r="X6">
        <v>10</v>
      </c>
    </row>
    <row r="7" spans="1:24" x14ac:dyDescent="0.25">
      <c r="E7" s="6" t="s">
        <v>38</v>
      </c>
      <c r="F7" s="3">
        <v>17948</v>
      </c>
      <c r="G7">
        <v>10</v>
      </c>
      <c r="K7" t="s">
        <v>58</v>
      </c>
      <c r="L7" s="2" t="str">
        <f>Tabou_1000_1!A$28</f>
        <v>c201.txt</v>
      </c>
      <c r="M7" s="2">
        <f>Tabou_1000_1!C$28</f>
        <v>5252.56</v>
      </c>
      <c r="N7" s="2">
        <f>Tabou_1000_1!F$28</f>
        <v>1107.22</v>
      </c>
      <c r="O7" s="2">
        <f>Tabou_1000_1!J$28</f>
        <v>4145.34</v>
      </c>
      <c r="P7" s="8">
        <f>Tabou_1000_1!K$28</f>
        <v>1</v>
      </c>
      <c r="R7" t="s">
        <v>58</v>
      </c>
      <c r="S7" t="s">
        <v>38</v>
      </c>
      <c r="T7">
        <v>5194.22</v>
      </c>
      <c r="U7">
        <v>1230.57</v>
      </c>
      <c r="V7">
        <v>3963.64</v>
      </c>
      <c r="W7">
        <v>0.7</v>
      </c>
      <c r="X7">
        <v>10</v>
      </c>
    </row>
    <row r="8" spans="1:24" x14ac:dyDescent="0.25">
      <c r="E8" s="6" t="s">
        <v>38</v>
      </c>
      <c r="F8" s="3">
        <v>26222</v>
      </c>
      <c r="G8">
        <v>20</v>
      </c>
      <c r="K8" t="s">
        <v>59</v>
      </c>
      <c r="L8" s="2" t="str">
        <f>Tabou_1000_10!A$28</f>
        <v>c201.txt</v>
      </c>
      <c r="M8" s="2">
        <f>Tabou_1000_10!C$28</f>
        <v>6509.65</v>
      </c>
      <c r="N8" s="2">
        <f>Tabou_1000_10!F$28</f>
        <v>1519.96</v>
      </c>
      <c r="O8" s="2">
        <f>Tabou_1000_10!J$28</f>
        <v>4989.6899999999996</v>
      </c>
      <c r="P8" s="8">
        <f>Tabou_1000_10!K$28</f>
        <v>10</v>
      </c>
      <c r="R8" t="s">
        <v>58</v>
      </c>
      <c r="S8" t="s">
        <v>38</v>
      </c>
      <c r="T8">
        <v>7163.57</v>
      </c>
      <c r="U8">
        <v>1430.94</v>
      </c>
      <c r="V8">
        <v>5732.62</v>
      </c>
      <c r="W8">
        <v>0.9</v>
      </c>
      <c r="X8">
        <v>10</v>
      </c>
    </row>
    <row r="9" spans="1:24" x14ac:dyDescent="0.25">
      <c r="E9" s="6" t="s">
        <v>38</v>
      </c>
      <c r="F9" s="3">
        <v>20518</v>
      </c>
      <c r="G9">
        <v>30</v>
      </c>
      <c r="K9" t="s">
        <v>58</v>
      </c>
      <c r="L9" s="2" t="str">
        <f>Tabou_1000_20!A$28</f>
        <v>c201.txt</v>
      </c>
      <c r="M9" s="2">
        <f>Tabou_1000_20!C$28</f>
        <v>5136.67</v>
      </c>
      <c r="N9" s="2">
        <f>Tabou_1000_20!F$28</f>
        <v>1150.03</v>
      </c>
      <c r="O9" s="2">
        <f>Tabou_1000_20!J$28</f>
        <v>3986.64</v>
      </c>
      <c r="P9" s="8">
        <f>Tabou_1000_20!K$28</f>
        <v>20</v>
      </c>
      <c r="R9" t="s">
        <v>58</v>
      </c>
      <c r="S9" t="s">
        <v>39</v>
      </c>
      <c r="T9">
        <v>5121.46</v>
      </c>
      <c r="U9">
        <v>1041.8800000000001</v>
      </c>
      <c r="V9">
        <v>4079.57</v>
      </c>
      <c r="W9">
        <v>0.5</v>
      </c>
      <c r="X9">
        <v>10</v>
      </c>
    </row>
    <row r="10" spans="1:24" x14ac:dyDescent="0.25">
      <c r="E10" s="5" t="s">
        <v>39</v>
      </c>
      <c r="F10" s="4">
        <v>23150</v>
      </c>
      <c r="G10">
        <v>1</v>
      </c>
      <c r="K10" t="s">
        <v>58</v>
      </c>
      <c r="L10" s="2" t="str">
        <f>Tabou_1000_30!A$28</f>
        <v>c201.txt</v>
      </c>
      <c r="M10" s="2">
        <f>Tabou_1000_30!C$28</f>
        <v>5524.57</v>
      </c>
      <c r="N10" s="2">
        <f>Tabou_1000_30!F$28</f>
        <v>1258.5899999999999</v>
      </c>
      <c r="O10" s="2">
        <f>Tabou_1000_30!J$28</f>
        <v>4265.9799999999996</v>
      </c>
      <c r="P10" s="8">
        <f>Tabou_1000_30!K$28</f>
        <v>30</v>
      </c>
      <c r="Q10" s="2"/>
      <c r="R10" t="s">
        <v>58</v>
      </c>
      <c r="S10" t="s">
        <v>39</v>
      </c>
      <c r="T10">
        <v>4750.03</v>
      </c>
      <c r="U10">
        <v>951.42</v>
      </c>
      <c r="V10">
        <v>3798.61</v>
      </c>
      <c r="W10">
        <v>0.7</v>
      </c>
      <c r="X10">
        <v>10</v>
      </c>
    </row>
    <row r="11" spans="1:24" x14ac:dyDescent="0.25">
      <c r="E11" s="5" t="s">
        <v>39</v>
      </c>
      <c r="F11" s="4">
        <v>24973</v>
      </c>
      <c r="G11">
        <v>10</v>
      </c>
      <c r="K11" t="s">
        <v>58</v>
      </c>
      <c r="L11" s="2" t="str">
        <f>Tabou_1000_1!A$29</f>
        <v>r101.txt</v>
      </c>
      <c r="M11" s="2">
        <f>Tabou_1000_1!C$28</f>
        <v>5252.56</v>
      </c>
      <c r="N11" s="2">
        <f>Tabou_1000_1!F$28</f>
        <v>1107.22</v>
      </c>
      <c r="O11" s="2">
        <f>Tabou_1000_1!J$28</f>
        <v>4145.34</v>
      </c>
      <c r="P11" s="8">
        <f>Tabou_1000_1!K$28</f>
        <v>1</v>
      </c>
      <c r="Q11" s="2"/>
      <c r="R11" t="s">
        <v>58</v>
      </c>
      <c r="S11" t="s">
        <v>39</v>
      </c>
      <c r="T11">
        <v>5381.61</v>
      </c>
      <c r="U11">
        <v>1015.93</v>
      </c>
      <c r="V11">
        <v>4365.68</v>
      </c>
      <c r="W11">
        <v>0.9</v>
      </c>
      <c r="X11">
        <v>10</v>
      </c>
    </row>
    <row r="12" spans="1:24" x14ac:dyDescent="0.25">
      <c r="E12" s="5" t="s">
        <v>39</v>
      </c>
      <c r="F12" s="4">
        <v>28637</v>
      </c>
      <c r="G12">
        <v>20</v>
      </c>
      <c r="K12" t="s">
        <v>58</v>
      </c>
      <c r="L12" s="2" t="str">
        <f>Tabou_1000_10!A$29</f>
        <v>r101.txt</v>
      </c>
      <c r="M12" s="2">
        <f>Tabou_1000_10!C$28</f>
        <v>6509.65</v>
      </c>
      <c r="N12" s="2">
        <f>Tabou_1000_10!F$28</f>
        <v>1519.96</v>
      </c>
      <c r="O12" s="2">
        <f>Tabou_1000_10!J$28</f>
        <v>4989.6899999999996</v>
      </c>
      <c r="P12" s="8">
        <f>Tabou_1000_10!K$28</f>
        <v>10</v>
      </c>
      <c r="Q12" s="2"/>
      <c r="S12" s="12" t="s">
        <v>60</v>
      </c>
      <c r="T12" s="11">
        <f>AVERAGE(Tableau2[Fitness de base])</f>
        <v>5841.1988888888891</v>
      </c>
      <c r="U12" s="11">
        <f>AVERAGE(Tableau2[Fitness résultat])</f>
        <v>1226.8800000000001</v>
      </c>
      <c r="V12" s="11">
        <f>AVERAGE(Tableau2[Amélioration fitness])</f>
        <v>4614.3144444444442</v>
      </c>
      <c r="W12" s="16"/>
    </row>
    <row r="13" spans="1:24" x14ac:dyDescent="0.25">
      <c r="E13" s="5" t="s">
        <v>39</v>
      </c>
      <c r="F13" s="4">
        <v>26204</v>
      </c>
      <c r="G13">
        <v>30</v>
      </c>
      <c r="K13" t="s">
        <v>58</v>
      </c>
      <c r="L13" s="2" t="str">
        <f>Tabou_1000_20!A$29</f>
        <v>r101.txt</v>
      </c>
      <c r="M13" s="2">
        <f>Tabou_1000_20!C$28</f>
        <v>5136.67</v>
      </c>
      <c r="N13" s="2">
        <f>Tabou_1000_20!F$28</f>
        <v>1150.03</v>
      </c>
      <c r="O13" s="2">
        <f>Tabou_1000_20!J$28</f>
        <v>3986.64</v>
      </c>
      <c r="P13" s="8">
        <f>Tabou_1000_20!K$28</f>
        <v>20</v>
      </c>
      <c r="S13" s="12" t="s">
        <v>61</v>
      </c>
      <c r="T13" s="11">
        <f>_xlfn.STDEV.P(Tableau2[Fitness de base])</f>
        <v>817.2335265794153</v>
      </c>
      <c r="U13" s="11">
        <f>_xlfn.STDEV.P(Tableau2[Fitness résultat])</f>
        <v>194.35347837266886</v>
      </c>
      <c r="V13" s="11">
        <f>_xlfn.STDEV.P(Tableau2[Amélioration fitness])</f>
        <v>644.89308862633982</v>
      </c>
    </row>
    <row r="14" spans="1:24" x14ac:dyDescent="0.25">
      <c r="K14" t="s">
        <v>58</v>
      </c>
      <c r="L14" s="2" t="str">
        <f>Tabou_1000_30!A$29</f>
        <v>r101.txt</v>
      </c>
      <c r="M14" s="2">
        <f>Tabou_1000_30!C$28</f>
        <v>5524.57</v>
      </c>
      <c r="N14" s="2">
        <f>Tabou_1000_30!F$28</f>
        <v>1258.5899999999999</v>
      </c>
      <c r="O14" s="2">
        <f>Tabou_1000_30!J$28</f>
        <v>4265.9799999999996</v>
      </c>
      <c r="P14" s="8">
        <f>Tabou_1000_30!K$28</f>
        <v>30</v>
      </c>
    </row>
    <row r="15" spans="1:24" x14ac:dyDescent="0.25">
      <c r="L15" s="12" t="s">
        <v>60</v>
      </c>
      <c r="M15" s="11">
        <f>AVERAGE(Tableau18[Fitness de base])</f>
        <v>5511.7783333333327</v>
      </c>
      <c r="N15" s="11">
        <f>AVERAGE(Tableau18[Fitness résultat])</f>
        <v>1262.3591666666666</v>
      </c>
      <c r="O15" s="11">
        <f>AVERAGE(Tableau18[Amélioration fitness])</f>
        <v>4249.4191666666666</v>
      </c>
      <c r="S15" s="12" t="s">
        <v>52</v>
      </c>
      <c r="T15" s="12" t="s">
        <v>66</v>
      </c>
      <c r="U15" s="11">
        <f>AVERAGE(V3,V6,V9)</f>
        <v>4512.666666666667</v>
      </c>
    </row>
    <row r="16" spans="1:24" x14ac:dyDescent="0.25">
      <c r="L16" s="12" t="s">
        <v>61</v>
      </c>
      <c r="M16" s="11">
        <f>_xlfn.STDEV.P(Tableau18[Fitness de base])</f>
        <v>750.61435161287579</v>
      </c>
      <c r="N16" s="11">
        <f>_xlfn.STDEV.P(Tableau18[Fitness résultat])</f>
        <v>168.77345157825863</v>
      </c>
      <c r="O16" s="11">
        <f>_xlfn.STDEV.P(Tableau18[Amélioration fitness])</f>
        <v>602.41306294571837</v>
      </c>
      <c r="T16" s="12" t="s">
        <v>67</v>
      </c>
      <c r="U16" s="11">
        <f>AVERAGE(V4,V7,V10)</f>
        <v>4418.1000000000004</v>
      </c>
    </row>
    <row r="17" spans="12:24" x14ac:dyDescent="0.25">
      <c r="T17" s="12" t="s">
        <v>68</v>
      </c>
      <c r="U17" s="11">
        <f>AVERAGE(V5,V8,V11)</f>
        <v>4912.1766666666663</v>
      </c>
    </row>
    <row r="18" spans="12:24" x14ac:dyDescent="0.25">
      <c r="L18" s="12" t="s">
        <v>52</v>
      </c>
      <c r="M18" s="12" t="s">
        <v>53</v>
      </c>
      <c r="N18" s="11">
        <f>AVERAGE(O3,O7,O11)</f>
        <v>4052.9633333333331</v>
      </c>
    </row>
    <row r="19" spans="12:24" ht="18.75" x14ac:dyDescent="0.3">
      <c r="L19" s="14"/>
      <c r="M19" s="12" t="s">
        <v>54</v>
      </c>
      <c r="N19" s="11">
        <f>AVERAGE(O4,O8,O12)</f>
        <v>4578.0733333333328</v>
      </c>
      <c r="S19" s="9" t="s">
        <v>64</v>
      </c>
    </row>
    <row r="20" spans="12:24" x14ac:dyDescent="0.25">
      <c r="L20" s="14"/>
      <c r="M20" s="12" t="s">
        <v>55</v>
      </c>
      <c r="N20" s="11">
        <f>AVERAGE(O5,O9,O13)</f>
        <v>4477.79</v>
      </c>
      <c r="S20" t="s">
        <v>46</v>
      </c>
      <c r="T20" t="s">
        <v>2</v>
      </c>
      <c r="U20" t="s">
        <v>48</v>
      </c>
      <c r="V20" t="s">
        <v>43</v>
      </c>
      <c r="W20" t="s">
        <v>63</v>
      </c>
      <c r="X20" t="s">
        <v>41</v>
      </c>
    </row>
    <row r="21" spans="12:24" x14ac:dyDescent="0.25">
      <c r="L21" s="14"/>
      <c r="M21" s="12" t="s">
        <v>56</v>
      </c>
      <c r="N21" s="11">
        <f>AVERAGE(O6,O10,O14)</f>
        <v>3888.85</v>
      </c>
      <c r="Q21" t="s">
        <v>58</v>
      </c>
      <c r="R21" t="s">
        <v>58</v>
      </c>
      <c r="S21" t="s">
        <v>37</v>
      </c>
      <c r="T21">
        <v>7331.18</v>
      </c>
      <c r="U21">
        <v>1503.74</v>
      </c>
      <c r="V21">
        <v>5827.44</v>
      </c>
      <c r="W21">
        <v>0.5</v>
      </c>
      <c r="X21">
        <v>50</v>
      </c>
    </row>
    <row r="22" spans="12:24" x14ac:dyDescent="0.25">
      <c r="Q22" t="s">
        <v>58</v>
      </c>
      <c r="R22" t="s">
        <v>58</v>
      </c>
      <c r="S22" t="s">
        <v>37</v>
      </c>
      <c r="T22">
        <v>5459.01</v>
      </c>
      <c r="U22">
        <v>1095.23</v>
      </c>
      <c r="V22">
        <v>4363.7700000000004</v>
      </c>
      <c r="W22">
        <v>0.7</v>
      </c>
      <c r="X22">
        <v>50</v>
      </c>
    </row>
    <row r="23" spans="12:24" ht="18.75" x14ac:dyDescent="0.3">
      <c r="L23" s="9" t="s">
        <v>50</v>
      </c>
      <c r="Q23" t="s">
        <v>58</v>
      </c>
      <c r="R23" t="s">
        <v>58</v>
      </c>
      <c r="S23" t="s">
        <v>37</v>
      </c>
      <c r="T23">
        <v>5503.34</v>
      </c>
      <c r="U23">
        <v>1146.51</v>
      </c>
      <c r="V23">
        <v>4356.83</v>
      </c>
      <c r="W23">
        <v>0.9</v>
      </c>
      <c r="X23">
        <v>50</v>
      </c>
    </row>
    <row r="24" spans="12:24" x14ac:dyDescent="0.25">
      <c r="L24" t="s">
        <v>46</v>
      </c>
      <c r="M24" t="s">
        <v>2</v>
      </c>
      <c r="N24" t="s">
        <v>48</v>
      </c>
      <c r="O24" t="s">
        <v>43</v>
      </c>
      <c r="P24" t="s">
        <v>49</v>
      </c>
      <c r="R24" t="s">
        <v>58</v>
      </c>
      <c r="S24" t="s">
        <v>38</v>
      </c>
      <c r="T24">
        <v>5774.6</v>
      </c>
      <c r="U24">
        <v>1253.42</v>
      </c>
      <c r="V24">
        <v>4521.18</v>
      </c>
      <c r="W24">
        <v>0.5</v>
      </c>
      <c r="X24">
        <v>50</v>
      </c>
    </row>
    <row r="25" spans="12:24" x14ac:dyDescent="0.25">
      <c r="L25" s="1" t="str">
        <f>Tabou_10000_1!A$27</f>
        <v>c101.txt</v>
      </c>
      <c r="M25" s="1">
        <f>Tabou_10000_1!C$27</f>
        <v>7724.61</v>
      </c>
      <c r="N25" s="1">
        <f>Tabou_10000_1!F$27</f>
        <v>1630.22</v>
      </c>
      <c r="O25" s="1">
        <f>Tabou_10000_1!J$27</f>
        <v>6094.4</v>
      </c>
      <c r="P25" s="1">
        <f>Tabou_10000_1!K$27</f>
        <v>1</v>
      </c>
      <c r="R25" t="s">
        <v>58</v>
      </c>
      <c r="S25" t="s">
        <v>38</v>
      </c>
      <c r="T25">
        <v>7467.89</v>
      </c>
      <c r="U25">
        <v>1426.3</v>
      </c>
      <c r="V25">
        <v>6041.59</v>
      </c>
      <c r="W25">
        <v>0.7</v>
      </c>
      <c r="X25">
        <v>50</v>
      </c>
    </row>
    <row r="26" spans="12:24" x14ac:dyDescent="0.25">
      <c r="L26" s="1" t="str">
        <f>Tabou_10000_10!A$27</f>
        <v>c101.txt</v>
      </c>
      <c r="M26" s="1">
        <f>Tabou_10000_10!C$27</f>
        <v>6759.96</v>
      </c>
      <c r="N26" s="1">
        <f>Tabou_10000_10!F$27</f>
        <v>1564.01</v>
      </c>
      <c r="O26" s="1">
        <f>Tabou_10000_10!J$27</f>
        <v>5195.95</v>
      </c>
      <c r="P26" s="1">
        <f>Tabou_10000_10!K$27</f>
        <v>10</v>
      </c>
      <c r="R26" t="s">
        <v>58</v>
      </c>
      <c r="S26" t="s">
        <v>38</v>
      </c>
      <c r="T26">
        <v>4987.6400000000003</v>
      </c>
      <c r="U26">
        <v>1138.8900000000001</v>
      </c>
      <c r="V26">
        <v>3848.75</v>
      </c>
      <c r="W26">
        <v>0.9</v>
      </c>
      <c r="X26">
        <v>50</v>
      </c>
    </row>
    <row r="27" spans="12:24" x14ac:dyDescent="0.25">
      <c r="L27" s="1" t="str">
        <f>Tabou_10000_20!A$27</f>
        <v>c101.txt</v>
      </c>
      <c r="M27" s="1">
        <f>Tabou_10000_20!C$27</f>
        <v>5950.77</v>
      </c>
      <c r="N27" s="1">
        <f>Tabou_10000_20!F$27</f>
        <v>1243.8</v>
      </c>
      <c r="O27" s="1">
        <f>Tabou_10000_20!J$27</f>
        <v>4706.97</v>
      </c>
      <c r="P27" s="1">
        <f>Tabou_10000_20!K$27</f>
        <v>20</v>
      </c>
      <c r="R27" t="s">
        <v>58</v>
      </c>
      <c r="S27" t="s">
        <v>39</v>
      </c>
      <c r="T27">
        <v>5812.13</v>
      </c>
      <c r="U27">
        <v>1202.6600000000001</v>
      </c>
      <c r="V27">
        <v>4609.47</v>
      </c>
      <c r="W27">
        <v>0.5</v>
      </c>
      <c r="X27">
        <v>50</v>
      </c>
    </row>
    <row r="28" spans="12:24" x14ac:dyDescent="0.25">
      <c r="L28" s="1" t="str">
        <f>Tabou_10000_30!A$27</f>
        <v>c101.txt</v>
      </c>
      <c r="M28" s="1">
        <f>Tabou_10000_30!C$27</f>
        <v>6844.72</v>
      </c>
      <c r="N28" s="1">
        <f>Tabou_10000_30!F$27</f>
        <v>1702.48</v>
      </c>
      <c r="O28" s="1">
        <f>Tabou_10000_30!J$27</f>
        <v>5142.24</v>
      </c>
      <c r="P28" s="1">
        <f>Tabou_10000_30!K$27</f>
        <v>30</v>
      </c>
      <c r="R28" t="s">
        <v>58</v>
      </c>
      <c r="S28" t="s">
        <v>39</v>
      </c>
      <c r="T28">
        <v>5200.78</v>
      </c>
      <c r="U28">
        <v>1160.21</v>
      </c>
      <c r="V28">
        <v>4040.57</v>
      </c>
      <c r="W28">
        <v>0.7</v>
      </c>
      <c r="X28">
        <v>50</v>
      </c>
    </row>
    <row r="29" spans="12:24" x14ac:dyDescent="0.25">
      <c r="L29" s="1" t="str">
        <f>Tabou_10000_1!A$28</f>
        <v>c201.txt</v>
      </c>
      <c r="M29" s="1">
        <f>Tabou_10000_1!C$28</f>
        <v>5778.26</v>
      </c>
      <c r="N29" s="1">
        <f>Tabou_10000_1!F$28</f>
        <v>1200.45</v>
      </c>
      <c r="O29" s="1">
        <f>Tabou_10000_1!J$28</f>
        <v>4577.8100000000004</v>
      </c>
      <c r="P29" s="1">
        <f>Tabou_10000_1!K$28</f>
        <v>1</v>
      </c>
      <c r="R29" t="s">
        <v>58</v>
      </c>
      <c r="S29" t="s">
        <v>39</v>
      </c>
      <c r="T29">
        <v>4303.37</v>
      </c>
      <c r="U29">
        <v>1031.06</v>
      </c>
      <c r="V29">
        <v>3272.31</v>
      </c>
      <c r="W29">
        <v>0.9</v>
      </c>
      <c r="X29">
        <v>50</v>
      </c>
    </row>
    <row r="30" spans="12:24" x14ac:dyDescent="0.25">
      <c r="L30" s="1" t="str">
        <f>Tabou_10000_10!A$28</f>
        <v>c201.txt</v>
      </c>
      <c r="M30" s="1">
        <f>Tabou_10000_10!C$28</f>
        <v>7181.93</v>
      </c>
      <c r="N30" s="1">
        <f>Tabou_10000_10!F$28</f>
        <v>1499.37</v>
      </c>
      <c r="O30" s="1">
        <f>Tabou_10000_10!J$28</f>
        <v>5682.56</v>
      </c>
      <c r="P30" s="1">
        <f>Tabou_10000_10!K$28</f>
        <v>10</v>
      </c>
      <c r="S30" s="12" t="s">
        <v>60</v>
      </c>
      <c r="T30" s="11">
        <f>AVERAGE(Tableau22[Fitness de base])</f>
        <v>5759.9933333333329</v>
      </c>
      <c r="U30" s="11">
        <f>AVERAGE(Tableau22[Fitness résultat])</f>
        <v>1217.557777777778</v>
      </c>
      <c r="V30" s="11">
        <f>AVERAGE(Tableau22[Amélioration fitness])</f>
        <v>4542.4344444444441</v>
      </c>
      <c r="W30" s="16"/>
    </row>
    <row r="31" spans="12:24" x14ac:dyDescent="0.25">
      <c r="L31" s="1" t="str">
        <f>Tabou_10000_20!A$28</f>
        <v>c201.txt</v>
      </c>
      <c r="M31" s="1">
        <f>Tabou_10000_20!C$28</f>
        <v>6685.66</v>
      </c>
      <c r="N31" s="1">
        <f>Tabou_10000_20!F$28</f>
        <v>1357.81</v>
      </c>
      <c r="O31" s="1">
        <f>Tabou_10000_20!J$28</f>
        <v>5327.85</v>
      </c>
      <c r="P31" s="1">
        <f>Tabou_10000_20!K$28</f>
        <v>20</v>
      </c>
      <c r="S31" s="12" t="s">
        <v>61</v>
      </c>
      <c r="T31" s="11">
        <f>_xlfn.STDEV.P(Tableau22[Fitness de base])</f>
        <v>976.15645442271023</v>
      </c>
      <c r="U31" s="11">
        <f>_xlfn.STDEV.P(Tableau22[Fitness résultat])</f>
        <v>145.77467481453508</v>
      </c>
      <c r="V31" s="11">
        <f>_xlfn.STDEV.P(Tableau22[Amélioration fitness])</f>
        <v>837.74195852251364</v>
      </c>
    </row>
    <row r="32" spans="12:24" x14ac:dyDescent="0.25">
      <c r="L32" s="1" t="str">
        <f>Tabou_10000_30!A$28</f>
        <v>c201.txt</v>
      </c>
      <c r="M32" s="1">
        <f>Tabou_10000_30!C$28</f>
        <v>6058.55</v>
      </c>
      <c r="N32" s="1">
        <f>Tabou_10000_30!F$28</f>
        <v>1362.53</v>
      </c>
      <c r="O32" s="1">
        <f>Tabou_10000_30!J$28</f>
        <v>4696.0200000000004</v>
      </c>
      <c r="P32" s="1">
        <f>Tabou_10000_30!K$28</f>
        <v>30</v>
      </c>
    </row>
    <row r="33" spans="12:24" x14ac:dyDescent="0.25">
      <c r="L33" s="1" t="str">
        <f>Tabou_10000_1!A$29</f>
        <v>r101.txt</v>
      </c>
      <c r="M33" s="1">
        <f>Tabou_10000_1!C$28</f>
        <v>5778.26</v>
      </c>
      <c r="N33" s="1">
        <f>Tabou_10000_1!F$28</f>
        <v>1200.45</v>
      </c>
      <c r="O33" s="1">
        <f>Tabou_10000_1!J$28</f>
        <v>4577.8100000000004</v>
      </c>
      <c r="P33" s="1">
        <f>Tabou_10000_1!K$28</f>
        <v>1</v>
      </c>
      <c r="S33" s="12" t="s">
        <v>52</v>
      </c>
      <c r="T33" s="12" t="s">
        <v>66</v>
      </c>
      <c r="U33" s="11">
        <f>AVERAGE(V21,V24,V27)</f>
        <v>4986.03</v>
      </c>
    </row>
    <row r="34" spans="12:24" x14ac:dyDescent="0.25">
      <c r="L34" s="1" t="str">
        <f>Tabou_10000_10!A$29</f>
        <v>r101.txt</v>
      </c>
      <c r="M34" s="1">
        <f>Tabou_10000_10!C$28</f>
        <v>7181.93</v>
      </c>
      <c r="N34" s="1">
        <f>Tabou_10000_10!F$28</f>
        <v>1499.37</v>
      </c>
      <c r="O34" s="1">
        <f>Tabou_10000_10!J$28</f>
        <v>5682.56</v>
      </c>
      <c r="P34" s="1">
        <f>Tabou_10000_10!K$28</f>
        <v>10</v>
      </c>
      <c r="T34" s="12" t="s">
        <v>67</v>
      </c>
      <c r="U34" s="11">
        <f>AVERAGE(V22,V25,V28)</f>
        <v>4815.3100000000004</v>
      </c>
    </row>
    <row r="35" spans="12:24" x14ac:dyDescent="0.25">
      <c r="L35" s="1" t="str">
        <f>Tabou_10000_20!A$29</f>
        <v>r101.txt</v>
      </c>
      <c r="M35" s="1">
        <f>Tabou_10000_20!C$28</f>
        <v>6685.66</v>
      </c>
      <c r="N35" s="1">
        <f>Tabou_10000_20!F$28</f>
        <v>1357.81</v>
      </c>
      <c r="O35" s="1">
        <f>Tabou_10000_20!J$28</f>
        <v>5327.85</v>
      </c>
      <c r="P35" s="1">
        <f>Tabou_10000_20!K$28</f>
        <v>20</v>
      </c>
      <c r="T35" s="12" t="s">
        <v>68</v>
      </c>
      <c r="U35" s="11">
        <f>AVERAGE(V23,V26,V29)</f>
        <v>3825.9633333333331</v>
      </c>
    </row>
    <row r="36" spans="12:24" x14ac:dyDescent="0.25">
      <c r="L36" s="1" t="str">
        <f>Tabou_10000_30!A$29</f>
        <v>r101.txt</v>
      </c>
      <c r="M36" s="1">
        <f>Tabou_10000_30!C$28</f>
        <v>6058.55</v>
      </c>
      <c r="N36" s="1">
        <f>Tabou_10000_30!F$28</f>
        <v>1362.53</v>
      </c>
      <c r="O36" s="1">
        <f>Tabou_10000_30!J$28</f>
        <v>4696.0200000000004</v>
      </c>
      <c r="P36" s="1">
        <f>Tabou_10000_30!K$28</f>
        <v>30</v>
      </c>
    </row>
    <row r="37" spans="12:24" x14ac:dyDescent="0.25">
      <c r="L37" s="12" t="s">
        <v>60</v>
      </c>
      <c r="M37" s="11">
        <f>AVERAGE(Tableau1822[Fitness de base])</f>
        <v>6557.4050000000016</v>
      </c>
      <c r="N37" s="11">
        <f>AVERAGE(Tableau1822[Fitness résultat])</f>
        <v>1415.0691666666669</v>
      </c>
      <c r="O37" s="11">
        <f>AVERAGE(Tableau1822[Amélioration fitness])</f>
        <v>5142.3366666666661</v>
      </c>
    </row>
    <row r="38" spans="12:24" ht="18.75" x14ac:dyDescent="0.3">
      <c r="L38" s="12" t="s">
        <v>61</v>
      </c>
      <c r="M38" s="11">
        <f>_xlfn.STDEV.P(Tableau1822[Fitness de base])</f>
        <v>604.06678010382257</v>
      </c>
      <c r="N38" s="11">
        <f>_xlfn.STDEV.P(Tableau1822[Fitness résultat])</f>
        <v>157.80403308419633</v>
      </c>
      <c r="O38" s="11">
        <f>_xlfn.STDEV.P(Tableau1822[Amélioration fitness])</f>
        <v>481.93480420649786</v>
      </c>
      <c r="S38" s="9" t="s">
        <v>65</v>
      </c>
    </row>
    <row r="39" spans="12:24" x14ac:dyDescent="0.25">
      <c r="S39" t="s">
        <v>46</v>
      </c>
      <c r="T39" t="s">
        <v>2</v>
      </c>
      <c r="U39" t="s">
        <v>48</v>
      </c>
      <c r="V39" t="s">
        <v>43</v>
      </c>
      <c r="W39" t="s">
        <v>63</v>
      </c>
      <c r="X39" t="s">
        <v>41</v>
      </c>
    </row>
    <row r="40" spans="12:24" x14ac:dyDescent="0.25">
      <c r="R40" t="s">
        <v>58</v>
      </c>
      <c r="S40" t="s">
        <v>37</v>
      </c>
      <c r="T40">
        <v>4960.42</v>
      </c>
      <c r="U40">
        <v>1080.3</v>
      </c>
      <c r="V40">
        <v>3880.12</v>
      </c>
      <c r="W40">
        <v>0.5</v>
      </c>
      <c r="X40">
        <v>250</v>
      </c>
    </row>
    <row r="41" spans="12:24" x14ac:dyDescent="0.25">
      <c r="L41" s="12" t="s">
        <v>52</v>
      </c>
      <c r="M41" s="12" t="s">
        <v>53</v>
      </c>
      <c r="N41" s="13">
        <f>AVERAGE(O25,O29,O33)</f>
        <v>5083.34</v>
      </c>
      <c r="R41" t="s">
        <v>58</v>
      </c>
      <c r="S41" t="s">
        <v>37</v>
      </c>
      <c r="T41">
        <v>6520.49</v>
      </c>
      <c r="U41">
        <v>1293.73</v>
      </c>
      <c r="V41">
        <v>5226.76</v>
      </c>
      <c r="W41">
        <v>0.7</v>
      </c>
      <c r="X41">
        <v>250</v>
      </c>
    </row>
    <row r="42" spans="12:24" x14ac:dyDescent="0.25">
      <c r="L42" s="15"/>
      <c r="M42" s="12" t="s">
        <v>54</v>
      </c>
      <c r="N42" s="11">
        <f>AVERAGE(O26,O30,O34)</f>
        <v>5520.3566666666666</v>
      </c>
      <c r="R42" t="s">
        <v>58</v>
      </c>
      <c r="S42" t="s">
        <v>37</v>
      </c>
      <c r="T42">
        <v>5435.54</v>
      </c>
      <c r="U42">
        <v>1162.68</v>
      </c>
      <c r="V42">
        <v>4272.8599999999997</v>
      </c>
      <c r="W42">
        <v>0.9</v>
      </c>
      <c r="X42">
        <v>250</v>
      </c>
    </row>
    <row r="43" spans="12:24" x14ac:dyDescent="0.25">
      <c r="L43" s="15"/>
      <c r="M43" s="12" t="s">
        <v>55</v>
      </c>
      <c r="N43" s="10">
        <f>AVERAGE(O27,O31,O35)</f>
        <v>5120.8900000000003</v>
      </c>
      <c r="R43" t="s">
        <v>58</v>
      </c>
      <c r="S43" t="s">
        <v>38</v>
      </c>
      <c r="T43">
        <v>7454.7</v>
      </c>
      <c r="U43">
        <v>1560.17</v>
      </c>
      <c r="V43">
        <v>5894.53</v>
      </c>
      <c r="W43">
        <v>0.5</v>
      </c>
      <c r="X43">
        <v>250</v>
      </c>
    </row>
    <row r="44" spans="12:24" x14ac:dyDescent="0.25">
      <c r="L44" s="15"/>
      <c r="M44" s="12" t="s">
        <v>56</v>
      </c>
      <c r="N44" s="10">
        <f>AVERAGE(O28,O32,O36)</f>
        <v>4844.76</v>
      </c>
      <c r="R44" t="s">
        <v>58</v>
      </c>
      <c r="S44" t="s">
        <v>38</v>
      </c>
      <c r="T44">
        <v>5343.4</v>
      </c>
      <c r="U44">
        <v>1175.71</v>
      </c>
      <c r="V44">
        <v>4167.68</v>
      </c>
      <c r="W44">
        <v>0.7</v>
      </c>
      <c r="X44">
        <v>250</v>
      </c>
    </row>
    <row r="45" spans="12:24" x14ac:dyDescent="0.25">
      <c r="R45" t="s">
        <v>58</v>
      </c>
      <c r="S45" t="s">
        <v>38</v>
      </c>
      <c r="T45">
        <v>6787.18</v>
      </c>
      <c r="U45">
        <v>1312.04</v>
      </c>
      <c r="V45">
        <v>5475.14</v>
      </c>
      <c r="W45">
        <v>0.9</v>
      </c>
      <c r="X45">
        <v>250</v>
      </c>
    </row>
    <row r="46" spans="12:24" x14ac:dyDescent="0.25">
      <c r="R46" t="s">
        <v>58</v>
      </c>
      <c r="S46" t="s">
        <v>39</v>
      </c>
      <c r="T46">
        <v>5476.67</v>
      </c>
      <c r="U46">
        <v>1012.4</v>
      </c>
      <c r="V46">
        <v>4464.2700000000004</v>
      </c>
      <c r="W46">
        <v>0.5</v>
      </c>
      <c r="X46">
        <v>250</v>
      </c>
    </row>
    <row r="47" spans="12:24" x14ac:dyDescent="0.25">
      <c r="R47" t="s">
        <v>58</v>
      </c>
      <c r="S47" t="s">
        <v>39</v>
      </c>
      <c r="T47">
        <v>3943.48</v>
      </c>
      <c r="U47">
        <v>891.53</v>
      </c>
      <c r="V47">
        <v>3051.95</v>
      </c>
      <c r="W47">
        <v>0.7</v>
      </c>
      <c r="X47">
        <v>250</v>
      </c>
    </row>
    <row r="48" spans="12:24" x14ac:dyDescent="0.25">
      <c r="R48" t="s">
        <v>58</v>
      </c>
      <c r="S48" t="s">
        <v>39</v>
      </c>
      <c r="T48">
        <v>4686.54</v>
      </c>
      <c r="U48">
        <v>956</v>
      </c>
      <c r="V48">
        <v>3730.53</v>
      </c>
      <c r="W48">
        <v>0.9</v>
      </c>
      <c r="X48">
        <v>250</v>
      </c>
    </row>
    <row r="49" spans="19:23" x14ac:dyDescent="0.25">
      <c r="S49" s="12" t="s">
        <v>60</v>
      </c>
      <c r="T49" s="11">
        <f>AVERAGE(Tableau23[Fitness de base])</f>
        <v>5623.1577777777784</v>
      </c>
      <c r="U49" s="11">
        <f>AVERAGE(Tableau23[Fitness résultat])</f>
        <v>1160.5066666666669</v>
      </c>
      <c r="V49" s="11">
        <f>AVERAGE(Tableau23[Amélioration fitness])</f>
        <v>4462.6488888888889</v>
      </c>
      <c r="W49" s="16"/>
    </row>
    <row r="50" spans="19:23" x14ac:dyDescent="0.25">
      <c r="S50" s="12" t="s">
        <v>61</v>
      </c>
      <c r="T50" s="11">
        <f>_xlfn.STDEV.P(Tableau23[Fitness de base])</f>
        <v>1042.8281491190471</v>
      </c>
      <c r="U50" s="11">
        <f>_xlfn.STDEV.P(Tableau23[Fitness résultat])</f>
        <v>195.28257884409348</v>
      </c>
      <c r="V50" s="11">
        <f>_xlfn.STDEV.P(Tableau23[Amélioration fitness])</f>
        <v>859.43948020975574</v>
      </c>
    </row>
    <row r="52" spans="19:23" x14ac:dyDescent="0.25">
      <c r="S52" s="12" t="s">
        <v>52</v>
      </c>
      <c r="T52" s="12" t="s">
        <v>66</v>
      </c>
      <c r="U52" s="11">
        <f>AVERAGE(V40,V43,V46)</f>
        <v>4746.3066666666664</v>
      </c>
    </row>
    <row r="53" spans="19:23" x14ac:dyDescent="0.25">
      <c r="T53" s="12" t="s">
        <v>67</v>
      </c>
      <c r="U53" s="11">
        <f>AVERAGE(V41,V44,V47)</f>
        <v>4148.7966666666662</v>
      </c>
    </row>
    <row r="54" spans="19:23" x14ac:dyDescent="0.25">
      <c r="T54" s="12" t="s">
        <v>68</v>
      </c>
      <c r="U54" s="11">
        <f>AVERAGE(V42,V45,V48)</f>
        <v>4492.8433333333332</v>
      </c>
    </row>
  </sheetData>
  <phoneticPr fontId="3" type="noConversion"/>
  <pageMargins left="0.7" right="0.7" top="0.75" bottom="0.75" header="0.3" footer="0.3"/>
  <pageSetup paperSize="9"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5411-8F66-45F2-B463-2D393FC945CD}">
  <dimension ref="A1:L29"/>
  <sheetViews>
    <sheetView workbookViewId="0">
      <selection activeCell="G2" sqref="G2:G29"/>
    </sheetView>
  </sheetViews>
  <sheetFormatPr baseColWidth="10" defaultRowHeight="15" x14ac:dyDescent="0.25"/>
  <cols>
    <col min="1" max="1" width="13.7109375" bestFit="1" customWidth="1"/>
    <col min="2" max="2" width="12.140625" bestFit="1" customWidth="1"/>
    <col min="3" max="3" width="16.85546875" bestFit="1" customWidth="1"/>
    <col min="4" max="4" width="18.7109375" bestFit="1" customWidth="1"/>
    <col min="5" max="5" width="18.42578125" bestFit="1" customWidth="1"/>
    <col min="6" max="6" width="16.85546875" bestFit="1" customWidth="1"/>
    <col min="7" max="7" width="19.42578125" bestFit="1" customWidth="1"/>
    <col min="8" max="8" width="19.7109375" bestFit="1" customWidth="1"/>
    <col min="9" max="9" width="20.28515625" bestFit="1" customWidth="1"/>
    <col min="10" max="10" width="21.5703125" bestFit="1" customWidth="1"/>
    <col min="11" max="11" width="14.42578125" bestFit="1" customWidth="1"/>
    <col min="12" max="12" width="14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40</v>
      </c>
      <c r="L1" t="s">
        <v>41</v>
      </c>
    </row>
    <row r="2" spans="1:12" x14ac:dyDescent="0.25">
      <c r="A2" s="1" t="s">
        <v>11</v>
      </c>
      <c r="B2">
        <v>32</v>
      </c>
      <c r="C2">
        <v>2497.08</v>
      </c>
      <c r="D2">
        <v>5</v>
      </c>
      <c r="E2" s="1" t="s">
        <v>42</v>
      </c>
      <c r="F2">
        <v>792.19</v>
      </c>
      <c r="G2">
        <v>6</v>
      </c>
      <c r="H2">
        <v>10000</v>
      </c>
      <c r="I2">
        <v>401</v>
      </c>
      <c r="J2">
        <v>1704.88</v>
      </c>
      <c r="K2">
        <v>0.5</v>
      </c>
      <c r="L2">
        <v>10</v>
      </c>
    </row>
    <row r="3" spans="1:12" x14ac:dyDescent="0.25">
      <c r="A3" s="1" t="s">
        <v>13</v>
      </c>
      <c r="B3">
        <v>33</v>
      </c>
      <c r="C3">
        <v>2678.1</v>
      </c>
      <c r="D3">
        <v>5</v>
      </c>
      <c r="E3" s="1" t="s">
        <v>42</v>
      </c>
      <c r="F3">
        <v>978.03</v>
      </c>
      <c r="G3">
        <v>5</v>
      </c>
      <c r="H3">
        <v>10000</v>
      </c>
      <c r="I3">
        <v>420</v>
      </c>
      <c r="J3">
        <v>1700.07</v>
      </c>
      <c r="K3">
        <v>0.5</v>
      </c>
      <c r="L3">
        <v>10</v>
      </c>
    </row>
    <row r="4" spans="1:12" x14ac:dyDescent="0.25">
      <c r="A4" s="1" t="s">
        <v>14</v>
      </c>
      <c r="B4">
        <v>33</v>
      </c>
      <c r="C4">
        <v>2330.2800000000002</v>
      </c>
      <c r="D4">
        <v>6</v>
      </c>
      <c r="E4" s="1" t="s">
        <v>42</v>
      </c>
      <c r="F4">
        <v>976.79</v>
      </c>
      <c r="G4">
        <v>6</v>
      </c>
      <c r="H4">
        <v>10000</v>
      </c>
      <c r="I4">
        <v>422</v>
      </c>
      <c r="J4">
        <v>1353.49</v>
      </c>
      <c r="K4">
        <v>0.5</v>
      </c>
      <c r="L4">
        <v>10</v>
      </c>
    </row>
    <row r="5" spans="1:12" x14ac:dyDescent="0.25">
      <c r="A5" s="1" t="s">
        <v>15</v>
      </c>
      <c r="B5">
        <v>34</v>
      </c>
      <c r="C5">
        <v>2453.9899999999998</v>
      </c>
      <c r="D5">
        <v>5</v>
      </c>
      <c r="E5" s="1" t="s">
        <v>42</v>
      </c>
      <c r="F5">
        <v>890.77</v>
      </c>
      <c r="G5">
        <v>6</v>
      </c>
      <c r="H5">
        <v>10000</v>
      </c>
      <c r="I5">
        <v>413</v>
      </c>
      <c r="J5">
        <v>1563.22</v>
      </c>
      <c r="K5">
        <v>0.5</v>
      </c>
      <c r="L5">
        <v>10</v>
      </c>
    </row>
    <row r="6" spans="1:12" x14ac:dyDescent="0.25">
      <c r="A6" s="1" t="s">
        <v>16</v>
      </c>
      <c r="B6">
        <v>36</v>
      </c>
      <c r="C6">
        <v>2762.31</v>
      </c>
      <c r="D6">
        <v>5</v>
      </c>
      <c r="E6" s="1" t="s">
        <v>42</v>
      </c>
      <c r="F6">
        <v>914.86</v>
      </c>
      <c r="G6">
        <v>5</v>
      </c>
      <c r="H6">
        <v>10000</v>
      </c>
      <c r="I6">
        <v>438</v>
      </c>
      <c r="J6">
        <v>1847.44</v>
      </c>
      <c r="K6">
        <v>0.5</v>
      </c>
      <c r="L6">
        <v>10</v>
      </c>
    </row>
    <row r="7" spans="1:12" x14ac:dyDescent="0.25">
      <c r="A7" s="1" t="s">
        <v>17</v>
      </c>
      <c r="B7">
        <v>37</v>
      </c>
      <c r="C7">
        <v>2475.0100000000002</v>
      </c>
      <c r="D7">
        <v>5</v>
      </c>
      <c r="E7" s="1" t="s">
        <v>42</v>
      </c>
      <c r="F7">
        <v>857.95</v>
      </c>
      <c r="G7">
        <v>5</v>
      </c>
      <c r="H7">
        <v>10000</v>
      </c>
      <c r="I7">
        <v>453</v>
      </c>
      <c r="J7">
        <v>1617.06</v>
      </c>
      <c r="K7">
        <v>0.5</v>
      </c>
      <c r="L7">
        <v>10</v>
      </c>
    </row>
    <row r="8" spans="1:12" x14ac:dyDescent="0.25">
      <c r="A8" s="1" t="s">
        <v>18</v>
      </c>
      <c r="B8">
        <v>37</v>
      </c>
      <c r="C8">
        <v>3625.06</v>
      </c>
      <c r="D8">
        <v>6</v>
      </c>
      <c r="E8" s="1" t="s">
        <v>42</v>
      </c>
      <c r="F8">
        <v>1045.02</v>
      </c>
      <c r="G8">
        <v>7</v>
      </c>
      <c r="H8">
        <v>10000</v>
      </c>
      <c r="I8">
        <v>444</v>
      </c>
      <c r="J8">
        <v>2580.0500000000002</v>
      </c>
      <c r="K8">
        <v>0.5</v>
      </c>
      <c r="L8">
        <v>10</v>
      </c>
    </row>
    <row r="9" spans="1:12" x14ac:dyDescent="0.25">
      <c r="A9" s="1" t="s">
        <v>19</v>
      </c>
      <c r="B9">
        <v>38</v>
      </c>
      <c r="C9">
        <v>3132.8</v>
      </c>
      <c r="D9">
        <v>5</v>
      </c>
      <c r="E9" s="1" t="s">
        <v>42</v>
      </c>
      <c r="F9">
        <v>1021.77</v>
      </c>
      <c r="G9">
        <v>5</v>
      </c>
      <c r="H9">
        <v>10000</v>
      </c>
      <c r="I9">
        <v>449</v>
      </c>
      <c r="J9">
        <v>2111.0300000000002</v>
      </c>
      <c r="K9">
        <v>0.5</v>
      </c>
      <c r="L9">
        <v>10</v>
      </c>
    </row>
    <row r="10" spans="1:12" x14ac:dyDescent="0.25">
      <c r="A10" s="1" t="s">
        <v>20</v>
      </c>
      <c r="B10">
        <v>39</v>
      </c>
      <c r="C10">
        <v>3785.13</v>
      </c>
      <c r="D10">
        <v>5</v>
      </c>
      <c r="E10" s="1" t="s">
        <v>42</v>
      </c>
      <c r="F10">
        <v>1208.3900000000001</v>
      </c>
      <c r="G10">
        <v>6</v>
      </c>
      <c r="H10">
        <v>10000</v>
      </c>
      <c r="I10">
        <v>472</v>
      </c>
      <c r="J10">
        <v>2576.7399999999998</v>
      </c>
      <c r="K10">
        <v>0.5</v>
      </c>
      <c r="L10">
        <v>10</v>
      </c>
    </row>
    <row r="11" spans="1:12" x14ac:dyDescent="0.25">
      <c r="A11" s="1" t="s">
        <v>21</v>
      </c>
      <c r="B11">
        <v>39</v>
      </c>
      <c r="C11">
        <v>3438.84</v>
      </c>
      <c r="D11">
        <v>6</v>
      </c>
      <c r="E11" s="1" t="s">
        <v>42</v>
      </c>
      <c r="F11">
        <v>952.27</v>
      </c>
      <c r="G11">
        <v>7</v>
      </c>
      <c r="H11">
        <v>10000</v>
      </c>
      <c r="I11">
        <v>461</v>
      </c>
      <c r="J11">
        <v>2486.5700000000002</v>
      </c>
      <c r="K11">
        <v>0.5</v>
      </c>
      <c r="L11">
        <v>10</v>
      </c>
    </row>
    <row r="12" spans="1:12" x14ac:dyDescent="0.25">
      <c r="A12" s="1" t="s">
        <v>22</v>
      </c>
      <c r="B12">
        <v>44</v>
      </c>
      <c r="C12">
        <v>3089.28</v>
      </c>
      <c r="D12">
        <v>6</v>
      </c>
      <c r="E12" s="1" t="s">
        <v>42</v>
      </c>
      <c r="F12">
        <v>1045.49</v>
      </c>
      <c r="G12">
        <v>6</v>
      </c>
      <c r="H12">
        <v>10000</v>
      </c>
      <c r="I12">
        <v>490</v>
      </c>
      <c r="J12">
        <v>2043.79</v>
      </c>
      <c r="K12">
        <v>0.5</v>
      </c>
      <c r="L12">
        <v>10</v>
      </c>
    </row>
    <row r="13" spans="1:12" x14ac:dyDescent="0.25">
      <c r="A13" s="1" t="s">
        <v>23</v>
      </c>
      <c r="B13">
        <v>45</v>
      </c>
      <c r="C13">
        <v>3554.46</v>
      </c>
      <c r="D13">
        <v>6</v>
      </c>
      <c r="E13" s="1" t="s">
        <v>42</v>
      </c>
      <c r="F13">
        <v>1208.07</v>
      </c>
      <c r="G13">
        <v>7</v>
      </c>
      <c r="H13">
        <v>10000</v>
      </c>
      <c r="I13">
        <v>515</v>
      </c>
      <c r="J13">
        <v>2346.4</v>
      </c>
      <c r="K13">
        <v>0.5</v>
      </c>
      <c r="L13">
        <v>10</v>
      </c>
    </row>
    <row r="14" spans="1:12" x14ac:dyDescent="0.25">
      <c r="A14" s="1" t="s">
        <v>24</v>
      </c>
      <c r="B14">
        <v>45</v>
      </c>
      <c r="C14">
        <v>3303.13</v>
      </c>
      <c r="D14">
        <v>7</v>
      </c>
      <c r="E14" s="1" t="s">
        <v>42</v>
      </c>
      <c r="F14">
        <v>1183.57</v>
      </c>
      <c r="G14">
        <v>7</v>
      </c>
      <c r="H14">
        <v>10000</v>
      </c>
      <c r="I14">
        <v>522</v>
      </c>
      <c r="J14">
        <v>2119.56</v>
      </c>
      <c r="K14">
        <v>0.5</v>
      </c>
      <c r="L14">
        <v>10</v>
      </c>
    </row>
    <row r="15" spans="1:12" x14ac:dyDescent="0.25">
      <c r="A15" s="1" t="s">
        <v>25</v>
      </c>
      <c r="B15">
        <v>46</v>
      </c>
      <c r="C15">
        <v>2675.07</v>
      </c>
      <c r="D15">
        <v>7</v>
      </c>
      <c r="E15" s="1" t="s">
        <v>42</v>
      </c>
      <c r="F15">
        <v>1039.97</v>
      </c>
      <c r="G15">
        <v>7</v>
      </c>
      <c r="H15">
        <v>10000</v>
      </c>
      <c r="I15">
        <v>542</v>
      </c>
      <c r="J15">
        <v>1635.09</v>
      </c>
      <c r="K15">
        <v>0.5</v>
      </c>
      <c r="L15">
        <v>10</v>
      </c>
    </row>
    <row r="16" spans="1:12" x14ac:dyDescent="0.25">
      <c r="A16" s="1" t="s">
        <v>26</v>
      </c>
      <c r="B16">
        <v>53</v>
      </c>
      <c r="C16">
        <v>3939.35</v>
      </c>
      <c r="D16">
        <v>7</v>
      </c>
      <c r="E16" s="1" t="s">
        <v>42</v>
      </c>
      <c r="F16">
        <v>1234.68</v>
      </c>
      <c r="G16">
        <v>7</v>
      </c>
      <c r="H16">
        <v>10000</v>
      </c>
      <c r="I16">
        <v>597</v>
      </c>
      <c r="J16">
        <v>2704.68</v>
      </c>
      <c r="K16">
        <v>0.5</v>
      </c>
      <c r="L16">
        <v>10</v>
      </c>
    </row>
    <row r="17" spans="1:12" x14ac:dyDescent="0.25">
      <c r="A17" s="1" t="s">
        <v>27</v>
      </c>
      <c r="B17">
        <v>54</v>
      </c>
      <c r="C17">
        <v>4007.55</v>
      </c>
      <c r="D17">
        <v>7</v>
      </c>
      <c r="E17" s="1" t="s">
        <v>42</v>
      </c>
      <c r="F17">
        <v>1292.5</v>
      </c>
      <c r="G17">
        <v>8</v>
      </c>
      <c r="H17">
        <v>10000</v>
      </c>
      <c r="I17">
        <v>608</v>
      </c>
      <c r="J17">
        <v>2715.05</v>
      </c>
      <c r="K17">
        <v>0.5</v>
      </c>
      <c r="L17">
        <v>10</v>
      </c>
    </row>
    <row r="18" spans="1:12" x14ac:dyDescent="0.25">
      <c r="A18" s="1" t="s">
        <v>28</v>
      </c>
      <c r="B18">
        <v>55</v>
      </c>
      <c r="C18">
        <v>4076.84</v>
      </c>
      <c r="D18">
        <v>9</v>
      </c>
      <c r="E18" s="1" t="s">
        <v>42</v>
      </c>
      <c r="F18">
        <v>1484.53</v>
      </c>
      <c r="G18">
        <v>9</v>
      </c>
      <c r="H18">
        <v>10000</v>
      </c>
      <c r="I18">
        <v>628</v>
      </c>
      <c r="J18">
        <v>2592.3000000000002</v>
      </c>
      <c r="K18">
        <v>0.5</v>
      </c>
      <c r="L18">
        <v>10</v>
      </c>
    </row>
    <row r="19" spans="1:12" x14ac:dyDescent="0.25">
      <c r="A19" s="1" t="s">
        <v>29</v>
      </c>
      <c r="B19">
        <v>60</v>
      </c>
      <c r="C19">
        <v>4105.49</v>
      </c>
      <c r="D19">
        <v>9</v>
      </c>
      <c r="E19" s="1" t="s">
        <v>42</v>
      </c>
      <c r="F19">
        <v>1288.42</v>
      </c>
      <c r="G19">
        <v>9</v>
      </c>
      <c r="H19">
        <v>10000</v>
      </c>
      <c r="I19">
        <v>656</v>
      </c>
      <c r="J19">
        <v>2817.07</v>
      </c>
      <c r="K19">
        <v>0.5</v>
      </c>
      <c r="L19">
        <v>10</v>
      </c>
    </row>
    <row r="20" spans="1:12" x14ac:dyDescent="0.25">
      <c r="A20" s="1" t="s">
        <v>30</v>
      </c>
      <c r="B20">
        <v>61</v>
      </c>
      <c r="C20">
        <v>4666.4799999999996</v>
      </c>
      <c r="D20">
        <v>9</v>
      </c>
      <c r="E20" s="1" t="s">
        <v>42</v>
      </c>
      <c r="F20">
        <v>1459.63</v>
      </c>
      <c r="G20">
        <v>11</v>
      </c>
      <c r="H20">
        <v>10000</v>
      </c>
      <c r="I20">
        <v>670</v>
      </c>
      <c r="J20">
        <v>3206.85</v>
      </c>
      <c r="K20">
        <v>0.5</v>
      </c>
      <c r="L20">
        <v>10</v>
      </c>
    </row>
    <row r="21" spans="1:12" x14ac:dyDescent="0.25">
      <c r="A21" s="1" t="s">
        <v>31</v>
      </c>
      <c r="B21">
        <v>62</v>
      </c>
      <c r="C21">
        <v>5165.53</v>
      </c>
      <c r="D21">
        <v>8</v>
      </c>
      <c r="E21" s="1" t="s">
        <v>42</v>
      </c>
      <c r="F21">
        <v>1508.61</v>
      </c>
      <c r="G21">
        <v>9</v>
      </c>
      <c r="H21">
        <v>10000</v>
      </c>
      <c r="I21">
        <v>647</v>
      </c>
      <c r="J21">
        <v>3656.93</v>
      </c>
      <c r="K21">
        <v>0.5</v>
      </c>
      <c r="L21">
        <v>10</v>
      </c>
    </row>
    <row r="22" spans="1:12" x14ac:dyDescent="0.25">
      <c r="A22" s="1" t="s">
        <v>32</v>
      </c>
      <c r="B22">
        <v>63</v>
      </c>
      <c r="C22">
        <v>5100.42</v>
      </c>
      <c r="D22">
        <v>10</v>
      </c>
      <c r="E22" s="1" t="s">
        <v>42</v>
      </c>
      <c r="F22">
        <v>1991.82</v>
      </c>
      <c r="G22">
        <v>10</v>
      </c>
      <c r="H22">
        <v>10000</v>
      </c>
      <c r="I22">
        <v>692</v>
      </c>
      <c r="J22">
        <v>3108.6</v>
      </c>
      <c r="K22">
        <v>0.5</v>
      </c>
      <c r="L22">
        <v>10</v>
      </c>
    </row>
    <row r="23" spans="1:12" x14ac:dyDescent="0.25">
      <c r="A23" s="1" t="s">
        <v>33</v>
      </c>
      <c r="B23">
        <v>64</v>
      </c>
      <c r="C23">
        <v>4750.75</v>
      </c>
      <c r="D23">
        <v>9</v>
      </c>
      <c r="E23" s="1" t="s">
        <v>42</v>
      </c>
      <c r="F23">
        <v>1527.52</v>
      </c>
      <c r="G23">
        <v>9</v>
      </c>
      <c r="H23">
        <v>10000</v>
      </c>
      <c r="I23">
        <v>706</v>
      </c>
      <c r="J23">
        <v>3223.22</v>
      </c>
      <c r="K23">
        <v>0.5</v>
      </c>
      <c r="L23">
        <v>10</v>
      </c>
    </row>
    <row r="24" spans="1:12" x14ac:dyDescent="0.25">
      <c r="A24" s="1" t="s">
        <v>34</v>
      </c>
      <c r="B24">
        <v>65</v>
      </c>
      <c r="C24">
        <v>5253.75</v>
      </c>
      <c r="D24">
        <v>9</v>
      </c>
      <c r="E24" s="1" t="s">
        <v>42</v>
      </c>
      <c r="F24">
        <v>1693.13</v>
      </c>
      <c r="G24">
        <v>11</v>
      </c>
      <c r="H24">
        <v>10000</v>
      </c>
      <c r="I24">
        <v>713</v>
      </c>
      <c r="J24">
        <v>3560.62</v>
      </c>
      <c r="K24">
        <v>0.5</v>
      </c>
      <c r="L24">
        <v>10</v>
      </c>
    </row>
    <row r="25" spans="1:12" x14ac:dyDescent="0.25">
      <c r="A25" s="1" t="s">
        <v>35</v>
      </c>
      <c r="B25">
        <v>69</v>
      </c>
      <c r="C25">
        <v>5250.49</v>
      </c>
      <c r="D25">
        <v>9</v>
      </c>
      <c r="E25" s="1" t="s">
        <v>42</v>
      </c>
      <c r="F25">
        <v>1599.31</v>
      </c>
      <c r="G25">
        <v>11</v>
      </c>
      <c r="H25">
        <v>10000</v>
      </c>
      <c r="I25">
        <v>706</v>
      </c>
      <c r="J25">
        <v>3651.18</v>
      </c>
      <c r="K25">
        <v>0.5</v>
      </c>
      <c r="L25">
        <v>10</v>
      </c>
    </row>
    <row r="26" spans="1:12" x14ac:dyDescent="0.25">
      <c r="A26" s="1" t="s">
        <v>36</v>
      </c>
      <c r="B26">
        <v>80</v>
      </c>
      <c r="C26">
        <v>5518.93</v>
      </c>
      <c r="D26">
        <v>10</v>
      </c>
      <c r="E26" s="1" t="s">
        <v>42</v>
      </c>
      <c r="F26">
        <v>1458.84</v>
      </c>
      <c r="G26">
        <v>12</v>
      </c>
      <c r="H26">
        <v>10000</v>
      </c>
      <c r="I26">
        <v>825</v>
      </c>
      <c r="J26">
        <v>4060.09</v>
      </c>
      <c r="K26">
        <v>0.5</v>
      </c>
      <c r="L26">
        <v>10</v>
      </c>
    </row>
    <row r="27" spans="1:12" x14ac:dyDescent="0.25">
      <c r="A27" s="1" t="s">
        <v>37</v>
      </c>
      <c r="B27">
        <v>101</v>
      </c>
      <c r="C27">
        <v>5466.47</v>
      </c>
      <c r="D27">
        <v>10</v>
      </c>
      <c r="E27" s="1" t="s">
        <v>42</v>
      </c>
      <c r="F27">
        <v>1096.74</v>
      </c>
      <c r="G27">
        <v>10</v>
      </c>
      <c r="H27">
        <v>10000</v>
      </c>
      <c r="I27">
        <v>947</v>
      </c>
      <c r="J27">
        <v>4369.7299999999996</v>
      </c>
      <c r="K27">
        <v>0.5</v>
      </c>
      <c r="L27">
        <v>10</v>
      </c>
    </row>
    <row r="28" spans="1:12" x14ac:dyDescent="0.25">
      <c r="A28" s="1" t="s">
        <v>38</v>
      </c>
      <c r="B28">
        <v>101</v>
      </c>
      <c r="C28">
        <v>6521.97</v>
      </c>
      <c r="D28">
        <v>10</v>
      </c>
      <c r="E28" s="1" t="s">
        <v>42</v>
      </c>
      <c r="F28">
        <v>1433.26</v>
      </c>
      <c r="G28">
        <v>10</v>
      </c>
      <c r="H28">
        <v>10000</v>
      </c>
      <c r="I28">
        <v>941</v>
      </c>
      <c r="J28">
        <v>5088.7</v>
      </c>
      <c r="K28">
        <v>0.5</v>
      </c>
      <c r="L28">
        <v>10</v>
      </c>
    </row>
    <row r="29" spans="1:12" x14ac:dyDescent="0.25">
      <c r="A29" s="1" t="s">
        <v>39</v>
      </c>
      <c r="B29">
        <v>101</v>
      </c>
      <c r="C29">
        <v>5121.46</v>
      </c>
      <c r="D29">
        <v>8</v>
      </c>
      <c r="E29" s="1" t="s">
        <v>42</v>
      </c>
      <c r="F29">
        <v>1041.8800000000001</v>
      </c>
      <c r="G29">
        <v>10</v>
      </c>
      <c r="H29">
        <v>10000</v>
      </c>
      <c r="I29">
        <v>962</v>
      </c>
      <c r="J29">
        <v>4079.57</v>
      </c>
      <c r="K29">
        <v>0.5</v>
      </c>
      <c r="L29">
        <v>10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3A0B3-3F65-41D5-9BFD-D4847C583DAA}">
  <dimension ref="A1:L29"/>
  <sheetViews>
    <sheetView workbookViewId="0">
      <selection activeCell="G36" sqref="G36"/>
    </sheetView>
  </sheetViews>
  <sheetFormatPr baseColWidth="10" defaultRowHeight="15" x14ac:dyDescent="0.25"/>
  <cols>
    <col min="1" max="1" width="13.7109375" bestFit="1" customWidth="1"/>
    <col min="2" max="2" width="12.140625" bestFit="1" customWidth="1"/>
    <col min="3" max="3" width="16.85546875" bestFit="1" customWidth="1"/>
    <col min="4" max="4" width="18.7109375" bestFit="1" customWidth="1"/>
    <col min="5" max="5" width="18.42578125" bestFit="1" customWidth="1"/>
    <col min="6" max="6" width="16.85546875" bestFit="1" customWidth="1"/>
    <col min="7" max="7" width="19.42578125" bestFit="1" customWidth="1"/>
    <col min="8" max="8" width="19.7109375" bestFit="1" customWidth="1"/>
    <col min="9" max="9" width="20.28515625" bestFit="1" customWidth="1"/>
    <col min="10" max="10" width="21.5703125" bestFit="1" customWidth="1"/>
    <col min="11" max="11" width="14.42578125" bestFit="1" customWidth="1"/>
    <col min="12" max="12" width="14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40</v>
      </c>
      <c r="L1" t="s">
        <v>41</v>
      </c>
    </row>
    <row r="2" spans="1:12" x14ac:dyDescent="0.25">
      <c r="A2" s="1" t="s">
        <v>11</v>
      </c>
      <c r="B2">
        <v>32</v>
      </c>
      <c r="C2">
        <v>2735.09</v>
      </c>
      <c r="D2">
        <v>5</v>
      </c>
      <c r="E2" s="1" t="s">
        <v>42</v>
      </c>
      <c r="F2">
        <v>933.99</v>
      </c>
      <c r="G2">
        <v>5</v>
      </c>
      <c r="H2">
        <v>10000</v>
      </c>
      <c r="I2">
        <v>380</v>
      </c>
      <c r="J2">
        <v>1801.1</v>
      </c>
      <c r="K2">
        <v>0.5</v>
      </c>
      <c r="L2">
        <v>50</v>
      </c>
    </row>
    <row r="3" spans="1:12" x14ac:dyDescent="0.25">
      <c r="A3" s="1" t="s">
        <v>13</v>
      </c>
      <c r="B3">
        <v>33</v>
      </c>
      <c r="C3">
        <v>2139.9499999999998</v>
      </c>
      <c r="D3">
        <v>5</v>
      </c>
      <c r="E3" s="1" t="s">
        <v>42</v>
      </c>
      <c r="F3">
        <v>734.93</v>
      </c>
      <c r="G3">
        <v>5</v>
      </c>
      <c r="H3">
        <v>10000</v>
      </c>
      <c r="I3">
        <v>395</v>
      </c>
      <c r="J3">
        <v>1405.01</v>
      </c>
      <c r="K3">
        <v>0.5</v>
      </c>
      <c r="L3">
        <v>50</v>
      </c>
    </row>
    <row r="4" spans="1:12" x14ac:dyDescent="0.25">
      <c r="A4" s="1" t="s">
        <v>14</v>
      </c>
      <c r="B4">
        <v>33</v>
      </c>
      <c r="C4">
        <v>2240.06</v>
      </c>
      <c r="D4">
        <v>6</v>
      </c>
      <c r="E4" s="1" t="s">
        <v>42</v>
      </c>
      <c r="F4">
        <v>984.17</v>
      </c>
      <c r="G4">
        <v>7</v>
      </c>
      <c r="H4">
        <v>10000</v>
      </c>
      <c r="I4">
        <v>387</v>
      </c>
      <c r="J4">
        <v>1255.8900000000001</v>
      </c>
      <c r="K4">
        <v>0.5</v>
      </c>
      <c r="L4">
        <v>50</v>
      </c>
    </row>
    <row r="5" spans="1:12" x14ac:dyDescent="0.25">
      <c r="A5" s="1" t="s">
        <v>15</v>
      </c>
      <c r="B5">
        <v>34</v>
      </c>
      <c r="C5">
        <v>2877.92</v>
      </c>
      <c r="D5">
        <v>5</v>
      </c>
      <c r="E5" s="1" t="s">
        <v>42</v>
      </c>
      <c r="F5">
        <v>1003.94</v>
      </c>
      <c r="G5">
        <v>5</v>
      </c>
      <c r="H5">
        <v>10000</v>
      </c>
      <c r="I5">
        <v>414</v>
      </c>
      <c r="J5">
        <v>1873.98</v>
      </c>
      <c r="K5">
        <v>0.5</v>
      </c>
      <c r="L5">
        <v>50</v>
      </c>
    </row>
    <row r="6" spans="1:12" x14ac:dyDescent="0.25">
      <c r="A6" s="1" t="s">
        <v>16</v>
      </c>
      <c r="B6">
        <v>36</v>
      </c>
      <c r="C6">
        <v>2677.97</v>
      </c>
      <c r="D6">
        <v>5</v>
      </c>
      <c r="E6" s="1" t="s">
        <v>42</v>
      </c>
      <c r="F6">
        <v>877.18</v>
      </c>
      <c r="G6">
        <v>5</v>
      </c>
      <c r="H6">
        <v>10000</v>
      </c>
      <c r="I6">
        <v>412</v>
      </c>
      <c r="J6">
        <v>1800.79</v>
      </c>
      <c r="K6">
        <v>0.5</v>
      </c>
      <c r="L6">
        <v>50</v>
      </c>
    </row>
    <row r="7" spans="1:12" x14ac:dyDescent="0.25">
      <c r="A7" s="1" t="s">
        <v>17</v>
      </c>
      <c r="B7">
        <v>37</v>
      </c>
      <c r="C7">
        <v>2523.09</v>
      </c>
      <c r="D7">
        <v>5</v>
      </c>
      <c r="E7" s="1" t="s">
        <v>42</v>
      </c>
      <c r="F7">
        <v>736.85</v>
      </c>
      <c r="G7">
        <v>5</v>
      </c>
      <c r="H7">
        <v>10000</v>
      </c>
      <c r="I7">
        <v>415</v>
      </c>
      <c r="J7">
        <v>1786.24</v>
      </c>
      <c r="K7">
        <v>0.5</v>
      </c>
      <c r="L7">
        <v>50</v>
      </c>
    </row>
    <row r="8" spans="1:12" x14ac:dyDescent="0.25">
      <c r="A8" s="1" t="s">
        <v>18</v>
      </c>
      <c r="B8">
        <v>37</v>
      </c>
      <c r="C8">
        <v>2991.63</v>
      </c>
      <c r="D8">
        <v>6</v>
      </c>
      <c r="E8" s="1" t="s">
        <v>42</v>
      </c>
      <c r="F8">
        <v>1202.3800000000001</v>
      </c>
      <c r="G8">
        <v>7</v>
      </c>
      <c r="H8">
        <v>10000</v>
      </c>
      <c r="I8">
        <v>447</v>
      </c>
      <c r="J8">
        <v>1789.25</v>
      </c>
      <c r="K8">
        <v>0.5</v>
      </c>
      <c r="L8">
        <v>50</v>
      </c>
    </row>
    <row r="9" spans="1:12" x14ac:dyDescent="0.25">
      <c r="A9" s="1" t="s">
        <v>19</v>
      </c>
      <c r="B9">
        <v>38</v>
      </c>
      <c r="C9">
        <v>3083.45</v>
      </c>
      <c r="D9">
        <v>5</v>
      </c>
      <c r="E9" s="1" t="s">
        <v>42</v>
      </c>
      <c r="F9">
        <v>1012.28</v>
      </c>
      <c r="G9">
        <v>5</v>
      </c>
      <c r="H9">
        <v>10000</v>
      </c>
      <c r="I9">
        <v>433</v>
      </c>
      <c r="J9">
        <v>2071.17</v>
      </c>
      <c r="K9">
        <v>0.5</v>
      </c>
      <c r="L9">
        <v>50</v>
      </c>
    </row>
    <row r="10" spans="1:12" x14ac:dyDescent="0.25">
      <c r="A10" s="1" t="s">
        <v>20</v>
      </c>
      <c r="B10">
        <v>39</v>
      </c>
      <c r="C10">
        <v>2613.9699999999998</v>
      </c>
      <c r="D10">
        <v>5</v>
      </c>
      <c r="E10" s="1" t="s">
        <v>42</v>
      </c>
      <c r="F10">
        <v>906.07</v>
      </c>
      <c r="G10">
        <v>5</v>
      </c>
      <c r="H10">
        <v>10000</v>
      </c>
      <c r="I10">
        <v>477</v>
      </c>
      <c r="J10">
        <v>1707.9</v>
      </c>
      <c r="K10">
        <v>0.5</v>
      </c>
      <c r="L10">
        <v>50</v>
      </c>
    </row>
    <row r="11" spans="1:12" x14ac:dyDescent="0.25">
      <c r="A11" s="1" t="s">
        <v>21</v>
      </c>
      <c r="B11">
        <v>39</v>
      </c>
      <c r="C11">
        <v>2860.92</v>
      </c>
      <c r="D11">
        <v>6</v>
      </c>
      <c r="E11" s="1" t="s">
        <v>42</v>
      </c>
      <c r="F11">
        <v>973.82</v>
      </c>
      <c r="G11">
        <v>6</v>
      </c>
      <c r="H11">
        <v>10000</v>
      </c>
      <c r="I11">
        <v>454</v>
      </c>
      <c r="J11">
        <v>1887.1</v>
      </c>
      <c r="K11">
        <v>0.5</v>
      </c>
      <c r="L11">
        <v>50</v>
      </c>
    </row>
    <row r="12" spans="1:12" x14ac:dyDescent="0.25">
      <c r="A12" s="1" t="s">
        <v>22</v>
      </c>
      <c r="B12">
        <v>44</v>
      </c>
      <c r="C12">
        <v>2575.4299999999998</v>
      </c>
      <c r="D12">
        <v>6</v>
      </c>
      <c r="E12" s="1" t="s">
        <v>42</v>
      </c>
      <c r="F12">
        <v>922.37</v>
      </c>
      <c r="G12">
        <v>6</v>
      </c>
      <c r="H12">
        <v>10000</v>
      </c>
      <c r="I12">
        <v>511</v>
      </c>
      <c r="J12">
        <v>1653.06</v>
      </c>
      <c r="K12">
        <v>0.5</v>
      </c>
      <c r="L12">
        <v>50</v>
      </c>
    </row>
    <row r="13" spans="1:12" x14ac:dyDescent="0.25">
      <c r="A13" s="1" t="s">
        <v>23</v>
      </c>
      <c r="B13">
        <v>45</v>
      </c>
      <c r="C13">
        <v>3586.18</v>
      </c>
      <c r="D13">
        <v>6</v>
      </c>
      <c r="E13" s="1" t="s">
        <v>42</v>
      </c>
      <c r="F13">
        <v>1155.8800000000001</v>
      </c>
      <c r="G13">
        <v>7</v>
      </c>
      <c r="H13">
        <v>10000</v>
      </c>
      <c r="I13">
        <v>530</v>
      </c>
      <c r="J13">
        <v>2430.3000000000002</v>
      </c>
      <c r="K13">
        <v>0.5</v>
      </c>
      <c r="L13">
        <v>50</v>
      </c>
    </row>
    <row r="14" spans="1:12" x14ac:dyDescent="0.25">
      <c r="A14" s="1" t="s">
        <v>24</v>
      </c>
      <c r="B14">
        <v>45</v>
      </c>
      <c r="C14">
        <v>3185.41</v>
      </c>
      <c r="D14">
        <v>7</v>
      </c>
      <c r="E14" s="1" t="s">
        <v>42</v>
      </c>
      <c r="F14">
        <v>1101.74</v>
      </c>
      <c r="G14">
        <v>7</v>
      </c>
      <c r="H14">
        <v>10000</v>
      </c>
      <c r="I14">
        <v>514</v>
      </c>
      <c r="J14">
        <v>2083.67</v>
      </c>
      <c r="K14">
        <v>0.5</v>
      </c>
      <c r="L14">
        <v>50</v>
      </c>
    </row>
    <row r="15" spans="1:12" x14ac:dyDescent="0.25">
      <c r="A15" s="1" t="s">
        <v>25</v>
      </c>
      <c r="B15">
        <v>46</v>
      </c>
      <c r="C15">
        <v>2940.85</v>
      </c>
      <c r="D15">
        <v>7</v>
      </c>
      <c r="E15" s="1" t="s">
        <v>42</v>
      </c>
      <c r="F15">
        <v>968.05</v>
      </c>
      <c r="G15">
        <v>7</v>
      </c>
      <c r="H15">
        <v>10000</v>
      </c>
      <c r="I15">
        <v>506</v>
      </c>
      <c r="J15">
        <v>1972.8</v>
      </c>
      <c r="K15">
        <v>0.5</v>
      </c>
      <c r="L15">
        <v>50</v>
      </c>
    </row>
    <row r="16" spans="1:12" x14ac:dyDescent="0.25">
      <c r="A16" s="1" t="s">
        <v>26</v>
      </c>
      <c r="B16">
        <v>53</v>
      </c>
      <c r="C16">
        <v>4286.49</v>
      </c>
      <c r="D16">
        <v>7</v>
      </c>
      <c r="E16" s="1" t="s">
        <v>42</v>
      </c>
      <c r="F16">
        <v>1357.07</v>
      </c>
      <c r="G16">
        <v>8</v>
      </c>
      <c r="H16">
        <v>10000</v>
      </c>
      <c r="I16">
        <v>582</v>
      </c>
      <c r="J16">
        <v>2929.41</v>
      </c>
      <c r="K16">
        <v>0.5</v>
      </c>
      <c r="L16">
        <v>50</v>
      </c>
    </row>
    <row r="17" spans="1:12" x14ac:dyDescent="0.25">
      <c r="A17" s="1" t="s">
        <v>27</v>
      </c>
      <c r="B17">
        <v>54</v>
      </c>
      <c r="C17">
        <v>3857.39</v>
      </c>
      <c r="D17">
        <v>7</v>
      </c>
      <c r="E17" s="1" t="s">
        <v>42</v>
      </c>
      <c r="F17">
        <v>1230.4100000000001</v>
      </c>
      <c r="G17">
        <v>8</v>
      </c>
      <c r="H17">
        <v>10000</v>
      </c>
      <c r="I17">
        <v>578</v>
      </c>
      <c r="J17">
        <v>2626.99</v>
      </c>
      <c r="K17">
        <v>0.5</v>
      </c>
      <c r="L17">
        <v>50</v>
      </c>
    </row>
    <row r="18" spans="1:12" x14ac:dyDescent="0.25">
      <c r="A18" s="1" t="s">
        <v>28</v>
      </c>
      <c r="B18">
        <v>55</v>
      </c>
      <c r="C18">
        <v>4203.3100000000004</v>
      </c>
      <c r="D18">
        <v>9</v>
      </c>
      <c r="E18" s="1" t="s">
        <v>42</v>
      </c>
      <c r="F18">
        <v>1414.43</v>
      </c>
      <c r="G18">
        <v>9</v>
      </c>
      <c r="H18">
        <v>10000</v>
      </c>
      <c r="I18">
        <v>637</v>
      </c>
      <c r="J18">
        <v>2788.88</v>
      </c>
      <c r="K18">
        <v>0.5</v>
      </c>
      <c r="L18">
        <v>50</v>
      </c>
    </row>
    <row r="19" spans="1:12" x14ac:dyDescent="0.25">
      <c r="A19" s="1" t="s">
        <v>29</v>
      </c>
      <c r="B19">
        <v>60</v>
      </c>
      <c r="C19">
        <v>4649.12</v>
      </c>
      <c r="D19">
        <v>9</v>
      </c>
      <c r="E19" s="1" t="s">
        <v>42</v>
      </c>
      <c r="F19">
        <v>1571.65</v>
      </c>
      <c r="G19">
        <v>9</v>
      </c>
      <c r="H19">
        <v>10000</v>
      </c>
      <c r="I19">
        <v>656</v>
      </c>
      <c r="J19">
        <v>3077.47</v>
      </c>
      <c r="K19">
        <v>0.5</v>
      </c>
      <c r="L19">
        <v>50</v>
      </c>
    </row>
    <row r="20" spans="1:12" x14ac:dyDescent="0.25">
      <c r="A20" s="1" t="s">
        <v>30</v>
      </c>
      <c r="B20">
        <v>61</v>
      </c>
      <c r="C20">
        <v>3420.88</v>
      </c>
      <c r="D20">
        <v>9</v>
      </c>
      <c r="E20" s="1" t="s">
        <v>42</v>
      </c>
      <c r="F20">
        <v>1142.32</v>
      </c>
      <c r="G20">
        <v>10</v>
      </c>
      <c r="H20">
        <v>10000</v>
      </c>
      <c r="I20">
        <v>650</v>
      </c>
      <c r="J20">
        <v>2278.56</v>
      </c>
      <c r="K20">
        <v>0.5</v>
      </c>
      <c r="L20">
        <v>50</v>
      </c>
    </row>
    <row r="21" spans="1:12" x14ac:dyDescent="0.25">
      <c r="A21" s="1" t="s">
        <v>31</v>
      </c>
      <c r="B21">
        <v>62</v>
      </c>
      <c r="C21">
        <v>4676.51</v>
      </c>
      <c r="D21">
        <v>8</v>
      </c>
      <c r="E21" s="1" t="s">
        <v>42</v>
      </c>
      <c r="F21">
        <v>1391.28</v>
      </c>
      <c r="G21">
        <v>8</v>
      </c>
      <c r="H21">
        <v>10000</v>
      </c>
      <c r="I21">
        <v>631</v>
      </c>
      <c r="J21">
        <v>3285.23</v>
      </c>
      <c r="K21">
        <v>0.5</v>
      </c>
      <c r="L21">
        <v>50</v>
      </c>
    </row>
    <row r="22" spans="1:12" x14ac:dyDescent="0.25">
      <c r="A22" s="1" t="s">
        <v>32</v>
      </c>
      <c r="B22">
        <v>63</v>
      </c>
      <c r="C22">
        <v>3976.46</v>
      </c>
      <c r="D22">
        <v>10</v>
      </c>
      <c r="E22" s="1" t="s">
        <v>42</v>
      </c>
      <c r="F22">
        <v>1231.33</v>
      </c>
      <c r="G22">
        <v>10</v>
      </c>
      <c r="H22">
        <v>10000</v>
      </c>
      <c r="I22">
        <v>691</v>
      </c>
      <c r="J22">
        <v>2745.13</v>
      </c>
      <c r="K22">
        <v>0.5</v>
      </c>
      <c r="L22">
        <v>50</v>
      </c>
    </row>
    <row r="23" spans="1:12" x14ac:dyDescent="0.25">
      <c r="A23" s="1" t="s">
        <v>33</v>
      </c>
      <c r="B23">
        <v>64</v>
      </c>
      <c r="C23">
        <v>5071.8100000000004</v>
      </c>
      <c r="D23">
        <v>9</v>
      </c>
      <c r="E23" s="1" t="s">
        <v>42</v>
      </c>
      <c r="F23">
        <v>1452.88</v>
      </c>
      <c r="G23">
        <v>9</v>
      </c>
      <c r="H23">
        <v>10000</v>
      </c>
      <c r="I23">
        <v>686</v>
      </c>
      <c r="J23">
        <v>3618.93</v>
      </c>
      <c r="K23">
        <v>0.5</v>
      </c>
      <c r="L23">
        <v>50</v>
      </c>
    </row>
    <row r="24" spans="1:12" x14ac:dyDescent="0.25">
      <c r="A24" s="1" t="s">
        <v>34</v>
      </c>
      <c r="B24">
        <v>65</v>
      </c>
      <c r="C24">
        <v>5155.22</v>
      </c>
      <c r="D24">
        <v>9</v>
      </c>
      <c r="E24" s="1" t="s">
        <v>42</v>
      </c>
      <c r="F24">
        <v>1578.61</v>
      </c>
      <c r="G24">
        <v>10</v>
      </c>
      <c r="H24">
        <v>10000</v>
      </c>
      <c r="I24">
        <v>685</v>
      </c>
      <c r="J24">
        <v>3576.62</v>
      </c>
      <c r="K24">
        <v>0.5</v>
      </c>
      <c r="L24">
        <v>50</v>
      </c>
    </row>
    <row r="25" spans="1:12" x14ac:dyDescent="0.25">
      <c r="A25" s="1" t="s">
        <v>35</v>
      </c>
      <c r="B25">
        <v>69</v>
      </c>
      <c r="C25">
        <v>4759.6000000000004</v>
      </c>
      <c r="D25">
        <v>9</v>
      </c>
      <c r="E25" s="1" t="s">
        <v>42</v>
      </c>
      <c r="F25">
        <v>1421.62</v>
      </c>
      <c r="G25">
        <v>9</v>
      </c>
      <c r="H25">
        <v>10000</v>
      </c>
      <c r="I25">
        <v>708</v>
      </c>
      <c r="J25">
        <v>3337.98</v>
      </c>
      <c r="K25">
        <v>0.5</v>
      </c>
      <c r="L25">
        <v>50</v>
      </c>
    </row>
    <row r="26" spans="1:12" x14ac:dyDescent="0.25">
      <c r="A26" s="1" t="s">
        <v>36</v>
      </c>
      <c r="B26">
        <v>80</v>
      </c>
      <c r="C26">
        <v>4970.79</v>
      </c>
      <c r="D26">
        <v>10</v>
      </c>
      <c r="E26" s="1" t="s">
        <v>42</v>
      </c>
      <c r="F26">
        <v>1556.72</v>
      </c>
      <c r="G26">
        <v>11</v>
      </c>
      <c r="H26">
        <v>10000</v>
      </c>
      <c r="I26">
        <v>831</v>
      </c>
      <c r="J26">
        <v>3414.06</v>
      </c>
      <c r="K26">
        <v>0.5</v>
      </c>
      <c r="L26">
        <v>50</v>
      </c>
    </row>
    <row r="27" spans="1:12" x14ac:dyDescent="0.25">
      <c r="A27" s="1" t="s">
        <v>37</v>
      </c>
      <c r="B27">
        <v>101</v>
      </c>
      <c r="C27">
        <v>7331.18</v>
      </c>
      <c r="D27">
        <v>10</v>
      </c>
      <c r="E27" s="1" t="s">
        <v>42</v>
      </c>
      <c r="F27">
        <v>1503.74</v>
      </c>
      <c r="G27">
        <v>10</v>
      </c>
      <c r="H27">
        <v>10000</v>
      </c>
      <c r="I27">
        <v>1028</v>
      </c>
      <c r="J27">
        <v>5827.44</v>
      </c>
      <c r="K27">
        <v>0.5</v>
      </c>
      <c r="L27">
        <v>50</v>
      </c>
    </row>
    <row r="28" spans="1:12" x14ac:dyDescent="0.25">
      <c r="A28" s="1" t="s">
        <v>38</v>
      </c>
      <c r="B28">
        <v>101</v>
      </c>
      <c r="C28">
        <v>5774.6</v>
      </c>
      <c r="D28">
        <v>10</v>
      </c>
      <c r="E28" s="1" t="s">
        <v>42</v>
      </c>
      <c r="F28">
        <v>1253.42</v>
      </c>
      <c r="G28">
        <v>10</v>
      </c>
      <c r="H28">
        <v>10000</v>
      </c>
      <c r="I28">
        <v>995</v>
      </c>
      <c r="J28">
        <v>4521.18</v>
      </c>
      <c r="K28">
        <v>0.5</v>
      </c>
      <c r="L28">
        <v>50</v>
      </c>
    </row>
    <row r="29" spans="1:12" x14ac:dyDescent="0.25">
      <c r="A29" s="1" t="s">
        <v>39</v>
      </c>
      <c r="B29">
        <v>101</v>
      </c>
      <c r="C29">
        <v>5812.13</v>
      </c>
      <c r="D29">
        <v>8</v>
      </c>
      <c r="E29" s="1" t="s">
        <v>42</v>
      </c>
      <c r="F29">
        <v>1202.6600000000001</v>
      </c>
      <c r="G29">
        <v>8</v>
      </c>
      <c r="H29">
        <v>10000</v>
      </c>
      <c r="I29">
        <v>974</v>
      </c>
      <c r="J29">
        <v>4609.47</v>
      </c>
      <c r="K29">
        <v>0.5</v>
      </c>
      <c r="L29">
        <v>50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4DCF0-07B5-405D-B579-F448317A015D}">
  <dimension ref="A1:L29"/>
  <sheetViews>
    <sheetView workbookViewId="0">
      <selection activeCell="G2" sqref="G2:G29"/>
    </sheetView>
  </sheetViews>
  <sheetFormatPr baseColWidth="10" defaultRowHeight="15" x14ac:dyDescent="0.25"/>
  <cols>
    <col min="1" max="1" width="13.7109375" bestFit="1" customWidth="1"/>
    <col min="2" max="2" width="12.140625" bestFit="1" customWidth="1"/>
    <col min="3" max="3" width="16.85546875" bestFit="1" customWidth="1"/>
    <col min="4" max="4" width="18.7109375" bestFit="1" customWidth="1"/>
    <col min="5" max="5" width="18.42578125" bestFit="1" customWidth="1"/>
    <col min="6" max="6" width="16.85546875" bestFit="1" customWidth="1"/>
    <col min="7" max="7" width="19.42578125" bestFit="1" customWidth="1"/>
    <col min="8" max="8" width="19.7109375" bestFit="1" customWidth="1"/>
    <col min="9" max="9" width="20.28515625" bestFit="1" customWidth="1"/>
    <col min="10" max="10" width="21.5703125" bestFit="1" customWidth="1"/>
    <col min="11" max="11" width="14.42578125" bestFit="1" customWidth="1"/>
    <col min="12" max="12" width="14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40</v>
      </c>
      <c r="L1" t="s">
        <v>41</v>
      </c>
    </row>
    <row r="2" spans="1:12" x14ac:dyDescent="0.25">
      <c r="A2" s="1" t="s">
        <v>11</v>
      </c>
      <c r="B2">
        <v>32</v>
      </c>
      <c r="C2">
        <v>3063.28</v>
      </c>
      <c r="D2">
        <v>5</v>
      </c>
      <c r="E2" s="1" t="s">
        <v>42</v>
      </c>
      <c r="F2">
        <v>1036.5899999999999</v>
      </c>
      <c r="G2">
        <v>5</v>
      </c>
      <c r="H2">
        <v>10000</v>
      </c>
      <c r="I2">
        <v>473</v>
      </c>
      <c r="J2">
        <v>2026.68</v>
      </c>
      <c r="K2">
        <v>0.5</v>
      </c>
      <c r="L2">
        <v>250</v>
      </c>
    </row>
    <row r="3" spans="1:12" x14ac:dyDescent="0.25">
      <c r="A3" s="1" t="s">
        <v>13</v>
      </c>
      <c r="B3">
        <v>33</v>
      </c>
      <c r="C3">
        <v>2255.19</v>
      </c>
      <c r="D3">
        <v>5</v>
      </c>
      <c r="E3" s="1" t="s">
        <v>42</v>
      </c>
      <c r="F3">
        <v>702.43</v>
      </c>
      <c r="G3">
        <v>5</v>
      </c>
      <c r="H3">
        <v>10000</v>
      </c>
      <c r="I3">
        <v>494</v>
      </c>
      <c r="J3">
        <v>1552.76</v>
      </c>
      <c r="K3">
        <v>0.5</v>
      </c>
      <c r="L3">
        <v>250</v>
      </c>
    </row>
    <row r="4" spans="1:12" x14ac:dyDescent="0.25">
      <c r="A4" s="1" t="s">
        <v>14</v>
      </c>
      <c r="B4">
        <v>33</v>
      </c>
      <c r="C4">
        <v>2756.2</v>
      </c>
      <c r="D4">
        <v>6</v>
      </c>
      <c r="E4" s="1" t="s">
        <v>42</v>
      </c>
      <c r="F4">
        <v>953.68</v>
      </c>
      <c r="G4">
        <v>6</v>
      </c>
      <c r="H4">
        <v>10000</v>
      </c>
      <c r="I4">
        <v>453</v>
      </c>
      <c r="J4">
        <v>1802.52</v>
      </c>
      <c r="K4">
        <v>0.5</v>
      </c>
      <c r="L4">
        <v>250</v>
      </c>
    </row>
    <row r="5" spans="1:12" x14ac:dyDescent="0.25">
      <c r="A5" s="1" t="s">
        <v>15</v>
      </c>
      <c r="B5">
        <v>34</v>
      </c>
      <c r="C5">
        <v>2395.94</v>
      </c>
      <c r="D5">
        <v>5</v>
      </c>
      <c r="E5" s="1" t="s">
        <v>42</v>
      </c>
      <c r="F5">
        <v>961.52</v>
      </c>
      <c r="G5">
        <v>5</v>
      </c>
      <c r="H5">
        <v>10000</v>
      </c>
      <c r="I5">
        <v>493</v>
      </c>
      <c r="J5">
        <v>1434.42</v>
      </c>
      <c r="K5">
        <v>0.5</v>
      </c>
      <c r="L5">
        <v>250</v>
      </c>
    </row>
    <row r="6" spans="1:12" x14ac:dyDescent="0.25">
      <c r="A6" s="1" t="s">
        <v>16</v>
      </c>
      <c r="B6">
        <v>36</v>
      </c>
      <c r="C6">
        <v>2224.29</v>
      </c>
      <c r="D6">
        <v>5</v>
      </c>
      <c r="E6" s="1" t="s">
        <v>42</v>
      </c>
      <c r="F6">
        <v>915.93</v>
      </c>
      <c r="G6">
        <v>5</v>
      </c>
      <c r="H6">
        <v>10000</v>
      </c>
      <c r="I6">
        <v>429</v>
      </c>
      <c r="J6">
        <v>1308.3599999999999</v>
      </c>
      <c r="K6">
        <v>0.5</v>
      </c>
      <c r="L6">
        <v>250</v>
      </c>
    </row>
    <row r="7" spans="1:12" x14ac:dyDescent="0.25">
      <c r="A7" s="1" t="s">
        <v>17</v>
      </c>
      <c r="B7">
        <v>37</v>
      </c>
      <c r="C7">
        <v>2996.7</v>
      </c>
      <c r="D7">
        <v>5</v>
      </c>
      <c r="E7" s="1" t="s">
        <v>42</v>
      </c>
      <c r="F7">
        <v>1008.13</v>
      </c>
      <c r="G7">
        <v>5</v>
      </c>
      <c r="H7">
        <v>10000</v>
      </c>
      <c r="I7">
        <v>442</v>
      </c>
      <c r="J7">
        <v>1988.57</v>
      </c>
      <c r="K7">
        <v>0.5</v>
      </c>
      <c r="L7">
        <v>250</v>
      </c>
    </row>
    <row r="8" spans="1:12" x14ac:dyDescent="0.25">
      <c r="A8" s="1" t="s">
        <v>18</v>
      </c>
      <c r="B8">
        <v>37</v>
      </c>
      <c r="C8">
        <v>3058.07</v>
      </c>
      <c r="D8">
        <v>6</v>
      </c>
      <c r="E8" s="1" t="s">
        <v>42</v>
      </c>
      <c r="F8">
        <v>1084.1300000000001</v>
      </c>
      <c r="G8">
        <v>6</v>
      </c>
      <c r="H8">
        <v>10000</v>
      </c>
      <c r="I8">
        <v>547</v>
      </c>
      <c r="J8">
        <v>1973.95</v>
      </c>
      <c r="K8">
        <v>0.5</v>
      </c>
      <c r="L8">
        <v>250</v>
      </c>
    </row>
    <row r="9" spans="1:12" x14ac:dyDescent="0.25">
      <c r="A9" s="1" t="s">
        <v>19</v>
      </c>
      <c r="B9">
        <v>38</v>
      </c>
      <c r="C9">
        <v>3147.99</v>
      </c>
      <c r="D9">
        <v>5</v>
      </c>
      <c r="E9" s="1" t="s">
        <v>42</v>
      </c>
      <c r="F9">
        <v>1049.05</v>
      </c>
      <c r="G9">
        <v>5</v>
      </c>
      <c r="H9">
        <v>10000</v>
      </c>
      <c r="I9">
        <v>565</v>
      </c>
      <c r="J9">
        <v>2098.94</v>
      </c>
      <c r="K9">
        <v>0.5</v>
      </c>
      <c r="L9">
        <v>250</v>
      </c>
    </row>
    <row r="10" spans="1:12" x14ac:dyDescent="0.25">
      <c r="A10" s="1" t="s">
        <v>20</v>
      </c>
      <c r="B10">
        <v>39</v>
      </c>
      <c r="C10">
        <v>3287.48</v>
      </c>
      <c r="D10">
        <v>5</v>
      </c>
      <c r="E10" s="1" t="s">
        <v>42</v>
      </c>
      <c r="F10">
        <v>1023.02</v>
      </c>
      <c r="G10">
        <v>5</v>
      </c>
      <c r="H10">
        <v>10000</v>
      </c>
      <c r="I10">
        <v>470</v>
      </c>
      <c r="J10">
        <v>2264.46</v>
      </c>
      <c r="K10">
        <v>0.5</v>
      </c>
      <c r="L10">
        <v>250</v>
      </c>
    </row>
    <row r="11" spans="1:12" x14ac:dyDescent="0.25">
      <c r="A11" s="1" t="s">
        <v>21</v>
      </c>
      <c r="B11">
        <v>39</v>
      </c>
      <c r="C11">
        <v>2750.42</v>
      </c>
      <c r="D11">
        <v>6</v>
      </c>
      <c r="E11" s="1" t="s">
        <v>42</v>
      </c>
      <c r="F11">
        <v>874.44</v>
      </c>
      <c r="G11">
        <v>7</v>
      </c>
      <c r="H11">
        <v>10000</v>
      </c>
      <c r="I11">
        <v>452</v>
      </c>
      <c r="J11">
        <v>1875.98</v>
      </c>
      <c r="K11">
        <v>0.5</v>
      </c>
      <c r="L11">
        <v>250</v>
      </c>
    </row>
    <row r="12" spans="1:12" x14ac:dyDescent="0.25">
      <c r="A12" s="1" t="s">
        <v>22</v>
      </c>
      <c r="B12">
        <v>44</v>
      </c>
      <c r="C12">
        <v>3052.69</v>
      </c>
      <c r="D12">
        <v>6</v>
      </c>
      <c r="E12" s="1" t="s">
        <v>42</v>
      </c>
      <c r="F12">
        <v>1014.71</v>
      </c>
      <c r="G12">
        <v>7</v>
      </c>
      <c r="H12">
        <v>10000</v>
      </c>
      <c r="I12">
        <v>510</v>
      </c>
      <c r="J12">
        <v>2037.97</v>
      </c>
      <c r="K12">
        <v>0.5</v>
      </c>
      <c r="L12">
        <v>250</v>
      </c>
    </row>
    <row r="13" spans="1:12" x14ac:dyDescent="0.25">
      <c r="A13" s="1" t="s">
        <v>23</v>
      </c>
      <c r="B13">
        <v>45</v>
      </c>
      <c r="C13">
        <v>3762.84</v>
      </c>
      <c r="D13">
        <v>6</v>
      </c>
      <c r="E13" s="1" t="s">
        <v>42</v>
      </c>
      <c r="F13">
        <v>1078.46</v>
      </c>
      <c r="G13">
        <v>7</v>
      </c>
      <c r="H13">
        <v>10000</v>
      </c>
      <c r="I13">
        <v>554</v>
      </c>
      <c r="J13">
        <v>2684.38</v>
      </c>
      <c r="K13">
        <v>0.5</v>
      </c>
      <c r="L13">
        <v>250</v>
      </c>
    </row>
    <row r="14" spans="1:12" x14ac:dyDescent="0.25">
      <c r="A14" s="1" t="s">
        <v>24</v>
      </c>
      <c r="B14">
        <v>45</v>
      </c>
      <c r="C14">
        <v>3044.97</v>
      </c>
      <c r="D14">
        <v>7</v>
      </c>
      <c r="E14" s="1" t="s">
        <v>42</v>
      </c>
      <c r="F14">
        <v>1086.45</v>
      </c>
      <c r="G14">
        <v>7</v>
      </c>
      <c r="H14">
        <v>10000</v>
      </c>
      <c r="I14">
        <v>529</v>
      </c>
      <c r="J14">
        <v>1958.52</v>
      </c>
      <c r="K14">
        <v>0.5</v>
      </c>
      <c r="L14">
        <v>250</v>
      </c>
    </row>
    <row r="15" spans="1:12" x14ac:dyDescent="0.25">
      <c r="A15" s="1" t="s">
        <v>25</v>
      </c>
      <c r="B15">
        <v>46</v>
      </c>
      <c r="C15">
        <v>3075.47</v>
      </c>
      <c r="D15">
        <v>7</v>
      </c>
      <c r="E15" s="1" t="s">
        <v>42</v>
      </c>
      <c r="F15">
        <v>952.06</v>
      </c>
      <c r="G15">
        <v>7</v>
      </c>
      <c r="H15">
        <v>10000</v>
      </c>
      <c r="I15">
        <v>535</v>
      </c>
      <c r="J15">
        <v>2123.41</v>
      </c>
      <c r="K15">
        <v>0.5</v>
      </c>
      <c r="L15">
        <v>250</v>
      </c>
    </row>
    <row r="16" spans="1:12" x14ac:dyDescent="0.25">
      <c r="A16" s="1" t="s">
        <v>26</v>
      </c>
      <c r="B16">
        <v>53</v>
      </c>
      <c r="C16">
        <v>3380.28</v>
      </c>
      <c r="D16">
        <v>7</v>
      </c>
      <c r="E16" s="1" t="s">
        <v>42</v>
      </c>
      <c r="F16">
        <v>1150.77</v>
      </c>
      <c r="G16">
        <v>7</v>
      </c>
      <c r="H16">
        <v>10000</v>
      </c>
      <c r="I16">
        <v>608</v>
      </c>
      <c r="J16">
        <v>2229.5</v>
      </c>
      <c r="K16">
        <v>0.5</v>
      </c>
      <c r="L16">
        <v>250</v>
      </c>
    </row>
    <row r="17" spans="1:12" x14ac:dyDescent="0.25">
      <c r="A17" s="1" t="s">
        <v>27</v>
      </c>
      <c r="B17">
        <v>54</v>
      </c>
      <c r="C17">
        <v>4340.13</v>
      </c>
      <c r="D17">
        <v>7</v>
      </c>
      <c r="E17" s="1" t="s">
        <v>42</v>
      </c>
      <c r="F17">
        <v>1561.85</v>
      </c>
      <c r="G17">
        <v>8</v>
      </c>
      <c r="H17">
        <v>10000</v>
      </c>
      <c r="I17">
        <v>615</v>
      </c>
      <c r="J17">
        <v>2778.28</v>
      </c>
      <c r="K17">
        <v>0.5</v>
      </c>
      <c r="L17">
        <v>250</v>
      </c>
    </row>
    <row r="18" spans="1:12" x14ac:dyDescent="0.25">
      <c r="A18" s="1" t="s">
        <v>28</v>
      </c>
      <c r="B18">
        <v>55</v>
      </c>
      <c r="C18">
        <v>4276.63</v>
      </c>
      <c r="D18">
        <v>9</v>
      </c>
      <c r="E18" s="1" t="s">
        <v>42</v>
      </c>
      <c r="F18">
        <v>1452.78</v>
      </c>
      <c r="G18">
        <v>10</v>
      </c>
      <c r="H18">
        <v>10000</v>
      </c>
      <c r="I18">
        <v>634</v>
      </c>
      <c r="J18">
        <v>2823.85</v>
      </c>
      <c r="K18">
        <v>0.5</v>
      </c>
      <c r="L18">
        <v>250</v>
      </c>
    </row>
    <row r="19" spans="1:12" x14ac:dyDescent="0.25">
      <c r="A19" s="1" t="s">
        <v>29</v>
      </c>
      <c r="B19">
        <v>60</v>
      </c>
      <c r="C19">
        <v>4056.07</v>
      </c>
      <c r="D19">
        <v>9</v>
      </c>
      <c r="E19" s="1" t="s">
        <v>42</v>
      </c>
      <c r="F19">
        <v>1322.51</v>
      </c>
      <c r="G19">
        <v>9</v>
      </c>
      <c r="H19">
        <v>10000</v>
      </c>
      <c r="I19">
        <v>879</v>
      </c>
      <c r="J19">
        <v>2733.56</v>
      </c>
      <c r="K19">
        <v>0.5</v>
      </c>
      <c r="L19">
        <v>250</v>
      </c>
    </row>
    <row r="20" spans="1:12" x14ac:dyDescent="0.25">
      <c r="A20" s="1" t="s">
        <v>30</v>
      </c>
      <c r="B20">
        <v>61</v>
      </c>
      <c r="C20">
        <v>4686.7299999999996</v>
      </c>
      <c r="D20">
        <v>9</v>
      </c>
      <c r="E20" s="1" t="s">
        <v>42</v>
      </c>
      <c r="F20">
        <v>1598.4</v>
      </c>
      <c r="G20">
        <v>10</v>
      </c>
      <c r="H20">
        <v>10000</v>
      </c>
      <c r="I20">
        <v>715</v>
      </c>
      <c r="J20">
        <v>3088.33</v>
      </c>
      <c r="K20">
        <v>0.5</v>
      </c>
      <c r="L20">
        <v>250</v>
      </c>
    </row>
    <row r="21" spans="1:12" x14ac:dyDescent="0.25">
      <c r="A21" s="1" t="s">
        <v>31</v>
      </c>
      <c r="B21">
        <v>62</v>
      </c>
      <c r="C21">
        <v>5806.59</v>
      </c>
      <c r="D21">
        <v>8</v>
      </c>
      <c r="E21" s="1" t="s">
        <v>42</v>
      </c>
      <c r="F21">
        <v>1593.63</v>
      </c>
      <c r="G21">
        <v>8</v>
      </c>
      <c r="H21">
        <v>10000</v>
      </c>
      <c r="I21">
        <v>683</v>
      </c>
      <c r="J21">
        <v>4212.96</v>
      </c>
      <c r="K21">
        <v>0.5</v>
      </c>
      <c r="L21">
        <v>250</v>
      </c>
    </row>
    <row r="22" spans="1:12" x14ac:dyDescent="0.25">
      <c r="A22" s="1" t="s">
        <v>32</v>
      </c>
      <c r="B22">
        <v>63</v>
      </c>
      <c r="C22">
        <v>5415.21</v>
      </c>
      <c r="D22">
        <v>10</v>
      </c>
      <c r="E22" s="1" t="s">
        <v>42</v>
      </c>
      <c r="F22">
        <v>1492.33</v>
      </c>
      <c r="G22">
        <v>11</v>
      </c>
      <c r="H22">
        <v>10000</v>
      </c>
      <c r="I22">
        <v>828</v>
      </c>
      <c r="J22">
        <v>3922.87</v>
      </c>
      <c r="K22">
        <v>0.5</v>
      </c>
      <c r="L22">
        <v>250</v>
      </c>
    </row>
    <row r="23" spans="1:12" x14ac:dyDescent="0.25">
      <c r="A23" s="1" t="s">
        <v>33</v>
      </c>
      <c r="B23">
        <v>64</v>
      </c>
      <c r="C23">
        <v>5350.26</v>
      </c>
      <c r="D23">
        <v>9</v>
      </c>
      <c r="E23" s="1" t="s">
        <v>42</v>
      </c>
      <c r="F23">
        <v>1551.59</v>
      </c>
      <c r="G23">
        <v>10</v>
      </c>
      <c r="H23">
        <v>10000</v>
      </c>
      <c r="I23">
        <v>751</v>
      </c>
      <c r="J23">
        <v>3798.66</v>
      </c>
      <c r="K23">
        <v>0.5</v>
      </c>
      <c r="L23">
        <v>250</v>
      </c>
    </row>
    <row r="24" spans="1:12" x14ac:dyDescent="0.25">
      <c r="A24" s="1" t="s">
        <v>34</v>
      </c>
      <c r="B24">
        <v>65</v>
      </c>
      <c r="C24">
        <v>4955.3</v>
      </c>
      <c r="D24">
        <v>9</v>
      </c>
      <c r="E24" s="1" t="s">
        <v>42</v>
      </c>
      <c r="F24">
        <v>1551.73</v>
      </c>
      <c r="G24">
        <v>10</v>
      </c>
      <c r="H24">
        <v>10000</v>
      </c>
      <c r="I24">
        <v>873</v>
      </c>
      <c r="J24">
        <v>3403.57</v>
      </c>
      <c r="K24">
        <v>0.5</v>
      </c>
      <c r="L24">
        <v>250</v>
      </c>
    </row>
    <row r="25" spans="1:12" x14ac:dyDescent="0.25">
      <c r="A25" s="1" t="s">
        <v>35</v>
      </c>
      <c r="B25">
        <v>69</v>
      </c>
      <c r="C25">
        <v>6262.47</v>
      </c>
      <c r="D25">
        <v>9</v>
      </c>
      <c r="E25" s="1" t="s">
        <v>42</v>
      </c>
      <c r="F25">
        <v>1682.66</v>
      </c>
      <c r="G25">
        <v>9</v>
      </c>
      <c r="H25">
        <v>10000</v>
      </c>
      <c r="I25">
        <v>815</v>
      </c>
      <c r="J25">
        <v>4579.8</v>
      </c>
      <c r="K25">
        <v>0.5</v>
      </c>
      <c r="L25">
        <v>250</v>
      </c>
    </row>
    <row r="26" spans="1:12" x14ac:dyDescent="0.25">
      <c r="A26" s="1" t="s">
        <v>36</v>
      </c>
      <c r="B26">
        <v>80</v>
      </c>
      <c r="C26">
        <v>6460.97</v>
      </c>
      <c r="D26">
        <v>10</v>
      </c>
      <c r="E26" s="1" t="s">
        <v>42</v>
      </c>
      <c r="F26">
        <v>1823.5</v>
      </c>
      <c r="G26">
        <v>10</v>
      </c>
      <c r="H26">
        <v>10000</v>
      </c>
      <c r="I26">
        <v>1117</v>
      </c>
      <c r="J26">
        <v>4637.47</v>
      </c>
      <c r="K26">
        <v>0.5</v>
      </c>
      <c r="L26">
        <v>250</v>
      </c>
    </row>
    <row r="27" spans="1:12" x14ac:dyDescent="0.25">
      <c r="A27" s="1" t="s">
        <v>37</v>
      </c>
      <c r="B27">
        <v>101</v>
      </c>
      <c r="C27">
        <v>4960.42</v>
      </c>
      <c r="D27">
        <v>10</v>
      </c>
      <c r="E27" s="1" t="s">
        <v>42</v>
      </c>
      <c r="F27">
        <v>1080.3</v>
      </c>
      <c r="G27">
        <v>11</v>
      </c>
      <c r="H27">
        <v>10000</v>
      </c>
      <c r="I27">
        <v>1080</v>
      </c>
      <c r="J27">
        <v>3880.12</v>
      </c>
      <c r="K27">
        <v>0.5</v>
      </c>
      <c r="L27">
        <v>250</v>
      </c>
    </row>
    <row r="28" spans="1:12" x14ac:dyDescent="0.25">
      <c r="A28" s="1" t="s">
        <v>38</v>
      </c>
      <c r="B28">
        <v>101</v>
      </c>
      <c r="C28">
        <v>7454.7</v>
      </c>
      <c r="D28">
        <v>10</v>
      </c>
      <c r="E28" s="1" t="s">
        <v>42</v>
      </c>
      <c r="F28">
        <v>1560.17</v>
      </c>
      <c r="G28">
        <v>10</v>
      </c>
      <c r="H28">
        <v>10000</v>
      </c>
      <c r="I28">
        <v>1024</v>
      </c>
      <c r="J28">
        <v>5894.53</v>
      </c>
      <c r="K28">
        <v>0.5</v>
      </c>
      <c r="L28">
        <v>250</v>
      </c>
    </row>
    <row r="29" spans="1:12" x14ac:dyDescent="0.25">
      <c r="A29" s="1" t="s">
        <v>39</v>
      </c>
      <c r="B29">
        <v>101</v>
      </c>
      <c r="C29">
        <v>5476.67</v>
      </c>
      <c r="D29">
        <v>8</v>
      </c>
      <c r="E29" s="1" t="s">
        <v>42</v>
      </c>
      <c r="F29">
        <v>1012.4</v>
      </c>
      <c r="G29">
        <v>9</v>
      </c>
      <c r="H29">
        <v>10000</v>
      </c>
      <c r="I29">
        <v>953</v>
      </c>
      <c r="J29">
        <v>4464.2700000000004</v>
      </c>
      <c r="K29">
        <v>0.5</v>
      </c>
      <c r="L29">
        <v>250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FCBF4-373E-4799-A2F5-DB2CE196186D}">
  <dimension ref="A1:L29"/>
  <sheetViews>
    <sheetView workbookViewId="0">
      <selection activeCell="G2" sqref="G2:G29"/>
    </sheetView>
  </sheetViews>
  <sheetFormatPr baseColWidth="10" defaultRowHeight="15" x14ac:dyDescent="0.25"/>
  <cols>
    <col min="1" max="1" width="13.7109375" bestFit="1" customWidth="1"/>
    <col min="2" max="2" width="12.140625" bestFit="1" customWidth="1"/>
    <col min="3" max="3" width="16.85546875" bestFit="1" customWidth="1"/>
    <col min="4" max="4" width="18.7109375" bestFit="1" customWidth="1"/>
    <col min="5" max="5" width="18.42578125" bestFit="1" customWidth="1"/>
    <col min="6" max="6" width="16.85546875" bestFit="1" customWidth="1"/>
    <col min="7" max="7" width="19.42578125" bestFit="1" customWidth="1"/>
    <col min="8" max="8" width="19.7109375" bestFit="1" customWidth="1"/>
    <col min="9" max="9" width="20.28515625" bestFit="1" customWidth="1"/>
    <col min="10" max="10" width="21.5703125" bestFit="1" customWidth="1"/>
    <col min="11" max="11" width="14.42578125" bestFit="1" customWidth="1"/>
    <col min="12" max="12" width="14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40</v>
      </c>
      <c r="L1" t="s">
        <v>41</v>
      </c>
    </row>
    <row r="2" spans="1:12" x14ac:dyDescent="0.25">
      <c r="A2" s="1" t="s">
        <v>11</v>
      </c>
      <c r="B2">
        <v>32</v>
      </c>
      <c r="C2">
        <v>2620.1799999999998</v>
      </c>
      <c r="D2">
        <v>5</v>
      </c>
      <c r="E2" s="1" t="s">
        <v>42</v>
      </c>
      <c r="F2">
        <v>857.97</v>
      </c>
      <c r="G2">
        <v>6</v>
      </c>
      <c r="H2">
        <v>10000</v>
      </c>
      <c r="I2">
        <v>868</v>
      </c>
      <c r="J2">
        <v>1762.21</v>
      </c>
      <c r="K2">
        <v>0.7</v>
      </c>
      <c r="L2">
        <v>10</v>
      </c>
    </row>
    <row r="3" spans="1:12" x14ac:dyDescent="0.25">
      <c r="A3" s="1" t="s">
        <v>13</v>
      </c>
      <c r="B3">
        <v>33</v>
      </c>
      <c r="C3">
        <v>3183.92</v>
      </c>
      <c r="D3">
        <v>5</v>
      </c>
      <c r="E3" s="1" t="s">
        <v>42</v>
      </c>
      <c r="F3">
        <v>899.75</v>
      </c>
      <c r="G3">
        <v>5</v>
      </c>
      <c r="H3">
        <v>10000</v>
      </c>
      <c r="I3">
        <v>884</v>
      </c>
      <c r="J3">
        <v>2284.17</v>
      </c>
      <c r="K3">
        <v>0.7</v>
      </c>
      <c r="L3">
        <v>10</v>
      </c>
    </row>
    <row r="4" spans="1:12" x14ac:dyDescent="0.25">
      <c r="A4" s="1" t="s">
        <v>14</v>
      </c>
      <c r="B4">
        <v>33</v>
      </c>
      <c r="C4">
        <v>2005.8</v>
      </c>
      <c r="D4">
        <v>6</v>
      </c>
      <c r="E4" s="1" t="s">
        <v>42</v>
      </c>
      <c r="F4">
        <v>806.93</v>
      </c>
      <c r="G4">
        <v>6</v>
      </c>
      <c r="H4">
        <v>10000</v>
      </c>
      <c r="I4">
        <v>926</v>
      </c>
      <c r="J4">
        <v>1198.8699999999999</v>
      </c>
      <c r="K4">
        <v>0.7</v>
      </c>
      <c r="L4">
        <v>10</v>
      </c>
    </row>
    <row r="5" spans="1:12" x14ac:dyDescent="0.25">
      <c r="A5" s="1" t="s">
        <v>15</v>
      </c>
      <c r="B5">
        <v>34</v>
      </c>
      <c r="C5">
        <v>2502.09</v>
      </c>
      <c r="D5">
        <v>5</v>
      </c>
      <c r="E5" s="1" t="s">
        <v>42</v>
      </c>
      <c r="F5">
        <v>1050.07</v>
      </c>
      <c r="G5">
        <v>5</v>
      </c>
      <c r="H5">
        <v>10000</v>
      </c>
      <c r="I5">
        <v>889</v>
      </c>
      <c r="J5">
        <v>1452.02</v>
      </c>
      <c r="K5">
        <v>0.7</v>
      </c>
      <c r="L5">
        <v>10</v>
      </c>
    </row>
    <row r="6" spans="1:12" x14ac:dyDescent="0.25">
      <c r="A6" s="1" t="s">
        <v>16</v>
      </c>
      <c r="B6">
        <v>36</v>
      </c>
      <c r="C6">
        <v>2831.72</v>
      </c>
      <c r="D6">
        <v>5</v>
      </c>
      <c r="E6" s="1" t="s">
        <v>42</v>
      </c>
      <c r="F6">
        <v>937.44</v>
      </c>
      <c r="G6">
        <v>5</v>
      </c>
      <c r="H6">
        <v>10000</v>
      </c>
      <c r="I6">
        <v>913</v>
      </c>
      <c r="J6">
        <v>1894.28</v>
      </c>
      <c r="K6">
        <v>0.7</v>
      </c>
      <c r="L6">
        <v>10</v>
      </c>
    </row>
    <row r="7" spans="1:12" x14ac:dyDescent="0.25">
      <c r="A7" s="1" t="s">
        <v>17</v>
      </c>
      <c r="B7">
        <v>37</v>
      </c>
      <c r="C7">
        <v>2880.71</v>
      </c>
      <c r="D7">
        <v>5</v>
      </c>
      <c r="E7" s="1" t="s">
        <v>42</v>
      </c>
      <c r="F7">
        <v>858.11</v>
      </c>
      <c r="G7">
        <v>5</v>
      </c>
      <c r="H7">
        <v>10000</v>
      </c>
      <c r="I7">
        <v>920</v>
      </c>
      <c r="J7">
        <v>2022.59</v>
      </c>
      <c r="K7">
        <v>0.7</v>
      </c>
      <c r="L7">
        <v>10</v>
      </c>
    </row>
    <row r="8" spans="1:12" x14ac:dyDescent="0.25">
      <c r="A8" s="1" t="s">
        <v>18</v>
      </c>
      <c r="B8">
        <v>37</v>
      </c>
      <c r="C8">
        <v>2700.56</v>
      </c>
      <c r="D8">
        <v>6</v>
      </c>
      <c r="E8" s="1" t="s">
        <v>42</v>
      </c>
      <c r="F8">
        <v>1098.29</v>
      </c>
      <c r="G8">
        <v>7</v>
      </c>
      <c r="H8">
        <v>10000</v>
      </c>
      <c r="I8">
        <v>1016</v>
      </c>
      <c r="J8">
        <v>1602.27</v>
      </c>
      <c r="K8">
        <v>0.7</v>
      </c>
      <c r="L8">
        <v>10</v>
      </c>
    </row>
    <row r="9" spans="1:12" x14ac:dyDescent="0.25">
      <c r="A9" s="1" t="s">
        <v>19</v>
      </c>
      <c r="B9">
        <v>38</v>
      </c>
      <c r="C9">
        <v>2520.89</v>
      </c>
      <c r="D9">
        <v>5</v>
      </c>
      <c r="E9" s="1" t="s">
        <v>42</v>
      </c>
      <c r="F9">
        <v>911.39</v>
      </c>
      <c r="G9">
        <v>6</v>
      </c>
      <c r="H9">
        <v>10000</v>
      </c>
      <c r="I9">
        <v>972</v>
      </c>
      <c r="J9">
        <v>1609.5</v>
      </c>
      <c r="K9">
        <v>0.7</v>
      </c>
      <c r="L9">
        <v>10</v>
      </c>
    </row>
    <row r="10" spans="1:12" x14ac:dyDescent="0.25">
      <c r="A10" s="1" t="s">
        <v>20</v>
      </c>
      <c r="B10">
        <v>39</v>
      </c>
      <c r="C10">
        <v>2832.04</v>
      </c>
      <c r="D10">
        <v>5</v>
      </c>
      <c r="E10" s="1" t="s">
        <v>42</v>
      </c>
      <c r="F10">
        <v>1079.99</v>
      </c>
      <c r="G10">
        <v>6</v>
      </c>
      <c r="H10">
        <v>10000</v>
      </c>
      <c r="I10">
        <v>995</v>
      </c>
      <c r="J10">
        <v>1752.06</v>
      </c>
      <c r="K10">
        <v>0.7</v>
      </c>
      <c r="L10">
        <v>10</v>
      </c>
    </row>
    <row r="11" spans="1:12" x14ac:dyDescent="0.25">
      <c r="A11" s="1" t="s">
        <v>21</v>
      </c>
      <c r="B11">
        <v>39</v>
      </c>
      <c r="C11">
        <v>3241.64</v>
      </c>
      <c r="D11">
        <v>6</v>
      </c>
      <c r="E11" s="1" t="s">
        <v>42</v>
      </c>
      <c r="F11">
        <v>924.43</v>
      </c>
      <c r="G11">
        <v>6</v>
      </c>
      <c r="H11">
        <v>10000</v>
      </c>
      <c r="I11">
        <v>982</v>
      </c>
      <c r="J11">
        <v>2317.2199999999998</v>
      </c>
      <c r="K11">
        <v>0.7</v>
      </c>
      <c r="L11">
        <v>10</v>
      </c>
    </row>
    <row r="12" spans="1:12" x14ac:dyDescent="0.25">
      <c r="A12" s="1" t="s">
        <v>22</v>
      </c>
      <c r="B12">
        <v>44</v>
      </c>
      <c r="C12">
        <v>2669.72</v>
      </c>
      <c r="D12">
        <v>6</v>
      </c>
      <c r="E12" s="1" t="s">
        <v>42</v>
      </c>
      <c r="F12">
        <v>934.06</v>
      </c>
      <c r="G12">
        <v>6</v>
      </c>
      <c r="H12">
        <v>10000</v>
      </c>
      <c r="I12">
        <v>1184</v>
      </c>
      <c r="J12">
        <v>1735.65</v>
      </c>
      <c r="K12">
        <v>0.7</v>
      </c>
      <c r="L12">
        <v>10</v>
      </c>
    </row>
    <row r="13" spans="1:12" x14ac:dyDescent="0.25">
      <c r="A13" s="1" t="s">
        <v>23</v>
      </c>
      <c r="B13">
        <v>45</v>
      </c>
      <c r="C13">
        <v>4015.39</v>
      </c>
      <c r="D13">
        <v>6</v>
      </c>
      <c r="E13" s="1" t="s">
        <v>42</v>
      </c>
      <c r="F13">
        <v>1366.83</v>
      </c>
      <c r="G13">
        <v>7</v>
      </c>
      <c r="H13">
        <v>10000</v>
      </c>
      <c r="I13">
        <v>1091</v>
      </c>
      <c r="J13">
        <v>2648.56</v>
      </c>
      <c r="K13">
        <v>0.7</v>
      </c>
      <c r="L13">
        <v>10</v>
      </c>
    </row>
    <row r="14" spans="1:12" x14ac:dyDescent="0.25">
      <c r="A14" s="1" t="s">
        <v>24</v>
      </c>
      <c r="B14">
        <v>45</v>
      </c>
      <c r="C14">
        <v>3040.19</v>
      </c>
      <c r="D14">
        <v>7</v>
      </c>
      <c r="E14" s="1" t="s">
        <v>42</v>
      </c>
      <c r="F14">
        <v>991.95</v>
      </c>
      <c r="G14">
        <v>8</v>
      </c>
      <c r="H14">
        <v>10000</v>
      </c>
      <c r="I14">
        <v>1090</v>
      </c>
      <c r="J14">
        <v>2048.2399999999998</v>
      </c>
      <c r="K14">
        <v>0.7</v>
      </c>
      <c r="L14">
        <v>10</v>
      </c>
    </row>
    <row r="15" spans="1:12" x14ac:dyDescent="0.25">
      <c r="A15" s="1" t="s">
        <v>25</v>
      </c>
      <c r="B15">
        <v>46</v>
      </c>
      <c r="C15">
        <v>3593.41</v>
      </c>
      <c r="D15">
        <v>7</v>
      </c>
      <c r="E15" s="1" t="s">
        <v>42</v>
      </c>
      <c r="F15">
        <v>1063.1099999999999</v>
      </c>
      <c r="G15">
        <v>7</v>
      </c>
      <c r="H15">
        <v>10000</v>
      </c>
      <c r="I15">
        <v>1121</v>
      </c>
      <c r="J15">
        <v>2530.3000000000002</v>
      </c>
      <c r="K15">
        <v>0.7</v>
      </c>
      <c r="L15">
        <v>10</v>
      </c>
    </row>
    <row r="16" spans="1:12" x14ac:dyDescent="0.25">
      <c r="A16" s="1" t="s">
        <v>26</v>
      </c>
      <c r="B16">
        <v>53</v>
      </c>
      <c r="C16">
        <v>3694.12</v>
      </c>
      <c r="D16">
        <v>7</v>
      </c>
      <c r="E16" s="1" t="s">
        <v>42</v>
      </c>
      <c r="F16">
        <v>1371.02</v>
      </c>
      <c r="G16">
        <v>8</v>
      </c>
      <c r="H16">
        <v>10000</v>
      </c>
      <c r="I16">
        <v>1280</v>
      </c>
      <c r="J16">
        <v>2323.09</v>
      </c>
      <c r="K16">
        <v>0.7</v>
      </c>
      <c r="L16">
        <v>10</v>
      </c>
    </row>
    <row r="17" spans="1:12" x14ac:dyDescent="0.25">
      <c r="A17" s="1" t="s">
        <v>27</v>
      </c>
      <c r="B17">
        <v>54</v>
      </c>
      <c r="C17">
        <v>5160.91</v>
      </c>
      <c r="D17">
        <v>7</v>
      </c>
      <c r="E17" s="1" t="s">
        <v>42</v>
      </c>
      <c r="F17">
        <v>1455.76</v>
      </c>
      <c r="G17">
        <v>9</v>
      </c>
      <c r="H17">
        <v>10000</v>
      </c>
      <c r="I17">
        <v>1231</v>
      </c>
      <c r="J17">
        <v>3705.15</v>
      </c>
      <c r="K17">
        <v>0.7</v>
      </c>
      <c r="L17">
        <v>10</v>
      </c>
    </row>
    <row r="18" spans="1:12" x14ac:dyDescent="0.25">
      <c r="A18" s="1" t="s">
        <v>28</v>
      </c>
      <c r="B18">
        <v>55</v>
      </c>
      <c r="C18">
        <v>4347.01</v>
      </c>
      <c r="D18">
        <v>9</v>
      </c>
      <c r="E18" s="1" t="s">
        <v>42</v>
      </c>
      <c r="F18">
        <v>1593.1</v>
      </c>
      <c r="G18">
        <v>9</v>
      </c>
      <c r="H18">
        <v>10000</v>
      </c>
      <c r="I18">
        <v>1342</v>
      </c>
      <c r="J18">
        <v>2753.91</v>
      </c>
      <c r="K18">
        <v>0.7</v>
      </c>
      <c r="L18">
        <v>10</v>
      </c>
    </row>
    <row r="19" spans="1:12" x14ac:dyDescent="0.25">
      <c r="A19" s="1" t="s">
        <v>29</v>
      </c>
      <c r="B19">
        <v>60</v>
      </c>
      <c r="C19">
        <v>5145.0200000000004</v>
      </c>
      <c r="D19">
        <v>9</v>
      </c>
      <c r="E19" s="1" t="s">
        <v>42</v>
      </c>
      <c r="F19">
        <v>1555.59</v>
      </c>
      <c r="G19">
        <v>10</v>
      </c>
      <c r="H19">
        <v>10000</v>
      </c>
      <c r="I19">
        <v>1391</v>
      </c>
      <c r="J19">
        <v>3589.43</v>
      </c>
      <c r="K19">
        <v>0.7</v>
      </c>
      <c r="L19">
        <v>10</v>
      </c>
    </row>
    <row r="20" spans="1:12" x14ac:dyDescent="0.25">
      <c r="A20" s="1" t="s">
        <v>30</v>
      </c>
      <c r="B20">
        <v>61</v>
      </c>
      <c r="C20">
        <v>4386.1400000000003</v>
      </c>
      <c r="D20">
        <v>9</v>
      </c>
      <c r="E20" s="1" t="s">
        <v>42</v>
      </c>
      <c r="F20">
        <v>1392.88</v>
      </c>
      <c r="G20">
        <v>11</v>
      </c>
      <c r="H20">
        <v>10000</v>
      </c>
      <c r="I20">
        <v>1425</v>
      </c>
      <c r="J20">
        <v>2993.27</v>
      </c>
      <c r="K20">
        <v>0.7</v>
      </c>
      <c r="L20">
        <v>10</v>
      </c>
    </row>
    <row r="21" spans="1:12" x14ac:dyDescent="0.25">
      <c r="A21" s="1" t="s">
        <v>31</v>
      </c>
      <c r="B21">
        <v>62</v>
      </c>
      <c r="C21">
        <v>4044.07</v>
      </c>
      <c r="D21">
        <v>8</v>
      </c>
      <c r="E21" s="1" t="s">
        <v>42</v>
      </c>
      <c r="F21">
        <v>1182.51</v>
      </c>
      <c r="G21">
        <v>9</v>
      </c>
      <c r="H21">
        <v>10000</v>
      </c>
      <c r="I21">
        <v>1396</v>
      </c>
      <c r="J21">
        <v>2861.56</v>
      </c>
      <c r="K21">
        <v>0.7</v>
      </c>
      <c r="L21">
        <v>10</v>
      </c>
    </row>
    <row r="22" spans="1:12" x14ac:dyDescent="0.25">
      <c r="A22" s="1" t="s">
        <v>32</v>
      </c>
      <c r="B22">
        <v>63</v>
      </c>
      <c r="C22">
        <v>5508.66</v>
      </c>
      <c r="D22">
        <v>10</v>
      </c>
      <c r="E22" s="1" t="s">
        <v>42</v>
      </c>
      <c r="F22">
        <v>1681.3</v>
      </c>
      <c r="G22">
        <v>10</v>
      </c>
      <c r="H22">
        <v>10000</v>
      </c>
      <c r="I22">
        <v>1522</v>
      </c>
      <c r="J22">
        <v>3827.36</v>
      </c>
      <c r="K22">
        <v>0.7</v>
      </c>
      <c r="L22">
        <v>10</v>
      </c>
    </row>
    <row r="23" spans="1:12" x14ac:dyDescent="0.25">
      <c r="A23" s="1" t="s">
        <v>33</v>
      </c>
      <c r="B23">
        <v>64</v>
      </c>
      <c r="C23">
        <v>5524.65</v>
      </c>
      <c r="D23">
        <v>9</v>
      </c>
      <c r="E23" s="1" t="s">
        <v>42</v>
      </c>
      <c r="F23">
        <v>1694.98</v>
      </c>
      <c r="G23">
        <v>10</v>
      </c>
      <c r="H23">
        <v>10000</v>
      </c>
      <c r="I23">
        <v>1433</v>
      </c>
      <c r="J23">
        <v>3829.67</v>
      </c>
      <c r="K23">
        <v>0.7</v>
      </c>
      <c r="L23">
        <v>10</v>
      </c>
    </row>
    <row r="24" spans="1:12" x14ac:dyDescent="0.25">
      <c r="A24" s="1" t="s">
        <v>34</v>
      </c>
      <c r="B24">
        <v>65</v>
      </c>
      <c r="C24">
        <v>5264.83</v>
      </c>
      <c r="D24">
        <v>9</v>
      </c>
      <c r="E24" s="1" t="s">
        <v>42</v>
      </c>
      <c r="F24">
        <v>1591.72</v>
      </c>
      <c r="G24">
        <v>9</v>
      </c>
      <c r="H24">
        <v>10000</v>
      </c>
      <c r="I24">
        <v>1466</v>
      </c>
      <c r="J24">
        <v>3673.11</v>
      </c>
      <c r="K24">
        <v>0.7</v>
      </c>
      <c r="L24">
        <v>10</v>
      </c>
    </row>
    <row r="25" spans="1:12" x14ac:dyDescent="0.25">
      <c r="A25" s="1" t="s">
        <v>35</v>
      </c>
      <c r="B25">
        <v>69</v>
      </c>
      <c r="C25">
        <v>6270.77</v>
      </c>
      <c r="D25">
        <v>9</v>
      </c>
      <c r="E25" s="1" t="s">
        <v>42</v>
      </c>
      <c r="F25">
        <v>1711</v>
      </c>
      <c r="G25">
        <v>9</v>
      </c>
      <c r="H25">
        <v>10000</v>
      </c>
      <c r="I25">
        <v>1478</v>
      </c>
      <c r="J25">
        <v>4559.7700000000004</v>
      </c>
      <c r="K25">
        <v>0.7</v>
      </c>
      <c r="L25">
        <v>10</v>
      </c>
    </row>
    <row r="26" spans="1:12" x14ac:dyDescent="0.25">
      <c r="A26" s="1" t="s">
        <v>36</v>
      </c>
      <c r="B26">
        <v>80</v>
      </c>
      <c r="C26">
        <v>5428.15</v>
      </c>
      <c r="D26">
        <v>10</v>
      </c>
      <c r="E26" s="1" t="s">
        <v>42</v>
      </c>
      <c r="F26">
        <v>1723.17</v>
      </c>
      <c r="G26">
        <v>11</v>
      </c>
      <c r="H26">
        <v>10000</v>
      </c>
      <c r="I26">
        <v>1715</v>
      </c>
      <c r="J26">
        <v>3704.98</v>
      </c>
      <c r="K26">
        <v>0.7</v>
      </c>
      <c r="L26">
        <v>10</v>
      </c>
    </row>
    <row r="27" spans="1:12" x14ac:dyDescent="0.25">
      <c r="A27" s="1" t="s">
        <v>37</v>
      </c>
      <c r="B27">
        <v>101</v>
      </c>
      <c r="C27">
        <v>6980.19</v>
      </c>
      <c r="D27">
        <v>10</v>
      </c>
      <c r="E27" s="1" t="s">
        <v>42</v>
      </c>
      <c r="F27">
        <v>1488.14</v>
      </c>
      <c r="G27">
        <v>10</v>
      </c>
      <c r="H27">
        <v>10000</v>
      </c>
      <c r="I27">
        <v>1938</v>
      </c>
      <c r="J27">
        <v>5492.05</v>
      </c>
      <c r="K27">
        <v>0.7</v>
      </c>
      <c r="L27">
        <v>10</v>
      </c>
    </row>
    <row r="28" spans="1:12" x14ac:dyDescent="0.25">
      <c r="A28" s="1" t="s">
        <v>38</v>
      </c>
      <c r="B28">
        <v>101</v>
      </c>
      <c r="C28">
        <v>5194.22</v>
      </c>
      <c r="D28">
        <v>10</v>
      </c>
      <c r="E28" s="1" t="s">
        <v>42</v>
      </c>
      <c r="F28">
        <v>1230.57</v>
      </c>
      <c r="G28">
        <v>11</v>
      </c>
      <c r="H28">
        <v>10000</v>
      </c>
      <c r="I28">
        <v>2013</v>
      </c>
      <c r="J28">
        <v>3963.64</v>
      </c>
      <c r="K28">
        <v>0.7</v>
      </c>
      <c r="L28">
        <v>10</v>
      </c>
    </row>
    <row r="29" spans="1:12" x14ac:dyDescent="0.25">
      <c r="A29" s="1" t="s">
        <v>39</v>
      </c>
      <c r="B29">
        <v>101</v>
      </c>
      <c r="C29">
        <v>4750.03</v>
      </c>
      <c r="D29">
        <v>8</v>
      </c>
      <c r="E29" s="1" t="s">
        <v>42</v>
      </c>
      <c r="F29">
        <v>951.42</v>
      </c>
      <c r="G29">
        <v>8</v>
      </c>
      <c r="H29">
        <v>10000</v>
      </c>
      <c r="I29">
        <v>1944</v>
      </c>
      <c r="J29">
        <v>3798.61</v>
      </c>
      <c r="K29">
        <v>0.7</v>
      </c>
      <c r="L29">
        <v>10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D98A4-3169-41FE-A54D-BEB67E1FE659}">
  <dimension ref="A1:L29"/>
  <sheetViews>
    <sheetView workbookViewId="0">
      <selection activeCell="F34" sqref="F34"/>
    </sheetView>
  </sheetViews>
  <sheetFormatPr baseColWidth="10" defaultRowHeight="15" x14ac:dyDescent="0.25"/>
  <cols>
    <col min="1" max="1" width="13.7109375" bestFit="1" customWidth="1"/>
    <col min="2" max="2" width="12.140625" bestFit="1" customWidth="1"/>
    <col min="3" max="3" width="16.85546875" bestFit="1" customWidth="1"/>
    <col min="4" max="4" width="18.7109375" bestFit="1" customWidth="1"/>
    <col min="5" max="5" width="18.42578125" bestFit="1" customWidth="1"/>
    <col min="6" max="6" width="16.85546875" bestFit="1" customWidth="1"/>
    <col min="7" max="7" width="19.42578125" bestFit="1" customWidth="1"/>
    <col min="8" max="8" width="19.7109375" bestFit="1" customWidth="1"/>
    <col min="9" max="9" width="20.28515625" bestFit="1" customWidth="1"/>
    <col min="10" max="10" width="21.5703125" bestFit="1" customWidth="1"/>
    <col min="11" max="11" width="14.42578125" bestFit="1" customWidth="1"/>
    <col min="12" max="12" width="14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40</v>
      </c>
      <c r="L1" t="s">
        <v>41</v>
      </c>
    </row>
    <row r="2" spans="1:12" x14ac:dyDescent="0.25">
      <c r="A2" s="1" t="s">
        <v>11</v>
      </c>
      <c r="B2">
        <v>32</v>
      </c>
      <c r="C2">
        <v>2572.06</v>
      </c>
      <c r="D2">
        <v>5</v>
      </c>
      <c r="E2" s="1" t="s">
        <v>42</v>
      </c>
      <c r="F2">
        <v>1020.54</v>
      </c>
      <c r="G2">
        <v>5</v>
      </c>
      <c r="H2">
        <v>10000</v>
      </c>
      <c r="I2">
        <v>855</v>
      </c>
      <c r="J2">
        <v>1551.52</v>
      </c>
      <c r="K2">
        <v>0.7</v>
      </c>
      <c r="L2">
        <v>50</v>
      </c>
    </row>
    <row r="3" spans="1:12" x14ac:dyDescent="0.25">
      <c r="A3" s="1" t="s">
        <v>13</v>
      </c>
      <c r="B3">
        <v>33</v>
      </c>
      <c r="C3">
        <v>2054.88</v>
      </c>
      <c r="D3">
        <v>5</v>
      </c>
      <c r="E3" s="1" t="s">
        <v>42</v>
      </c>
      <c r="F3">
        <v>661.98</v>
      </c>
      <c r="G3">
        <v>5</v>
      </c>
      <c r="H3">
        <v>10000</v>
      </c>
      <c r="I3">
        <v>845</v>
      </c>
      <c r="J3">
        <v>1392.9</v>
      </c>
      <c r="K3">
        <v>0.7</v>
      </c>
      <c r="L3">
        <v>50</v>
      </c>
    </row>
    <row r="4" spans="1:12" x14ac:dyDescent="0.25">
      <c r="A4" s="1" t="s">
        <v>14</v>
      </c>
      <c r="B4">
        <v>33</v>
      </c>
      <c r="C4">
        <v>2240.1999999999998</v>
      </c>
      <c r="D4">
        <v>6</v>
      </c>
      <c r="E4" s="1" t="s">
        <v>42</v>
      </c>
      <c r="F4">
        <v>834.66</v>
      </c>
      <c r="G4">
        <v>6</v>
      </c>
      <c r="H4">
        <v>10000</v>
      </c>
      <c r="I4">
        <v>874</v>
      </c>
      <c r="J4">
        <v>1405.54</v>
      </c>
      <c r="K4">
        <v>0.7</v>
      </c>
      <c r="L4">
        <v>50</v>
      </c>
    </row>
    <row r="5" spans="1:12" x14ac:dyDescent="0.25">
      <c r="A5" s="1" t="s">
        <v>15</v>
      </c>
      <c r="B5">
        <v>34</v>
      </c>
      <c r="C5">
        <v>2477.2600000000002</v>
      </c>
      <c r="D5">
        <v>5</v>
      </c>
      <c r="E5" s="1" t="s">
        <v>42</v>
      </c>
      <c r="F5">
        <v>919.95</v>
      </c>
      <c r="G5">
        <v>6</v>
      </c>
      <c r="H5">
        <v>10000</v>
      </c>
      <c r="I5">
        <v>861</v>
      </c>
      <c r="J5">
        <v>1557.31</v>
      </c>
      <c r="K5">
        <v>0.7</v>
      </c>
      <c r="L5">
        <v>50</v>
      </c>
    </row>
    <row r="6" spans="1:12" x14ac:dyDescent="0.25">
      <c r="A6" s="1" t="s">
        <v>16</v>
      </c>
      <c r="B6">
        <v>36</v>
      </c>
      <c r="C6">
        <v>2389.88</v>
      </c>
      <c r="D6">
        <v>5</v>
      </c>
      <c r="E6" s="1" t="s">
        <v>42</v>
      </c>
      <c r="F6">
        <v>717.02</v>
      </c>
      <c r="G6">
        <v>5</v>
      </c>
      <c r="H6">
        <v>10000</v>
      </c>
      <c r="I6">
        <v>903</v>
      </c>
      <c r="J6">
        <v>1672.86</v>
      </c>
      <c r="K6">
        <v>0.7</v>
      </c>
      <c r="L6">
        <v>50</v>
      </c>
    </row>
    <row r="7" spans="1:12" x14ac:dyDescent="0.25">
      <c r="A7" s="1" t="s">
        <v>17</v>
      </c>
      <c r="B7">
        <v>37</v>
      </c>
      <c r="C7">
        <v>2854.15</v>
      </c>
      <c r="D7">
        <v>5</v>
      </c>
      <c r="E7" s="1" t="s">
        <v>42</v>
      </c>
      <c r="F7">
        <v>936.94</v>
      </c>
      <c r="G7">
        <v>6</v>
      </c>
      <c r="H7">
        <v>10000</v>
      </c>
      <c r="I7">
        <v>930</v>
      </c>
      <c r="J7">
        <v>1917.21</v>
      </c>
      <c r="K7">
        <v>0.7</v>
      </c>
      <c r="L7">
        <v>50</v>
      </c>
    </row>
    <row r="8" spans="1:12" x14ac:dyDescent="0.25">
      <c r="A8" s="1" t="s">
        <v>18</v>
      </c>
      <c r="B8">
        <v>37</v>
      </c>
      <c r="C8">
        <v>2370.0500000000002</v>
      </c>
      <c r="D8">
        <v>6</v>
      </c>
      <c r="E8" s="1" t="s">
        <v>42</v>
      </c>
      <c r="F8">
        <v>884.64</v>
      </c>
      <c r="G8">
        <v>7</v>
      </c>
      <c r="H8">
        <v>10000</v>
      </c>
      <c r="I8">
        <v>985</v>
      </c>
      <c r="J8">
        <v>1485.41</v>
      </c>
      <c r="K8">
        <v>0.7</v>
      </c>
      <c r="L8">
        <v>50</v>
      </c>
    </row>
    <row r="9" spans="1:12" x14ac:dyDescent="0.25">
      <c r="A9" s="1" t="s">
        <v>19</v>
      </c>
      <c r="B9">
        <v>38</v>
      </c>
      <c r="C9">
        <v>2397.08</v>
      </c>
      <c r="D9">
        <v>5</v>
      </c>
      <c r="E9" s="1" t="s">
        <v>42</v>
      </c>
      <c r="F9">
        <v>860.7</v>
      </c>
      <c r="G9">
        <v>5</v>
      </c>
      <c r="H9">
        <v>10000</v>
      </c>
      <c r="I9">
        <v>1004</v>
      </c>
      <c r="J9">
        <v>1536.38</v>
      </c>
      <c r="K9">
        <v>0.7</v>
      </c>
      <c r="L9">
        <v>50</v>
      </c>
    </row>
    <row r="10" spans="1:12" x14ac:dyDescent="0.25">
      <c r="A10" s="1" t="s">
        <v>20</v>
      </c>
      <c r="B10">
        <v>39</v>
      </c>
      <c r="C10">
        <v>2663.66</v>
      </c>
      <c r="D10">
        <v>5</v>
      </c>
      <c r="E10" s="1" t="s">
        <v>42</v>
      </c>
      <c r="F10">
        <v>872.7</v>
      </c>
      <c r="G10">
        <v>5</v>
      </c>
      <c r="H10">
        <v>10000</v>
      </c>
      <c r="I10">
        <v>979</v>
      </c>
      <c r="J10">
        <v>1790.96</v>
      </c>
      <c r="K10">
        <v>0.7</v>
      </c>
      <c r="L10">
        <v>50</v>
      </c>
    </row>
    <row r="11" spans="1:12" x14ac:dyDescent="0.25">
      <c r="A11" s="1" t="s">
        <v>21</v>
      </c>
      <c r="B11">
        <v>39</v>
      </c>
      <c r="C11">
        <v>2865.43</v>
      </c>
      <c r="D11">
        <v>6</v>
      </c>
      <c r="E11" s="1" t="s">
        <v>42</v>
      </c>
      <c r="F11">
        <v>1010.29</v>
      </c>
      <c r="G11">
        <v>6</v>
      </c>
      <c r="H11">
        <v>10000</v>
      </c>
      <c r="I11">
        <v>1016</v>
      </c>
      <c r="J11">
        <v>1855.14</v>
      </c>
      <c r="K11">
        <v>0.7</v>
      </c>
      <c r="L11">
        <v>50</v>
      </c>
    </row>
    <row r="12" spans="1:12" x14ac:dyDescent="0.25">
      <c r="A12" s="1" t="s">
        <v>22</v>
      </c>
      <c r="B12">
        <v>44</v>
      </c>
      <c r="C12">
        <v>2916.88</v>
      </c>
      <c r="D12">
        <v>6</v>
      </c>
      <c r="E12" s="1" t="s">
        <v>42</v>
      </c>
      <c r="F12">
        <v>1039.58</v>
      </c>
      <c r="G12">
        <v>6</v>
      </c>
      <c r="H12">
        <v>10000</v>
      </c>
      <c r="I12">
        <v>1086</v>
      </c>
      <c r="J12">
        <v>1877.29</v>
      </c>
      <c r="K12">
        <v>0.7</v>
      </c>
      <c r="L12">
        <v>50</v>
      </c>
    </row>
    <row r="13" spans="1:12" x14ac:dyDescent="0.25">
      <c r="A13" s="1" t="s">
        <v>23</v>
      </c>
      <c r="B13">
        <v>45</v>
      </c>
      <c r="C13">
        <v>3588.3</v>
      </c>
      <c r="D13">
        <v>6</v>
      </c>
      <c r="E13" s="1" t="s">
        <v>42</v>
      </c>
      <c r="F13">
        <v>1265.83</v>
      </c>
      <c r="G13">
        <v>6</v>
      </c>
      <c r="H13">
        <v>10000</v>
      </c>
      <c r="I13">
        <v>1106</v>
      </c>
      <c r="J13">
        <v>2322.4699999999998</v>
      </c>
      <c r="K13">
        <v>0.7</v>
      </c>
      <c r="L13">
        <v>50</v>
      </c>
    </row>
    <row r="14" spans="1:12" x14ac:dyDescent="0.25">
      <c r="A14" s="1" t="s">
        <v>24</v>
      </c>
      <c r="B14">
        <v>45</v>
      </c>
      <c r="C14">
        <v>3587.76</v>
      </c>
      <c r="D14">
        <v>7</v>
      </c>
      <c r="E14" s="1" t="s">
        <v>42</v>
      </c>
      <c r="F14">
        <v>1370.45</v>
      </c>
      <c r="G14">
        <v>7</v>
      </c>
      <c r="H14">
        <v>10000</v>
      </c>
      <c r="I14">
        <v>1201</v>
      </c>
      <c r="J14">
        <v>2217.3200000000002</v>
      </c>
      <c r="K14">
        <v>0.7</v>
      </c>
      <c r="L14">
        <v>50</v>
      </c>
    </row>
    <row r="15" spans="1:12" x14ac:dyDescent="0.25">
      <c r="A15" s="1" t="s">
        <v>25</v>
      </c>
      <c r="B15">
        <v>46</v>
      </c>
      <c r="C15">
        <v>3311.51</v>
      </c>
      <c r="D15">
        <v>7</v>
      </c>
      <c r="E15" s="1" t="s">
        <v>42</v>
      </c>
      <c r="F15">
        <v>1150.1099999999999</v>
      </c>
      <c r="G15">
        <v>7</v>
      </c>
      <c r="H15">
        <v>10000</v>
      </c>
      <c r="I15">
        <v>1174</v>
      </c>
      <c r="J15">
        <v>2161.4</v>
      </c>
      <c r="K15">
        <v>0.7</v>
      </c>
      <c r="L15">
        <v>50</v>
      </c>
    </row>
    <row r="16" spans="1:12" x14ac:dyDescent="0.25">
      <c r="A16" s="1" t="s">
        <v>26</v>
      </c>
      <c r="B16">
        <v>53</v>
      </c>
      <c r="C16">
        <v>4879.72</v>
      </c>
      <c r="D16">
        <v>7</v>
      </c>
      <c r="E16" s="1" t="s">
        <v>42</v>
      </c>
      <c r="F16">
        <v>1280.8399999999999</v>
      </c>
      <c r="G16">
        <v>7</v>
      </c>
      <c r="H16">
        <v>10000</v>
      </c>
      <c r="I16">
        <v>1286</v>
      </c>
      <c r="J16">
        <v>3598.88</v>
      </c>
      <c r="K16">
        <v>0.7</v>
      </c>
      <c r="L16">
        <v>50</v>
      </c>
    </row>
    <row r="17" spans="1:12" x14ac:dyDescent="0.25">
      <c r="A17" s="1" t="s">
        <v>27</v>
      </c>
      <c r="B17">
        <v>54</v>
      </c>
      <c r="C17">
        <v>4037.13</v>
      </c>
      <c r="D17">
        <v>7</v>
      </c>
      <c r="E17" s="1" t="s">
        <v>42</v>
      </c>
      <c r="F17">
        <v>1115.6600000000001</v>
      </c>
      <c r="G17">
        <v>8</v>
      </c>
      <c r="H17">
        <v>10000</v>
      </c>
      <c r="I17">
        <v>1309</v>
      </c>
      <c r="J17">
        <v>2921.48</v>
      </c>
      <c r="K17">
        <v>0.7</v>
      </c>
      <c r="L17">
        <v>50</v>
      </c>
    </row>
    <row r="18" spans="1:12" x14ac:dyDescent="0.25">
      <c r="A18" s="1" t="s">
        <v>28</v>
      </c>
      <c r="B18">
        <v>55</v>
      </c>
      <c r="C18">
        <v>4250.2299999999996</v>
      </c>
      <c r="D18">
        <v>9</v>
      </c>
      <c r="E18" s="1" t="s">
        <v>42</v>
      </c>
      <c r="F18">
        <v>1485.83</v>
      </c>
      <c r="G18">
        <v>9</v>
      </c>
      <c r="H18">
        <v>10000</v>
      </c>
      <c r="I18">
        <v>1392</v>
      </c>
      <c r="J18">
        <v>2764.39</v>
      </c>
      <c r="K18">
        <v>0.7</v>
      </c>
      <c r="L18">
        <v>50</v>
      </c>
    </row>
    <row r="19" spans="1:12" x14ac:dyDescent="0.25">
      <c r="A19" s="1" t="s">
        <v>29</v>
      </c>
      <c r="B19">
        <v>60</v>
      </c>
      <c r="C19">
        <v>4317.78</v>
      </c>
      <c r="D19">
        <v>9</v>
      </c>
      <c r="E19" s="1" t="s">
        <v>42</v>
      </c>
      <c r="F19">
        <v>1352.74</v>
      </c>
      <c r="G19">
        <v>9</v>
      </c>
      <c r="H19">
        <v>10000</v>
      </c>
      <c r="I19">
        <v>1528</v>
      </c>
      <c r="J19">
        <v>2965.04</v>
      </c>
      <c r="K19">
        <v>0.7</v>
      </c>
      <c r="L19">
        <v>50</v>
      </c>
    </row>
    <row r="20" spans="1:12" x14ac:dyDescent="0.25">
      <c r="A20" s="1" t="s">
        <v>30</v>
      </c>
      <c r="B20">
        <v>61</v>
      </c>
      <c r="C20">
        <v>4061.04</v>
      </c>
      <c r="D20">
        <v>9</v>
      </c>
      <c r="E20" s="1" t="s">
        <v>42</v>
      </c>
      <c r="F20">
        <v>1249.23</v>
      </c>
      <c r="G20">
        <v>10</v>
      </c>
      <c r="H20">
        <v>10000</v>
      </c>
      <c r="I20">
        <v>1590</v>
      </c>
      <c r="J20">
        <v>2811.81</v>
      </c>
      <c r="K20">
        <v>0.7</v>
      </c>
      <c r="L20">
        <v>50</v>
      </c>
    </row>
    <row r="21" spans="1:12" x14ac:dyDescent="0.25">
      <c r="A21" s="1" t="s">
        <v>31</v>
      </c>
      <c r="B21">
        <v>62</v>
      </c>
      <c r="C21">
        <v>5232.99</v>
      </c>
      <c r="D21">
        <v>8</v>
      </c>
      <c r="E21" s="1" t="s">
        <v>42</v>
      </c>
      <c r="F21">
        <v>1509.92</v>
      </c>
      <c r="G21">
        <v>10</v>
      </c>
      <c r="H21">
        <v>10000</v>
      </c>
      <c r="I21">
        <v>1509</v>
      </c>
      <c r="J21">
        <v>3723.07</v>
      </c>
      <c r="K21">
        <v>0.7</v>
      </c>
      <c r="L21">
        <v>50</v>
      </c>
    </row>
    <row r="22" spans="1:12" x14ac:dyDescent="0.25">
      <c r="A22" s="1" t="s">
        <v>32</v>
      </c>
      <c r="B22">
        <v>63</v>
      </c>
      <c r="C22">
        <v>5441.61</v>
      </c>
      <c r="D22">
        <v>10</v>
      </c>
      <c r="E22" s="1" t="s">
        <v>42</v>
      </c>
      <c r="F22">
        <v>1761.44</v>
      </c>
      <c r="G22">
        <v>11</v>
      </c>
      <c r="H22">
        <v>10000</v>
      </c>
      <c r="I22">
        <v>1586</v>
      </c>
      <c r="J22">
        <v>3680.17</v>
      </c>
      <c r="K22">
        <v>0.7</v>
      </c>
      <c r="L22">
        <v>50</v>
      </c>
    </row>
    <row r="23" spans="1:12" x14ac:dyDescent="0.25">
      <c r="A23" s="1" t="s">
        <v>33</v>
      </c>
      <c r="B23">
        <v>64</v>
      </c>
      <c r="C23">
        <v>4065.2</v>
      </c>
      <c r="D23">
        <v>9</v>
      </c>
      <c r="E23" s="1" t="s">
        <v>42</v>
      </c>
      <c r="F23">
        <v>1279.8399999999999</v>
      </c>
      <c r="G23">
        <v>10</v>
      </c>
      <c r="H23">
        <v>10000</v>
      </c>
      <c r="I23">
        <v>1474</v>
      </c>
      <c r="J23">
        <v>2785.36</v>
      </c>
      <c r="K23">
        <v>0.7</v>
      </c>
      <c r="L23">
        <v>50</v>
      </c>
    </row>
    <row r="24" spans="1:12" x14ac:dyDescent="0.25">
      <c r="A24" s="1" t="s">
        <v>34</v>
      </c>
      <c r="B24">
        <v>65</v>
      </c>
      <c r="C24">
        <v>5664.84</v>
      </c>
      <c r="D24">
        <v>9</v>
      </c>
      <c r="E24" s="1" t="s">
        <v>42</v>
      </c>
      <c r="F24">
        <v>1740.04</v>
      </c>
      <c r="G24">
        <v>9</v>
      </c>
      <c r="H24">
        <v>10000</v>
      </c>
      <c r="I24">
        <v>1510</v>
      </c>
      <c r="J24">
        <v>3924.8</v>
      </c>
      <c r="K24">
        <v>0.7</v>
      </c>
      <c r="L24">
        <v>50</v>
      </c>
    </row>
    <row r="25" spans="1:12" x14ac:dyDescent="0.25">
      <c r="A25" s="1" t="s">
        <v>35</v>
      </c>
      <c r="B25">
        <v>69</v>
      </c>
      <c r="C25">
        <v>4788.63</v>
      </c>
      <c r="D25">
        <v>9</v>
      </c>
      <c r="E25" s="1" t="s">
        <v>42</v>
      </c>
      <c r="F25">
        <v>1533.2</v>
      </c>
      <c r="G25">
        <v>10</v>
      </c>
      <c r="H25">
        <v>10000</v>
      </c>
      <c r="I25">
        <v>1592</v>
      </c>
      <c r="J25">
        <v>3255.43</v>
      </c>
      <c r="K25">
        <v>0.7</v>
      </c>
      <c r="L25">
        <v>50</v>
      </c>
    </row>
    <row r="26" spans="1:12" x14ac:dyDescent="0.25">
      <c r="A26" s="1" t="s">
        <v>36</v>
      </c>
      <c r="B26">
        <v>80</v>
      </c>
      <c r="C26">
        <v>6443.61</v>
      </c>
      <c r="D26">
        <v>10</v>
      </c>
      <c r="E26" s="1" t="s">
        <v>42</v>
      </c>
      <c r="F26">
        <v>1721.86</v>
      </c>
      <c r="G26">
        <v>11</v>
      </c>
      <c r="H26">
        <v>10000</v>
      </c>
      <c r="I26">
        <v>1802</v>
      </c>
      <c r="J26">
        <v>4721.75</v>
      </c>
      <c r="K26">
        <v>0.7</v>
      </c>
      <c r="L26">
        <v>50</v>
      </c>
    </row>
    <row r="27" spans="1:12" x14ac:dyDescent="0.25">
      <c r="A27" s="1" t="s">
        <v>37</v>
      </c>
      <c r="B27">
        <v>101</v>
      </c>
      <c r="C27">
        <v>5459.01</v>
      </c>
      <c r="D27">
        <v>10</v>
      </c>
      <c r="E27" s="1" t="s">
        <v>42</v>
      </c>
      <c r="F27">
        <v>1095.23</v>
      </c>
      <c r="G27">
        <v>11</v>
      </c>
      <c r="H27">
        <v>10000</v>
      </c>
      <c r="I27">
        <v>1989</v>
      </c>
      <c r="J27">
        <v>4363.7700000000004</v>
      </c>
      <c r="K27">
        <v>0.7</v>
      </c>
      <c r="L27">
        <v>50</v>
      </c>
    </row>
    <row r="28" spans="1:12" x14ac:dyDescent="0.25">
      <c r="A28" s="1" t="s">
        <v>38</v>
      </c>
      <c r="B28">
        <v>101</v>
      </c>
      <c r="C28">
        <v>7467.89</v>
      </c>
      <c r="D28">
        <v>10</v>
      </c>
      <c r="E28" s="1" t="s">
        <v>42</v>
      </c>
      <c r="F28">
        <v>1426.3</v>
      </c>
      <c r="G28">
        <v>11</v>
      </c>
      <c r="H28">
        <v>10000</v>
      </c>
      <c r="I28">
        <v>1988</v>
      </c>
      <c r="J28">
        <v>6041.59</v>
      </c>
      <c r="K28">
        <v>0.7</v>
      </c>
      <c r="L28">
        <v>50</v>
      </c>
    </row>
    <row r="29" spans="1:12" x14ac:dyDescent="0.25">
      <c r="A29" s="1" t="s">
        <v>39</v>
      </c>
      <c r="B29">
        <v>101</v>
      </c>
      <c r="C29">
        <v>5200.78</v>
      </c>
      <c r="D29">
        <v>8</v>
      </c>
      <c r="E29" s="1" t="s">
        <v>42</v>
      </c>
      <c r="F29">
        <v>1160.21</v>
      </c>
      <c r="G29">
        <v>9</v>
      </c>
      <c r="H29">
        <v>10000</v>
      </c>
      <c r="I29">
        <v>1957</v>
      </c>
      <c r="J29">
        <v>4040.57</v>
      </c>
      <c r="K29">
        <v>0.7</v>
      </c>
      <c r="L29">
        <v>50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328F6-3A12-4190-94EF-EEE0E0BC9CBB}">
  <dimension ref="A1:L29"/>
  <sheetViews>
    <sheetView workbookViewId="0">
      <selection activeCell="G2" sqref="G2:G29"/>
    </sheetView>
  </sheetViews>
  <sheetFormatPr baseColWidth="10" defaultRowHeight="15" x14ac:dyDescent="0.25"/>
  <cols>
    <col min="1" max="1" width="13.7109375" bestFit="1" customWidth="1"/>
    <col min="2" max="2" width="12.140625" bestFit="1" customWidth="1"/>
    <col min="3" max="3" width="16.85546875" bestFit="1" customWidth="1"/>
    <col min="4" max="4" width="18.7109375" bestFit="1" customWidth="1"/>
    <col min="5" max="5" width="18.42578125" bestFit="1" customWidth="1"/>
    <col min="6" max="6" width="16.85546875" bestFit="1" customWidth="1"/>
    <col min="7" max="7" width="19.42578125" bestFit="1" customWidth="1"/>
    <col min="8" max="8" width="19.7109375" bestFit="1" customWidth="1"/>
    <col min="9" max="9" width="20.28515625" bestFit="1" customWidth="1"/>
    <col min="10" max="10" width="21.5703125" bestFit="1" customWidth="1"/>
    <col min="11" max="11" width="14.42578125" bestFit="1" customWidth="1"/>
    <col min="12" max="12" width="14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40</v>
      </c>
      <c r="L1" t="s">
        <v>41</v>
      </c>
    </row>
    <row r="2" spans="1:12" x14ac:dyDescent="0.25">
      <c r="A2" s="1" t="s">
        <v>11</v>
      </c>
      <c r="B2">
        <v>32</v>
      </c>
      <c r="C2">
        <v>2689.54</v>
      </c>
      <c r="D2">
        <v>5</v>
      </c>
      <c r="E2" s="1" t="s">
        <v>42</v>
      </c>
      <c r="F2">
        <v>879.02</v>
      </c>
      <c r="G2">
        <v>5</v>
      </c>
      <c r="H2">
        <v>10000</v>
      </c>
      <c r="I2">
        <v>854</v>
      </c>
      <c r="J2">
        <v>1810.52</v>
      </c>
      <c r="K2">
        <v>0.7</v>
      </c>
      <c r="L2">
        <v>250</v>
      </c>
    </row>
    <row r="3" spans="1:12" x14ac:dyDescent="0.25">
      <c r="A3" s="1" t="s">
        <v>13</v>
      </c>
      <c r="B3">
        <v>33</v>
      </c>
      <c r="C3">
        <v>2334.5</v>
      </c>
      <c r="D3">
        <v>5</v>
      </c>
      <c r="E3" s="1" t="s">
        <v>42</v>
      </c>
      <c r="F3">
        <v>850.48</v>
      </c>
      <c r="G3">
        <v>5</v>
      </c>
      <c r="H3">
        <v>10000</v>
      </c>
      <c r="I3">
        <v>906</v>
      </c>
      <c r="J3">
        <v>1484.02</v>
      </c>
      <c r="K3">
        <v>0.7</v>
      </c>
      <c r="L3">
        <v>250</v>
      </c>
    </row>
    <row r="4" spans="1:12" x14ac:dyDescent="0.25">
      <c r="A4" s="1" t="s">
        <v>14</v>
      </c>
      <c r="B4">
        <v>33</v>
      </c>
      <c r="C4">
        <v>1942.44</v>
      </c>
      <c r="D4">
        <v>6</v>
      </c>
      <c r="E4" s="1" t="s">
        <v>42</v>
      </c>
      <c r="F4">
        <v>804.96</v>
      </c>
      <c r="G4">
        <v>6</v>
      </c>
      <c r="H4">
        <v>10000</v>
      </c>
      <c r="I4">
        <v>894</v>
      </c>
      <c r="J4">
        <v>1137.48</v>
      </c>
      <c r="K4">
        <v>0.7</v>
      </c>
      <c r="L4">
        <v>250</v>
      </c>
    </row>
    <row r="5" spans="1:12" x14ac:dyDescent="0.25">
      <c r="A5" s="1" t="s">
        <v>15</v>
      </c>
      <c r="B5">
        <v>34</v>
      </c>
      <c r="C5">
        <v>2656.14</v>
      </c>
      <c r="D5">
        <v>5</v>
      </c>
      <c r="E5" s="1" t="s">
        <v>42</v>
      </c>
      <c r="F5">
        <v>842.29</v>
      </c>
      <c r="G5">
        <v>5</v>
      </c>
      <c r="H5">
        <v>10000</v>
      </c>
      <c r="I5">
        <v>869</v>
      </c>
      <c r="J5">
        <v>1813.85</v>
      </c>
      <c r="K5">
        <v>0.7</v>
      </c>
      <c r="L5">
        <v>250</v>
      </c>
    </row>
    <row r="6" spans="1:12" x14ac:dyDescent="0.25">
      <c r="A6" s="1" t="s">
        <v>16</v>
      </c>
      <c r="B6">
        <v>36</v>
      </c>
      <c r="C6">
        <v>2686.2</v>
      </c>
      <c r="D6">
        <v>5</v>
      </c>
      <c r="E6" s="1" t="s">
        <v>42</v>
      </c>
      <c r="F6">
        <v>922.54</v>
      </c>
      <c r="G6">
        <v>5</v>
      </c>
      <c r="H6">
        <v>10000</v>
      </c>
      <c r="I6">
        <v>897</v>
      </c>
      <c r="J6">
        <v>1763.66</v>
      </c>
      <c r="K6">
        <v>0.7</v>
      </c>
      <c r="L6">
        <v>250</v>
      </c>
    </row>
    <row r="7" spans="1:12" x14ac:dyDescent="0.25">
      <c r="A7" s="1" t="s">
        <v>17</v>
      </c>
      <c r="B7">
        <v>37</v>
      </c>
      <c r="C7">
        <v>2522.6</v>
      </c>
      <c r="D7">
        <v>5</v>
      </c>
      <c r="E7" s="1" t="s">
        <v>42</v>
      </c>
      <c r="F7">
        <v>753</v>
      </c>
      <c r="G7">
        <v>5</v>
      </c>
      <c r="H7">
        <v>10000</v>
      </c>
      <c r="I7">
        <v>914</v>
      </c>
      <c r="J7">
        <v>1769.6</v>
      </c>
      <c r="K7">
        <v>0.7</v>
      </c>
      <c r="L7">
        <v>250</v>
      </c>
    </row>
    <row r="8" spans="1:12" x14ac:dyDescent="0.25">
      <c r="A8" s="1" t="s">
        <v>18</v>
      </c>
      <c r="B8">
        <v>37</v>
      </c>
      <c r="C8">
        <v>3009.79</v>
      </c>
      <c r="D8">
        <v>6</v>
      </c>
      <c r="E8" s="1" t="s">
        <v>42</v>
      </c>
      <c r="F8">
        <v>1083.1300000000001</v>
      </c>
      <c r="G8">
        <v>7</v>
      </c>
      <c r="H8">
        <v>10000</v>
      </c>
      <c r="I8">
        <v>941</v>
      </c>
      <c r="J8">
        <v>1926.66</v>
      </c>
      <c r="K8">
        <v>0.7</v>
      </c>
      <c r="L8">
        <v>250</v>
      </c>
    </row>
    <row r="9" spans="1:12" x14ac:dyDescent="0.25">
      <c r="A9" s="1" t="s">
        <v>19</v>
      </c>
      <c r="B9">
        <v>38</v>
      </c>
      <c r="C9">
        <v>3214.9</v>
      </c>
      <c r="D9">
        <v>5</v>
      </c>
      <c r="E9" s="1" t="s">
        <v>42</v>
      </c>
      <c r="F9">
        <v>1052.97</v>
      </c>
      <c r="G9">
        <v>5</v>
      </c>
      <c r="H9">
        <v>10000</v>
      </c>
      <c r="I9">
        <v>918</v>
      </c>
      <c r="J9">
        <v>2161.9299999999998</v>
      </c>
      <c r="K9">
        <v>0.7</v>
      </c>
      <c r="L9">
        <v>250</v>
      </c>
    </row>
    <row r="10" spans="1:12" x14ac:dyDescent="0.25">
      <c r="A10" s="1" t="s">
        <v>20</v>
      </c>
      <c r="B10">
        <v>39</v>
      </c>
      <c r="C10">
        <v>3018.34</v>
      </c>
      <c r="D10">
        <v>5</v>
      </c>
      <c r="E10" s="1" t="s">
        <v>42</v>
      </c>
      <c r="F10">
        <v>998.21</v>
      </c>
      <c r="G10">
        <v>6</v>
      </c>
      <c r="H10">
        <v>10000</v>
      </c>
      <c r="I10">
        <v>934</v>
      </c>
      <c r="J10">
        <v>2020.12</v>
      </c>
      <c r="K10">
        <v>0.7</v>
      </c>
      <c r="L10">
        <v>250</v>
      </c>
    </row>
    <row r="11" spans="1:12" x14ac:dyDescent="0.25">
      <c r="A11" s="1" t="s">
        <v>21</v>
      </c>
      <c r="B11">
        <v>39</v>
      </c>
      <c r="C11">
        <v>3948.28</v>
      </c>
      <c r="D11">
        <v>6</v>
      </c>
      <c r="E11" s="1" t="s">
        <v>42</v>
      </c>
      <c r="F11">
        <v>1101.58</v>
      </c>
      <c r="G11">
        <v>6</v>
      </c>
      <c r="H11">
        <v>10000</v>
      </c>
      <c r="I11">
        <v>985</v>
      </c>
      <c r="J11">
        <v>2846.71</v>
      </c>
      <c r="K11">
        <v>0.7</v>
      </c>
      <c r="L11">
        <v>250</v>
      </c>
    </row>
    <row r="12" spans="1:12" x14ac:dyDescent="0.25">
      <c r="A12" s="1" t="s">
        <v>22</v>
      </c>
      <c r="B12">
        <v>44</v>
      </c>
      <c r="C12">
        <v>2762.42</v>
      </c>
      <c r="D12">
        <v>6</v>
      </c>
      <c r="E12" s="1" t="s">
        <v>42</v>
      </c>
      <c r="F12">
        <v>866.62</v>
      </c>
      <c r="G12">
        <v>7</v>
      </c>
      <c r="H12">
        <v>10000</v>
      </c>
      <c r="I12">
        <v>1194</v>
      </c>
      <c r="J12">
        <v>1895.8</v>
      </c>
      <c r="K12">
        <v>0.7</v>
      </c>
      <c r="L12">
        <v>250</v>
      </c>
    </row>
    <row r="13" spans="1:12" x14ac:dyDescent="0.25">
      <c r="A13" s="1" t="s">
        <v>23</v>
      </c>
      <c r="B13">
        <v>45</v>
      </c>
      <c r="C13">
        <v>3060.16</v>
      </c>
      <c r="D13">
        <v>6</v>
      </c>
      <c r="E13" s="1" t="s">
        <v>42</v>
      </c>
      <c r="F13">
        <v>1053.1500000000001</v>
      </c>
      <c r="G13">
        <v>7</v>
      </c>
      <c r="H13">
        <v>10000</v>
      </c>
      <c r="I13">
        <v>1130</v>
      </c>
      <c r="J13">
        <v>2007.02</v>
      </c>
      <c r="K13">
        <v>0.7</v>
      </c>
      <c r="L13">
        <v>250</v>
      </c>
    </row>
    <row r="14" spans="1:12" x14ac:dyDescent="0.25">
      <c r="A14" s="1" t="s">
        <v>24</v>
      </c>
      <c r="B14">
        <v>45</v>
      </c>
      <c r="C14">
        <v>3367.17</v>
      </c>
      <c r="D14">
        <v>7</v>
      </c>
      <c r="E14" s="1" t="s">
        <v>42</v>
      </c>
      <c r="F14">
        <v>1090.94</v>
      </c>
      <c r="G14">
        <v>7</v>
      </c>
      <c r="H14">
        <v>10000</v>
      </c>
      <c r="I14">
        <v>1070</v>
      </c>
      <c r="J14">
        <v>2276.23</v>
      </c>
      <c r="K14">
        <v>0.7</v>
      </c>
      <c r="L14">
        <v>250</v>
      </c>
    </row>
    <row r="15" spans="1:12" x14ac:dyDescent="0.25">
      <c r="A15" s="1" t="s">
        <v>25</v>
      </c>
      <c r="B15">
        <v>46</v>
      </c>
      <c r="C15">
        <v>3663.29</v>
      </c>
      <c r="D15">
        <v>7</v>
      </c>
      <c r="E15" s="1" t="s">
        <v>42</v>
      </c>
      <c r="F15">
        <v>1323.47</v>
      </c>
      <c r="G15">
        <v>7</v>
      </c>
      <c r="H15">
        <v>10000</v>
      </c>
      <c r="I15">
        <v>1049</v>
      </c>
      <c r="J15">
        <v>2339.81</v>
      </c>
      <c r="K15">
        <v>0.7</v>
      </c>
      <c r="L15">
        <v>250</v>
      </c>
    </row>
    <row r="16" spans="1:12" x14ac:dyDescent="0.25">
      <c r="A16" s="1" t="s">
        <v>26</v>
      </c>
      <c r="B16">
        <v>53</v>
      </c>
      <c r="C16">
        <v>3711.96</v>
      </c>
      <c r="D16">
        <v>7</v>
      </c>
      <c r="E16" s="1" t="s">
        <v>42</v>
      </c>
      <c r="F16">
        <v>1023.35</v>
      </c>
      <c r="G16">
        <v>8</v>
      </c>
      <c r="H16">
        <v>10000</v>
      </c>
      <c r="I16">
        <v>1221</v>
      </c>
      <c r="J16">
        <v>2688.61</v>
      </c>
      <c r="K16">
        <v>0.7</v>
      </c>
      <c r="L16">
        <v>250</v>
      </c>
    </row>
    <row r="17" spans="1:12" x14ac:dyDescent="0.25">
      <c r="A17" s="1" t="s">
        <v>27</v>
      </c>
      <c r="B17">
        <v>54</v>
      </c>
      <c r="C17">
        <v>4345.34</v>
      </c>
      <c r="D17">
        <v>7</v>
      </c>
      <c r="E17" s="1" t="s">
        <v>42</v>
      </c>
      <c r="F17">
        <v>1278.23</v>
      </c>
      <c r="G17">
        <v>8</v>
      </c>
      <c r="H17">
        <v>10000</v>
      </c>
      <c r="I17">
        <v>1221</v>
      </c>
      <c r="J17">
        <v>3067.12</v>
      </c>
      <c r="K17">
        <v>0.7</v>
      </c>
      <c r="L17">
        <v>250</v>
      </c>
    </row>
    <row r="18" spans="1:12" x14ac:dyDescent="0.25">
      <c r="A18" s="1" t="s">
        <v>28</v>
      </c>
      <c r="B18">
        <v>55</v>
      </c>
      <c r="C18">
        <v>3374.72</v>
      </c>
      <c r="D18">
        <v>9</v>
      </c>
      <c r="E18" s="1" t="s">
        <v>42</v>
      </c>
      <c r="F18">
        <v>1120.97</v>
      </c>
      <c r="G18">
        <v>10</v>
      </c>
      <c r="H18">
        <v>10000</v>
      </c>
      <c r="I18">
        <v>1272</v>
      </c>
      <c r="J18">
        <v>2253.7399999999998</v>
      </c>
      <c r="K18">
        <v>0.7</v>
      </c>
      <c r="L18">
        <v>250</v>
      </c>
    </row>
    <row r="19" spans="1:12" x14ac:dyDescent="0.25">
      <c r="A19" s="1" t="s">
        <v>29</v>
      </c>
      <c r="B19">
        <v>60</v>
      </c>
      <c r="C19">
        <v>5096.7700000000004</v>
      </c>
      <c r="D19">
        <v>9</v>
      </c>
      <c r="E19" s="1" t="s">
        <v>42</v>
      </c>
      <c r="F19">
        <v>1480.21</v>
      </c>
      <c r="G19">
        <v>10</v>
      </c>
      <c r="H19">
        <v>10000</v>
      </c>
      <c r="I19">
        <v>1319</v>
      </c>
      <c r="J19">
        <v>3616.56</v>
      </c>
      <c r="K19">
        <v>0.7</v>
      </c>
      <c r="L19">
        <v>250</v>
      </c>
    </row>
    <row r="20" spans="1:12" x14ac:dyDescent="0.25">
      <c r="A20" s="1" t="s">
        <v>30</v>
      </c>
      <c r="B20">
        <v>61</v>
      </c>
      <c r="C20">
        <v>3526.92</v>
      </c>
      <c r="D20">
        <v>9</v>
      </c>
      <c r="E20" s="1" t="s">
        <v>42</v>
      </c>
      <c r="F20">
        <v>1226.99</v>
      </c>
      <c r="G20">
        <v>10</v>
      </c>
      <c r="H20">
        <v>10000</v>
      </c>
      <c r="I20">
        <v>1403</v>
      </c>
      <c r="J20">
        <v>2299.9299999999998</v>
      </c>
      <c r="K20">
        <v>0.7</v>
      </c>
      <c r="L20">
        <v>250</v>
      </c>
    </row>
    <row r="21" spans="1:12" x14ac:dyDescent="0.25">
      <c r="A21" s="1" t="s">
        <v>31</v>
      </c>
      <c r="B21">
        <v>62</v>
      </c>
      <c r="C21">
        <v>4393.88</v>
      </c>
      <c r="D21">
        <v>8</v>
      </c>
      <c r="E21" s="1" t="s">
        <v>42</v>
      </c>
      <c r="F21">
        <v>1144</v>
      </c>
      <c r="G21">
        <v>9</v>
      </c>
      <c r="H21">
        <v>10000</v>
      </c>
      <c r="I21">
        <v>1380</v>
      </c>
      <c r="J21">
        <v>3249.89</v>
      </c>
      <c r="K21">
        <v>0.7</v>
      </c>
      <c r="L21">
        <v>250</v>
      </c>
    </row>
    <row r="22" spans="1:12" x14ac:dyDescent="0.25">
      <c r="A22" s="1" t="s">
        <v>32</v>
      </c>
      <c r="B22">
        <v>63</v>
      </c>
      <c r="C22">
        <v>4144.1099999999997</v>
      </c>
      <c r="D22">
        <v>10</v>
      </c>
      <c r="E22" s="1" t="s">
        <v>42</v>
      </c>
      <c r="F22">
        <v>1255.5999999999999</v>
      </c>
      <c r="G22">
        <v>11</v>
      </c>
      <c r="H22">
        <v>10000</v>
      </c>
      <c r="I22">
        <v>1415</v>
      </c>
      <c r="J22">
        <v>2888.51</v>
      </c>
      <c r="K22">
        <v>0.7</v>
      </c>
      <c r="L22">
        <v>250</v>
      </c>
    </row>
    <row r="23" spans="1:12" x14ac:dyDescent="0.25">
      <c r="A23" s="1" t="s">
        <v>33</v>
      </c>
      <c r="B23">
        <v>64</v>
      </c>
      <c r="C23">
        <v>4127.63</v>
      </c>
      <c r="D23">
        <v>9</v>
      </c>
      <c r="E23" s="1" t="s">
        <v>42</v>
      </c>
      <c r="F23">
        <v>1275.3699999999999</v>
      </c>
      <c r="G23">
        <v>9</v>
      </c>
      <c r="H23">
        <v>10000</v>
      </c>
      <c r="I23">
        <v>1431</v>
      </c>
      <c r="J23">
        <v>2852.26</v>
      </c>
      <c r="K23">
        <v>0.7</v>
      </c>
      <c r="L23">
        <v>250</v>
      </c>
    </row>
    <row r="24" spans="1:12" x14ac:dyDescent="0.25">
      <c r="A24" s="1" t="s">
        <v>34</v>
      </c>
      <c r="B24">
        <v>65</v>
      </c>
      <c r="C24">
        <v>5134.2700000000004</v>
      </c>
      <c r="D24">
        <v>9</v>
      </c>
      <c r="E24" s="1" t="s">
        <v>42</v>
      </c>
      <c r="F24">
        <v>1846.42</v>
      </c>
      <c r="G24">
        <v>10</v>
      </c>
      <c r="H24">
        <v>10000</v>
      </c>
      <c r="I24">
        <v>1436</v>
      </c>
      <c r="J24">
        <v>3287.85</v>
      </c>
      <c r="K24">
        <v>0.7</v>
      </c>
      <c r="L24">
        <v>250</v>
      </c>
    </row>
    <row r="25" spans="1:12" x14ac:dyDescent="0.25">
      <c r="A25" s="1" t="s">
        <v>35</v>
      </c>
      <c r="B25">
        <v>69</v>
      </c>
      <c r="C25">
        <v>6751.83</v>
      </c>
      <c r="D25">
        <v>9</v>
      </c>
      <c r="E25" s="1" t="s">
        <v>42</v>
      </c>
      <c r="F25">
        <v>2063.23</v>
      </c>
      <c r="G25">
        <v>10</v>
      </c>
      <c r="H25">
        <v>10000</v>
      </c>
      <c r="I25">
        <v>1465</v>
      </c>
      <c r="J25">
        <v>4688.6000000000004</v>
      </c>
      <c r="K25">
        <v>0.7</v>
      </c>
      <c r="L25">
        <v>250</v>
      </c>
    </row>
    <row r="26" spans="1:12" x14ac:dyDescent="0.25">
      <c r="A26" s="1" t="s">
        <v>36</v>
      </c>
      <c r="B26">
        <v>80</v>
      </c>
      <c r="C26">
        <v>6518.04</v>
      </c>
      <c r="D26">
        <v>10</v>
      </c>
      <c r="E26" s="1" t="s">
        <v>42</v>
      </c>
      <c r="F26">
        <v>1880.37</v>
      </c>
      <c r="G26">
        <v>10</v>
      </c>
      <c r="H26">
        <v>10000</v>
      </c>
      <c r="I26">
        <v>1649</v>
      </c>
      <c r="J26">
        <v>4637.67</v>
      </c>
      <c r="K26">
        <v>0.7</v>
      </c>
      <c r="L26">
        <v>250</v>
      </c>
    </row>
    <row r="27" spans="1:12" x14ac:dyDescent="0.25">
      <c r="A27" s="1" t="s">
        <v>37</v>
      </c>
      <c r="B27">
        <v>101</v>
      </c>
      <c r="C27">
        <v>6520.49</v>
      </c>
      <c r="D27">
        <v>10</v>
      </c>
      <c r="E27" s="1" t="s">
        <v>42</v>
      </c>
      <c r="F27">
        <v>1293.73</v>
      </c>
      <c r="G27">
        <v>10</v>
      </c>
      <c r="H27">
        <v>10000</v>
      </c>
      <c r="I27">
        <v>2118</v>
      </c>
      <c r="J27">
        <v>5226.76</v>
      </c>
      <c r="K27">
        <v>0.7</v>
      </c>
      <c r="L27">
        <v>250</v>
      </c>
    </row>
    <row r="28" spans="1:12" x14ac:dyDescent="0.25">
      <c r="A28" s="1" t="s">
        <v>38</v>
      </c>
      <c r="B28">
        <v>101</v>
      </c>
      <c r="C28">
        <v>5343.4</v>
      </c>
      <c r="D28">
        <v>10</v>
      </c>
      <c r="E28" s="1" t="s">
        <v>42</v>
      </c>
      <c r="F28">
        <v>1175.71</v>
      </c>
      <c r="G28">
        <v>10</v>
      </c>
      <c r="H28">
        <v>10000</v>
      </c>
      <c r="I28">
        <v>2786</v>
      </c>
      <c r="J28">
        <v>4167.68</v>
      </c>
      <c r="K28">
        <v>0.7</v>
      </c>
      <c r="L28">
        <v>250</v>
      </c>
    </row>
    <row r="29" spans="1:12" x14ac:dyDescent="0.25">
      <c r="A29" s="1" t="s">
        <v>39</v>
      </c>
      <c r="B29">
        <v>101</v>
      </c>
      <c r="C29">
        <v>3943.48</v>
      </c>
      <c r="D29">
        <v>8</v>
      </c>
      <c r="E29" s="1" t="s">
        <v>42</v>
      </c>
      <c r="F29">
        <v>891.53</v>
      </c>
      <c r="G29">
        <v>11</v>
      </c>
      <c r="H29">
        <v>10000</v>
      </c>
      <c r="I29">
        <v>2338</v>
      </c>
      <c r="J29">
        <v>3051.95</v>
      </c>
      <c r="K29">
        <v>0.7</v>
      </c>
      <c r="L29">
        <v>250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30FC-9846-43E3-9B04-2FEBAC7DE04B}">
  <dimension ref="A1:L29"/>
  <sheetViews>
    <sheetView workbookViewId="0">
      <selection activeCell="G2" sqref="G2:G29"/>
    </sheetView>
  </sheetViews>
  <sheetFormatPr baseColWidth="10" defaultRowHeight="15" x14ac:dyDescent="0.25"/>
  <cols>
    <col min="1" max="1" width="13.7109375" bestFit="1" customWidth="1"/>
    <col min="2" max="2" width="12.140625" bestFit="1" customWidth="1"/>
    <col min="3" max="3" width="16.85546875" bestFit="1" customWidth="1"/>
    <col min="4" max="4" width="18.7109375" bestFit="1" customWidth="1"/>
    <col min="5" max="5" width="18.42578125" bestFit="1" customWidth="1"/>
    <col min="6" max="6" width="16.85546875" bestFit="1" customWidth="1"/>
    <col min="7" max="7" width="19.42578125" bestFit="1" customWidth="1"/>
    <col min="8" max="8" width="19.7109375" bestFit="1" customWidth="1"/>
    <col min="9" max="9" width="20.28515625" bestFit="1" customWidth="1"/>
    <col min="10" max="10" width="21.5703125" bestFit="1" customWidth="1"/>
    <col min="11" max="11" width="14.42578125" bestFit="1" customWidth="1"/>
    <col min="12" max="12" width="14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40</v>
      </c>
      <c r="L1" t="s">
        <v>41</v>
      </c>
    </row>
    <row r="2" spans="1:12" x14ac:dyDescent="0.25">
      <c r="A2" s="1" t="s">
        <v>11</v>
      </c>
      <c r="B2">
        <v>32</v>
      </c>
      <c r="C2">
        <v>3011.74</v>
      </c>
      <c r="D2">
        <v>5</v>
      </c>
      <c r="E2" s="1" t="s">
        <v>42</v>
      </c>
      <c r="F2">
        <v>937.1</v>
      </c>
      <c r="G2">
        <v>5</v>
      </c>
      <c r="H2">
        <v>10000</v>
      </c>
      <c r="I2">
        <v>3052</v>
      </c>
      <c r="J2">
        <v>2074.64</v>
      </c>
      <c r="K2">
        <v>0.9</v>
      </c>
      <c r="L2">
        <v>10</v>
      </c>
    </row>
    <row r="3" spans="1:12" x14ac:dyDescent="0.25">
      <c r="A3" s="1" t="s">
        <v>13</v>
      </c>
      <c r="B3">
        <v>33</v>
      </c>
      <c r="C3">
        <v>2379</v>
      </c>
      <c r="D3">
        <v>5</v>
      </c>
      <c r="E3" s="1" t="s">
        <v>42</v>
      </c>
      <c r="F3">
        <v>826.94</v>
      </c>
      <c r="G3">
        <v>5</v>
      </c>
      <c r="H3">
        <v>10000</v>
      </c>
      <c r="I3">
        <v>3013</v>
      </c>
      <c r="J3">
        <v>1552.06</v>
      </c>
      <c r="K3">
        <v>0.9</v>
      </c>
      <c r="L3">
        <v>10</v>
      </c>
    </row>
    <row r="4" spans="1:12" x14ac:dyDescent="0.25">
      <c r="A4" s="1" t="s">
        <v>14</v>
      </c>
      <c r="B4">
        <v>33</v>
      </c>
      <c r="C4">
        <v>2030.78</v>
      </c>
      <c r="D4">
        <v>6</v>
      </c>
      <c r="E4" s="1" t="s">
        <v>42</v>
      </c>
      <c r="F4">
        <v>987.74</v>
      </c>
      <c r="G4">
        <v>6</v>
      </c>
      <c r="H4">
        <v>10000</v>
      </c>
      <c r="I4">
        <v>3245</v>
      </c>
      <c r="J4">
        <v>1043.03</v>
      </c>
      <c r="K4">
        <v>0.9</v>
      </c>
      <c r="L4">
        <v>10</v>
      </c>
    </row>
    <row r="5" spans="1:12" x14ac:dyDescent="0.25">
      <c r="A5" s="1" t="s">
        <v>15</v>
      </c>
      <c r="B5">
        <v>34</v>
      </c>
      <c r="C5">
        <v>3385.29</v>
      </c>
      <c r="D5">
        <v>5</v>
      </c>
      <c r="E5" s="1" t="s">
        <v>42</v>
      </c>
      <c r="F5">
        <v>1161.1600000000001</v>
      </c>
      <c r="G5">
        <v>5</v>
      </c>
      <c r="H5">
        <v>10000</v>
      </c>
      <c r="I5">
        <v>3305</v>
      </c>
      <c r="J5">
        <v>2224.13</v>
      </c>
      <c r="K5">
        <v>0.9</v>
      </c>
      <c r="L5">
        <v>10</v>
      </c>
    </row>
    <row r="6" spans="1:12" x14ac:dyDescent="0.25">
      <c r="A6" s="1" t="s">
        <v>16</v>
      </c>
      <c r="B6">
        <v>36</v>
      </c>
      <c r="C6">
        <v>2370.39</v>
      </c>
      <c r="D6">
        <v>5</v>
      </c>
      <c r="E6" s="1" t="s">
        <v>42</v>
      </c>
      <c r="F6">
        <v>862.86</v>
      </c>
      <c r="G6">
        <v>5</v>
      </c>
      <c r="H6">
        <v>10000</v>
      </c>
      <c r="I6">
        <v>3156</v>
      </c>
      <c r="J6">
        <v>1507.53</v>
      </c>
      <c r="K6">
        <v>0.9</v>
      </c>
      <c r="L6">
        <v>10</v>
      </c>
    </row>
    <row r="7" spans="1:12" x14ac:dyDescent="0.25">
      <c r="A7" s="1" t="s">
        <v>17</v>
      </c>
      <c r="B7">
        <v>37</v>
      </c>
      <c r="C7">
        <v>2860.05</v>
      </c>
      <c r="D7">
        <v>5</v>
      </c>
      <c r="E7" s="1" t="s">
        <v>42</v>
      </c>
      <c r="F7">
        <v>855.05</v>
      </c>
      <c r="G7">
        <v>5</v>
      </c>
      <c r="H7">
        <v>10000</v>
      </c>
      <c r="I7">
        <v>3303</v>
      </c>
      <c r="J7">
        <v>2004.99</v>
      </c>
      <c r="K7">
        <v>0.9</v>
      </c>
      <c r="L7">
        <v>10</v>
      </c>
    </row>
    <row r="8" spans="1:12" x14ac:dyDescent="0.25">
      <c r="A8" s="1" t="s">
        <v>18</v>
      </c>
      <c r="B8">
        <v>37</v>
      </c>
      <c r="C8">
        <v>2937.37</v>
      </c>
      <c r="D8">
        <v>6</v>
      </c>
      <c r="E8" s="1" t="s">
        <v>42</v>
      </c>
      <c r="F8">
        <v>968.97</v>
      </c>
      <c r="G8">
        <v>7</v>
      </c>
      <c r="H8">
        <v>10000</v>
      </c>
      <c r="I8">
        <v>3181</v>
      </c>
      <c r="J8">
        <v>1968.4</v>
      </c>
      <c r="K8">
        <v>0.9</v>
      </c>
      <c r="L8">
        <v>10</v>
      </c>
    </row>
    <row r="9" spans="1:12" x14ac:dyDescent="0.25">
      <c r="A9" s="1" t="s">
        <v>19</v>
      </c>
      <c r="B9">
        <v>38</v>
      </c>
      <c r="C9">
        <v>2432.46</v>
      </c>
      <c r="D9">
        <v>5</v>
      </c>
      <c r="E9" s="1" t="s">
        <v>42</v>
      </c>
      <c r="F9">
        <v>791.85</v>
      </c>
      <c r="G9">
        <v>5</v>
      </c>
      <c r="H9">
        <v>10000</v>
      </c>
      <c r="I9">
        <v>3106</v>
      </c>
      <c r="J9">
        <v>1640.61</v>
      </c>
      <c r="K9">
        <v>0.9</v>
      </c>
      <c r="L9">
        <v>10</v>
      </c>
    </row>
    <row r="10" spans="1:12" x14ac:dyDescent="0.25">
      <c r="A10" s="1" t="s">
        <v>20</v>
      </c>
      <c r="B10">
        <v>39</v>
      </c>
      <c r="C10">
        <v>2832.04</v>
      </c>
      <c r="D10">
        <v>5</v>
      </c>
      <c r="E10" s="1" t="s">
        <v>42</v>
      </c>
      <c r="F10">
        <v>874.77</v>
      </c>
      <c r="G10">
        <v>6</v>
      </c>
      <c r="H10">
        <v>10000</v>
      </c>
      <c r="I10">
        <v>3293</v>
      </c>
      <c r="J10">
        <v>1957.27</v>
      </c>
      <c r="K10">
        <v>0.9</v>
      </c>
      <c r="L10">
        <v>10</v>
      </c>
    </row>
    <row r="11" spans="1:12" x14ac:dyDescent="0.25">
      <c r="A11" s="1" t="s">
        <v>21</v>
      </c>
      <c r="B11">
        <v>39</v>
      </c>
      <c r="C11">
        <v>3149.09</v>
      </c>
      <c r="D11">
        <v>6</v>
      </c>
      <c r="E11" s="1" t="s">
        <v>42</v>
      </c>
      <c r="F11">
        <v>909.24</v>
      </c>
      <c r="G11">
        <v>6</v>
      </c>
      <c r="H11">
        <v>10000</v>
      </c>
      <c r="I11">
        <v>3350</v>
      </c>
      <c r="J11">
        <v>2239.85</v>
      </c>
      <c r="K11">
        <v>0.9</v>
      </c>
      <c r="L11">
        <v>10</v>
      </c>
    </row>
    <row r="12" spans="1:12" x14ac:dyDescent="0.25">
      <c r="A12" s="1" t="s">
        <v>22</v>
      </c>
      <c r="B12">
        <v>44</v>
      </c>
      <c r="C12">
        <v>3891.16</v>
      </c>
      <c r="D12">
        <v>6</v>
      </c>
      <c r="E12" s="1" t="s">
        <v>42</v>
      </c>
      <c r="F12">
        <v>1265.47</v>
      </c>
      <c r="G12">
        <v>6</v>
      </c>
      <c r="H12">
        <v>10000</v>
      </c>
      <c r="I12">
        <v>3486</v>
      </c>
      <c r="J12">
        <v>2625.69</v>
      </c>
      <c r="K12">
        <v>0.9</v>
      </c>
      <c r="L12">
        <v>10</v>
      </c>
    </row>
    <row r="13" spans="1:12" x14ac:dyDescent="0.25">
      <c r="A13" s="1" t="s">
        <v>23</v>
      </c>
      <c r="B13">
        <v>45</v>
      </c>
      <c r="C13">
        <v>3814.31</v>
      </c>
      <c r="D13">
        <v>6</v>
      </c>
      <c r="E13" s="1" t="s">
        <v>42</v>
      </c>
      <c r="F13">
        <v>1254.67</v>
      </c>
      <c r="G13">
        <v>7</v>
      </c>
      <c r="H13">
        <v>10000</v>
      </c>
      <c r="I13">
        <v>3547</v>
      </c>
      <c r="J13">
        <v>2559.64</v>
      </c>
      <c r="K13">
        <v>0.9</v>
      </c>
      <c r="L13">
        <v>10</v>
      </c>
    </row>
    <row r="14" spans="1:12" x14ac:dyDescent="0.25">
      <c r="A14" s="1" t="s">
        <v>24</v>
      </c>
      <c r="B14">
        <v>45</v>
      </c>
      <c r="C14">
        <v>3122.37</v>
      </c>
      <c r="D14">
        <v>7</v>
      </c>
      <c r="E14" s="1" t="s">
        <v>42</v>
      </c>
      <c r="F14">
        <v>1016.32</v>
      </c>
      <c r="G14">
        <v>7</v>
      </c>
      <c r="H14">
        <v>10000</v>
      </c>
      <c r="I14">
        <v>4338</v>
      </c>
      <c r="J14">
        <v>2106.0500000000002</v>
      </c>
      <c r="K14">
        <v>0.9</v>
      </c>
      <c r="L14">
        <v>10</v>
      </c>
    </row>
    <row r="15" spans="1:12" x14ac:dyDescent="0.25">
      <c r="A15" s="1" t="s">
        <v>25</v>
      </c>
      <c r="B15">
        <v>46</v>
      </c>
      <c r="C15">
        <v>3075.03</v>
      </c>
      <c r="D15">
        <v>7</v>
      </c>
      <c r="E15" s="1" t="s">
        <v>42</v>
      </c>
      <c r="F15">
        <v>986.37</v>
      </c>
      <c r="G15">
        <v>7</v>
      </c>
      <c r="H15">
        <v>10000</v>
      </c>
      <c r="I15">
        <v>4090</v>
      </c>
      <c r="J15">
        <v>2088.66</v>
      </c>
      <c r="K15">
        <v>0.9</v>
      </c>
      <c r="L15">
        <v>10</v>
      </c>
    </row>
    <row r="16" spans="1:12" x14ac:dyDescent="0.25">
      <c r="A16" s="1" t="s">
        <v>26</v>
      </c>
      <c r="B16">
        <v>53</v>
      </c>
      <c r="C16">
        <v>4122.7</v>
      </c>
      <c r="D16">
        <v>7</v>
      </c>
      <c r="E16" s="1" t="s">
        <v>42</v>
      </c>
      <c r="F16">
        <v>1283.76</v>
      </c>
      <c r="G16">
        <v>8</v>
      </c>
      <c r="H16">
        <v>10000</v>
      </c>
      <c r="I16">
        <v>4481</v>
      </c>
      <c r="J16">
        <v>2838.94</v>
      </c>
      <c r="K16">
        <v>0.9</v>
      </c>
      <c r="L16">
        <v>10</v>
      </c>
    </row>
    <row r="17" spans="1:12" x14ac:dyDescent="0.25">
      <c r="A17" s="1" t="s">
        <v>27</v>
      </c>
      <c r="B17">
        <v>54</v>
      </c>
      <c r="C17">
        <v>3734.18</v>
      </c>
      <c r="D17">
        <v>7</v>
      </c>
      <c r="E17" s="1" t="s">
        <v>42</v>
      </c>
      <c r="F17">
        <v>1270.81</v>
      </c>
      <c r="G17">
        <v>8</v>
      </c>
      <c r="H17">
        <v>10000</v>
      </c>
      <c r="I17">
        <v>4903</v>
      </c>
      <c r="J17">
        <v>2463.37</v>
      </c>
      <c r="K17">
        <v>0.9</v>
      </c>
      <c r="L17">
        <v>10</v>
      </c>
    </row>
    <row r="18" spans="1:12" x14ac:dyDescent="0.25">
      <c r="A18" s="1" t="s">
        <v>28</v>
      </c>
      <c r="B18">
        <v>55</v>
      </c>
      <c r="C18">
        <v>3693.79</v>
      </c>
      <c r="D18">
        <v>9</v>
      </c>
      <c r="E18" s="1" t="s">
        <v>42</v>
      </c>
      <c r="F18">
        <v>1155.93</v>
      </c>
      <c r="G18">
        <v>9</v>
      </c>
      <c r="H18">
        <v>10000</v>
      </c>
      <c r="I18">
        <v>5173</v>
      </c>
      <c r="J18">
        <v>2537.86</v>
      </c>
      <c r="K18">
        <v>0.9</v>
      </c>
      <c r="L18">
        <v>10</v>
      </c>
    </row>
    <row r="19" spans="1:12" x14ac:dyDescent="0.25">
      <c r="A19" s="1" t="s">
        <v>29</v>
      </c>
      <c r="B19">
        <v>60</v>
      </c>
      <c r="C19">
        <v>4703.2299999999996</v>
      </c>
      <c r="D19">
        <v>9</v>
      </c>
      <c r="E19" s="1" t="s">
        <v>42</v>
      </c>
      <c r="F19">
        <v>1368.22</v>
      </c>
      <c r="G19">
        <v>10</v>
      </c>
      <c r="H19">
        <v>10000</v>
      </c>
      <c r="I19">
        <v>5273</v>
      </c>
      <c r="J19">
        <v>3335.01</v>
      </c>
      <c r="K19">
        <v>0.9</v>
      </c>
      <c r="L19">
        <v>10</v>
      </c>
    </row>
    <row r="20" spans="1:12" x14ac:dyDescent="0.25">
      <c r="A20" s="1" t="s">
        <v>30</v>
      </c>
      <c r="B20">
        <v>61</v>
      </c>
      <c r="C20">
        <v>4161.32</v>
      </c>
      <c r="D20">
        <v>9</v>
      </c>
      <c r="E20" s="1" t="s">
        <v>42</v>
      </c>
      <c r="F20">
        <v>1311.86</v>
      </c>
      <c r="G20">
        <v>9</v>
      </c>
      <c r="H20">
        <v>10000</v>
      </c>
      <c r="I20">
        <v>4974</v>
      </c>
      <c r="J20">
        <v>2849.46</v>
      </c>
      <c r="K20">
        <v>0.9</v>
      </c>
      <c r="L20">
        <v>10</v>
      </c>
    </row>
    <row r="21" spans="1:12" x14ac:dyDescent="0.25">
      <c r="A21" s="1" t="s">
        <v>31</v>
      </c>
      <c r="B21">
        <v>62</v>
      </c>
      <c r="C21">
        <v>4717.95</v>
      </c>
      <c r="D21">
        <v>8</v>
      </c>
      <c r="E21" s="1" t="s">
        <v>42</v>
      </c>
      <c r="F21">
        <v>1553.27</v>
      </c>
      <c r="G21">
        <v>8</v>
      </c>
      <c r="H21">
        <v>10000</v>
      </c>
      <c r="I21">
        <v>5832</v>
      </c>
      <c r="J21">
        <v>3164.67</v>
      </c>
      <c r="K21">
        <v>0.9</v>
      </c>
      <c r="L21">
        <v>10</v>
      </c>
    </row>
    <row r="22" spans="1:12" x14ac:dyDescent="0.25">
      <c r="A22" s="1" t="s">
        <v>32</v>
      </c>
      <c r="B22">
        <v>63</v>
      </c>
      <c r="C22">
        <v>5249.4</v>
      </c>
      <c r="D22">
        <v>10</v>
      </c>
      <c r="E22" s="1" t="s">
        <v>42</v>
      </c>
      <c r="F22">
        <v>1638.85</v>
      </c>
      <c r="G22">
        <v>11</v>
      </c>
      <c r="H22">
        <v>10000</v>
      </c>
      <c r="I22">
        <v>5146</v>
      </c>
      <c r="J22">
        <v>3610.55</v>
      </c>
      <c r="K22">
        <v>0.9</v>
      </c>
      <c r="L22">
        <v>10</v>
      </c>
    </row>
    <row r="23" spans="1:12" x14ac:dyDescent="0.25">
      <c r="A23" s="1" t="s">
        <v>33</v>
      </c>
      <c r="B23">
        <v>64</v>
      </c>
      <c r="C23">
        <v>5165.68</v>
      </c>
      <c r="D23">
        <v>9</v>
      </c>
      <c r="E23" s="1" t="s">
        <v>42</v>
      </c>
      <c r="F23">
        <v>1638.74</v>
      </c>
      <c r="G23">
        <v>9</v>
      </c>
      <c r="H23">
        <v>10000</v>
      </c>
      <c r="I23">
        <v>7165</v>
      </c>
      <c r="J23">
        <v>3526.94</v>
      </c>
      <c r="K23">
        <v>0.9</v>
      </c>
      <c r="L23">
        <v>10</v>
      </c>
    </row>
    <row r="24" spans="1:12" x14ac:dyDescent="0.25">
      <c r="A24" s="1" t="s">
        <v>34</v>
      </c>
      <c r="B24">
        <v>65</v>
      </c>
      <c r="C24">
        <v>4768.6000000000004</v>
      </c>
      <c r="D24">
        <v>9</v>
      </c>
      <c r="E24" s="1" t="s">
        <v>42</v>
      </c>
      <c r="F24">
        <v>1421.85</v>
      </c>
      <c r="G24">
        <v>10</v>
      </c>
      <c r="H24">
        <v>10000</v>
      </c>
      <c r="I24">
        <v>5929</v>
      </c>
      <c r="J24">
        <v>3346.75</v>
      </c>
      <c r="K24">
        <v>0.9</v>
      </c>
      <c r="L24">
        <v>10</v>
      </c>
    </row>
    <row r="25" spans="1:12" x14ac:dyDescent="0.25">
      <c r="A25" s="1" t="s">
        <v>35</v>
      </c>
      <c r="B25">
        <v>69</v>
      </c>
      <c r="C25">
        <v>4443.24</v>
      </c>
      <c r="D25">
        <v>9</v>
      </c>
      <c r="E25" s="1" t="s">
        <v>42</v>
      </c>
      <c r="F25">
        <v>1343.32</v>
      </c>
      <c r="G25">
        <v>10</v>
      </c>
      <c r="H25">
        <v>10000</v>
      </c>
      <c r="I25">
        <v>5518</v>
      </c>
      <c r="J25">
        <v>3099.92</v>
      </c>
      <c r="K25">
        <v>0.9</v>
      </c>
      <c r="L25">
        <v>10</v>
      </c>
    </row>
    <row r="26" spans="1:12" x14ac:dyDescent="0.25">
      <c r="A26" s="1" t="s">
        <v>36</v>
      </c>
      <c r="B26">
        <v>80</v>
      </c>
      <c r="C26">
        <v>7588.88</v>
      </c>
      <c r="D26">
        <v>10</v>
      </c>
      <c r="E26" s="1" t="s">
        <v>42</v>
      </c>
      <c r="F26">
        <v>1924.67</v>
      </c>
      <c r="G26">
        <v>10</v>
      </c>
      <c r="H26">
        <v>10000</v>
      </c>
      <c r="I26">
        <v>5819</v>
      </c>
      <c r="J26">
        <v>5664.2</v>
      </c>
      <c r="K26">
        <v>0.9</v>
      </c>
      <c r="L26">
        <v>10</v>
      </c>
    </row>
    <row r="27" spans="1:12" x14ac:dyDescent="0.25">
      <c r="A27" s="1" t="s">
        <v>37</v>
      </c>
      <c r="B27">
        <v>101</v>
      </c>
      <c r="C27">
        <v>5991.27</v>
      </c>
      <c r="D27">
        <v>10</v>
      </c>
      <c r="E27" s="1" t="s">
        <v>42</v>
      </c>
      <c r="F27">
        <v>1353.04</v>
      </c>
      <c r="G27">
        <v>11</v>
      </c>
      <c r="H27">
        <v>10000</v>
      </c>
      <c r="I27">
        <v>6988</v>
      </c>
      <c r="J27">
        <v>4638.2299999999996</v>
      </c>
      <c r="K27">
        <v>0.9</v>
      </c>
      <c r="L27">
        <v>10</v>
      </c>
    </row>
    <row r="28" spans="1:12" x14ac:dyDescent="0.25">
      <c r="A28" s="1" t="s">
        <v>38</v>
      </c>
      <c r="B28">
        <v>101</v>
      </c>
      <c r="C28">
        <v>7163.57</v>
      </c>
      <c r="D28">
        <v>10</v>
      </c>
      <c r="E28" s="1" t="s">
        <v>42</v>
      </c>
      <c r="F28">
        <v>1430.94</v>
      </c>
      <c r="G28">
        <v>10</v>
      </c>
      <c r="H28">
        <v>10000</v>
      </c>
      <c r="I28">
        <v>6885</v>
      </c>
      <c r="J28">
        <v>5732.62</v>
      </c>
      <c r="K28">
        <v>0.9</v>
      </c>
      <c r="L28">
        <v>10</v>
      </c>
    </row>
    <row r="29" spans="1:12" x14ac:dyDescent="0.25">
      <c r="A29" s="1" t="s">
        <v>39</v>
      </c>
      <c r="B29">
        <v>101</v>
      </c>
      <c r="C29">
        <v>5381.61</v>
      </c>
      <c r="D29">
        <v>8</v>
      </c>
      <c r="E29" s="1" t="s">
        <v>42</v>
      </c>
      <c r="F29">
        <v>1015.93</v>
      </c>
      <c r="G29">
        <v>10</v>
      </c>
      <c r="H29">
        <v>10000</v>
      </c>
      <c r="I29">
        <v>6840</v>
      </c>
      <c r="J29">
        <v>4365.68</v>
      </c>
      <c r="K29">
        <v>0.9</v>
      </c>
      <c r="L29">
        <v>10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B7C95-DA76-496C-841B-D458614F8864}">
  <dimension ref="A1:L30"/>
  <sheetViews>
    <sheetView workbookViewId="0">
      <selection activeCell="G2" sqref="G2:G29"/>
    </sheetView>
  </sheetViews>
  <sheetFormatPr baseColWidth="10" defaultRowHeight="15" x14ac:dyDescent="0.25"/>
  <cols>
    <col min="1" max="1" width="13.7109375" bestFit="1" customWidth="1"/>
    <col min="2" max="2" width="12.140625" bestFit="1" customWidth="1"/>
    <col min="3" max="3" width="16.85546875" bestFit="1" customWidth="1"/>
    <col min="4" max="4" width="18.7109375" bestFit="1" customWidth="1"/>
    <col min="5" max="5" width="18.42578125" bestFit="1" customWidth="1"/>
    <col min="6" max="6" width="16.85546875" bestFit="1" customWidth="1"/>
    <col min="7" max="7" width="19.42578125" bestFit="1" customWidth="1"/>
    <col min="8" max="8" width="19.7109375" bestFit="1" customWidth="1"/>
    <col min="9" max="9" width="20.28515625" bestFit="1" customWidth="1"/>
    <col min="10" max="10" width="21.5703125" bestFit="1" customWidth="1"/>
    <col min="11" max="11" width="14.42578125" bestFit="1" customWidth="1"/>
    <col min="12" max="12" width="14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40</v>
      </c>
      <c r="L1" t="s">
        <v>41</v>
      </c>
    </row>
    <row r="2" spans="1:12" x14ac:dyDescent="0.25">
      <c r="A2" s="1" t="s">
        <v>11</v>
      </c>
      <c r="B2">
        <v>32</v>
      </c>
      <c r="C2">
        <v>2828.63</v>
      </c>
      <c r="D2">
        <v>5</v>
      </c>
      <c r="E2" s="1" t="s">
        <v>42</v>
      </c>
      <c r="F2">
        <v>939.43</v>
      </c>
      <c r="G2">
        <v>5</v>
      </c>
      <c r="H2">
        <v>10000</v>
      </c>
      <c r="I2">
        <v>3062</v>
      </c>
      <c r="J2">
        <v>1889.21</v>
      </c>
      <c r="K2">
        <v>0.9</v>
      </c>
      <c r="L2">
        <v>50</v>
      </c>
    </row>
    <row r="3" spans="1:12" x14ac:dyDescent="0.25">
      <c r="A3" s="1" t="s">
        <v>13</v>
      </c>
      <c r="B3">
        <v>33</v>
      </c>
      <c r="C3">
        <v>2105.73</v>
      </c>
      <c r="D3">
        <v>5</v>
      </c>
      <c r="E3" s="1" t="s">
        <v>42</v>
      </c>
      <c r="F3">
        <v>846.9</v>
      </c>
      <c r="G3">
        <v>5</v>
      </c>
      <c r="H3">
        <v>10000</v>
      </c>
      <c r="I3">
        <v>2923</v>
      </c>
      <c r="J3">
        <v>1258.83</v>
      </c>
      <c r="K3">
        <v>0.9</v>
      </c>
      <c r="L3">
        <v>50</v>
      </c>
    </row>
    <row r="4" spans="1:12" x14ac:dyDescent="0.25">
      <c r="A4" s="1" t="s">
        <v>14</v>
      </c>
      <c r="B4">
        <v>33</v>
      </c>
      <c r="C4">
        <v>2500.98</v>
      </c>
      <c r="D4">
        <v>6</v>
      </c>
      <c r="E4" s="1" t="s">
        <v>42</v>
      </c>
      <c r="F4">
        <v>921.95</v>
      </c>
      <c r="G4">
        <v>6</v>
      </c>
      <c r="H4">
        <v>10000</v>
      </c>
      <c r="I4">
        <v>2979</v>
      </c>
      <c r="J4">
        <v>1579.04</v>
      </c>
      <c r="K4">
        <v>0.9</v>
      </c>
      <c r="L4">
        <v>50</v>
      </c>
    </row>
    <row r="5" spans="1:12" x14ac:dyDescent="0.25">
      <c r="A5" s="1" t="s">
        <v>15</v>
      </c>
      <c r="B5">
        <v>34</v>
      </c>
      <c r="C5">
        <v>2858.45</v>
      </c>
      <c r="D5">
        <v>5</v>
      </c>
      <c r="E5" s="1" t="s">
        <v>42</v>
      </c>
      <c r="F5">
        <v>863.98</v>
      </c>
      <c r="G5">
        <v>5</v>
      </c>
      <c r="H5">
        <v>10000</v>
      </c>
      <c r="I5">
        <v>2967</v>
      </c>
      <c r="J5">
        <v>1994.46</v>
      </c>
      <c r="K5">
        <v>0.9</v>
      </c>
      <c r="L5">
        <v>50</v>
      </c>
    </row>
    <row r="6" spans="1:12" x14ac:dyDescent="0.25">
      <c r="A6" s="1" t="s">
        <v>16</v>
      </c>
      <c r="B6">
        <v>36</v>
      </c>
      <c r="C6">
        <v>2183.67</v>
      </c>
      <c r="D6">
        <v>5</v>
      </c>
      <c r="E6" s="1" t="s">
        <v>42</v>
      </c>
      <c r="F6">
        <v>762</v>
      </c>
      <c r="G6">
        <v>5</v>
      </c>
      <c r="H6">
        <v>10000</v>
      </c>
      <c r="I6">
        <v>3160</v>
      </c>
      <c r="J6">
        <v>1421.67</v>
      </c>
      <c r="K6">
        <v>0.9</v>
      </c>
      <c r="L6">
        <v>50</v>
      </c>
    </row>
    <row r="7" spans="1:12" x14ac:dyDescent="0.25">
      <c r="A7" s="1" t="s">
        <v>17</v>
      </c>
      <c r="B7">
        <v>37</v>
      </c>
      <c r="C7">
        <v>2927.17</v>
      </c>
      <c r="D7">
        <v>5</v>
      </c>
      <c r="E7" s="1" t="s">
        <v>42</v>
      </c>
      <c r="F7">
        <v>875.78</v>
      </c>
      <c r="G7">
        <v>5</v>
      </c>
      <c r="H7">
        <v>10000</v>
      </c>
      <c r="I7">
        <v>3069</v>
      </c>
      <c r="J7">
        <v>2051.39</v>
      </c>
      <c r="K7">
        <v>0.9</v>
      </c>
      <c r="L7">
        <v>50</v>
      </c>
    </row>
    <row r="8" spans="1:12" x14ac:dyDescent="0.25">
      <c r="A8" s="1" t="s">
        <v>18</v>
      </c>
      <c r="B8">
        <v>37</v>
      </c>
      <c r="C8">
        <v>2829.32</v>
      </c>
      <c r="D8">
        <v>6</v>
      </c>
      <c r="E8" s="1" t="s">
        <v>42</v>
      </c>
      <c r="F8">
        <v>952.75</v>
      </c>
      <c r="G8">
        <v>6</v>
      </c>
      <c r="H8">
        <v>10000</v>
      </c>
      <c r="I8">
        <v>3233</v>
      </c>
      <c r="J8">
        <v>1876.57</v>
      </c>
      <c r="K8">
        <v>0.9</v>
      </c>
      <c r="L8">
        <v>50</v>
      </c>
    </row>
    <row r="9" spans="1:12" x14ac:dyDescent="0.25">
      <c r="A9" s="1" t="s">
        <v>19</v>
      </c>
      <c r="B9">
        <v>38</v>
      </c>
      <c r="C9">
        <v>2596.0300000000002</v>
      </c>
      <c r="D9">
        <v>5</v>
      </c>
      <c r="E9" s="1" t="s">
        <v>42</v>
      </c>
      <c r="F9">
        <v>864.36</v>
      </c>
      <c r="G9">
        <v>6</v>
      </c>
      <c r="H9">
        <v>10000</v>
      </c>
      <c r="I9">
        <v>3097</v>
      </c>
      <c r="J9">
        <v>1731.67</v>
      </c>
      <c r="K9">
        <v>0.9</v>
      </c>
      <c r="L9">
        <v>50</v>
      </c>
    </row>
    <row r="10" spans="1:12" x14ac:dyDescent="0.25">
      <c r="A10" s="1" t="s">
        <v>20</v>
      </c>
      <c r="B10">
        <v>39</v>
      </c>
      <c r="C10">
        <v>2445.66</v>
      </c>
      <c r="D10">
        <v>5</v>
      </c>
      <c r="E10" s="1" t="s">
        <v>42</v>
      </c>
      <c r="F10">
        <v>787.39</v>
      </c>
      <c r="G10">
        <v>5</v>
      </c>
      <c r="H10">
        <v>10000</v>
      </c>
      <c r="I10">
        <v>3214</v>
      </c>
      <c r="J10">
        <v>1658.28</v>
      </c>
      <c r="K10">
        <v>0.9</v>
      </c>
      <c r="L10">
        <v>50</v>
      </c>
    </row>
    <row r="11" spans="1:12" x14ac:dyDescent="0.25">
      <c r="A11" s="1" t="s">
        <v>21</v>
      </c>
      <c r="B11">
        <v>39</v>
      </c>
      <c r="C11">
        <v>2569.31</v>
      </c>
      <c r="D11">
        <v>6</v>
      </c>
      <c r="E11" s="1" t="s">
        <v>42</v>
      </c>
      <c r="F11">
        <v>889.49</v>
      </c>
      <c r="G11">
        <v>7</v>
      </c>
      <c r="H11">
        <v>10000</v>
      </c>
      <c r="I11">
        <v>3307</v>
      </c>
      <c r="J11">
        <v>1679.82</v>
      </c>
      <c r="K11">
        <v>0.9</v>
      </c>
      <c r="L11">
        <v>50</v>
      </c>
    </row>
    <row r="12" spans="1:12" x14ac:dyDescent="0.25">
      <c r="A12" s="1" t="s">
        <v>22</v>
      </c>
      <c r="B12">
        <v>44</v>
      </c>
      <c r="C12">
        <v>2552.61</v>
      </c>
      <c r="D12">
        <v>6</v>
      </c>
      <c r="E12" s="1" t="s">
        <v>42</v>
      </c>
      <c r="F12">
        <v>935.48</v>
      </c>
      <c r="G12">
        <v>6</v>
      </c>
      <c r="H12">
        <v>10000</v>
      </c>
      <c r="I12">
        <v>3536</v>
      </c>
      <c r="J12">
        <v>1617.13</v>
      </c>
      <c r="K12">
        <v>0.9</v>
      </c>
      <c r="L12">
        <v>50</v>
      </c>
    </row>
    <row r="13" spans="1:12" x14ac:dyDescent="0.25">
      <c r="A13" s="1" t="s">
        <v>23</v>
      </c>
      <c r="B13">
        <v>45</v>
      </c>
      <c r="C13">
        <v>3801.41</v>
      </c>
      <c r="D13">
        <v>6</v>
      </c>
      <c r="E13" s="1" t="s">
        <v>42</v>
      </c>
      <c r="F13">
        <v>1048.8900000000001</v>
      </c>
      <c r="G13">
        <v>7</v>
      </c>
      <c r="H13">
        <v>10000</v>
      </c>
      <c r="I13">
        <v>3907</v>
      </c>
      <c r="J13">
        <v>2752.51</v>
      </c>
      <c r="K13">
        <v>0.9</v>
      </c>
      <c r="L13">
        <v>50</v>
      </c>
    </row>
    <row r="14" spans="1:12" x14ac:dyDescent="0.25">
      <c r="A14" s="1" t="s">
        <v>24</v>
      </c>
      <c r="B14">
        <v>45</v>
      </c>
      <c r="C14">
        <v>3877.82</v>
      </c>
      <c r="D14">
        <v>7</v>
      </c>
      <c r="E14" s="1" t="s">
        <v>42</v>
      </c>
      <c r="F14">
        <v>1312.46</v>
      </c>
      <c r="G14">
        <v>8</v>
      </c>
      <c r="H14">
        <v>10000</v>
      </c>
      <c r="I14">
        <v>3833</v>
      </c>
      <c r="J14">
        <v>2565.36</v>
      </c>
      <c r="K14">
        <v>0.9</v>
      </c>
      <c r="L14">
        <v>50</v>
      </c>
    </row>
    <row r="15" spans="1:12" x14ac:dyDescent="0.25">
      <c r="A15" s="1" t="s">
        <v>25</v>
      </c>
      <c r="B15">
        <v>46</v>
      </c>
      <c r="C15">
        <v>3073.31</v>
      </c>
      <c r="D15">
        <v>7</v>
      </c>
      <c r="E15" s="1" t="s">
        <v>42</v>
      </c>
      <c r="F15">
        <v>1116.08</v>
      </c>
      <c r="G15">
        <v>7</v>
      </c>
      <c r="H15">
        <v>10000</v>
      </c>
      <c r="I15">
        <v>3871</v>
      </c>
      <c r="J15">
        <v>1957.23</v>
      </c>
      <c r="K15">
        <v>0.9</v>
      </c>
      <c r="L15">
        <v>50</v>
      </c>
    </row>
    <row r="16" spans="1:12" x14ac:dyDescent="0.25">
      <c r="A16" s="1" t="s">
        <v>26</v>
      </c>
      <c r="B16">
        <v>53</v>
      </c>
      <c r="C16">
        <v>3718.02</v>
      </c>
      <c r="D16">
        <v>7</v>
      </c>
      <c r="E16" s="1" t="s">
        <v>42</v>
      </c>
      <c r="F16">
        <v>1191.75</v>
      </c>
      <c r="G16">
        <v>7</v>
      </c>
      <c r="H16">
        <v>10000</v>
      </c>
      <c r="I16">
        <v>4084</v>
      </c>
      <c r="J16">
        <v>2526.27</v>
      </c>
      <c r="K16">
        <v>0.9</v>
      </c>
      <c r="L16">
        <v>50</v>
      </c>
    </row>
    <row r="17" spans="1:12" x14ac:dyDescent="0.25">
      <c r="A17" s="1" t="s">
        <v>27</v>
      </c>
      <c r="B17">
        <v>54</v>
      </c>
      <c r="C17">
        <v>3883.51</v>
      </c>
      <c r="D17">
        <v>7</v>
      </c>
      <c r="E17" s="1" t="s">
        <v>42</v>
      </c>
      <c r="F17">
        <v>1315.13</v>
      </c>
      <c r="G17">
        <v>9</v>
      </c>
      <c r="H17">
        <v>10000</v>
      </c>
      <c r="I17">
        <v>4280</v>
      </c>
      <c r="J17">
        <v>2568.38</v>
      </c>
      <c r="K17">
        <v>0.9</v>
      </c>
      <c r="L17">
        <v>50</v>
      </c>
    </row>
    <row r="18" spans="1:12" x14ac:dyDescent="0.25">
      <c r="A18" s="1" t="s">
        <v>28</v>
      </c>
      <c r="B18">
        <v>55</v>
      </c>
      <c r="C18">
        <v>4985.8100000000004</v>
      </c>
      <c r="D18">
        <v>9</v>
      </c>
      <c r="E18" s="1" t="s">
        <v>42</v>
      </c>
      <c r="F18">
        <v>1582.77</v>
      </c>
      <c r="G18">
        <v>10</v>
      </c>
      <c r="H18">
        <v>10000</v>
      </c>
      <c r="I18">
        <v>4403</v>
      </c>
      <c r="J18">
        <v>3403.03</v>
      </c>
      <c r="K18">
        <v>0.9</v>
      </c>
      <c r="L18">
        <v>50</v>
      </c>
    </row>
    <row r="19" spans="1:12" x14ac:dyDescent="0.25">
      <c r="A19" s="1" t="s">
        <v>29</v>
      </c>
      <c r="B19">
        <v>60</v>
      </c>
      <c r="C19">
        <v>5430.43</v>
      </c>
      <c r="D19">
        <v>9</v>
      </c>
      <c r="E19" s="1" t="s">
        <v>42</v>
      </c>
      <c r="F19">
        <v>1597.43</v>
      </c>
      <c r="G19">
        <v>9</v>
      </c>
      <c r="H19">
        <v>10000</v>
      </c>
      <c r="I19">
        <v>4759</v>
      </c>
      <c r="J19">
        <v>3833</v>
      </c>
      <c r="K19">
        <v>0.9</v>
      </c>
      <c r="L19">
        <v>50</v>
      </c>
    </row>
    <row r="20" spans="1:12" x14ac:dyDescent="0.25">
      <c r="A20" s="1" t="s">
        <v>30</v>
      </c>
      <c r="B20">
        <v>61</v>
      </c>
      <c r="C20">
        <v>4219.37</v>
      </c>
      <c r="D20">
        <v>9</v>
      </c>
      <c r="E20" s="1" t="s">
        <v>42</v>
      </c>
      <c r="F20">
        <v>1234.77</v>
      </c>
      <c r="G20">
        <v>11</v>
      </c>
      <c r="H20">
        <v>10000</v>
      </c>
      <c r="I20">
        <v>4817</v>
      </c>
      <c r="J20">
        <v>2984.6</v>
      </c>
      <c r="K20">
        <v>0.9</v>
      </c>
      <c r="L20">
        <v>50</v>
      </c>
    </row>
    <row r="21" spans="1:12" x14ac:dyDescent="0.25">
      <c r="A21" s="1" t="s">
        <v>31</v>
      </c>
      <c r="B21">
        <v>62</v>
      </c>
      <c r="C21">
        <v>4854.83</v>
      </c>
      <c r="D21">
        <v>8</v>
      </c>
      <c r="E21" s="1" t="s">
        <v>42</v>
      </c>
      <c r="F21">
        <v>1366.98</v>
      </c>
      <c r="G21">
        <v>8</v>
      </c>
      <c r="H21">
        <v>10000</v>
      </c>
      <c r="I21">
        <v>5064</v>
      </c>
      <c r="J21">
        <v>3487.85</v>
      </c>
      <c r="K21">
        <v>0.9</v>
      </c>
      <c r="L21">
        <v>50</v>
      </c>
    </row>
    <row r="22" spans="1:12" x14ac:dyDescent="0.25">
      <c r="A22" s="1" t="s">
        <v>32</v>
      </c>
      <c r="B22">
        <v>63</v>
      </c>
      <c r="C22">
        <v>4955.3</v>
      </c>
      <c r="D22">
        <v>10</v>
      </c>
      <c r="E22" s="1" t="s">
        <v>42</v>
      </c>
      <c r="F22">
        <v>1831.61</v>
      </c>
      <c r="G22">
        <v>10</v>
      </c>
      <c r="H22">
        <v>10000</v>
      </c>
      <c r="I22">
        <v>5420</v>
      </c>
      <c r="J22">
        <v>3123.69</v>
      </c>
      <c r="K22">
        <v>0.9</v>
      </c>
      <c r="L22">
        <v>50</v>
      </c>
    </row>
    <row r="23" spans="1:12" x14ac:dyDescent="0.25">
      <c r="A23" s="1" t="s">
        <v>33</v>
      </c>
      <c r="B23">
        <v>64</v>
      </c>
      <c r="C23">
        <v>4320.9799999999996</v>
      </c>
      <c r="D23">
        <v>9</v>
      </c>
      <c r="E23" s="1" t="s">
        <v>42</v>
      </c>
      <c r="F23">
        <v>1410.38</v>
      </c>
      <c r="G23">
        <v>9</v>
      </c>
      <c r="H23">
        <v>10000</v>
      </c>
      <c r="I23">
        <v>5496</v>
      </c>
      <c r="J23">
        <v>2910.6</v>
      </c>
      <c r="K23">
        <v>0.9</v>
      </c>
      <c r="L23">
        <v>50</v>
      </c>
    </row>
    <row r="24" spans="1:12" x14ac:dyDescent="0.25">
      <c r="A24" s="1" t="s">
        <v>34</v>
      </c>
      <c r="B24">
        <v>65</v>
      </c>
      <c r="C24">
        <v>4272.53</v>
      </c>
      <c r="D24">
        <v>9</v>
      </c>
      <c r="E24" s="1" t="s">
        <v>42</v>
      </c>
      <c r="F24">
        <v>1288.43</v>
      </c>
      <c r="G24">
        <v>9</v>
      </c>
      <c r="H24">
        <v>10000</v>
      </c>
      <c r="I24">
        <v>5492</v>
      </c>
      <c r="J24">
        <v>2984.1</v>
      </c>
      <c r="K24">
        <v>0.9</v>
      </c>
      <c r="L24">
        <v>50</v>
      </c>
    </row>
    <row r="25" spans="1:12" x14ac:dyDescent="0.25">
      <c r="A25" s="1" t="s">
        <v>35</v>
      </c>
      <c r="B25">
        <v>69</v>
      </c>
      <c r="C25">
        <v>5084.4799999999996</v>
      </c>
      <c r="D25">
        <v>9</v>
      </c>
      <c r="E25" s="1" t="s">
        <v>42</v>
      </c>
      <c r="F25">
        <v>1424.74</v>
      </c>
      <c r="G25">
        <v>10</v>
      </c>
      <c r="H25">
        <v>10000</v>
      </c>
      <c r="I25">
        <v>5618</v>
      </c>
      <c r="J25">
        <v>3659.74</v>
      </c>
      <c r="K25">
        <v>0.9</v>
      </c>
      <c r="L25">
        <v>50</v>
      </c>
    </row>
    <row r="26" spans="1:12" x14ac:dyDescent="0.25">
      <c r="A26" s="1" t="s">
        <v>36</v>
      </c>
      <c r="B26">
        <v>80</v>
      </c>
      <c r="C26">
        <v>7635.77</v>
      </c>
      <c r="D26">
        <v>10</v>
      </c>
      <c r="E26" s="1" t="s">
        <v>42</v>
      </c>
      <c r="F26">
        <v>2032.2</v>
      </c>
      <c r="G26">
        <v>10</v>
      </c>
      <c r="H26">
        <v>10000</v>
      </c>
      <c r="I26">
        <v>6231</v>
      </c>
      <c r="J26">
        <v>5603.56</v>
      </c>
      <c r="K26">
        <v>0.9</v>
      </c>
      <c r="L26">
        <v>50</v>
      </c>
    </row>
    <row r="27" spans="1:12" x14ac:dyDescent="0.25">
      <c r="A27" s="1" t="s">
        <v>37</v>
      </c>
      <c r="B27">
        <v>101</v>
      </c>
      <c r="C27">
        <v>5503.34</v>
      </c>
      <c r="D27">
        <v>10</v>
      </c>
      <c r="E27" s="1" t="s">
        <v>42</v>
      </c>
      <c r="F27">
        <v>1146.51</v>
      </c>
      <c r="G27">
        <v>10</v>
      </c>
      <c r="H27">
        <v>10000</v>
      </c>
      <c r="I27">
        <v>6916</v>
      </c>
      <c r="J27">
        <v>4356.83</v>
      </c>
      <c r="K27">
        <v>0.9</v>
      </c>
      <c r="L27">
        <v>50</v>
      </c>
    </row>
    <row r="28" spans="1:12" x14ac:dyDescent="0.25">
      <c r="A28" s="1" t="s">
        <v>38</v>
      </c>
      <c r="B28">
        <v>101</v>
      </c>
      <c r="C28">
        <v>4987.6400000000003</v>
      </c>
      <c r="D28">
        <v>10</v>
      </c>
      <c r="E28" s="1" t="s">
        <v>42</v>
      </c>
      <c r="F28">
        <v>1138.8900000000001</v>
      </c>
      <c r="G28">
        <v>9</v>
      </c>
      <c r="H28">
        <v>10000</v>
      </c>
      <c r="I28">
        <v>6862</v>
      </c>
      <c r="J28">
        <v>3848.75</v>
      </c>
      <c r="K28">
        <v>0.9</v>
      </c>
      <c r="L28">
        <v>50</v>
      </c>
    </row>
    <row r="29" spans="1:12" x14ac:dyDescent="0.25">
      <c r="A29" s="1" t="s">
        <v>39</v>
      </c>
      <c r="B29">
        <v>101</v>
      </c>
      <c r="C29">
        <v>4303.37</v>
      </c>
      <c r="D29">
        <v>8</v>
      </c>
      <c r="E29" s="1" t="s">
        <v>42</v>
      </c>
      <c r="F29">
        <v>1031.06</v>
      </c>
      <c r="G29">
        <v>10</v>
      </c>
      <c r="H29">
        <v>10000</v>
      </c>
      <c r="I29">
        <v>6752</v>
      </c>
      <c r="J29">
        <v>3272.31</v>
      </c>
      <c r="K29">
        <v>0.9</v>
      </c>
      <c r="L29">
        <v>50</v>
      </c>
    </row>
    <row r="30" spans="1:12" x14ac:dyDescent="0.25">
      <c r="A30" s="1"/>
      <c r="E30" s="1"/>
      <c r="I30">
        <f>SUM(Recuit_simulé_10000_0_9_50[Temps d''execution])</f>
        <v>122352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EC132-4600-4226-A7BA-F98C9E9B9CC3}">
  <dimension ref="A1:L29"/>
  <sheetViews>
    <sheetView tabSelected="1" workbookViewId="0">
      <selection activeCell="H12" sqref="H12"/>
    </sheetView>
  </sheetViews>
  <sheetFormatPr baseColWidth="10" defaultRowHeight="15" x14ac:dyDescent="0.25"/>
  <cols>
    <col min="1" max="1" width="13.7109375" bestFit="1" customWidth="1"/>
    <col min="2" max="2" width="12.140625" bestFit="1" customWidth="1"/>
    <col min="3" max="3" width="16.85546875" bestFit="1" customWidth="1"/>
    <col min="4" max="4" width="18.7109375" bestFit="1" customWidth="1"/>
    <col min="5" max="5" width="18.42578125" bestFit="1" customWidth="1"/>
    <col min="6" max="6" width="16.85546875" bestFit="1" customWidth="1"/>
    <col min="7" max="7" width="19.42578125" bestFit="1" customWidth="1"/>
    <col min="8" max="8" width="19.7109375" bestFit="1" customWidth="1"/>
    <col min="9" max="9" width="20.28515625" bestFit="1" customWidth="1"/>
    <col min="10" max="10" width="21.5703125" bestFit="1" customWidth="1"/>
    <col min="11" max="11" width="14.42578125" bestFit="1" customWidth="1"/>
    <col min="12" max="12" width="14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40</v>
      </c>
      <c r="L1" t="s">
        <v>41</v>
      </c>
    </row>
    <row r="2" spans="1:12" x14ac:dyDescent="0.25">
      <c r="A2" s="1" t="s">
        <v>11</v>
      </c>
      <c r="B2">
        <v>32</v>
      </c>
      <c r="C2">
        <v>2739.73</v>
      </c>
      <c r="D2">
        <v>5</v>
      </c>
      <c r="E2" s="1" t="s">
        <v>42</v>
      </c>
      <c r="F2">
        <v>954.16</v>
      </c>
      <c r="G2">
        <v>5</v>
      </c>
      <c r="H2">
        <v>10000</v>
      </c>
      <c r="I2">
        <v>2898</v>
      </c>
      <c r="J2">
        <v>1785.57</v>
      </c>
      <c r="K2">
        <v>0.9</v>
      </c>
      <c r="L2">
        <v>250</v>
      </c>
    </row>
    <row r="3" spans="1:12" x14ac:dyDescent="0.25">
      <c r="A3" s="1" t="s">
        <v>13</v>
      </c>
      <c r="B3">
        <v>33</v>
      </c>
      <c r="C3">
        <v>2182.0500000000002</v>
      </c>
      <c r="D3">
        <v>5</v>
      </c>
      <c r="E3" s="1" t="s">
        <v>42</v>
      </c>
      <c r="F3">
        <v>843.66</v>
      </c>
      <c r="G3">
        <v>5</v>
      </c>
      <c r="H3">
        <v>10000</v>
      </c>
      <c r="I3">
        <v>2756</v>
      </c>
      <c r="J3">
        <v>1338.39</v>
      </c>
      <c r="K3">
        <v>0.9</v>
      </c>
      <c r="L3">
        <v>250</v>
      </c>
    </row>
    <row r="4" spans="1:12" x14ac:dyDescent="0.25">
      <c r="A4" s="1" t="s">
        <v>14</v>
      </c>
      <c r="B4">
        <v>33</v>
      </c>
      <c r="C4">
        <v>2967.23</v>
      </c>
      <c r="D4">
        <v>6</v>
      </c>
      <c r="E4" s="1" t="s">
        <v>42</v>
      </c>
      <c r="F4">
        <v>1125.6500000000001</v>
      </c>
      <c r="G4">
        <v>6</v>
      </c>
      <c r="H4">
        <v>10000</v>
      </c>
      <c r="I4">
        <v>2940</v>
      </c>
      <c r="J4">
        <v>1841.58</v>
      </c>
      <c r="K4">
        <v>0.9</v>
      </c>
      <c r="L4">
        <v>250</v>
      </c>
    </row>
    <row r="5" spans="1:12" x14ac:dyDescent="0.25">
      <c r="A5" s="1" t="s">
        <v>15</v>
      </c>
      <c r="B5">
        <v>34</v>
      </c>
      <c r="C5">
        <v>3140.27</v>
      </c>
      <c r="D5">
        <v>5</v>
      </c>
      <c r="E5" s="1" t="s">
        <v>42</v>
      </c>
      <c r="F5">
        <v>1091.97</v>
      </c>
      <c r="G5">
        <v>5</v>
      </c>
      <c r="H5">
        <v>10000</v>
      </c>
      <c r="I5">
        <v>2941</v>
      </c>
      <c r="J5">
        <v>2048.3000000000002</v>
      </c>
      <c r="K5">
        <v>0.9</v>
      </c>
      <c r="L5">
        <v>250</v>
      </c>
    </row>
    <row r="6" spans="1:12" x14ac:dyDescent="0.25">
      <c r="A6" s="1" t="s">
        <v>16</v>
      </c>
      <c r="B6">
        <v>36</v>
      </c>
      <c r="C6">
        <v>3243.1</v>
      </c>
      <c r="D6">
        <v>5</v>
      </c>
      <c r="E6" s="1" t="s">
        <v>42</v>
      </c>
      <c r="F6">
        <v>938.79</v>
      </c>
      <c r="G6">
        <v>5</v>
      </c>
      <c r="H6">
        <v>10000</v>
      </c>
      <c r="I6">
        <v>2992</v>
      </c>
      <c r="J6">
        <v>2304.3200000000002</v>
      </c>
      <c r="K6">
        <v>0.9</v>
      </c>
      <c r="L6">
        <v>250</v>
      </c>
    </row>
    <row r="7" spans="1:12" x14ac:dyDescent="0.25">
      <c r="A7" s="1" t="s">
        <v>17</v>
      </c>
      <c r="B7">
        <v>37</v>
      </c>
      <c r="C7">
        <v>2110.67</v>
      </c>
      <c r="D7">
        <v>5</v>
      </c>
      <c r="E7" s="1" t="s">
        <v>42</v>
      </c>
      <c r="F7">
        <v>821.98</v>
      </c>
      <c r="G7">
        <v>5</v>
      </c>
      <c r="H7">
        <v>10000</v>
      </c>
      <c r="I7">
        <v>3299</v>
      </c>
      <c r="J7">
        <v>1288.69</v>
      </c>
      <c r="K7">
        <v>0.9</v>
      </c>
      <c r="L7">
        <v>250</v>
      </c>
    </row>
    <row r="8" spans="1:12" x14ac:dyDescent="0.25">
      <c r="A8" s="1" t="s">
        <v>18</v>
      </c>
      <c r="B8">
        <v>37</v>
      </c>
      <c r="C8">
        <v>3351.3</v>
      </c>
      <c r="D8">
        <v>6</v>
      </c>
      <c r="E8" s="1" t="s">
        <v>42</v>
      </c>
      <c r="F8">
        <v>1074.79</v>
      </c>
      <c r="G8">
        <v>7</v>
      </c>
      <c r="H8">
        <v>10000</v>
      </c>
      <c r="I8">
        <v>3634</v>
      </c>
      <c r="J8">
        <v>2276.5100000000002</v>
      </c>
      <c r="K8">
        <v>0.9</v>
      </c>
      <c r="L8">
        <v>250</v>
      </c>
    </row>
    <row r="9" spans="1:12" x14ac:dyDescent="0.25">
      <c r="A9" s="1" t="s">
        <v>19</v>
      </c>
      <c r="B9">
        <v>38</v>
      </c>
      <c r="C9">
        <v>3360</v>
      </c>
      <c r="D9">
        <v>5</v>
      </c>
      <c r="E9" s="1" t="s">
        <v>42</v>
      </c>
      <c r="F9">
        <v>894.2</v>
      </c>
      <c r="G9">
        <v>6</v>
      </c>
      <c r="H9">
        <v>10000</v>
      </c>
      <c r="I9">
        <v>3407</v>
      </c>
      <c r="J9">
        <v>2465.8000000000002</v>
      </c>
      <c r="K9">
        <v>0.9</v>
      </c>
      <c r="L9">
        <v>250</v>
      </c>
    </row>
    <row r="10" spans="1:12" x14ac:dyDescent="0.25">
      <c r="A10" s="1" t="s">
        <v>20</v>
      </c>
      <c r="B10">
        <v>39</v>
      </c>
      <c r="C10">
        <v>2792.33</v>
      </c>
      <c r="D10">
        <v>5</v>
      </c>
      <c r="E10" s="1" t="s">
        <v>42</v>
      </c>
      <c r="F10">
        <v>868.5</v>
      </c>
      <c r="G10">
        <v>5</v>
      </c>
      <c r="H10">
        <v>10000</v>
      </c>
      <c r="I10">
        <v>3303</v>
      </c>
      <c r="J10">
        <v>1923.83</v>
      </c>
      <c r="K10">
        <v>0.9</v>
      </c>
      <c r="L10">
        <v>250</v>
      </c>
    </row>
    <row r="11" spans="1:12" x14ac:dyDescent="0.25">
      <c r="A11" s="1" t="s">
        <v>21</v>
      </c>
      <c r="B11">
        <v>39</v>
      </c>
      <c r="C11">
        <v>3346.83</v>
      </c>
      <c r="D11">
        <v>6</v>
      </c>
      <c r="E11" s="1" t="s">
        <v>42</v>
      </c>
      <c r="F11">
        <v>996.72</v>
      </c>
      <c r="G11">
        <v>6</v>
      </c>
      <c r="H11">
        <v>10000</v>
      </c>
      <c r="I11">
        <v>3390</v>
      </c>
      <c r="J11">
        <v>2350.1</v>
      </c>
      <c r="K11">
        <v>0.9</v>
      </c>
      <c r="L11">
        <v>250</v>
      </c>
    </row>
    <row r="12" spans="1:12" x14ac:dyDescent="0.25">
      <c r="A12" s="1" t="s">
        <v>22</v>
      </c>
      <c r="B12">
        <v>44</v>
      </c>
      <c r="C12">
        <v>4293.1400000000003</v>
      </c>
      <c r="D12">
        <v>6</v>
      </c>
      <c r="E12" s="1" t="s">
        <v>42</v>
      </c>
      <c r="F12">
        <v>1224.5</v>
      </c>
      <c r="G12">
        <v>6</v>
      </c>
      <c r="H12">
        <v>10000</v>
      </c>
      <c r="I12">
        <v>3594</v>
      </c>
      <c r="J12">
        <v>3068.64</v>
      </c>
      <c r="K12">
        <v>0.9</v>
      </c>
      <c r="L12">
        <v>250</v>
      </c>
    </row>
    <row r="13" spans="1:12" x14ac:dyDescent="0.25">
      <c r="A13" s="1" t="s">
        <v>23</v>
      </c>
      <c r="B13">
        <v>45</v>
      </c>
      <c r="C13">
        <v>3818.18</v>
      </c>
      <c r="D13">
        <v>6</v>
      </c>
      <c r="E13" s="1" t="s">
        <v>42</v>
      </c>
      <c r="F13">
        <v>1053.6099999999999</v>
      </c>
      <c r="G13">
        <v>6</v>
      </c>
      <c r="H13">
        <v>10000</v>
      </c>
      <c r="I13">
        <v>3726</v>
      </c>
      <c r="J13">
        <v>2764.58</v>
      </c>
      <c r="K13">
        <v>0.9</v>
      </c>
      <c r="L13">
        <v>250</v>
      </c>
    </row>
    <row r="14" spans="1:12" x14ac:dyDescent="0.25">
      <c r="A14" s="1" t="s">
        <v>24</v>
      </c>
      <c r="B14">
        <v>45</v>
      </c>
      <c r="C14">
        <v>3467.68</v>
      </c>
      <c r="D14">
        <v>7</v>
      </c>
      <c r="E14" s="1" t="s">
        <v>42</v>
      </c>
      <c r="F14">
        <v>984.71</v>
      </c>
      <c r="G14">
        <v>7</v>
      </c>
      <c r="H14">
        <v>10000</v>
      </c>
      <c r="I14">
        <v>3887</v>
      </c>
      <c r="J14">
        <v>2482.9699999999998</v>
      </c>
      <c r="K14">
        <v>0.9</v>
      </c>
      <c r="L14">
        <v>250</v>
      </c>
    </row>
    <row r="15" spans="1:12" x14ac:dyDescent="0.25">
      <c r="A15" s="1" t="s">
        <v>25</v>
      </c>
      <c r="B15">
        <v>46</v>
      </c>
      <c r="C15">
        <v>3716.94</v>
      </c>
      <c r="D15">
        <v>7</v>
      </c>
      <c r="E15" s="1" t="s">
        <v>42</v>
      </c>
      <c r="F15">
        <v>1048.33</v>
      </c>
      <c r="G15">
        <v>7</v>
      </c>
      <c r="H15">
        <v>10000</v>
      </c>
      <c r="I15">
        <v>3802</v>
      </c>
      <c r="J15">
        <v>2668.61</v>
      </c>
      <c r="K15">
        <v>0.9</v>
      </c>
      <c r="L15">
        <v>250</v>
      </c>
    </row>
    <row r="16" spans="1:12" x14ac:dyDescent="0.25">
      <c r="A16" s="1" t="s">
        <v>26</v>
      </c>
      <c r="B16">
        <v>53</v>
      </c>
      <c r="C16">
        <v>4059.81</v>
      </c>
      <c r="D16">
        <v>7</v>
      </c>
      <c r="E16" s="1" t="s">
        <v>42</v>
      </c>
      <c r="F16">
        <v>1052.04</v>
      </c>
      <c r="G16">
        <v>8</v>
      </c>
      <c r="H16">
        <v>10000</v>
      </c>
      <c r="I16">
        <v>4151</v>
      </c>
      <c r="J16">
        <v>3007.76</v>
      </c>
      <c r="K16">
        <v>0.9</v>
      </c>
      <c r="L16">
        <v>250</v>
      </c>
    </row>
    <row r="17" spans="1:12" x14ac:dyDescent="0.25">
      <c r="A17" s="1" t="s">
        <v>27</v>
      </c>
      <c r="B17">
        <v>54</v>
      </c>
      <c r="C17">
        <v>3760.14</v>
      </c>
      <c r="D17">
        <v>7</v>
      </c>
      <c r="E17" s="1" t="s">
        <v>42</v>
      </c>
      <c r="F17">
        <v>1273.33</v>
      </c>
      <c r="G17">
        <v>8</v>
      </c>
      <c r="H17">
        <v>10000</v>
      </c>
      <c r="I17">
        <v>4234</v>
      </c>
      <c r="J17">
        <v>2486.81</v>
      </c>
      <c r="K17">
        <v>0.9</v>
      </c>
      <c r="L17">
        <v>250</v>
      </c>
    </row>
    <row r="18" spans="1:12" x14ac:dyDescent="0.25">
      <c r="A18" s="1" t="s">
        <v>28</v>
      </c>
      <c r="B18">
        <v>55</v>
      </c>
      <c r="C18">
        <v>3613.56</v>
      </c>
      <c r="D18">
        <v>9</v>
      </c>
      <c r="E18" s="1" t="s">
        <v>42</v>
      </c>
      <c r="F18">
        <v>1406.54</v>
      </c>
      <c r="G18">
        <v>9</v>
      </c>
      <c r="H18">
        <v>10000</v>
      </c>
      <c r="I18">
        <v>4520</v>
      </c>
      <c r="J18">
        <v>2207.02</v>
      </c>
      <c r="K18">
        <v>0.9</v>
      </c>
      <c r="L18">
        <v>250</v>
      </c>
    </row>
    <row r="19" spans="1:12" x14ac:dyDescent="0.25">
      <c r="A19" s="1" t="s">
        <v>29</v>
      </c>
      <c r="B19">
        <v>60</v>
      </c>
      <c r="C19">
        <v>4137.32</v>
      </c>
      <c r="D19">
        <v>9</v>
      </c>
      <c r="E19" s="1" t="s">
        <v>42</v>
      </c>
      <c r="F19">
        <v>1390.97</v>
      </c>
      <c r="G19">
        <v>9</v>
      </c>
      <c r="H19">
        <v>10000</v>
      </c>
      <c r="I19">
        <v>4928</v>
      </c>
      <c r="J19">
        <v>2746.35</v>
      </c>
      <c r="K19">
        <v>0.9</v>
      </c>
      <c r="L19">
        <v>250</v>
      </c>
    </row>
    <row r="20" spans="1:12" x14ac:dyDescent="0.25">
      <c r="A20" s="1" t="s">
        <v>30</v>
      </c>
      <c r="B20">
        <v>61</v>
      </c>
      <c r="C20">
        <v>4173.13</v>
      </c>
      <c r="D20">
        <v>9</v>
      </c>
      <c r="E20" s="1" t="s">
        <v>42</v>
      </c>
      <c r="F20">
        <v>1409.48</v>
      </c>
      <c r="G20">
        <v>10</v>
      </c>
      <c r="H20">
        <v>10000</v>
      </c>
      <c r="I20">
        <v>5292</v>
      </c>
      <c r="J20">
        <v>2763.64</v>
      </c>
      <c r="K20">
        <v>0.9</v>
      </c>
      <c r="L20">
        <v>250</v>
      </c>
    </row>
    <row r="21" spans="1:12" x14ac:dyDescent="0.25">
      <c r="A21" s="1" t="s">
        <v>31</v>
      </c>
      <c r="B21">
        <v>62</v>
      </c>
      <c r="C21">
        <v>4194.84</v>
      </c>
      <c r="D21">
        <v>8</v>
      </c>
      <c r="E21" s="1" t="s">
        <v>42</v>
      </c>
      <c r="F21">
        <v>1132.77</v>
      </c>
      <c r="G21">
        <v>8</v>
      </c>
      <c r="H21">
        <v>10000</v>
      </c>
      <c r="I21">
        <v>5283</v>
      </c>
      <c r="J21">
        <v>3062.07</v>
      </c>
      <c r="K21">
        <v>0.9</v>
      </c>
      <c r="L21">
        <v>250</v>
      </c>
    </row>
    <row r="22" spans="1:12" x14ac:dyDescent="0.25">
      <c r="A22" s="1" t="s">
        <v>32</v>
      </c>
      <c r="B22">
        <v>63</v>
      </c>
      <c r="C22">
        <v>4979.18</v>
      </c>
      <c r="D22">
        <v>10</v>
      </c>
      <c r="E22" s="1" t="s">
        <v>42</v>
      </c>
      <c r="F22">
        <v>1582.35</v>
      </c>
      <c r="G22">
        <v>10</v>
      </c>
      <c r="H22">
        <v>10000</v>
      </c>
      <c r="I22">
        <v>5936</v>
      </c>
      <c r="J22">
        <v>3396.83</v>
      </c>
      <c r="K22">
        <v>0.9</v>
      </c>
      <c r="L22">
        <v>250</v>
      </c>
    </row>
    <row r="23" spans="1:12" x14ac:dyDescent="0.25">
      <c r="A23" s="1" t="s">
        <v>33</v>
      </c>
      <c r="B23">
        <v>64</v>
      </c>
      <c r="C23">
        <v>5555.28</v>
      </c>
      <c r="D23">
        <v>9</v>
      </c>
      <c r="E23" s="1" t="s">
        <v>42</v>
      </c>
      <c r="F23">
        <v>1512.5</v>
      </c>
      <c r="G23">
        <v>10</v>
      </c>
      <c r="H23">
        <v>10000</v>
      </c>
      <c r="I23">
        <v>5889</v>
      </c>
      <c r="J23">
        <v>4042.78</v>
      </c>
      <c r="K23">
        <v>0.9</v>
      </c>
      <c r="L23">
        <v>250</v>
      </c>
    </row>
    <row r="24" spans="1:12" x14ac:dyDescent="0.25">
      <c r="A24" s="1" t="s">
        <v>34</v>
      </c>
      <c r="B24">
        <v>65</v>
      </c>
      <c r="C24">
        <v>4642.42</v>
      </c>
      <c r="D24">
        <v>9</v>
      </c>
      <c r="E24" s="1" t="s">
        <v>42</v>
      </c>
      <c r="F24">
        <v>1426</v>
      </c>
      <c r="G24">
        <v>10</v>
      </c>
      <c r="H24">
        <v>10000</v>
      </c>
      <c r="I24">
        <v>5432</v>
      </c>
      <c r="J24">
        <v>3216.42</v>
      </c>
      <c r="K24">
        <v>0.9</v>
      </c>
      <c r="L24">
        <v>250</v>
      </c>
    </row>
    <row r="25" spans="1:12" x14ac:dyDescent="0.25">
      <c r="A25" s="1" t="s">
        <v>35</v>
      </c>
      <c r="B25">
        <v>69</v>
      </c>
      <c r="C25">
        <v>4810.8599999999997</v>
      </c>
      <c r="D25">
        <v>9</v>
      </c>
      <c r="E25" s="1" t="s">
        <v>42</v>
      </c>
      <c r="F25">
        <v>1389.51</v>
      </c>
      <c r="G25">
        <v>9</v>
      </c>
      <c r="H25">
        <v>10000</v>
      </c>
      <c r="I25">
        <v>6157</v>
      </c>
      <c r="J25">
        <v>3421.35</v>
      </c>
      <c r="K25">
        <v>0.9</v>
      </c>
      <c r="L25">
        <v>250</v>
      </c>
    </row>
    <row r="26" spans="1:12" x14ac:dyDescent="0.25">
      <c r="A26" s="1" t="s">
        <v>36</v>
      </c>
      <c r="B26">
        <v>80</v>
      </c>
      <c r="C26">
        <v>5221.66</v>
      </c>
      <c r="D26">
        <v>10</v>
      </c>
      <c r="E26" s="1" t="s">
        <v>42</v>
      </c>
      <c r="F26">
        <v>1509.23</v>
      </c>
      <c r="G26">
        <v>10</v>
      </c>
      <c r="H26">
        <v>10000</v>
      </c>
      <c r="I26">
        <v>7039</v>
      </c>
      <c r="J26">
        <v>3712.42</v>
      </c>
      <c r="K26">
        <v>0.9</v>
      </c>
      <c r="L26">
        <v>250</v>
      </c>
    </row>
    <row r="27" spans="1:12" x14ac:dyDescent="0.25">
      <c r="A27" s="1" t="s">
        <v>37</v>
      </c>
      <c r="B27">
        <v>101</v>
      </c>
      <c r="C27">
        <v>5435.54</v>
      </c>
      <c r="D27">
        <v>10</v>
      </c>
      <c r="E27" s="1" t="s">
        <v>42</v>
      </c>
      <c r="F27">
        <v>1162.68</v>
      </c>
      <c r="G27">
        <v>10</v>
      </c>
      <c r="H27">
        <v>10000</v>
      </c>
      <c r="I27">
        <v>7324</v>
      </c>
      <c r="J27">
        <v>4272.8599999999997</v>
      </c>
      <c r="K27">
        <v>0.9</v>
      </c>
      <c r="L27">
        <v>250</v>
      </c>
    </row>
    <row r="28" spans="1:12" x14ac:dyDescent="0.25">
      <c r="A28" s="1" t="s">
        <v>38</v>
      </c>
      <c r="B28">
        <v>101</v>
      </c>
      <c r="C28">
        <v>6787.18</v>
      </c>
      <c r="D28">
        <v>10</v>
      </c>
      <c r="E28" s="1" t="s">
        <v>42</v>
      </c>
      <c r="F28">
        <v>1312.04</v>
      </c>
      <c r="G28">
        <v>10</v>
      </c>
      <c r="H28">
        <v>10000</v>
      </c>
      <c r="I28">
        <v>6798</v>
      </c>
      <c r="J28">
        <v>5475.14</v>
      </c>
      <c r="K28">
        <v>0.9</v>
      </c>
      <c r="L28">
        <v>250</v>
      </c>
    </row>
    <row r="29" spans="1:12" x14ac:dyDescent="0.25">
      <c r="A29" s="1" t="s">
        <v>39</v>
      </c>
      <c r="B29">
        <v>101</v>
      </c>
      <c r="C29">
        <v>4686.54</v>
      </c>
      <c r="D29">
        <v>8</v>
      </c>
      <c r="E29" s="1" t="s">
        <v>42</v>
      </c>
      <c r="F29">
        <v>956</v>
      </c>
      <c r="G29">
        <v>8</v>
      </c>
      <c r="H29">
        <v>10000</v>
      </c>
      <c r="I29">
        <v>6648</v>
      </c>
      <c r="J29">
        <v>3730.53</v>
      </c>
      <c r="K29">
        <v>0.9</v>
      </c>
      <c r="L29">
        <v>250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A5475-DE0B-4D29-A7D5-13B9BBB3231B}">
  <dimension ref="A1:K30"/>
  <sheetViews>
    <sheetView workbookViewId="0">
      <selection activeCell="G2" sqref="G2:G29"/>
    </sheetView>
  </sheetViews>
  <sheetFormatPr baseColWidth="10" defaultRowHeight="15" x14ac:dyDescent="0.25"/>
  <cols>
    <col min="1" max="1" width="13.7109375" bestFit="1" customWidth="1"/>
    <col min="2" max="2" width="12.140625" bestFit="1" customWidth="1"/>
    <col min="3" max="3" width="16.85546875" bestFit="1" customWidth="1"/>
    <col min="4" max="4" width="18.7109375" bestFit="1" customWidth="1"/>
    <col min="5" max="5" width="18.42578125" bestFit="1" customWidth="1"/>
    <col min="6" max="6" width="16.85546875" bestFit="1" customWidth="1"/>
    <col min="7" max="7" width="19.42578125" bestFit="1" customWidth="1"/>
    <col min="8" max="8" width="19.7109375" bestFit="1" customWidth="1"/>
    <col min="9" max="9" width="20.28515625" bestFit="1" customWidth="1"/>
    <col min="10" max="10" width="21.5703125" bestFit="1" customWidth="1"/>
    <col min="11" max="11" width="18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 t="s">
        <v>11</v>
      </c>
      <c r="B2">
        <v>32</v>
      </c>
      <c r="C2">
        <v>2586.25</v>
      </c>
      <c r="D2">
        <v>5</v>
      </c>
      <c r="E2" s="1" t="s">
        <v>12</v>
      </c>
      <c r="F2">
        <v>854.73</v>
      </c>
      <c r="G2">
        <v>7</v>
      </c>
      <c r="H2">
        <v>1000</v>
      </c>
      <c r="I2">
        <v>1306</v>
      </c>
      <c r="J2">
        <v>1731.52</v>
      </c>
      <c r="K2">
        <v>1</v>
      </c>
    </row>
    <row r="3" spans="1:11" x14ac:dyDescent="0.25">
      <c r="A3" s="1" t="s">
        <v>13</v>
      </c>
      <c r="B3">
        <v>33</v>
      </c>
      <c r="C3">
        <v>3074.9</v>
      </c>
      <c r="D3">
        <v>5</v>
      </c>
      <c r="E3" s="1" t="s">
        <v>12</v>
      </c>
      <c r="F3">
        <v>1027.18</v>
      </c>
      <c r="G3">
        <v>6</v>
      </c>
      <c r="H3">
        <v>1000</v>
      </c>
      <c r="I3">
        <v>1054</v>
      </c>
      <c r="J3">
        <v>2047.71</v>
      </c>
      <c r="K3">
        <v>1</v>
      </c>
    </row>
    <row r="4" spans="1:11" x14ac:dyDescent="0.25">
      <c r="A4" s="1" t="s">
        <v>14</v>
      </c>
      <c r="B4">
        <v>33</v>
      </c>
      <c r="C4">
        <v>1831.65</v>
      </c>
      <c r="D4">
        <v>6</v>
      </c>
      <c r="E4" s="1" t="s">
        <v>12</v>
      </c>
      <c r="F4">
        <v>778.94</v>
      </c>
      <c r="G4">
        <v>6</v>
      </c>
      <c r="H4">
        <v>1000</v>
      </c>
      <c r="I4">
        <v>1145</v>
      </c>
      <c r="J4">
        <v>1052.71</v>
      </c>
      <c r="K4">
        <v>1</v>
      </c>
    </row>
    <row r="5" spans="1:11" x14ac:dyDescent="0.25">
      <c r="A5" s="1" t="s">
        <v>15</v>
      </c>
      <c r="B5">
        <v>34</v>
      </c>
      <c r="C5">
        <v>2467.04</v>
      </c>
      <c r="D5">
        <v>5</v>
      </c>
      <c r="E5" s="1" t="s">
        <v>12</v>
      </c>
      <c r="F5">
        <v>952.31</v>
      </c>
      <c r="G5">
        <v>6</v>
      </c>
      <c r="H5">
        <v>1000</v>
      </c>
      <c r="I5">
        <v>1290</v>
      </c>
      <c r="J5">
        <v>1514.73</v>
      </c>
      <c r="K5">
        <v>1</v>
      </c>
    </row>
    <row r="6" spans="1:11" x14ac:dyDescent="0.25">
      <c r="A6" s="1" t="s">
        <v>16</v>
      </c>
      <c r="B6">
        <v>36</v>
      </c>
      <c r="C6">
        <v>2514.64</v>
      </c>
      <c r="D6">
        <v>5</v>
      </c>
      <c r="E6" s="1" t="s">
        <v>12</v>
      </c>
      <c r="F6">
        <v>941.14</v>
      </c>
      <c r="G6">
        <v>7</v>
      </c>
      <c r="H6">
        <v>1000</v>
      </c>
      <c r="I6">
        <v>1782</v>
      </c>
      <c r="J6">
        <v>1573.5</v>
      </c>
      <c r="K6">
        <v>1</v>
      </c>
    </row>
    <row r="7" spans="1:11" x14ac:dyDescent="0.25">
      <c r="A7" s="1" t="s">
        <v>17</v>
      </c>
      <c r="B7">
        <v>37</v>
      </c>
      <c r="C7">
        <v>2313.33</v>
      </c>
      <c r="D7">
        <v>5</v>
      </c>
      <c r="E7" s="1" t="s">
        <v>12</v>
      </c>
      <c r="F7">
        <v>761.11</v>
      </c>
      <c r="G7">
        <v>5</v>
      </c>
      <c r="H7">
        <v>1000</v>
      </c>
      <c r="I7">
        <v>1469</v>
      </c>
      <c r="J7">
        <v>1552.21</v>
      </c>
      <c r="K7">
        <v>1</v>
      </c>
    </row>
    <row r="8" spans="1:11" x14ac:dyDescent="0.25">
      <c r="A8" s="1" t="s">
        <v>18</v>
      </c>
      <c r="B8">
        <v>37</v>
      </c>
      <c r="C8">
        <v>2347.37</v>
      </c>
      <c r="D8">
        <v>6</v>
      </c>
      <c r="E8" s="1" t="s">
        <v>12</v>
      </c>
      <c r="F8">
        <v>893.35</v>
      </c>
      <c r="G8">
        <v>7</v>
      </c>
      <c r="H8">
        <v>1000</v>
      </c>
      <c r="I8">
        <v>1695</v>
      </c>
      <c r="J8">
        <v>1454.02</v>
      </c>
      <c r="K8">
        <v>1</v>
      </c>
    </row>
    <row r="9" spans="1:11" x14ac:dyDescent="0.25">
      <c r="A9" s="1" t="s">
        <v>19</v>
      </c>
      <c r="B9">
        <v>38</v>
      </c>
      <c r="C9">
        <v>2320.31</v>
      </c>
      <c r="D9">
        <v>5</v>
      </c>
      <c r="E9" s="1" t="s">
        <v>12</v>
      </c>
      <c r="F9">
        <v>770.75</v>
      </c>
      <c r="G9">
        <v>6</v>
      </c>
      <c r="H9">
        <v>1000</v>
      </c>
      <c r="I9">
        <v>1679</v>
      </c>
      <c r="J9">
        <v>1549.57</v>
      </c>
      <c r="K9">
        <v>1</v>
      </c>
    </row>
    <row r="10" spans="1:11" x14ac:dyDescent="0.25">
      <c r="A10" s="1" t="s">
        <v>20</v>
      </c>
      <c r="B10">
        <v>39</v>
      </c>
      <c r="C10">
        <v>3366.52</v>
      </c>
      <c r="D10">
        <v>5</v>
      </c>
      <c r="E10" s="1" t="s">
        <v>12</v>
      </c>
      <c r="F10">
        <v>952.56</v>
      </c>
      <c r="G10">
        <v>5</v>
      </c>
      <c r="H10">
        <v>1000</v>
      </c>
      <c r="I10">
        <v>1574</v>
      </c>
      <c r="J10">
        <v>2413.96</v>
      </c>
      <c r="K10">
        <v>1</v>
      </c>
    </row>
    <row r="11" spans="1:11" x14ac:dyDescent="0.25">
      <c r="A11" s="1" t="s">
        <v>21</v>
      </c>
      <c r="B11">
        <v>39</v>
      </c>
      <c r="C11">
        <v>2840.79</v>
      </c>
      <c r="D11">
        <v>6</v>
      </c>
      <c r="E11" s="1" t="s">
        <v>12</v>
      </c>
      <c r="F11">
        <v>981.63</v>
      </c>
      <c r="G11">
        <v>6</v>
      </c>
      <c r="H11">
        <v>1000</v>
      </c>
      <c r="I11">
        <v>1693</v>
      </c>
      <c r="J11">
        <v>1859.16</v>
      </c>
      <c r="K11">
        <v>1</v>
      </c>
    </row>
    <row r="12" spans="1:11" x14ac:dyDescent="0.25">
      <c r="A12" s="1" t="s">
        <v>22</v>
      </c>
      <c r="B12">
        <v>44</v>
      </c>
      <c r="C12">
        <v>4621.0600000000004</v>
      </c>
      <c r="D12">
        <v>6</v>
      </c>
      <c r="E12" s="1" t="s">
        <v>12</v>
      </c>
      <c r="F12">
        <v>1305.1199999999999</v>
      </c>
      <c r="G12">
        <v>6</v>
      </c>
      <c r="H12">
        <v>1000</v>
      </c>
      <c r="I12">
        <v>1703</v>
      </c>
      <c r="J12">
        <v>3315.94</v>
      </c>
      <c r="K12">
        <v>1</v>
      </c>
    </row>
    <row r="13" spans="1:11" x14ac:dyDescent="0.25">
      <c r="A13" s="1" t="s">
        <v>23</v>
      </c>
      <c r="B13">
        <v>45</v>
      </c>
      <c r="C13">
        <v>4324.26</v>
      </c>
      <c r="D13">
        <v>6</v>
      </c>
      <c r="E13" s="1" t="s">
        <v>12</v>
      </c>
      <c r="F13">
        <v>1212.8800000000001</v>
      </c>
      <c r="G13">
        <v>8</v>
      </c>
      <c r="H13">
        <v>1000</v>
      </c>
      <c r="I13">
        <v>2149</v>
      </c>
      <c r="J13">
        <v>3111.38</v>
      </c>
      <c r="K13">
        <v>1</v>
      </c>
    </row>
    <row r="14" spans="1:11" x14ac:dyDescent="0.25">
      <c r="A14" s="1" t="s">
        <v>24</v>
      </c>
      <c r="B14">
        <v>45</v>
      </c>
      <c r="C14">
        <v>3384.6</v>
      </c>
      <c r="D14">
        <v>7</v>
      </c>
      <c r="E14" s="1" t="s">
        <v>12</v>
      </c>
      <c r="F14">
        <v>928.84</v>
      </c>
      <c r="G14">
        <v>8</v>
      </c>
      <c r="H14">
        <v>1000</v>
      </c>
      <c r="I14">
        <v>2591</v>
      </c>
      <c r="J14">
        <v>2455.75</v>
      </c>
      <c r="K14">
        <v>1</v>
      </c>
    </row>
    <row r="15" spans="1:11" x14ac:dyDescent="0.25">
      <c r="A15" s="1" t="s">
        <v>25</v>
      </c>
      <c r="B15">
        <v>46</v>
      </c>
      <c r="C15">
        <v>2838.02</v>
      </c>
      <c r="D15">
        <v>7</v>
      </c>
      <c r="E15" s="1" t="s">
        <v>12</v>
      </c>
      <c r="F15">
        <v>1007.33</v>
      </c>
      <c r="G15">
        <v>7</v>
      </c>
      <c r="H15">
        <v>1000</v>
      </c>
      <c r="I15">
        <v>2139</v>
      </c>
      <c r="J15">
        <v>1830.69</v>
      </c>
      <c r="K15">
        <v>1</v>
      </c>
    </row>
    <row r="16" spans="1:11" x14ac:dyDescent="0.25">
      <c r="A16" s="1" t="s">
        <v>26</v>
      </c>
      <c r="B16">
        <v>53</v>
      </c>
      <c r="C16">
        <v>4148.6000000000004</v>
      </c>
      <c r="D16">
        <v>7</v>
      </c>
      <c r="E16" s="1" t="s">
        <v>12</v>
      </c>
      <c r="F16">
        <v>1325.16</v>
      </c>
      <c r="G16">
        <v>8</v>
      </c>
      <c r="H16">
        <v>1000</v>
      </c>
      <c r="I16">
        <v>3682</v>
      </c>
      <c r="J16">
        <v>2823.43</v>
      </c>
      <c r="K16">
        <v>1</v>
      </c>
    </row>
    <row r="17" spans="1:11" x14ac:dyDescent="0.25">
      <c r="A17" s="1" t="s">
        <v>27</v>
      </c>
      <c r="B17">
        <v>54</v>
      </c>
      <c r="C17">
        <v>5468.99</v>
      </c>
      <c r="D17">
        <v>7</v>
      </c>
      <c r="E17" s="1" t="s">
        <v>12</v>
      </c>
      <c r="F17">
        <v>1476.31</v>
      </c>
      <c r="G17">
        <v>8</v>
      </c>
      <c r="H17">
        <v>1000</v>
      </c>
      <c r="I17">
        <v>2656</v>
      </c>
      <c r="J17">
        <v>3992.68</v>
      </c>
      <c r="K17">
        <v>1</v>
      </c>
    </row>
    <row r="18" spans="1:11" x14ac:dyDescent="0.25">
      <c r="A18" s="1" t="s">
        <v>28</v>
      </c>
      <c r="B18">
        <v>55</v>
      </c>
      <c r="C18">
        <v>4234.76</v>
      </c>
      <c r="D18">
        <v>9</v>
      </c>
      <c r="E18" s="1" t="s">
        <v>12</v>
      </c>
      <c r="F18">
        <v>1640.87</v>
      </c>
      <c r="G18">
        <v>10</v>
      </c>
      <c r="H18">
        <v>1000</v>
      </c>
      <c r="I18">
        <v>2640</v>
      </c>
      <c r="J18">
        <v>2593.88</v>
      </c>
      <c r="K18">
        <v>1</v>
      </c>
    </row>
    <row r="19" spans="1:11" x14ac:dyDescent="0.25">
      <c r="A19" s="1" t="s">
        <v>29</v>
      </c>
      <c r="B19">
        <v>60</v>
      </c>
      <c r="C19">
        <v>5007.8900000000003</v>
      </c>
      <c r="D19">
        <v>9</v>
      </c>
      <c r="E19" s="1" t="s">
        <v>12</v>
      </c>
      <c r="F19">
        <v>1498.78</v>
      </c>
      <c r="G19">
        <v>9</v>
      </c>
      <c r="H19">
        <v>1000</v>
      </c>
      <c r="I19">
        <v>4393</v>
      </c>
      <c r="J19">
        <v>3509.11</v>
      </c>
      <c r="K19">
        <v>1</v>
      </c>
    </row>
    <row r="20" spans="1:11" x14ac:dyDescent="0.25">
      <c r="A20" s="1" t="s">
        <v>30</v>
      </c>
      <c r="B20">
        <v>61</v>
      </c>
      <c r="C20">
        <v>4831.04</v>
      </c>
      <c r="D20">
        <v>9</v>
      </c>
      <c r="E20" s="1" t="s">
        <v>12</v>
      </c>
      <c r="F20">
        <v>1454.91</v>
      </c>
      <c r="G20">
        <v>13</v>
      </c>
      <c r="H20">
        <v>1000</v>
      </c>
      <c r="I20">
        <v>4364</v>
      </c>
      <c r="J20">
        <v>3376.13</v>
      </c>
      <c r="K20">
        <v>1</v>
      </c>
    </row>
    <row r="21" spans="1:11" x14ac:dyDescent="0.25">
      <c r="A21" s="1" t="s">
        <v>31</v>
      </c>
      <c r="B21">
        <v>62</v>
      </c>
      <c r="C21">
        <v>4460.62</v>
      </c>
      <c r="D21">
        <v>8</v>
      </c>
      <c r="E21" s="1" t="s">
        <v>12</v>
      </c>
      <c r="F21">
        <v>1325.46</v>
      </c>
      <c r="G21">
        <v>10</v>
      </c>
      <c r="H21">
        <v>1000</v>
      </c>
      <c r="I21">
        <v>3973</v>
      </c>
      <c r="J21">
        <v>3135.16</v>
      </c>
      <c r="K21">
        <v>1</v>
      </c>
    </row>
    <row r="22" spans="1:11" x14ac:dyDescent="0.25">
      <c r="A22" s="1" t="s">
        <v>32</v>
      </c>
      <c r="B22">
        <v>63</v>
      </c>
      <c r="C22">
        <v>5063.62</v>
      </c>
      <c r="D22">
        <v>10</v>
      </c>
      <c r="E22" s="1" t="s">
        <v>12</v>
      </c>
      <c r="F22">
        <v>1726.99</v>
      </c>
      <c r="G22">
        <v>10</v>
      </c>
      <c r="H22">
        <v>1000</v>
      </c>
      <c r="I22">
        <v>4813</v>
      </c>
      <c r="J22">
        <v>3336.63</v>
      </c>
      <c r="K22">
        <v>1</v>
      </c>
    </row>
    <row r="23" spans="1:11" x14ac:dyDescent="0.25">
      <c r="A23" s="1" t="s">
        <v>33</v>
      </c>
      <c r="B23">
        <v>64</v>
      </c>
      <c r="C23">
        <v>4432.95</v>
      </c>
      <c r="D23">
        <v>9</v>
      </c>
      <c r="E23" s="1" t="s">
        <v>12</v>
      </c>
      <c r="F23">
        <v>1350.43</v>
      </c>
      <c r="G23">
        <v>10</v>
      </c>
      <c r="H23">
        <v>1000</v>
      </c>
      <c r="I23">
        <v>4350</v>
      </c>
      <c r="J23">
        <v>3082.51</v>
      </c>
      <c r="K23">
        <v>1</v>
      </c>
    </row>
    <row r="24" spans="1:11" x14ac:dyDescent="0.25">
      <c r="A24" s="1" t="s">
        <v>34</v>
      </c>
      <c r="B24">
        <v>65</v>
      </c>
      <c r="C24">
        <v>4169.32</v>
      </c>
      <c r="D24">
        <v>9</v>
      </c>
      <c r="E24" s="1" t="s">
        <v>12</v>
      </c>
      <c r="F24">
        <v>1372.11</v>
      </c>
      <c r="G24">
        <v>10</v>
      </c>
      <c r="H24">
        <v>1000</v>
      </c>
      <c r="I24">
        <v>4697</v>
      </c>
      <c r="J24">
        <v>2797.21</v>
      </c>
      <c r="K24">
        <v>1</v>
      </c>
    </row>
    <row r="25" spans="1:11" x14ac:dyDescent="0.25">
      <c r="A25" s="1" t="s">
        <v>35</v>
      </c>
      <c r="B25">
        <v>69</v>
      </c>
      <c r="C25">
        <v>5864.97</v>
      </c>
      <c r="D25">
        <v>9</v>
      </c>
      <c r="E25" s="1" t="s">
        <v>12</v>
      </c>
      <c r="F25">
        <v>1793.99</v>
      </c>
      <c r="G25">
        <v>9</v>
      </c>
      <c r="H25">
        <v>1000</v>
      </c>
      <c r="I25">
        <v>5332</v>
      </c>
      <c r="J25">
        <v>4070.98</v>
      </c>
      <c r="K25">
        <v>1</v>
      </c>
    </row>
    <row r="26" spans="1:11" x14ac:dyDescent="0.25">
      <c r="A26" s="1" t="s">
        <v>36</v>
      </c>
      <c r="B26">
        <v>80</v>
      </c>
      <c r="C26">
        <v>6113.25</v>
      </c>
      <c r="D26">
        <v>10</v>
      </c>
      <c r="E26" s="1" t="s">
        <v>12</v>
      </c>
      <c r="F26">
        <v>1935.03</v>
      </c>
      <c r="G26">
        <v>11</v>
      </c>
      <c r="H26">
        <v>1000</v>
      </c>
      <c r="I26">
        <v>7925</v>
      </c>
      <c r="J26">
        <v>4178.22</v>
      </c>
      <c r="K26">
        <v>1</v>
      </c>
    </row>
    <row r="27" spans="1:11" x14ac:dyDescent="0.25">
      <c r="A27" s="1" t="s">
        <v>37</v>
      </c>
      <c r="B27">
        <v>101</v>
      </c>
      <c r="C27">
        <v>5044.08</v>
      </c>
      <c r="D27">
        <v>10</v>
      </c>
      <c r="E27" s="1" t="s">
        <v>12</v>
      </c>
      <c r="F27">
        <v>1175.8699999999999</v>
      </c>
      <c r="G27">
        <v>11</v>
      </c>
      <c r="H27">
        <v>1000</v>
      </c>
      <c r="I27">
        <v>17804</v>
      </c>
      <c r="J27">
        <v>3868.21</v>
      </c>
      <c r="K27">
        <v>1</v>
      </c>
    </row>
    <row r="28" spans="1:11" x14ac:dyDescent="0.25">
      <c r="A28" s="1" t="s">
        <v>38</v>
      </c>
      <c r="B28">
        <v>101</v>
      </c>
      <c r="C28">
        <v>5252.56</v>
      </c>
      <c r="D28">
        <v>10</v>
      </c>
      <c r="E28" s="1" t="s">
        <v>12</v>
      </c>
      <c r="F28">
        <v>1107.22</v>
      </c>
      <c r="G28">
        <v>10</v>
      </c>
      <c r="H28">
        <v>1000</v>
      </c>
      <c r="I28">
        <v>14680</v>
      </c>
      <c r="J28">
        <v>4145.34</v>
      </c>
      <c r="K28">
        <v>1</v>
      </c>
    </row>
    <row r="29" spans="1:11" x14ac:dyDescent="0.25">
      <c r="A29" s="1" t="s">
        <v>39</v>
      </c>
      <c r="B29">
        <v>101</v>
      </c>
      <c r="C29">
        <v>4880.96</v>
      </c>
      <c r="D29">
        <v>8</v>
      </c>
      <c r="E29" s="1" t="s">
        <v>12</v>
      </c>
      <c r="F29">
        <v>1008.38</v>
      </c>
      <c r="G29">
        <v>9</v>
      </c>
      <c r="H29">
        <v>1000</v>
      </c>
      <c r="I29">
        <v>23150</v>
      </c>
      <c r="J29">
        <v>3872.57</v>
      </c>
      <c r="K29">
        <v>1</v>
      </c>
    </row>
    <row r="30" spans="1:11" x14ac:dyDescent="0.25">
      <c r="A30" s="1"/>
      <c r="E30" s="1"/>
      <c r="I30">
        <f>AVERAGE(Tabou_1000_1[Temps d''execution])</f>
        <v>4561.7142857142853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B8E61-4572-46C8-8632-E6B8773D0BE7}">
  <dimension ref="A1:K30"/>
  <sheetViews>
    <sheetView workbookViewId="0">
      <selection activeCell="F12" sqref="F12"/>
    </sheetView>
  </sheetViews>
  <sheetFormatPr baseColWidth="10" defaultRowHeight="15" x14ac:dyDescent="0.25"/>
  <cols>
    <col min="1" max="1" width="13.7109375" bestFit="1" customWidth="1"/>
    <col min="2" max="2" width="12.140625" bestFit="1" customWidth="1"/>
    <col min="3" max="3" width="16.85546875" bestFit="1" customWidth="1"/>
    <col min="4" max="4" width="18.7109375" bestFit="1" customWidth="1"/>
    <col min="5" max="5" width="18.42578125" bestFit="1" customWidth="1"/>
    <col min="6" max="6" width="16.85546875" bestFit="1" customWidth="1"/>
    <col min="7" max="7" width="19.42578125" bestFit="1" customWidth="1"/>
    <col min="8" max="8" width="19.7109375" bestFit="1" customWidth="1"/>
    <col min="9" max="9" width="20.28515625" bestFit="1" customWidth="1"/>
    <col min="10" max="10" width="21.5703125" bestFit="1" customWidth="1"/>
    <col min="11" max="11" width="18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 t="s">
        <v>11</v>
      </c>
      <c r="B2">
        <v>32</v>
      </c>
      <c r="C2">
        <v>2575.83</v>
      </c>
      <c r="D2">
        <v>5</v>
      </c>
      <c r="E2" s="1" t="s">
        <v>12</v>
      </c>
      <c r="F2">
        <v>898.98</v>
      </c>
      <c r="G2">
        <v>5</v>
      </c>
      <c r="H2">
        <v>1000</v>
      </c>
      <c r="I2">
        <v>1013</v>
      </c>
      <c r="J2">
        <v>1676.86</v>
      </c>
      <c r="K2">
        <v>10</v>
      </c>
    </row>
    <row r="3" spans="1:11" x14ac:dyDescent="0.25">
      <c r="A3" s="1" t="s">
        <v>13</v>
      </c>
      <c r="B3">
        <v>33</v>
      </c>
      <c r="C3">
        <v>2941.44</v>
      </c>
      <c r="D3">
        <v>5</v>
      </c>
      <c r="E3" s="1" t="s">
        <v>12</v>
      </c>
      <c r="F3">
        <v>982.33</v>
      </c>
      <c r="G3">
        <v>6</v>
      </c>
      <c r="H3">
        <v>1000</v>
      </c>
      <c r="I3">
        <v>864</v>
      </c>
      <c r="J3">
        <v>1959.11</v>
      </c>
      <c r="K3">
        <v>10</v>
      </c>
    </row>
    <row r="4" spans="1:11" x14ac:dyDescent="0.25">
      <c r="A4" s="1" t="s">
        <v>14</v>
      </c>
      <c r="B4">
        <v>33</v>
      </c>
      <c r="C4">
        <v>2222.2800000000002</v>
      </c>
      <c r="D4">
        <v>6</v>
      </c>
      <c r="E4" s="1" t="s">
        <v>12</v>
      </c>
      <c r="F4">
        <v>847.73</v>
      </c>
      <c r="G4">
        <v>6</v>
      </c>
      <c r="H4">
        <v>1000</v>
      </c>
      <c r="I4">
        <v>1173</v>
      </c>
      <c r="J4">
        <v>1374.56</v>
      </c>
      <c r="K4">
        <v>10</v>
      </c>
    </row>
    <row r="5" spans="1:11" x14ac:dyDescent="0.25">
      <c r="A5" s="1" t="s">
        <v>15</v>
      </c>
      <c r="B5">
        <v>34</v>
      </c>
      <c r="C5">
        <v>2710.14</v>
      </c>
      <c r="D5">
        <v>5</v>
      </c>
      <c r="E5" s="1" t="s">
        <v>12</v>
      </c>
      <c r="F5">
        <v>905.18</v>
      </c>
      <c r="G5">
        <v>7</v>
      </c>
      <c r="H5">
        <v>1000</v>
      </c>
      <c r="I5">
        <v>1122</v>
      </c>
      <c r="J5">
        <v>1804.96</v>
      </c>
      <c r="K5">
        <v>10</v>
      </c>
    </row>
    <row r="6" spans="1:11" x14ac:dyDescent="0.25">
      <c r="A6" s="1" t="s">
        <v>16</v>
      </c>
      <c r="B6">
        <v>36</v>
      </c>
      <c r="C6">
        <v>2925.04</v>
      </c>
      <c r="D6">
        <v>5</v>
      </c>
      <c r="E6" s="1" t="s">
        <v>12</v>
      </c>
      <c r="F6">
        <v>1104.5</v>
      </c>
      <c r="G6">
        <v>5</v>
      </c>
      <c r="H6">
        <v>1000</v>
      </c>
      <c r="I6">
        <v>1260</v>
      </c>
      <c r="J6">
        <v>1820.55</v>
      </c>
      <c r="K6">
        <v>10</v>
      </c>
    </row>
    <row r="7" spans="1:11" x14ac:dyDescent="0.25">
      <c r="A7" s="1" t="s">
        <v>17</v>
      </c>
      <c r="B7">
        <v>37</v>
      </c>
      <c r="C7">
        <v>2763.58</v>
      </c>
      <c r="D7">
        <v>5</v>
      </c>
      <c r="E7" s="1" t="s">
        <v>12</v>
      </c>
      <c r="F7">
        <v>736.58</v>
      </c>
      <c r="G7">
        <v>7</v>
      </c>
      <c r="H7">
        <v>1000</v>
      </c>
      <c r="I7">
        <v>1491</v>
      </c>
      <c r="J7">
        <v>2026.99</v>
      </c>
      <c r="K7">
        <v>10</v>
      </c>
    </row>
    <row r="8" spans="1:11" x14ac:dyDescent="0.25">
      <c r="A8" s="1" t="s">
        <v>18</v>
      </c>
      <c r="B8">
        <v>37</v>
      </c>
      <c r="C8">
        <v>2649.22</v>
      </c>
      <c r="D8">
        <v>6</v>
      </c>
      <c r="E8" s="1" t="s">
        <v>12</v>
      </c>
      <c r="F8">
        <v>928.5</v>
      </c>
      <c r="G8">
        <v>7</v>
      </c>
      <c r="H8">
        <v>1000</v>
      </c>
      <c r="I8">
        <v>1142</v>
      </c>
      <c r="J8">
        <v>1720.72</v>
      </c>
      <c r="K8">
        <v>10</v>
      </c>
    </row>
    <row r="9" spans="1:11" x14ac:dyDescent="0.25">
      <c r="A9" s="1" t="s">
        <v>19</v>
      </c>
      <c r="B9">
        <v>38</v>
      </c>
      <c r="C9">
        <v>2688.3</v>
      </c>
      <c r="D9">
        <v>5</v>
      </c>
      <c r="E9" s="1" t="s">
        <v>12</v>
      </c>
      <c r="F9">
        <v>835.39</v>
      </c>
      <c r="G9">
        <v>6</v>
      </c>
      <c r="H9">
        <v>1000</v>
      </c>
      <c r="I9">
        <v>1783</v>
      </c>
      <c r="J9">
        <v>1852.9</v>
      </c>
      <c r="K9">
        <v>10</v>
      </c>
    </row>
    <row r="10" spans="1:11" x14ac:dyDescent="0.25">
      <c r="A10" s="1" t="s">
        <v>20</v>
      </c>
      <c r="B10">
        <v>39</v>
      </c>
      <c r="C10">
        <v>2784.2</v>
      </c>
      <c r="D10">
        <v>5</v>
      </c>
      <c r="E10" s="1" t="s">
        <v>12</v>
      </c>
      <c r="F10">
        <v>937.77</v>
      </c>
      <c r="G10">
        <v>5</v>
      </c>
      <c r="H10">
        <v>1000</v>
      </c>
      <c r="I10">
        <v>1482</v>
      </c>
      <c r="J10">
        <v>1846.44</v>
      </c>
      <c r="K10">
        <v>10</v>
      </c>
    </row>
    <row r="11" spans="1:11" x14ac:dyDescent="0.25">
      <c r="A11" s="1" t="s">
        <v>21</v>
      </c>
      <c r="B11">
        <v>39</v>
      </c>
      <c r="C11">
        <v>3551.58</v>
      </c>
      <c r="D11">
        <v>6</v>
      </c>
      <c r="E11" s="1" t="s">
        <v>12</v>
      </c>
      <c r="F11">
        <v>1176.3399999999999</v>
      </c>
      <c r="G11">
        <v>6</v>
      </c>
      <c r="H11">
        <v>1000</v>
      </c>
      <c r="I11">
        <v>1434</v>
      </c>
      <c r="J11">
        <v>2375.25</v>
      </c>
      <c r="K11">
        <v>10</v>
      </c>
    </row>
    <row r="12" spans="1:11" x14ac:dyDescent="0.25">
      <c r="A12" s="1" t="s">
        <v>22</v>
      </c>
      <c r="B12">
        <v>44</v>
      </c>
      <c r="C12">
        <v>2972.04</v>
      </c>
      <c r="D12">
        <v>6</v>
      </c>
      <c r="E12" s="1" t="s">
        <v>12</v>
      </c>
      <c r="F12">
        <v>1118.1300000000001</v>
      </c>
      <c r="G12">
        <v>8</v>
      </c>
      <c r="H12">
        <v>1000</v>
      </c>
      <c r="I12">
        <v>1488</v>
      </c>
      <c r="J12">
        <v>1853.91</v>
      </c>
      <c r="K12">
        <v>10</v>
      </c>
    </row>
    <row r="13" spans="1:11" x14ac:dyDescent="0.25">
      <c r="A13" s="1" t="s">
        <v>23</v>
      </c>
      <c r="B13">
        <v>45</v>
      </c>
      <c r="C13">
        <v>3701.07</v>
      </c>
      <c r="D13">
        <v>6</v>
      </c>
      <c r="E13" s="1" t="s">
        <v>12</v>
      </c>
      <c r="F13">
        <v>1086.79</v>
      </c>
      <c r="G13">
        <v>9</v>
      </c>
      <c r="H13">
        <v>1000</v>
      </c>
      <c r="I13">
        <v>2413</v>
      </c>
      <c r="J13">
        <v>2614.2800000000002</v>
      </c>
      <c r="K13">
        <v>10</v>
      </c>
    </row>
    <row r="14" spans="1:11" x14ac:dyDescent="0.25">
      <c r="A14" s="1" t="s">
        <v>24</v>
      </c>
      <c r="B14">
        <v>45</v>
      </c>
      <c r="C14">
        <v>3403.28</v>
      </c>
      <c r="D14">
        <v>7</v>
      </c>
      <c r="E14" s="1" t="s">
        <v>12</v>
      </c>
      <c r="F14">
        <v>1132.4100000000001</v>
      </c>
      <c r="G14">
        <v>9</v>
      </c>
      <c r="H14">
        <v>1000</v>
      </c>
      <c r="I14">
        <v>2365</v>
      </c>
      <c r="J14">
        <v>2270.87</v>
      </c>
      <c r="K14">
        <v>10</v>
      </c>
    </row>
    <row r="15" spans="1:11" x14ac:dyDescent="0.25">
      <c r="A15" s="1" t="s">
        <v>25</v>
      </c>
      <c r="B15">
        <v>46</v>
      </c>
      <c r="C15">
        <v>3120.68</v>
      </c>
      <c r="D15">
        <v>7</v>
      </c>
      <c r="E15" s="1" t="s">
        <v>12</v>
      </c>
      <c r="F15">
        <v>978.41</v>
      </c>
      <c r="G15">
        <v>8</v>
      </c>
      <c r="H15">
        <v>1000</v>
      </c>
      <c r="I15">
        <v>1677</v>
      </c>
      <c r="J15">
        <v>2142.27</v>
      </c>
      <c r="K15">
        <v>10</v>
      </c>
    </row>
    <row r="16" spans="1:11" x14ac:dyDescent="0.25">
      <c r="A16" s="1" t="s">
        <v>26</v>
      </c>
      <c r="B16">
        <v>53</v>
      </c>
      <c r="C16">
        <v>4057.3</v>
      </c>
      <c r="D16">
        <v>7</v>
      </c>
      <c r="E16" s="1" t="s">
        <v>12</v>
      </c>
      <c r="F16">
        <v>1236.44</v>
      </c>
      <c r="G16">
        <v>10</v>
      </c>
      <c r="H16">
        <v>1000</v>
      </c>
      <c r="I16">
        <v>2957</v>
      </c>
      <c r="J16">
        <v>2820.86</v>
      </c>
      <c r="K16">
        <v>10</v>
      </c>
    </row>
    <row r="17" spans="1:11" x14ac:dyDescent="0.25">
      <c r="A17" s="1" t="s">
        <v>27</v>
      </c>
      <c r="B17">
        <v>54</v>
      </c>
      <c r="C17">
        <v>4833.97</v>
      </c>
      <c r="D17">
        <v>7</v>
      </c>
      <c r="E17" s="1" t="s">
        <v>12</v>
      </c>
      <c r="F17">
        <v>1326.85</v>
      </c>
      <c r="G17">
        <v>8</v>
      </c>
      <c r="H17">
        <v>1000</v>
      </c>
      <c r="I17">
        <v>3042</v>
      </c>
      <c r="J17">
        <v>3507.12</v>
      </c>
      <c r="K17">
        <v>10</v>
      </c>
    </row>
    <row r="18" spans="1:11" x14ac:dyDescent="0.25">
      <c r="A18" s="1" t="s">
        <v>28</v>
      </c>
      <c r="B18">
        <v>55</v>
      </c>
      <c r="C18">
        <v>4101.74</v>
      </c>
      <c r="D18">
        <v>9</v>
      </c>
      <c r="E18" s="1" t="s">
        <v>12</v>
      </c>
      <c r="F18">
        <v>1476.58</v>
      </c>
      <c r="G18">
        <v>10</v>
      </c>
      <c r="H18">
        <v>1000</v>
      </c>
      <c r="I18">
        <v>3300</v>
      </c>
      <c r="J18">
        <v>2625.16</v>
      </c>
      <c r="K18">
        <v>10</v>
      </c>
    </row>
    <row r="19" spans="1:11" x14ac:dyDescent="0.25">
      <c r="A19" s="1" t="s">
        <v>29</v>
      </c>
      <c r="B19">
        <v>60</v>
      </c>
      <c r="C19">
        <v>4952.92</v>
      </c>
      <c r="D19">
        <v>9</v>
      </c>
      <c r="E19" s="1" t="s">
        <v>12</v>
      </c>
      <c r="F19">
        <v>1459.25</v>
      </c>
      <c r="G19">
        <v>11</v>
      </c>
      <c r="H19">
        <v>1000</v>
      </c>
      <c r="I19">
        <v>4229</v>
      </c>
      <c r="J19">
        <v>3493.67</v>
      </c>
      <c r="K19">
        <v>10</v>
      </c>
    </row>
    <row r="20" spans="1:11" x14ac:dyDescent="0.25">
      <c r="A20" s="1" t="s">
        <v>30</v>
      </c>
      <c r="B20">
        <v>61</v>
      </c>
      <c r="C20">
        <v>4660.62</v>
      </c>
      <c r="D20">
        <v>9</v>
      </c>
      <c r="E20" s="1" t="s">
        <v>12</v>
      </c>
      <c r="F20">
        <v>1558.28</v>
      </c>
      <c r="G20">
        <v>9</v>
      </c>
      <c r="H20">
        <v>1000</v>
      </c>
      <c r="I20">
        <v>4235</v>
      </c>
      <c r="J20">
        <v>3102.33</v>
      </c>
      <c r="K20">
        <v>10</v>
      </c>
    </row>
    <row r="21" spans="1:11" x14ac:dyDescent="0.25">
      <c r="A21" s="1" t="s">
        <v>31</v>
      </c>
      <c r="B21">
        <v>62</v>
      </c>
      <c r="C21">
        <v>4532.13</v>
      </c>
      <c r="D21">
        <v>8</v>
      </c>
      <c r="E21" s="1" t="s">
        <v>12</v>
      </c>
      <c r="F21">
        <v>1131.17</v>
      </c>
      <c r="G21">
        <v>10</v>
      </c>
      <c r="H21">
        <v>1000</v>
      </c>
      <c r="I21">
        <v>5663</v>
      </c>
      <c r="J21">
        <v>3400.96</v>
      </c>
      <c r="K21">
        <v>10</v>
      </c>
    </row>
    <row r="22" spans="1:11" x14ac:dyDescent="0.25">
      <c r="A22" s="1" t="s">
        <v>32</v>
      </c>
      <c r="B22">
        <v>63</v>
      </c>
      <c r="C22">
        <v>5352.46</v>
      </c>
      <c r="D22">
        <v>10</v>
      </c>
      <c r="E22" s="1" t="s">
        <v>12</v>
      </c>
      <c r="F22">
        <v>1709.6</v>
      </c>
      <c r="G22">
        <v>13</v>
      </c>
      <c r="H22">
        <v>1000</v>
      </c>
      <c r="I22">
        <v>4359</v>
      </c>
      <c r="J22">
        <v>3642.86</v>
      </c>
      <c r="K22">
        <v>10</v>
      </c>
    </row>
    <row r="23" spans="1:11" x14ac:dyDescent="0.25">
      <c r="A23" s="1" t="s">
        <v>33</v>
      </c>
      <c r="B23">
        <v>64</v>
      </c>
      <c r="C23">
        <v>3699.38</v>
      </c>
      <c r="D23">
        <v>9</v>
      </c>
      <c r="E23" s="1" t="s">
        <v>12</v>
      </c>
      <c r="F23">
        <v>1122.1300000000001</v>
      </c>
      <c r="G23">
        <v>11</v>
      </c>
      <c r="H23">
        <v>1000</v>
      </c>
      <c r="I23">
        <v>5710</v>
      </c>
      <c r="J23">
        <v>2577.25</v>
      </c>
      <c r="K23">
        <v>10</v>
      </c>
    </row>
    <row r="24" spans="1:11" x14ac:dyDescent="0.25">
      <c r="A24" s="1" t="s">
        <v>34</v>
      </c>
      <c r="B24">
        <v>65</v>
      </c>
      <c r="C24">
        <v>5741.78</v>
      </c>
      <c r="D24">
        <v>9</v>
      </c>
      <c r="E24" s="1" t="s">
        <v>12</v>
      </c>
      <c r="F24">
        <v>1756.02</v>
      </c>
      <c r="G24">
        <v>10</v>
      </c>
      <c r="H24">
        <v>1000</v>
      </c>
      <c r="I24">
        <v>5297</v>
      </c>
      <c r="J24">
        <v>3985.76</v>
      </c>
      <c r="K24">
        <v>10</v>
      </c>
    </row>
    <row r="25" spans="1:11" x14ac:dyDescent="0.25">
      <c r="A25" s="1" t="s">
        <v>35</v>
      </c>
      <c r="B25">
        <v>69</v>
      </c>
      <c r="C25">
        <v>4995.3900000000003</v>
      </c>
      <c r="D25">
        <v>9</v>
      </c>
      <c r="E25" s="1" t="s">
        <v>12</v>
      </c>
      <c r="F25">
        <v>1513.96</v>
      </c>
      <c r="G25">
        <v>10</v>
      </c>
      <c r="H25">
        <v>1000</v>
      </c>
      <c r="I25">
        <v>6642</v>
      </c>
      <c r="J25">
        <v>3481.43</v>
      </c>
      <c r="K25">
        <v>10</v>
      </c>
    </row>
    <row r="26" spans="1:11" x14ac:dyDescent="0.25">
      <c r="A26" s="1" t="s">
        <v>36</v>
      </c>
      <c r="B26">
        <v>80</v>
      </c>
      <c r="C26">
        <v>5122.54</v>
      </c>
      <c r="D26">
        <v>10</v>
      </c>
      <c r="E26" s="1" t="s">
        <v>12</v>
      </c>
      <c r="F26">
        <v>1392.59</v>
      </c>
      <c r="G26">
        <v>12</v>
      </c>
      <c r="H26">
        <v>1000</v>
      </c>
      <c r="I26">
        <v>8701</v>
      </c>
      <c r="J26">
        <v>3729.95</v>
      </c>
      <c r="K26">
        <v>10</v>
      </c>
    </row>
    <row r="27" spans="1:11" x14ac:dyDescent="0.25">
      <c r="A27" s="1" t="s">
        <v>37</v>
      </c>
      <c r="B27">
        <v>101</v>
      </c>
      <c r="C27">
        <v>4868.78</v>
      </c>
      <c r="D27">
        <v>10</v>
      </c>
      <c r="E27" s="1" t="s">
        <v>12</v>
      </c>
      <c r="F27">
        <v>1113.95</v>
      </c>
      <c r="G27">
        <v>12</v>
      </c>
      <c r="H27">
        <v>1000</v>
      </c>
      <c r="I27">
        <v>23912</v>
      </c>
      <c r="J27">
        <v>3754.84</v>
      </c>
      <c r="K27">
        <v>10</v>
      </c>
    </row>
    <row r="28" spans="1:11" x14ac:dyDescent="0.25">
      <c r="A28" s="1" t="s">
        <v>38</v>
      </c>
      <c r="B28">
        <v>101</v>
      </c>
      <c r="C28">
        <v>6509.65</v>
      </c>
      <c r="D28">
        <v>10</v>
      </c>
      <c r="E28" s="1" t="s">
        <v>12</v>
      </c>
      <c r="F28">
        <v>1519.96</v>
      </c>
      <c r="G28">
        <v>10</v>
      </c>
      <c r="H28">
        <v>1000</v>
      </c>
      <c r="I28">
        <v>17948</v>
      </c>
      <c r="J28">
        <v>4989.6899999999996</v>
      </c>
      <c r="K28">
        <v>10</v>
      </c>
    </row>
    <row r="29" spans="1:11" x14ac:dyDescent="0.25">
      <c r="A29" s="1" t="s">
        <v>39</v>
      </c>
      <c r="B29">
        <v>101</v>
      </c>
      <c r="C29">
        <v>6056.92</v>
      </c>
      <c r="D29">
        <v>8</v>
      </c>
      <c r="E29" s="1" t="s">
        <v>12</v>
      </c>
      <c r="F29">
        <v>1242.3</v>
      </c>
      <c r="G29">
        <v>8</v>
      </c>
      <c r="H29">
        <v>1000</v>
      </c>
      <c r="I29">
        <v>24973</v>
      </c>
      <c r="J29">
        <v>4814.62</v>
      </c>
      <c r="K29">
        <v>10</v>
      </c>
    </row>
    <row r="30" spans="1:11" x14ac:dyDescent="0.25">
      <c r="A30" s="1"/>
      <c r="E30" s="1"/>
      <c r="I30">
        <f>AVERAGE(Tabou_1000_10[Temps d''execution])</f>
        <v>5059.8214285714284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40EC6-1682-4D63-9551-E12F9EE5A179}">
  <dimension ref="A1:K30"/>
  <sheetViews>
    <sheetView workbookViewId="0">
      <selection activeCell="G27" sqref="G27"/>
    </sheetView>
  </sheetViews>
  <sheetFormatPr baseColWidth="10" defaultRowHeight="15" x14ac:dyDescent="0.25"/>
  <cols>
    <col min="1" max="1" width="13.7109375" bestFit="1" customWidth="1"/>
    <col min="2" max="2" width="12.140625" bestFit="1" customWidth="1"/>
    <col min="3" max="3" width="16.85546875" bestFit="1" customWidth="1"/>
    <col min="4" max="4" width="18.7109375" bestFit="1" customWidth="1"/>
    <col min="5" max="5" width="18.42578125" bestFit="1" customWidth="1"/>
    <col min="6" max="6" width="16.85546875" bestFit="1" customWidth="1"/>
    <col min="7" max="7" width="19.42578125" bestFit="1" customWidth="1"/>
    <col min="8" max="8" width="19.7109375" bestFit="1" customWidth="1"/>
    <col min="9" max="9" width="20.28515625" bestFit="1" customWidth="1"/>
    <col min="10" max="10" width="21.5703125" bestFit="1" customWidth="1"/>
    <col min="11" max="11" width="18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 t="s">
        <v>11</v>
      </c>
      <c r="B2">
        <v>32</v>
      </c>
      <c r="C2">
        <v>2660.89</v>
      </c>
      <c r="D2">
        <v>5</v>
      </c>
      <c r="E2" s="1" t="s">
        <v>12</v>
      </c>
      <c r="F2">
        <v>1027.5</v>
      </c>
      <c r="G2">
        <v>6</v>
      </c>
      <c r="H2">
        <v>1000</v>
      </c>
      <c r="I2">
        <v>1316</v>
      </c>
      <c r="J2">
        <v>1633.39</v>
      </c>
      <c r="K2">
        <v>20</v>
      </c>
    </row>
    <row r="3" spans="1:11" x14ac:dyDescent="0.25">
      <c r="A3" s="1" t="s">
        <v>13</v>
      </c>
      <c r="B3">
        <v>33</v>
      </c>
      <c r="C3">
        <v>3020.5</v>
      </c>
      <c r="D3">
        <v>5</v>
      </c>
      <c r="E3" s="1" t="s">
        <v>12</v>
      </c>
      <c r="F3">
        <v>991.59</v>
      </c>
      <c r="G3">
        <v>5</v>
      </c>
      <c r="H3">
        <v>1000</v>
      </c>
      <c r="I3">
        <v>925</v>
      </c>
      <c r="J3">
        <v>2028.91</v>
      </c>
      <c r="K3">
        <v>20</v>
      </c>
    </row>
    <row r="4" spans="1:11" x14ac:dyDescent="0.25">
      <c r="A4" s="1" t="s">
        <v>14</v>
      </c>
      <c r="B4">
        <v>33</v>
      </c>
      <c r="C4">
        <v>2675.74</v>
      </c>
      <c r="D4">
        <v>6</v>
      </c>
      <c r="E4" s="1" t="s">
        <v>12</v>
      </c>
      <c r="F4">
        <v>867.56</v>
      </c>
      <c r="G4">
        <v>6</v>
      </c>
      <c r="H4">
        <v>1000</v>
      </c>
      <c r="I4">
        <v>1007</v>
      </c>
      <c r="J4">
        <v>1808.17</v>
      </c>
      <c r="K4">
        <v>20</v>
      </c>
    </row>
    <row r="5" spans="1:11" x14ac:dyDescent="0.25">
      <c r="A5" s="1" t="s">
        <v>15</v>
      </c>
      <c r="B5">
        <v>34</v>
      </c>
      <c r="C5">
        <v>3000.95</v>
      </c>
      <c r="D5">
        <v>5</v>
      </c>
      <c r="E5" s="1" t="s">
        <v>12</v>
      </c>
      <c r="F5">
        <v>953.48</v>
      </c>
      <c r="G5">
        <v>6</v>
      </c>
      <c r="H5">
        <v>1000</v>
      </c>
      <c r="I5">
        <v>1082</v>
      </c>
      <c r="J5">
        <v>2047.47</v>
      </c>
      <c r="K5">
        <v>20</v>
      </c>
    </row>
    <row r="6" spans="1:11" x14ac:dyDescent="0.25">
      <c r="A6" s="1" t="s">
        <v>16</v>
      </c>
      <c r="B6">
        <v>36</v>
      </c>
      <c r="C6">
        <v>2772.49</v>
      </c>
      <c r="D6">
        <v>5</v>
      </c>
      <c r="E6" s="1" t="s">
        <v>12</v>
      </c>
      <c r="F6">
        <v>935.01</v>
      </c>
      <c r="G6">
        <v>6</v>
      </c>
      <c r="H6">
        <v>1000</v>
      </c>
      <c r="I6">
        <v>1447</v>
      </c>
      <c r="J6">
        <v>1837.47</v>
      </c>
      <c r="K6">
        <v>20</v>
      </c>
    </row>
    <row r="7" spans="1:11" x14ac:dyDescent="0.25">
      <c r="A7" s="1" t="s">
        <v>17</v>
      </c>
      <c r="B7">
        <v>37</v>
      </c>
      <c r="C7">
        <v>2568.84</v>
      </c>
      <c r="D7">
        <v>5</v>
      </c>
      <c r="E7" s="1" t="s">
        <v>12</v>
      </c>
      <c r="F7">
        <v>954.9</v>
      </c>
      <c r="G7">
        <v>5</v>
      </c>
      <c r="H7">
        <v>1000</v>
      </c>
      <c r="I7">
        <v>1395</v>
      </c>
      <c r="J7">
        <v>1613.94</v>
      </c>
      <c r="K7">
        <v>20</v>
      </c>
    </row>
    <row r="8" spans="1:11" x14ac:dyDescent="0.25">
      <c r="A8" s="1" t="s">
        <v>18</v>
      </c>
      <c r="B8">
        <v>37</v>
      </c>
      <c r="C8">
        <v>2954.79</v>
      </c>
      <c r="D8">
        <v>6</v>
      </c>
      <c r="E8" s="1" t="s">
        <v>12</v>
      </c>
      <c r="F8">
        <v>1081.71</v>
      </c>
      <c r="G8">
        <v>7</v>
      </c>
      <c r="H8">
        <v>1000</v>
      </c>
      <c r="I8">
        <v>1243</v>
      </c>
      <c r="J8">
        <v>1873.08</v>
      </c>
      <c r="K8">
        <v>20</v>
      </c>
    </row>
    <row r="9" spans="1:11" x14ac:dyDescent="0.25">
      <c r="A9" s="1" t="s">
        <v>19</v>
      </c>
      <c r="B9">
        <v>38</v>
      </c>
      <c r="C9">
        <v>2560.5</v>
      </c>
      <c r="D9">
        <v>5</v>
      </c>
      <c r="E9" s="1" t="s">
        <v>12</v>
      </c>
      <c r="F9">
        <v>831.56</v>
      </c>
      <c r="G9">
        <v>6</v>
      </c>
      <c r="H9">
        <v>1000</v>
      </c>
      <c r="I9">
        <v>1267</v>
      </c>
      <c r="J9">
        <v>1728.93</v>
      </c>
      <c r="K9">
        <v>20</v>
      </c>
    </row>
    <row r="10" spans="1:11" x14ac:dyDescent="0.25">
      <c r="A10" s="1" t="s">
        <v>20</v>
      </c>
      <c r="B10">
        <v>39</v>
      </c>
      <c r="C10">
        <v>2893.1</v>
      </c>
      <c r="D10">
        <v>5</v>
      </c>
      <c r="E10" s="1" t="s">
        <v>12</v>
      </c>
      <c r="F10">
        <v>1007.91</v>
      </c>
      <c r="G10">
        <v>7</v>
      </c>
      <c r="H10">
        <v>1000</v>
      </c>
      <c r="I10">
        <v>1393</v>
      </c>
      <c r="J10">
        <v>1885.2</v>
      </c>
      <c r="K10">
        <v>20</v>
      </c>
    </row>
    <row r="11" spans="1:11" x14ac:dyDescent="0.25">
      <c r="A11" s="1" t="s">
        <v>21</v>
      </c>
      <c r="B11">
        <v>39</v>
      </c>
      <c r="C11">
        <v>3023.95</v>
      </c>
      <c r="D11">
        <v>6</v>
      </c>
      <c r="E11" s="1" t="s">
        <v>12</v>
      </c>
      <c r="F11">
        <v>1078.48</v>
      </c>
      <c r="G11">
        <v>6</v>
      </c>
      <c r="H11">
        <v>1000</v>
      </c>
      <c r="I11">
        <v>1694</v>
      </c>
      <c r="J11">
        <v>1945.47</v>
      </c>
      <c r="K11">
        <v>20</v>
      </c>
    </row>
    <row r="12" spans="1:11" x14ac:dyDescent="0.25">
      <c r="A12" s="1" t="s">
        <v>22</v>
      </c>
      <c r="B12">
        <v>44</v>
      </c>
      <c r="C12">
        <v>2889.53</v>
      </c>
      <c r="D12">
        <v>6</v>
      </c>
      <c r="E12" s="1" t="s">
        <v>12</v>
      </c>
      <c r="F12">
        <v>943.44</v>
      </c>
      <c r="G12">
        <v>8</v>
      </c>
      <c r="H12">
        <v>1000</v>
      </c>
      <c r="I12">
        <v>2474</v>
      </c>
      <c r="J12">
        <v>1946.09</v>
      </c>
      <c r="K12">
        <v>20</v>
      </c>
    </row>
    <row r="13" spans="1:11" x14ac:dyDescent="0.25">
      <c r="A13" s="1" t="s">
        <v>23</v>
      </c>
      <c r="B13">
        <v>45</v>
      </c>
      <c r="C13">
        <v>3067.51</v>
      </c>
      <c r="D13">
        <v>6</v>
      </c>
      <c r="E13" s="1" t="s">
        <v>12</v>
      </c>
      <c r="F13">
        <v>1010.66</v>
      </c>
      <c r="G13">
        <v>8</v>
      </c>
      <c r="H13">
        <v>1000</v>
      </c>
      <c r="I13">
        <v>2950</v>
      </c>
      <c r="J13">
        <v>2056.85</v>
      </c>
      <c r="K13">
        <v>20</v>
      </c>
    </row>
    <row r="14" spans="1:11" x14ac:dyDescent="0.25">
      <c r="A14" s="1" t="s">
        <v>24</v>
      </c>
      <c r="B14">
        <v>45</v>
      </c>
      <c r="C14">
        <v>2823.07</v>
      </c>
      <c r="D14">
        <v>7</v>
      </c>
      <c r="E14" s="1" t="s">
        <v>12</v>
      </c>
      <c r="F14">
        <v>948.8</v>
      </c>
      <c r="G14">
        <v>8</v>
      </c>
      <c r="H14">
        <v>1000</v>
      </c>
      <c r="I14">
        <v>2136</v>
      </c>
      <c r="J14">
        <v>1874.27</v>
      </c>
      <c r="K14">
        <v>20</v>
      </c>
    </row>
    <row r="15" spans="1:11" x14ac:dyDescent="0.25">
      <c r="A15" s="1" t="s">
        <v>25</v>
      </c>
      <c r="B15">
        <v>46</v>
      </c>
      <c r="C15">
        <v>3338.27</v>
      </c>
      <c r="D15">
        <v>7</v>
      </c>
      <c r="E15" s="1" t="s">
        <v>12</v>
      </c>
      <c r="F15">
        <v>1011.42</v>
      </c>
      <c r="G15">
        <v>8</v>
      </c>
      <c r="H15">
        <v>1000</v>
      </c>
      <c r="I15">
        <v>3196</v>
      </c>
      <c r="J15">
        <v>2326.85</v>
      </c>
      <c r="K15">
        <v>20</v>
      </c>
    </row>
    <row r="16" spans="1:11" x14ac:dyDescent="0.25">
      <c r="A16" s="1" t="s">
        <v>26</v>
      </c>
      <c r="B16">
        <v>53</v>
      </c>
      <c r="C16">
        <v>3452.32</v>
      </c>
      <c r="D16">
        <v>7</v>
      </c>
      <c r="E16" s="1" t="s">
        <v>12</v>
      </c>
      <c r="F16">
        <v>1229.5</v>
      </c>
      <c r="G16">
        <v>7</v>
      </c>
      <c r="H16">
        <v>1000</v>
      </c>
      <c r="I16">
        <v>3760</v>
      </c>
      <c r="J16">
        <v>2222.83</v>
      </c>
      <c r="K16">
        <v>20</v>
      </c>
    </row>
    <row r="17" spans="1:11" x14ac:dyDescent="0.25">
      <c r="A17" s="1" t="s">
        <v>27</v>
      </c>
      <c r="B17">
        <v>54</v>
      </c>
      <c r="C17">
        <v>4571.41</v>
      </c>
      <c r="D17">
        <v>7</v>
      </c>
      <c r="E17" s="1" t="s">
        <v>12</v>
      </c>
      <c r="F17">
        <v>1361.96</v>
      </c>
      <c r="G17">
        <v>9</v>
      </c>
      <c r="H17">
        <v>1000</v>
      </c>
      <c r="I17">
        <v>4312</v>
      </c>
      <c r="J17">
        <v>3209.45</v>
      </c>
      <c r="K17">
        <v>20</v>
      </c>
    </row>
    <row r="18" spans="1:11" x14ac:dyDescent="0.25">
      <c r="A18" s="1" t="s">
        <v>28</v>
      </c>
      <c r="B18">
        <v>55</v>
      </c>
      <c r="C18">
        <v>4278.88</v>
      </c>
      <c r="D18">
        <v>9</v>
      </c>
      <c r="E18" s="1" t="s">
        <v>12</v>
      </c>
      <c r="F18">
        <v>1470.31</v>
      </c>
      <c r="G18">
        <v>9</v>
      </c>
      <c r="H18">
        <v>1000</v>
      </c>
      <c r="I18">
        <v>3043</v>
      </c>
      <c r="J18">
        <v>2808.57</v>
      </c>
      <c r="K18">
        <v>20</v>
      </c>
    </row>
    <row r="19" spans="1:11" x14ac:dyDescent="0.25">
      <c r="A19" s="1" t="s">
        <v>29</v>
      </c>
      <c r="B19">
        <v>60</v>
      </c>
      <c r="C19">
        <v>4102.78</v>
      </c>
      <c r="D19">
        <v>9</v>
      </c>
      <c r="E19" s="1" t="s">
        <v>12</v>
      </c>
      <c r="F19">
        <v>1405.98</v>
      </c>
      <c r="G19">
        <v>10</v>
      </c>
      <c r="H19">
        <v>1000</v>
      </c>
      <c r="I19">
        <v>4623</v>
      </c>
      <c r="J19">
        <v>2696.8</v>
      </c>
      <c r="K19">
        <v>20</v>
      </c>
    </row>
    <row r="20" spans="1:11" x14ac:dyDescent="0.25">
      <c r="A20" s="1" t="s">
        <v>30</v>
      </c>
      <c r="B20">
        <v>61</v>
      </c>
      <c r="C20">
        <v>4419.33</v>
      </c>
      <c r="D20">
        <v>9</v>
      </c>
      <c r="E20" s="1" t="s">
        <v>12</v>
      </c>
      <c r="F20">
        <v>1415.62</v>
      </c>
      <c r="G20">
        <v>10</v>
      </c>
      <c r="H20">
        <v>1000</v>
      </c>
      <c r="I20">
        <v>3610</v>
      </c>
      <c r="J20">
        <v>3003.71</v>
      </c>
      <c r="K20">
        <v>20</v>
      </c>
    </row>
    <row r="21" spans="1:11" x14ac:dyDescent="0.25">
      <c r="A21" s="1" t="s">
        <v>31</v>
      </c>
      <c r="B21">
        <v>62</v>
      </c>
      <c r="C21">
        <v>4222.5600000000004</v>
      </c>
      <c r="D21">
        <v>8</v>
      </c>
      <c r="E21" s="1" t="s">
        <v>12</v>
      </c>
      <c r="F21">
        <v>1228.5999999999999</v>
      </c>
      <c r="G21">
        <v>9</v>
      </c>
      <c r="H21">
        <v>1000</v>
      </c>
      <c r="I21">
        <v>4781</v>
      </c>
      <c r="J21">
        <v>2993.96</v>
      </c>
      <c r="K21">
        <v>20</v>
      </c>
    </row>
    <row r="22" spans="1:11" x14ac:dyDescent="0.25">
      <c r="A22" s="1" t="s">
        <v>32</v>
      </c>
      <c r="B22">
        <v>63</v>
      </c>
      <c r="C22">
        <v>6159.36</v>
      </c>
      <c r="D22">
        <v>10</v>
      </c>
      <c r="E22" s="1" t="s">
        <v>12</v>
      </c>
      <c r="F22">
        <v>2231.98</v>
      </c>
      <c r="G22">
        <v>13</v>
      </c>
      <c r="H22">
        <v>1000</v>
      </c>
      <c r="I22">
        <v>4401</v>
      </c>
      <c r="J22">
        <v>3927.38</v>
      </c>
      <c r="K22">
        <v>20</v>
      </c>
    </row>
    <row r="23" spans="1:11" x14ac:dyDescent="0.25">
      <c r="A23" s="1" t="s">
        <v>33</v>
      </c>
      <c r="B23">
        <v>64</v>
      </c>
      <c r="C23">
        <v>3988.37</v>
      </c>
      <c r="D23">
        <v>9</v>
      </c>
      <c r="E23" s="1" t="s">
        <v>12</v>
      </c>
      <c r="F23">
        <v>1204.52</v>
      </c>
      <c r="G23">
        <v>11</v>
      </c>
      <c r="H23">
        <v>1000</v>
      </c>
      <c r="I23">
        <v>6468</v>
      </c>
      <c r="J23">
        <v>2783.85</v>
      </c>
      <c r="K23">
        <v>20</v>
      </c>
    </row>
    <row r="24" spans="1:11" x14ac:dyDescent="0.25">
      <c r="A24" s="1" t="s">
        <v>34</v>
      </c>
      <c r="B24">
        <v>65</v>
      </c>
      <c r="C24">
        <v>5607.84</v>
      </c>
      <c r="D24">
        <v>9</v>
      </c>
      <c r="E24" s="1" t="s">
        <v>12</v>
      </c>
      <c r="F24">
        <v>1768.62</v>
      </c>
      <c r="G24">
        <v>10</v>
      </c>
      <c r="H24">
        <v>1000</v>
      </c>
      <c r="I24">
        <v>4100</v>
      </c>
      <c r="J24">
        <v>3839.22</v>
      </c>
      <c r="K24">
        <v>20</v>
      </c>
    </row>
    <row r="25" spans="1:11" x14ac:dyDescent="0.25">
      <c r="A25" s="1" t="s">
        <v>35</v>
      </c>
      <c r="B25">
        <v>69</v>
      </c>
      <c r="C25">
        <v>4757.07</v>
      </c>
      <c r="D25">
        <v>9</v>
      </c>
      <c r="E25" s="1" t="s">
        <v>12</v>
      </c>
      <c r="F25">
        <v>1476.31</v>
      </c>
      <c r="G25">
        <v>12</v>
      </c>
      <c r="H25">
        <v>1000</v>
      </c>
      <c r="I25">
        <v>6062</v>
      </c>
      <c r="J25">
        <v>3280.76</v>
      </c>
      <c r="K25">
        <v>20</v>
      </c>
    </row>
    <row r="26" spans="1:11" x14ac:dyDescent="0.25">
      <c r="A26" s="1" t="s">
        <v>36</v>
      </c>
      <c r="B26">
        <v>80</v>
      </c>
      <c r="C26">
        <v>5323.27</v>
      </c>
      <c r="D26">
        <v>10</v>
      </c>
      <c r="E26" s="1" t="s">
        <v>12</v>
      </c>
      <c r="F26">
        <v>1493.84</v>
      </c>
      <c r="G26">
        <v>12</v>
      </c>
      <c r="H26">
        <v>1000</v>
      </c>
      <c r="I26">
        <v>9540</v>
      </c>
      <c r="J26">
        <v>3829.43</v>
      </c>
      <c r="K26">
        <v>20</v>
      </c>
    </row>
    <row r="27" spans="1:11" x14ac:dyDescent="0.25">
      <c r="A27" s="1" t="s">
        <v>37</v>
      </c>
      <c r="B27">
        <v>101</v>
      </c>
      <c r="C27">
        <v>7043.04</v>
      </c>
      <c r="D27">
        <v>10</v>
      </c>
      <c r="E27" s="1" t="s">
        <v>12</v>
      </c>
      <c r="F27">
        <v>1582.95</v>
      </c>
      <c r="G27">
        <v>9</v>
      </c>
      <c r="H27">
        <v>1000</v>
      </c>
      <c r="I27">
        <v>28276</v>
      </c>
      <c r="J27">
        <v>5460.09</v>
      </c>
      <c r="K27">
        <v>20</v>
      </c>
    </row>
    <row r="28" spans="1:11" x14ac:dyDescent="0.25">
      <c r="A28" s="1" t="s">
        <v>38</v>
      </c>
      <c r="B28">
        <v>101</v>
      </c>
      <c r="C28">
        <v>5136.67</v>
      </c>
      <c r="D28">
        <v>10</v>
      </c>
      <c r="E28" s="1" t="s">
        <v>12</v>
      </c>
      <c r="F28">
        <v>1150.03</v>
      </c>
      <c r="G28">
        <v>11</v>
      </c>
      <c r="H28">
        <v>1000</v>
      </c>
      <c r="I28">
        <v>26222</v>
      </c>
      <c r="J28">
        <v>3986.64</v>
      </c>
      <c r="K28">
        <v>20</v>
      </c>
    </row>
    <row r="29" spans="1:11" x14ac:dyDescent="0.25">
      <c r="A29" s="1" t="s">
        <v>39</v>
      </c>
      <c r="B29">
        <v>101</v>
      </c>
      <c r="C29">
        <v>4344.6000000000004</v>
      </c>
      <c r="D29">
        <v>8</v>
      </c>
      <c r="E29" s="1" t="s">
        <v>12</v>
      </c>
      <c r="F29">
        <v>917.36</v>
      </c>
      <c r="G29">
        <v>9</v>
      </c>
      <c r="H29">
        <v>1000</v>
      </c>
      <c r="I29">
        <v>28637</v>
      </c>
      <c r="J29">
        <v>3427.24</v>
      </c>
      <c r="K29">
        <v>20</v>
      </c>
    </row>
    <row r="30" spans="1:11" x14ac:dyDescent="0.25">
      <c r="A30" s="1"/>
      <c r="E30" s="1"/>
      <c r="I30">
        <f>AVERAGE(Tabou_1000_20[Temps d''execution])</f>
        <v>5762.8571428571431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C72C8-0855-4B77-B7D1-2E13A51225ED}">
  <dimension ref="A1:K30"/>
  <sheetViews>
    <sheetView workbookViewId="0">
      <selection activeCell="G17" sqref="G17"/>
    </sheetView>
  </sheetViews>
  <sheetFormatPr baseColWidth="10" defaultRowHeight="15" x14ac:dyDescent="0.25"/>
  <cols>
    <col min="1" max="1" width="13.7109375" bestFit="1" customWidth="1"/>
    <col min="2" max="2" width="12.140625" bestFit="1" customWidth="1"/>
    <col min="3" max="3" width="16.85546875" bestFit="1" customWidth="1"/>
    <col min="4" max="4" width="18.7109375" bestFit="1" customWidth="1"/>
    <col min="5" max="5" width="18.42578125" bestFit="1" customWidth="1"/>
    <col min="6" max="6" width="16.85546875" bestFit="1" customWidth="1"/>
    <col min="7" max="7" width="19.42578125" bestFit="1" customWidth="1"/>
    <col min="8" max="8" width="19.7109375" bestFit="1" customWidth="1"/>
    <col min="9" max="9" width="20.28515625" bestFit="1" customWidth="1"/>
    <col min="10" max="10" width="21.5703125" bestFit="1" customWidth="1"/>
    <col min="11" max="11" width="18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 t="s">
        <v>11</v>
      </c>
      <c r="B2">
        <v>32</v>
      </c>
      <c r="C2">
        <v>2340.7800000000002</v>
      </c>
      <c r="D2">
        <v>5</v>
      </c>
      <c r="E2" s="1" t="s">
        <v>12</v>
      </c>
      <c r="F2">
        <v>931.38</v>
      </c>
      <c r="G2">
        <v>5</v>
      </c>
      <c r="H2">
        <v>1000</v>
      </c>
      <c r="I2">
        <v>1111</v>
      </c>
      <c r="J2">
        <v>1409.4</v>
      </c>
      <c r="K2">
        <v>30</v>
      </c>
    </row>
    <row r="3" spans="1:11" x14ac:dyDescent="0.25">
      <c r="A3" s="1" t="s">
        <v>13</v>
      </c>
      <c r="B3">
        <v>33</v>
      </c>
      <c r="C3">
        <v>2241.59</v>
      </c>
      <c r="D3">
        <v>5</v>
      </c>
      <c r="E3" s="1" t="s">
        <v>12</v>
      </c>
      <c r="F3">
        <v>926.44</v>
      </c>
      <c r="G3">
        <v>6</v>
      </c>
      <c r="H3">
        <v>1000</v>
      </c>
      <c r="I3">
        <v>850</v>
      </c>
      <c r="J3">
        <v>1315.15</v>
      </c>
      <c r="K3">
        <v>30</v>
      </c>
    </row>
    <row r="4" spans="1:11" x14ac:dyDescent="0.25">
      <c r="A4" s="1" t="s">
        <v>14</v>
      </c>
      <c r="B4">
        <v>33</v>
      </c>
      <c r="C4">
        <v>1641.4</v>
      </c>
      <c r="D4">
        <v>6</v>
      </c>
      <c r="E4" s="1" t="s">
        <v>12</v>
      </c>
      <c r="F4">
        <v>809.2</v>
      </c>
      <c r="G4">
        <v>6</v>
      </c>
      <c r="H4">
        <v>1000</v>
      </c>
      <c r="I4">
        <v>883</v>
      </c>
      <c r="J4">
        <v>832.21</v>
      </c>
      <c r="K4">
        <v>30</v>
      </c>
    </row>
    <row r="5" spans="1:11" x14ac:dyDescent="0.25">
      <c r="A5" s="1" t="s">
        <v>15</v>
      </c>
      <c r="B5">
        <v>34</v>
      </c>
      <c r="C5">
        <v>2588.6</v>
      </c>
      <c r="D5">
        <v>5</v>
      </c>
      <c r="E5" s="1" t="s">
        <v>12</v>
      </c>
      <c r="F5">
        <v>859.4</v>
      </c>
      <c r="G5">
        <v>7</v>
      </c>
      <c r="H5">
        <v>1000</v>
      </c>
      <c r="I5">
        <v>1393</v>
      </c>
      <c r="J5">
        <v>1729.2</v>
      </c>
      <c r="K5">
        <v>30</v>
      </c>
    </row>
    <row r="6" spans="1:11" x14ac:dyDescent="0.25">
      <c r="A6" s="1" t="s">
        <v>16</v>
      </c>
      <c r="B6">
        <v>36</v>
      </c>
      <c r="C6">
        <v>2709</v>
      </c>
      <c r="D6">
        <v>5</v>
      </c>
      <c r="E6" s="1" t="s">
        <v>12</v>
      </c>
      <c r="F6">
        <v>863.39</v>
      </c>
      <c r="G6">
        <v>5</v>
      </c>
      <c r="H6">
        <v>1000</v>
      </c>
      <c r="I6">
        <v>1580</v>
      </c>
      <c r="J6">
        <v>1845.61</v>
      </c>
      <c r="K6">
        <v>30</v>
      </c>
    </row>
    <row r="7" spans="1:11" x14ac:dyDescent="0.25">
      <c r="A7" s="1" t="s">
        <v>17</v>
      </c>
      <c r="B7">
        <v>37</v>
      </c>
      <c r="C7">
        <v>2645.34</v>
      </c>
      <c r="D7">
        <v>5</v>
      </c>
      <c r="E7" s="1" t="s">
        <v>12</v>
      </c>
      <c r="F7">
        <v>851.83</v>
      </c>
      <c r="G7">
        <v>6</v>
      </c>
      <c r="H7">
        <v>1000</v>
      </c>
      <c r="I7">
        <v>2061</v>
      </c>
      <c r="J7">
        <v>1793.51</v>
      </c>
      <c r="K7">
        <v>30</v>
      </c>
    </row>
    <row r="8" spans="1:11" x14ac:dyDescent="0.25">
      <c r="A8" s="1" t="s">
        <v>18</v>
      </c>
      <c r="B8">
        <v>37</v>
      </c>
      <c r="C8">
        <v>2834.02</v>
      </c>
      <c r="D8">
        <v>6</v>
      </c>
      <c r="E8" s="1" t="s">
        <v>12</v>
      </c>
      <c r="F8">
        <v>965.95</v>
      </c>
      <c r="G8">
        <v>7</v>
      </c>
      <c r="H8">
        <v>1000</v>
      </c>
      <c r="I8">
        <v>1489</v>
      </c>
      <c r="J8">
        <v>1868.07</v>
      </c>
      <c r="K8">
        <v>30</v>
      </c>
    </row>
    <row r="9" spans="1:11" x14ac:dyDescent="0.25">
      <c r="A9" s="1" t="s">
        <v>19</v>
      </c>
      <c r="B9">
        <v>38</v>
      </c>
      <c r="C9">
        <v>3891.84</v>
      </c>
      <c r="D9">
        <v>5</v>
      </c>
      <c r="E9" s="1" t="s">
        <v>12</v>
      </c>
      <c r="F9">
        <v>1177.8800000000001</v>
      </c>
      <c r="G9">
        <v>6</v>
      </c>
      <c r="H9">
        <v>1000</v>
      </c>
      <c r="I9">
        <v>1290</v>
      </c>
      <c r="J9">
        <v>2713.96</v>
      </c>
      <c r="K9">
        <v>30</v>
      </c>
    </row>
    <row r="10" spans="1:11" x14ac:dyDescent="0.25">
      <c r="A10" s="1" t="s">
        <v>20</v>
      </c>
      <c r="B10">
        <v>39</v>
      </c>
      <c r="C10">
        <v>3045.66</v>
      </c>
      <c r="D10">
        <v>5</v>
      </c>
      <c r="E10" s="1" t="s">
        <v>12</v>
      </c>
      <c r="F10">
        <v>881.18</v>
      </c>
      <c r="G10">
        <v>7</v>
      </c>
      <c r="H10">
        <v>1000</v>
      </c>
      <c r="I10">
        <v>2136</v>
      </c>
      <c r="J10">
        <v>2164.48</v>
      </c>
      <c r="K10">
        <v>30</v>
      </c>
    </row>
    <row r="11" spans="1:11" x14ac:dyDescent="0.25">
      <c r="A11" s="1" t="s">
        <v>21</v>
      </c>
      <c r="B11">
        <v>39</v>
      </c>
      <c r="C11">
        <v>2662.42</v>
      </c>
      <c r="D11">
        <v>6</v>
      </c>
      <c r="E11" s="1" t="s">
        <v>12</v>
      </c>
      <c r="F11">
        <v>1027.72</v>
      </c>
      <c r="G11">
        <v>6</v>
      </c>
      <c r="H11">
        <v>1000</v>
      </c>
      <c r="I11">
        <v>1624</v>
      </c>
      <c r="J11">
        <v>1634.7</v>
      </c>
      <c r="K11">
        <v>30</v>
      </c>
    </row>
    <row r="12" spans="1:11" x14ac:dyDescent="0.25">
      <c r="A12" s="1" t="s">
        <v>22</v>
      </c>
      <c r="B12">
        <v>44</v>
      </c>
      <c r="C12">
        <v>3132.23</v>
      </c>
      <c r="D12">
        <v>6</v>
      </c>
      <c r="E12" s="1" t="s">
        <v>12</v>
      </c>
      <c r="F12">
        <v>951.63</v>
      </c>
      <c r="G12">
        <v>6</v>
      </c>
      <c r="H12">
        <v>1000</v>
      </c>
      <c r="I12">
        <v>2425</v>
      </c>
      <c r="J12">
        <v>2180.6</v>
      </c>
      <c r="K12">
        <v>30</v>
      </c>
    </row>
    <row r="13" spans="1:11" x14ac:dyDescent="0.25">
      <c r="A13" s="1" t="s">
        <v>23</v>
      </c>
      <c r="B13">
        <v>45</v>
      </c>
      <c r="C13">
        <v>3404.98</v>
      </c>
      <c r="D13">
        <v>6</v>
      </c>
      <c r="E13" s="1" t="s">
        <v>12</v>
      </c>
      <c r="F13">
        <v>1112.83</v>
      </c>
      <c r="G13">
        <v>8</v>
      </c>
      <c r="H13">
        <v>1000</v>
      </c>
      <c r="I13">
        <v>2141</v>
      </c>
      <c r="J13">
        <v>2292.15</v>
      </c>
      <c r="K13">
        <v>30</v>
      </c>
    </row>
    <row r="14" spans="1:11" x14ac:dyDescent="0.25">
      <c r="A14" s="1" t="s">
        <v>24</v>
      </c>
      <c r="B14">
        <v>45</v>
      </c>
      <c r="C14">
        <v>3551.42</v>
      </c>
      <c r="D14">
        <v>7</v>
      </c>
      <c r="E14" s="1" t="s">
        <v>12</v>
      </c>
      <c r="F14">
        <v>1156.32</v>
      </c>
      <c r="G14">
        <v>9</v>
      </c>
      <c r="H14">
        <v>1000</v>
      </c>
      <c r="I14">
        <v>2173</v>
      </c>
      <c r="J14">
        <v>2395.1</v>
      </c>
      <c r="K14">
        <v>30</v>
      </c>
    </row>
    <row r="15" spans="1:11" x14ac:dyDescent="0.25">
      <c r="A15" s="1" t="s">
        <v>25</v>
      </c>
      <c r="B15">
        <v>46</v>
      </c>
      <c r="C15">
        <v>3129.41</v>
      </c>
      <c r="D15">
        <v>7</v>
      </c>
      <c r="E15" s="1" t="s">
        <v>12</v>
      </c>
      <c r="F15">
        <v>1009.37</v>
      </c>
      <c r="G15">
        <v>7</v>
      </c>
      <c r="H15">
        <v>1000</v>
      </c>
      <c r="I15">
        <v>1946</v>
      </c>
      <c r="J15">
        <v>2120.04</v>
      </c>
      <c r="K15">
        <v>30</v>
      </c>
    </row>
    <row r="16" spans="1:11" x14ac:dyDescent="0.25">
      <c r="A16" s="1" t="s">
        <v>26</v>
      </c>
      <c r="B16">
        <v>53</v>
      </c>
      <c r="C16">
        <v>4818.3999999999996</v>
      </c>
      <c r="D16">
        <v>7</v>
      </c>
      <c r="E16" s="1" t="s">
        <v>12</v>
      </c>
      <c r="F16">
        <v>1527.65</v>
      </c>
      <c r="G16">
        <v>8</v>
      </c>
      <c r="H16">
        <v>1000</v>
      </c>
      <c r="I16">
        <v>3767</v>
      </c>
      <c r="J16">
        <v>3290.75</v>
      </c>
      <c r="K16">
        <v>30</v>
      </c>
    </row>
    <row r="17" spans="1:11" x14ac:dyDescent="0.25">
      <c r="A17" s="1" t="s">
        <v>27</v>
      </c>
      <c r="B17">
        <v>54</v>
      </c>
      <c r="C17">
        <v>3970.53</v>
      </c>
      <c r="D17">
        <v>7</v>
      </c>
      <c r="E17" s="1" t="s">
        <v>12</v>
      </c>
      <c r="F17">
        <v>1182.6600000000001</v>
      </c>
      <c r="G17">
        <v>8</v>
      </c>
      <c r="H17">
        <v>1000</v>
      </c>
      <c r="I17">
        <v>5267</v>
      </c>
      <c r="J17">
        <v>2787.87</v>
      </c>
      <c r="K17">
        <v>30</v>
      </c>
    </row>
    <row r="18" spans="1:11" x14ac:dyDescent="0.25">
      <c r="A18" s="1" t="s">
        <v>28</v>
      </c>
      <c r="B18">
        <v>55</v>
      </c>
      <c r="C18">
        <v>4831.42</v>
      </c>
      <c r="D18">
        <v>9</v>
      </c>
      <c r="E18" s="1" t="s">
        <v>12</v>
      </c>
      <c r="F18">
        <v>1640.45</v>
      </c>
      <c r="G18">
        <v>9</v>
      </c>
      <c r="H18">
        <v>1000</v>
      </c>
      <c r="I18">
        <v>3213</v>
      </c>
      <c r="J18">
        <v>3190.97</v>
      </c>
      <c r="K18">
        <v>30</v>
      </c>
    </row>
    <row r="19" spans="1:11" x14ac:dyDescent="0.25">
      <c r="A19" s="1" t="s">
        <v>29</v>
      </c>
      <c r="B19">
        <v>60</v>
      </c>
      <c r="C19">
        <v>4958.8500000000004</v>
      </c>
      <c r="D19">
        <v>9</v>
      </c>
      <c r="E19" s="1" t="s">
        <v>12</v>
      </c>
      <c r="F19">
        <v>1391.47</v>
      </c>
      <c r="G19">
        <v>10</v>
      </c>
      <c r="H19">
        <v>1000</v>
      </c>
      <c r="I19">
        <v>5269</v>
      </c>
      <c r="J19">
        <v>3567.38</v>
      </c>
      <c r="K19">
        <v>30</v>
      </c>
    </row>
    <row r="20" spans="1:11" x14ac:dyDescent="0.25">
      <c r="A20" s="1" t="s">
        <v>30</v>
      </c>
      <c r="B20">
        <v>61</v>
      </c>
      <c r="C20">
        <v>4236.16</v>
      </c>
      <c r="D20">
        <v>9</v>
      </c>
      <c r="E20" s="1" t="s">
        <v>12</v>
      </c>
      <c r="F20">
        <v>1269.76</v>
      </c>
      <c r="G20">
        <v>9</v>
      </c>
      <c r="H20">
        <v>1000</v>
      </c>
      <c r="I20">
        <v>3687</v>
      </c>
      <c r="J20">
        <v>2966.4</v>
      </c>
      <c r="K20">
        <v>30</v>
      </c>
    </row>
    <row r="21" spans="1:11" x14ac:dyDescent="0.25">
      <c r="A21" s="1" t="s">
        <v>31</v>
      </c>
      <c r="B21">
        <v>62</v>
      </c>
      <c r="C21">
        <v>5528.92</v>
      </c>
      <c r="D21">
        <v>8</v>
      </c>
      <c r="E21" s="1" t="s">
        <v>12</v>
      </c>
      <c r="F21">
        <v>1533.6</v>
      </c>
      <c r="G21">
        <v>9</v>
      </c>
      <c r="H21">
        <v>1000</v>
      </c>
      <c r="I21">
        <v>5517</v>
      </c>
      <c r="J21">
        <v>3995.32</v>
      </c>
      <c r="K21">
        <v>30</v>
      </c>
    </row>
    <row r="22" spans="1:11" x14ac:dyDescent="0.25">
      <c r="A22" s="1" t="s">
        <v>32</v>
      </c>
      <c r="B22">
        <v>63</v>
      </c>
      <c r="C22">
        <v>4367.6000000000004</v>
      </c>
      <c r="D22">
        <v>10</v>
      </c>
      <c r="E22" s="1" t="s">
        <v>12</v>
      </c>
      <c r="F22">
        <v>1720.69</v>
      </c>
      <c r="G22">
        <v>10</v>
      </c>
      <c r="H22">
        <v>1000</v>
      </c>
      <c r="I22">
        <v>4546</v>
      </c>
      <c r="J22">
        <v>2646.91</v>
      </c>
      <c r="K22">
        <v>30</v>
      </c>
    </row>
    <row r="23" spans="1:11" x14ac:dyDescent="0.25">
      <c r="A23" s="1" t="s">
        <v>33</v>
      </c>
      <c r="B23">
        <v>64</v>
      </c>
      <c r="C23">
        <v>4753.87</v>
      </c>
      <c r="D23">
        <v>9</v>
      </c>
      <c r="E23" s="1" t="s">
        <v>12</v>
      </c>
      <c r="F23">
        <v>1555.97</v>
      </c>
      <c r="G23">
        <v>10</v>
      </c>
      <c r="H23">
        <v>1000</v>
      </c>
      <c r="I23">
        <v>4300</v>
      </c>
      <c r="J23">
        <v>3197.91</v>
      </c>
      <c r="K23">
        <v>30</v>
      </c>
    </row>
    <row r="24" spans="1:11" x14ac:dyDescent="0.25">
      <c r="A24" s="1" t="s">
        <v>34</v>
      </c>
      <c r="B24">
        <v>65</v>
      </c>
      <c r="C24">
        <v>4663</v>
      </c>
      <c r="D24">
        <v>9</v>
      </c>
      <c r="E24" s="1" t="s">
        <v>12</v>
      </c>
      <c r="F24">
        <v>1445.81</v>
      </c>
      <c r="G24">
        <v>11</v>
      </c>
      <c r="H24">
        <v>1000</v>
      </c>
      <c r="I24">
        <v>7073</v>
      </c>
      <c r="J24">
        <v>3217.19</v>
      </c>
      <c r="K24">
        <v>30</v>
      </c>
    </row>
    <row r="25" spans="1:11" x14ac:dyDescent="0.25">
      <c r="A25" s="1" t="s">
        <v>35</v>
      </c>
      <c r="B25">
        <v>69</v>
      </c>
      <c r="C25">
        <v>4758.34</v>
      </c>
      <c r="D25">
        <v>9</v>
      </c>
      <c r="E25" s="1" t="s">
        <v>12</v>
      </c>
      <c r="F25">
        <v>1464.54</v>
      </c>
      <c r="G25">
        <v>9</v>
      </c>
      <c r="H25">
        <v>1000</v>
      </c>
      <c r="I25">
        <v>8432</v>
      </c>
      <c r="J25">
        <v>3293.8</v>
      </c>
      <c r="K25">
        <v>30</v>
      </c>
    </row>
    <row r="26" spans="1:11" x14ac:dyDescent="0.25">
      <c r="A26" s="1" t="s">
        <v>36</v>
      </c>
      <c r="B26">
        <v>80</v>
      </c>
      <c r="C26">
        <v>6247.22</v>
      </c>
      <c r="D26">
        <v>10</v>
      </c>
      <c r="E26" s="1" t="s">
        <v>12</v>
      </c>
      <c r="F26">
        <v>1672.77</v>
      </c>
      <c r="G26">
        <v>13</v>
      </c>
      <c r="H26">
        <v>1000</v>
      </c>
      <c r="I26">
        <v>10930</v>
      </c>
      <c r="J26">
        <v>4574.45</v>
      </c>
      <c r="K26">
        <v>30</v>
      </c>
    </row>
    <row r="27" spans="1:11" x14ac:dyDescent="0.25">
      <c r="A27" s="1" t="s">
        <v>37</v>
      </c>
      <c r="B27">
        <v>101</v>
      </c>
      <c r="C27">
        <v>4338.54</v>
      </c>
      <c r="D27">
        <v>10</v>
      </c>
      <c r="E27" s="1" t="s">
        <v>12</v>
      </c>
      <c r="F27">
        <v>1203.94</v>
      </c>
      <c r="G27">
        <v>12</v>
      </c>
      <c r="H27">
        <v>1000</v>
      </c>
      <c r="I27">
        <v>21305</v>
      </c>
      <c r="J27">
        <v>3134.59</v>
      </c>
      <c r="K27">
        <v>30</v>
      </c>
    </row>
    <row r="28" spans="1:11" x14ac:dyDescent="0.25">
      <c r="A28" s="1" t="s">
        <v>38</v>
      </c>
      <c r="B28">
        <v>101</v>
      </c>
      <c r="C28">
        <v>5524.57</v>
      </c>
      <c r="D28">
        <v>10</v>
      </c>
      <c r="E28" s="1" t="s">
        <v>12</v>
      </c>
      <c r="F28">
        <v>1258.5899999999999</v>
      </c>
      <c r="G28">
        <v>11</v>
      </c>
      <c r="H28">
        <v>1000</v>
      </c>
      <c r="I28">
        <v>20518</v>
      </c>
      <c r="J28">
        <v>4265.9799999999996</v>
      </c>
      <c r="K28">
        <v>30</v>
      </c>
    </row>
    <row r="29" spans="1:11" x14ac:dyDescent="0.25">
      <c r="A29" s="1" t="s">
        <v>39</v>
      </c>
      <c r="B29">
        <v>101</v>
      </c>
      <c r="C29">
        <v>5632.51</v>
      </c>
      <c r="D29">
        <v>8</v>
      </c>
      <c r="E29" s="1" t="s">
        <v>12</v>
      </c>
      <c r="F29">
        <v>1126.6500000000001</v>
      </c>
      <c r="G29">
        <v>9</v>
      </c>
      <c r="H29">
        <v>1000</v>
      </c>
      <c r="I29">
        <v>26204</v>
      </c>
      <c r="J29">
        <v>4505.8599999999997</v>
      </c>
      <c r="K29">
        <v>30</v>
      </c>
    </row>
    <row r="30" spans="1:11" x14ac:dyDescent="0.25">
      <c r="A30" s="1"/>
      <c r="E30" s="1"/>
      <c r="I30">
        <f>AVERAGE(Tabou_1000_30[Temps d''execution])</f>
        <v>5468.9285714285716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9DC0C-4A16-4CBD-A674-342DA3C97B2B}">
  <dimension ref="A1:K29"/>
  <sheetViews>
    <sheetView workbookViewId="0">
      <selection activeCell="G2" sqref="G2:G29"/>
    </sheetView>
  </sheetViews>
  <sheetFormatPr baseColWidth="10" defaultRowHeight="15" x14ac:dyDescent="0.25"/>
  <cols>
    <col min="1" max="1" width="13.7109375" bestFit="1" customWidth="1"/>
    <col min="2" max="2" width="12.140625" bestFit="1" customWidth="1"/>
    <col min="3" max="3" width="16.85546875" bestFit="1" customWidth="1"/>
    <col min="4" max="4" width="18.7109375" bestFit="1" customWidth="1"/>
    <col min="5" max="5" width="18.42578125" bestFit="1" customWidth="1"/>
    <col min="6" max="6" width="16.85546875" bestFit="1" customWidth="1"/>
    <col min="7" max="7" width="19.42578125" bestFit="1" customWidth="1"/>
    <col min="8" max="8" width="19.7109375" bestFit="1" customWidth="1"/>
    <col min="9" max="9" width="20.28515625" bestFit="1" customWidth="1"/>
    <col min="10" max="10" width="21.5703125" bestFit="1" customWidth="1"/>
    <col min="11" max="11" width="18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 t="s">
        <v>11</v>
      </c>
      <c r="B2">
        <v>32</v>
      </c>
      <c r="C2">
        <v>2660.91</v>
      </c>
      <c r="D2">
        <v>5</v>
      </c>
      <c r="E2" s="1" t="s">
        <v>12</v>
      </c>
      <c r="F2">
        <v>827.84</v>
      </c>
      <c r="G2">
        <v>6</v>
      </c>
      <c r="H2">
        <v>10000</v>
      </c>
      <c r="I2">
        <v>10114</v>
      </c>
      <c r="J2">
        <v>1833.07</v>
      </c>
      <c r="K2">
        <v>1</v>
      </c>
    </row>
    <row r="3" spans="1:11" x14ac:dyDescent="0.25">
      <c r="A3" s="1" t="s">
        <v>13</v>
      </c>
      <c r="B3">
        <v>33</v>
      </c>
      <c r="C3">
        <v>2467.34</v>
      </c>
      <c r="D3">
        <v>5</v>
      </c>
      <c r="E3" s="1" t="s">
        <v>12</v>
      </c>
      <c r="F3">
        <v>758.13</v>
      </c>
      <c r="G3">
        <v>6</v>
      </c>
      <c r="H3">
        <v>10000</v>
      </c>
      <c r="I3">
        <v>8887</v>
      </c>
      <c r="J3">
        <v>1709.21</v>
      </c>
      <c r="K3">
        <v>1</v>
      </c>
    </row>
    <row r="4" spans="1:11" x14ac:dyDescent="0.25">
      <c r="A4" s="1" t="s">
        <v>14</v>
      </c>
      <c r="B4">
        <v>33</v>
      </c>
      <c r="C4">
        <v>1935.48</v>
      </c>
      <c r="D4">
        <v>6</v>
      </c>
      <c r="E4" s="1" t="s">
        <v>12</v>
      </c>
      <c r="F4">
        <v>724.33</v>
      </c>
      <c r="G4">
        <v>7</v>
      </c>
      <c r="H4">
        <v>10000</v>
      </c>
      <c r="I4">
        <v>10529</v>
      </c>
      <c r="J4">
        <v>1211.1500000000001</v>
      </c>
      <c r="K4">
        <v>1</v>
      </c>
    </row>
    <row r="5" spans="1:11" x14ac:dyDescent="0.25">
      <c r="A5" s="1" t="s">
        <v>15</v>
      </c>
      <c r="B5">
        <v>34</v>
      </c>
      <c r="C5">
        <v>2356.09</v>
      </c>
      <c r="D5">
        <v>5</v>
      </c>
      <c r="E5" s="1" t="s">
        <v>12</v>
      </c>
      <c r="F5">
        <v>874.12</v>
      </c>
      <c r="G5">
        <v>5</v>
      </c>
      <c r="H5">
        <v>10000</v>
      </c>
      <c r="I5">
        <v>11785</v>
      </c>
      <c r="J5">
        <v>1481.97</v>
      </c>
      <c r="K5">
        <v>1</v>
      </c>
    </row>
    <row r="6" spans="1:11" x14ac:dyDescent="0.25">
      <c r="A6" s="1" t="s">
        <v>16</v>
      </c>
      <c r="B6">
        <v>36</v>
      </c>
      <c r="C6">
        <v>2343.4</v>
      </c>
      <c r="D6">
        <v>5</v>
      </c>
      <c r="E6" s="1" t="s">
        <v>12</v>
      </c>
      <c r="F6">
        <v>875.54</v>
      </c>
      <c r="G6">
        <v>5</v>
      </c>
      <c r="H6">
        <v>10000</v>
      </c>
      <c r="I6">
        <v>11342</v>
      </c>
      <c r="J6">
        <v>1467.86</v>
      </c>
      <c r="K6">
        <v>1</v>
      </c>
    </row>
    <row r="7" spans="1:11" x14ac:dyDescent="0.25">
      <c r="A7" s="1" t="s">
        <v>17</v>
      </c>
      <c r="B7">
        <v>37</v>
      </c>
      <c r="C7">
        <v>2461.65</v>
      </c>
      <c r="D7">
        <v>5</v>
      </c>
      <c r="E7" s="1" t="s">
        <v>12</v>
      </c>
      <c r="F7">
        <v>778.75</v>
      </c>
      <c r="G7">
        <v>5</v>
      </c>
      <c r="H7">
        <v>10000</v>
      </c>
      <c r="I7">
        <v>20589</v>
      </c>
      <c r="J7">
        <v>1682.9</v>
      </c>
      <c r="K7">
        <v>1</v>
      </c>
    </row>
    <row r="8" spans="1:11" x14ac:dyDescent="0.25">
      <c r="A8" s="1" t="s">
        <v>18</v>
      </c>
      <c r="B8">
        <v>37</v>
      </c>
      <c r="C8">
        <v>2465.11</v>
      </c>
      <c r="D8">
        <v>6</v>
      </c>
      <c r="E8" s="1" t="s">
        <v>12</v>
      </c>
      <c r="F8">
        <v>1071.21</v>
      </c>
      <c r="G8">
        <v>7</v>
      </c>
      <c r="H8">
        <v>10000</v>
      </c>
      <c r="I8">
        <v>15340</v>
      </c>
      <c r="J8">
        <v>1393.91</v>
      </c>
      <c r="K8">
        <v>1</v>
      </c>
    </row>
    <row r="9" spans="1:11" x14ac:dyDescent="0.25">
      <c r="A9" s="1" t="s">
        <v>19</v>
      </c>
      <c r="B9">
        <v>38</v>
      </c>
      <c r="C9">
        <v>3042.28</v>
      </c>
      <c r="D9">
        <v>5</v>
      </c>
      <c r="E9" s="1" t="s">
        <v>12</v>
      </c>
      <c r="F9">
        <v>928.68</v>
      </c>
      <c r="G9">
        <v>7</v>
      </c>
      <c r="H9">
        <v>10000</v>
      </c>
      <c r="I9">
        <v>16825</v>
      </c>
      <c r="J9">
        <v>2113.6</v>
      </c>
      <c r="K9">
        <v>1</v>
      </c>
    </row>
    <row r="10" spans="1:11" x14ac:dyDescent="0.25">
      <c r="A10" s="1" t="s">
        <v>20</v>
      </c>
      <c r="B10">
        <v>39</v>
      </c>
      <c r="C10">
        <v>2890.27</v>
      </c>
      <c r="D10">
        <v>5</v>
      </c>
      <c r="E10" s="1" t="s">
        <v>12</v>
      </c>
      <c r="F10">
        <v>844.89</v>
      </c>
      <c r="G10">
        <v>5</v>
      </c>
      <c r="H10">
        <v>10000</v>
      </c>
      <c r="I10">
        <v>13107</v>
      </c>
      <c r="J10">
        <v>2045.38</v>
      </c>
      <c r="K10">
        <v>1</v>
      </c>
    </row>
    <row r="11" spans="1:11" x14ac:dyDescent="0.25">
      <c r="A11" s="1" t="s">
        <v>21</v>
      </c>
      <c r="B11">
        <v>39</v>
      </c>
      <c r="C11">
        <v>2720.48</v>
      </c>
      <c r="D11">
        <v>6</v>
      </c>
      <c r="E11" s="1" t="s">
        <v>12</v>
      </c>
      <c r="F11">
        <v>857.52</v>
      </c>
      <c r="G11">
        <v>7</v>
      </c>
      <c r="H11">
        <v>10000</v>
      </c>
      <c r="I11">
        <v>23313</v>
      </c>
      <c r="J11">
        <v>1862.96</v>
      </c>
      <c r="K11">
        <v>1</v>
      </c>
    </row>
    <row r="12" spans="1:11" x14ac:dyDescent="0.25">
      <c r="A12" s="1" t="s">
        <v>22</v>
      </c>
      <c r="B12">
        <v>44</v>
      </c>
      <c r="C12">
        <v>3028.64</v>
      </c>
      <c r="D12">
        <v>6</v>
      </c>
      <c r="E12" s="1" t="s">
        <v>12</v>
      </c>
      <c r="F12">
        <v>1038.3399999999999</v>
      </c>
      <c r="G12">
        <v>7</v>
      </c>
      <c r="H12">
        <v>10000</v>
      </c>
      <c r="I12">
        <v>19344</v>
      </c>
      <c r="J12">
        <v>1990.29</v>
      </c>
      <c r="K12">
        <v>1</v>
      </c>
    </row>
    <row r="13" spans="1:11" x14ac:dyDescent="0.25">
      <c r="A13" s="1" t="s">
        <v>23</v>
      </c>
      <c r="B13">
        <v>45</v>
      </c>
      <c r="C13">
        <v>3382.5</v>
      </c>
      <c r="D13">
        <v>6</v>
      </c>
      <c r="E13" s="1" t="s">
        <v>12</v>
      </c>
      <c r="F13">
        <v>1070.6300000000001</v>
      </c>
      <c r="G13">
        <v>7</v>
      </c>
      <c r="H13">
        <v>10000</v>
      </c>
      <c r="I13">
        <v>26598</v>
      </c>
      <c r="J13">
        <v>2311.87</v>
      </c>
      <c r="K13">
        <v>1</v>
      </c>
    </row>
    <row r="14" spans="1:11" x14ac:dyDescent="0.25">
      <c r="A14" s="1" t="s">
        <v>24</v>
      </c>
      <c r="B14">
        <v>45</v>
      </c>
      <c r="C14">
        <v>4008.46</v>
      </c>
      <c r="D14">
        <v>7</v>
      </c>
      <c r="E14" s="1" t="s">
        <v>12</v>
      </c>
      <c r="F14">
        <v>1341.45</v>
      </c>
      <c r="G14">
        <v>9</v>
      </c>
      <c r="H14">
        <v>10000</v>
      </c>
      <c r="I14">
        <v>18009</v>
      </c>
      <c r="J14">
        <v>2667.02</v>
      </c>
      <c r="K14">
        <v>1</v>
      </c>
    </row>
    <row r="15" spans="1:11" x14ac:dyDescent="0.25">
      <c r="A15" s="1" t="s">
        <v>25</v>
      </c>
      <c r="B15">
        <v>46</v>
      </c>
      <c r="C15">
        <v>3301.48</v>
      </c>
      <c r="D15">
        <v>7</v>
      </c>
      <c r="E15" s="1" t="s">
        <v>12</v>
      </c>
      <c r="F15">
        <v>1204.1600000000001</v>
      </c>
      <c r="G15">
        <v>8</v>
      </c>
      <c r="H15">
        <v>10000</v>
      </c>
      <c r="I15">
        <v>20310</v>
      </c>
      <c r="J15">
        <v>2097.3200000000002</v>
      </c>
      <c r="K15">
        <v>1</v>
      </c>
    </row>
    <row r="16" spans="1:11" x14ac:dyDescent="0.25">
      <c r="A16" s="1" t="s">
        <v>26</v>
      </c>
      <c r="B16">
        <v>53</v>
      </c>
      <c r="C16">
        <v>3604.99</v>
      </c>
      <c r="D16">
        <v>7</v>
      </c>
      <c r="E16" s="1" t="s">
        <v>12</v>
      </c>
      <c r="F16">
        <v>980</v>
      </c>
      <c r="G16">
        <v>9</v>
      </c>
      <c r="H16">
        <v>10000</v>
      </c>
      <c r="I16">
        <v>36661</v>
      </c>
      <c r="J16">
        <v>2624.99</v>
      </c>
      <c r="K16">
        <v>1</v>
      </c>
    </row>
    <row r="17" spans="1:11" x14ac:dyDescent="0.25">
      <c r="A17" s="1" t="s">
        <v>27</v>
      </c>
      <c r="B17">
        <v>54</v>
      </c>
      <c r="C17">
        <v>4635.46</v>
      </c>
      <c r="D17">
        <v>7</v>
      </c>
      <c r="E17" s="1" t="s">
        <v>12</v>
      </c>
      <c r="F17">
        <v>1322.54</v>
      </c>
      <c r="G17">
        <v>9</v>
      </c>
      <c r="H17">
        <v>10000</v>
      </c>
      <c r="I17">
        <v>27515</v>
      </c>
      <c r="J17">
        <v>3312.92</v>
      </c>
      <c r="K17">
        <v>1</v>
      </c>
    </row>
    <row r="18" spans="1:11" x14ac:dyDescent="0.25">
      <c r="A18" s="1" t="s">
        <v>28</v>
      </c>
      <c r="B18">
        <v>55</v>
      </c>
      <c r="C18">
        <v>3710.26</v>
      </c>
      <c r="D18">
        <v>9</v>
      </c>
      <c r="E18" s="1" t="s">
        <v>12</v>
      </c>
      <c r="F18">
        <v>1315.86</v>
      </c>
      <c r="G18">
        <v>11</v>
      </c>
      <c r="H18">
        <v>10000</v>
      </c>
      <c r="I18">
        <v>29189</v>
      </c>
      <c r="J18">
        <v>2394.4</v>
      </c>
      <c r="K18">
        <v>1</v>
      </c>
    </row>
    <row r="19" spans="1:11" x14ac:dyDescent="0.25">
      <c r="A19" s="1" t="s">
        <v>29</v>
      </c>
      <c r="B19">
        <v>60</v>
      </c>
      <c r="C19">
        <v>3961.2</v>
      </c>
      <c r="D19">
        <v>9</v>
      </c>
      <c r="E19" s="1" t="s">
        <v>12</v>
      </c>
      <c r="F19">
        <v>1317.25</v>
      </c>
      <c r="G19">
        <v>9</v>
      </c>
      <c r="H19">
        <v>10000</v>
      </c>
      <c r="I19">
        <v>107172</v>
      </c>
      <c r="J19">
        <v>2643.95</v>
      </c>
      <c r="K19">
        <v>1</v>
      </c>
    </row>
    <row r="20" spans="1:11" x14ac:dyDescent="0.25">
      <c r="A20" s="1" t="s">
        <v>30</v>
      </c>
      <c r="B20">
        <v>61</v>
      </c>
      <c r="C20">
        <v>4147.71</v>
      </c>
      <c r="D20">
        <v>9</v>
      </c>
      <c r="E20" s="1" t="s">
        <v>12</v>
      </c>
      <c r="F20">
        <v>1319.84</v>
      </c>
      <c r="G20">
        <v>10</v>
      </c>
      <c r="H20">
        <v>10000</v>
      </c>
      <c r="I20">
        <v>68284</v>
      </c>
      <c r="J20">
        <v>2827.87</v>
      </c>
      <c r="K20">
        <v>1</v>
      </c>
    </row>
    <row r="21" spans="1:11" x14ac:dyDescent="0.25">
      <c r="A21" s="1" t="s">
        <v>31</v>
      </c>
      <c r="B21">
        <v>62</v>
      </c>
      <c r="C21">
        <v>5467.44</v>
      </c>
      <c r="D21">
        <v>8</v>
      </c>
      <c r="E21" s="1" t="s">
        <v>12</v>
      </c>
      <c r="F21">
        <v>1498.62</v>
      </c>
      <c r="G21">
        <v>9</v>
      </c>
      <c r="H21">
        <v>10000</v>
      </c>
      <c r="I21">
        <v>96772</v>
      </c>
      <c r="J21">
        <v>3968.82</v>
      </c>
      <c r="K21">
        <v>1</v>
      </c>
    </row>
    <row r="22" spans="1:11" x14ac:dyDescent="0.25">
      <c r="A22" s="1" t="s">
        <v>32</v>
      </c>
      <c r="B22">
        <v>63</v>
      </c>
      <c r="C22">
        <v>4756.8900000000003</v>
      </c>
      <c r="D22">
        <v>10</v>
      </c>
      <c r="E22" s="1" t="s">
        <v>12</v>
      </c>
      <c r="F22">
        <v>1791.68</v>
      </c>
      <c r="G22">
        <v>11</v>
      </c>
      <c r="H22">
        <v>10000</v>
      </c>
      <c r="I22">
        <v>61322</v>
      </c>
      <c r="J22">
        <v>2965.21</v>
      </c>
      <c r="K22">
        <v>1</v>
      </c>
    </row>
    <row r="23" spans="1:11" x14ac:dyDescent="0.25">
      <c r="A23" s="1" t="s">
        <v>33</v>
      </c>
      <c r="B23">
        <v>64</v>
      </c>
      <c r="C23">
        <v>3664.89</v>
      </c>
      <c r="D23">
        <v>9</v>
      </c>
      <c r="E23" s="1" t="s">
        <v>12</v>
      </c>
      <c r="F23">
        <v>1212.6099999999999</v>
      </c>
      <c r="G23">
        <v>10</v>
      </c>
      <c r="H23">
        <v>10000</v>
      </c>
      <c r="I23">
        <v>60478</v>
      </c>
      <c r="J23">
        <v>2452.2800000000002</v>
      </c>
      <c r="K23">
        <v>1</v>
      </c>
    </row>
    <row r="24" spans="1:11" x14ac:dyDescent="0.25">
      <c r="A24" s="1" t="s">
        <v>34</v>
      </c>
      <c r="B24">
        <v>65</v>
      </c>
      <c r="C24">
        <v>4307.97</v>
      </c>
      <c r="D24">
        <v>9</v>
      </c>
      <c r="E24" s="1" t="s">
        <v>12</v>
      </c>
      <c r="F24">
        <v>1358.08</v>
      </c>
      <c r="G24">
        <v>10</v>
      </c>
      <c r="H24">
        <v>10000</v>
      </c>
      <c r="I24">
        <v>43421</v>
      </c>
      <c r="J24">
        <v>2949.89</v>
      </c>
      <c r="K24">
        <v>1</v>
      </c>
    </row>
    <row r="25" spans="1:11" x14ac:dyDescent="0.25">
      <c r="A25" s="1" t="s">
        <v>35</v>
      </c>
      <c r="B25">
        <v>69</v>
      </c>
      <c r="C25">
        <v>5407.65</v>
      </c>
      <c r="D25">
        <v>9</v>
      </c>
      <c r="E25" s="1" t="s">
        <v>12</v>
      </c>
      <c r="F25">
        <v>1508.23</v>
      </c>
      <c r="G25">
        <v>12</v>
      </c>
      <c r="H25">
        <v>10000</v>
      </c>
      <c r="I25">
        <v>67733</v>
      </c>
      <c r="J25">
        <v>3899.42</v>
      </c>
      <c r="K25">
        <v>1</v>
      </c>
    </row>
    <row r="26" spans="1:11" x14ac:dyDescent="0.25">
      <c r="A26" s="1" t="s">
        <v>36</v>
      </c>
      <c r="B26">
        <v>80</v>
      </c>
      <c r="C26">
        <v>6396.56</v>
      </c>
      <c r="D26">
        <v>10</v>
      </c>
      <c r="E26" s="1" t="s">
        <v>12</v>
      </c>
      <c r="F26">
        <v>1649.28</v>
      </c>
      <c r="G26">
        <v>12</v>
      </c>
      <c r="H26">
        <v>10000</v>
      </c>
      <c r="I26">
        <v>99426</v>
      </c>
      <c r="J26">
        <v>4747.28</v>
      </c>
      <c r="K26">
        <v>1</v>
      </c>
    </row>
    <row r="27" spans="1:11" x14ac:dyDescent="0.25">
      <c r="A27" s="1" t="s">
        <v>37</v>
      </c>
      <c r="B27">
        <v>101</v>
      </c>
      <c r="C27">
        <v>7724.61</v>
      </c>
      <c r="D27">
        <v>10</v>
      </c>
      <c r="E27" s="1" t="s">
        <v>12</v>
      </c>
      <c r="F27">
        <v>1630.22</v>
      </c>
      <c r="G27">
        <v>10</v>
      </c>
      <c r="H27">
        <v>10000</v>
      </c>
      <c r="I27">
        <v>259570</v>
      </c>
      <c r="J27">
        <v>6094.4</v>
      </c>
      <c r="K27">
        <v>1</v>
      </c>
    </row>
    <row r="28" spans="1:11" x14ac:dyDescent="0.25">
      <c r="A28" s="1" t="s">
        <v>38</v>
      </c>
      <c r="B28">
        <v>101</v>
      </c>
      <c r="C28">
        <v>5778.26</v>
      </c>
      <c r="D28">
        <v>10</v>
      </c>
      <c r="E28" s="1" t="s">
        <v>12</v>
      </c>
      <c r="F28">
        <v>1200.45</v>
      </c>
      <c r="G28">
        <v>10</v>
      </c>
      <c r="H28">
        <v>10000</v>
      </c>
      <c r="I28">
        <v>161251</v>
      </c>
      <c r="J28">
        <v>4577.8100000000004</v>
      </c>
      <c r="K28">
        <v>1</v>
      </c>
    </row>
    <row r="29" spans="1:11" x14ac:dyDescent="0.25">
      <c r="A29" s="1" t="s">
        <v>39</v>
      </c>
      <c r="B29">
        <v>101</v>
      </c>
      <c r="C29">
        <v>5656.51</v>
      </c>
      <c r="D29">
        <v>8</v>
      </c>
      <c r="E29" s="1" t="s">
        <v>12</v>
      </c>
      <c r="F29">
        <v>1051.33</v>
      </c>
      <c r="G29">
        <v>9</v>
      </c>
      <c r="H29">
        <v>10000</v>
      </c>
      <c r="I29">
        <v>261736</v>
      </c>
      <c r="J29">
        <v>4605.18</v>
      </c>
      <c r="K29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F40EB-9211-40C5-98F3-4EFB53B7F7DC}">
  <dimension ref="A1:K29"/>
  <sheetViews>
    <sheetView workbookViewId="0">
      <selection activeCell="G2" sqref="G2:G29"/>
    </sheetView>
  </sheetViews>
  <sheetFormatPr baseColWidth="10" defaultRowHeight="15" x14ac:dyDescent="0.25"/>
  <cols>
    <col min="1" max="1" width="13.7109375" bestFit="1" customWidth="1"/>
    <col min="2" max="2" width="12.140625" bestFit="1" customWidth="1"/>
    <col min="3" max="3" width="16.85546875" bestFit="1" customWidth="1"/>
    <col min="4" max="4" width="18.7109375" bestFit="1" customWidth="1"/>
    <col min="5" max="5" width="18.42578125" bestFit="1" customWidth="1"/>
    <col min="6" max="6" width="16.85546875" bestFit="1" customWidth="1"/>
    <col min="7" max="7" width="19.42578125" bestFit="1" customWidth="1"/>
    <col min="8" max="8" width="19.7109375" bestFit="1" customWidth="1"/>
    <col min="9" max="9" width="20.28515625" bestFit="1" customWidth="1"/>
    <col min="10" max="10" width="21.5703125" bestFit="1" customWidth="1"/>
    <col min="11" max="11" width="18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 t="s">
        <v>11</v>
      </c>
      <c r="B2">
        <v>32</v>
      </c>
      <c r="C2">
        <v>2959.81</v>
      </c>
      <c r="D2">
        <v>5</v>
      </c>
      <c r="E2" s="1" t="s">
        <v>12</v>
      </c>
      <c r="F2">
        <v>927.47</v>
      </c>
      <c r="G2">
        <v>6</v>
      </c>
      <c r="H2">
        <v>10000</v>
      </c>
      <c r="I2">
        <v>11306</v>
      </c>
      <c r="J2">
        <v>2032.35</v>
      </c>
      <c r="K2">
        <v>10</v>
      </c>
    </row>
    <row r="3" spans="1:11" x14ac:dyDescent="0.25">
      <c r="A3" s="1" t="s">
        <v>13</v>
      </c>
      <c r="B3">
        <v>33</v>
      </c>
      <c r="C3">
        <v>2442.2600000000002</v>
      </c>
      <c r="D3">
        <v>5</v>
      </c>
      <c r="E3" s="1" t="s">
        <v>12</v>
      </c>
      <c r="F3">
        <v>917.09</v>
      </c>
      <c r="G3">
        <v>6</v>
      </c>
      <c r="H3">
        <v>10000</v>
      </c>
      <c r="I3">
        <v>10614</v>
      </c>
      <c r="J3">
        <v>1525.17</v>
      </c>
      <c r="K3">
        <v>10</v>
      </c>
    </row>
    <row r="4" spans="1:11" x14ac:dyDescent="0.25">
      <c r="A4" s="1" t="s">
        <v>14</v>
      </c>
      <c r="B4">
        <v>33</v>
      </c>
      <c r="C4">
        <v>2070.7800000000002</v>
      </c>
      <c r="D4">
        <v>6</v>
      </c>
      <c r="E4" s="1" t="s">
        <v>12</v>
      </c>
      <c r="F4">
        <v>826.46</v>
      </c>
      <c r="G4">
        <v>6</v>
      </c>
      <c r="H4">
        <v>10000</v>
      </c>
      <c r="I4">
        <v>8928</v>
      </c>
      <c r="J4">
        <v>1244.32</v>
      </c>
      <c r="K4">
        <v>10</v>
      </c>
    </row>
    <row r="5" spans="1:11" x14ac:dyDescent="0.25">
      <c r="A5" s="1" t="s">
        <v>15</v>
      </c>
      <c r="B5">
        <v>34</v>
      </c>
      <c r="C5">
        <v>2655.81</v>
      </c>
      <c r="D5">
        <v>5</v>
      </c>
      <c r="E5" s="1" t="s">
        <v>12</v>
      </c>
      <c r="F5">
        <v>1001.62</v>
      </c>
      <c r="G5">
        <v>7</v>
      </c>
      <c r="H5">
        <v>10000</v>
      </c>
      <c r="I5">
        <v>12253</v>
      </c>
      <c r="J5">
        <v>1654.19</v>
      </c>
      <c r="K5">
        <v>10</v>
      </c>
    </row>
    <row r="6" spans="1:11" x14ac:dyDescent="0.25">
      <c r="A6" s="1" t="s">
        <v>16</v>
      </c>
      <c r="B6">
        <v>36</v>
      </c>
      <c r="C6">
        <v>2469.12</v>
      </c>
      <c r="D6">
        <v>5</v>
      </c>
      <c r="E6" s="1" t="s">
        <v>12</v>
      </c>
      <c r="F6">
        <v>712.82</v>
      </c>
      <c r="G6">
        <v>6</v>
      </c>
      <c r="H6">
        <v>10000</v>
      </c>
      <c r="I6">
        <v>11613</v>
      </c>
      <c r="J6">
        <v>1756.3</v>
      </c>
      <c r="K6">
        <v>10</v>
      </c>
    </row>
    <row r="7" spans="1:11" x14ac:dyDescent="0.25">
      <c r="A7" s="1" t="s">
        <v>17</v>
      </c>
      <c r="B7">
        <v>37</v>
      </c>
      <c r="C7">
        <v>2571.39</v>
      </c>
      <c r="D7">
        <v>5</v>
      </c>
      <c r="E7" s="1" t="s">
        <v>12</v>
      </c>
      <c r="F7">
        <v>1017.07</v>
      </c>
      <c r="G7">
        <v>5</v>
      </c>
      <c r="H7">
        <v>10000</v>
      </c>
      <c r="I7">
        <v>13594</v>
      </c>
      <c r="J7">
        <v>1554.32</v>
      </c>
      <c r="K7">
        <v>10</v>
      </c>
    </row>
    <row r="8" spans="1:11" x14ac:dyDescent="0.25">
      <c r="A8" s="1" t="s">
        <v>18</v>
      </c>
      <c r="B8">
        <v>37</v>
      </c>
      <c r="C8">
        <v>2383.2199999999998</v>
      </c>
      <c r="D8">
        <v>6</v>
      </c>
      <c r="E8" s="1" t="s">
        <v>12</v>
      </c>
      <c r="F8">
        <v>820.01</v>
      </c>
      <c r="G8">
        <v>8</v>
      </c>
      <c r="H8">
        <v>10000</v>
      </c>
      <c r="I8">
        <v>17002</v>
      </c>
      <c r="J8">
        <v>1563.2</v>
      </c>
      <c r="K8">
        <v>10</v>
      </c>
    </row>
    <row r="9" spans="1:11" x14ac:dyDescent="0.25">
      <c r="A9" s="1" t="s">
        <v>19</v>
      </c>
      <c r="B9">
        <v>38</v>
      </c>
      <c r="C9">
        <v>2847.72</v>
      </c>
      <c r="D9">
        <v>5</v>
      </c>
      <c r="E9" s="1" t="s">
        <v>12</v>
      </c>
      <c r="F9">
        <v>894.93</v>
      </c>
      <c r="G9">
        <v>6</v>
      </c>
      <c r="H9">
        <v>10000</v>
      </c>
      <c r="I9">
        <v>12206</v>
      </c>
      <c r="J9">
        <v>1952.79</v>
      </c>
      <c r="K9">
        <v>10</v>
      </c>
    </row>
    <row r="10" spans="1:11" x14ac:dyDescent="0.25">
      <c r="A10" s="1" t="s">
        <v>20</v>
      </c>
      <c r="B10">
        <v>39</v>
      </c>
      <c r="C10">
        <v>3067.25</v>
      </c>
      <c r="D10">
        <v>5</v>
      </c>
      <c r="E10" s="1" t="s">
        <v>12</v>
      </c>
      <c r="F10">
        <v>946.67</v>
      </c>
      <c r="G10">
        <v>7</v>
      </c>
      <c r="H10">
        <v>10000</v>
      </c>
      <c r="I10">
        <v>16930</v>
      </c>
      <c r="J10">
        <v>2120.58</v>
      </c>
      <c r="K10">
        <v>10</v>
      </c>
    </row>
    <row r="11" spans="1:11" x14ac:dyDescent="0.25">
      <c r="A11" s="1" t="s">
        <v>21</v>
      </c>
      <c r="B11">
        <v>39</v>
      </c>
      <c r="C11">
        <v>3299.2</v>
      </c>
      <c r="D11">
        <v>6</v>
      </c>
      <c r="E11" s="1" t="s">
        <v>12</v>
      </c>
      <c r="F11">
        <v>1081.32</v>
      </c>
      <c r="G11">
        <v>7</v>
      </c>
      <c r="H11">
        <v>10000</v>
      </c>
      <c r="I11">
        <v>13865</v>
      </c>
      <c r="J11">
        <v>2217.88</v>
      </c>
      <c r="K11">
        <v>10</v>
      </c>
    </row>
    <row r="12" spans="1:11" x14ac:dyDescent="0.25">
      <c r="A12" s="1" t="s">
        <v>22</v>
      </c>
      <c r="B12">
        <v>44</v>
      </c>
      <c r="C12">
        <v>2522.5500000000002</v>
      </c>
      <c r="D12">
        <v>6</v>
      </c>
      <c r="E12" s="1" t="s">
        <v>12</v>
      </c>
      <c r="F12">
        <v>1012.36</v>
      </c>
      <c r="G12">
        <v>7</v>
      </c>
      <c r="H12">
        <v>10000</v>
      </c>
      <c r="I12">
        <v>18128</v>
      </c>
      <c r="J12">
        <v>1510.19</v>
      </c>
      <c r="K12">
        <v>10</v>
      </c>
    </row>
    <row r="13" spans="1:11" x14ac:dyDescent="0.25">
      <c r="A13" s="1" t="s">
        <v>23</v>
      </c>
      <c r="B13">
        <v>45</v>
      </c>
      <c r="C13">
        <v>3369.93</v>
      </c>
      <c r="D13">
        <v>6</v>
      </c>
      <c r="E13" s="1" t="s">
        <v>12</v>
      </c>
      <c r="F13">
        <v>1002.78</v>
      </c>
      <c r="G13">
        <v>7</v>
      </c>
      <c r="H13">
        <v>10000</v>
      </c>
      <c r="I13">
        <v>29685</v>
      </c>
      <c r="J13">
        <v>2367.15</v>
      </c>
      <c r="K13">
        <v>10</v>
      </c>
    </row>
    <row r="14" spans="1:11" x14ac:dyDescent="0.25">
      <c r="A14" s="1" t="s">
        <v>24</v>
      </c>
      <c r="B14">
        <v>45</v>
      </c>
      <c r="C14">
        <v>2743.08</v>
      </c>
      <c r="D14">
        <v>7</v>
      </c>
      <c r="E14" s="1" t="s">
        <v>12</v>
      </c>
      <c r="F14">
        <v>1118</v>
      </c>
      <c r="G14">
        <v>9</v>
      </c>
      <c r="H14">
        <v>10000</v>
      </c>
      <c r="I14">
        <v>21971</v>
      </c>
      <c r="J14">
        <v>1625.08</v>
      </c>
      <c r="K14">
        <v>10</v>
      </c>
    </row>
    <row r="15" spans="1:11" x14ac:dyDescent="0.25">
      <c r="A15" s="1" t="s">
        <v>25</v>
      </c>
      <c r="B15">
        <v>46</v>
      </c>
      <c r="C15">
        <v>3563.25</v>
      </c>
      <c r="D15">
        <v>7</v>
      </c>
      <c r="E15" s="1" t="s">
        <v>12</v>
      </c>
      <c r="F15">
        <v>1140.4100000000001</v>
      </c>
      <c r="G15">
        <v>7</v>
      </c>
      <c r="H15">
        <v>10000</v>
      </c>
      <c r="I15">
        <v>23920</v>
      </c>
      <c r="J15">
        <v>2422.83</v>
      </c>
      <c r="K15">
        <v>10</v>
      </c>
    </row>
    <row r="16" spans="1:11" x14ac:dyDescent="0.25">
      <c r="A16" s="1" t="s">
        <v>26</v>
      </c>
      <c r="B16">
        <v>53</v>
      </c>
      <c r="C16">
        <v>3691.54</v>
      </c>
      <c r="D16">
        <v>7</v>
      </c>
      <c r="E16" s="1" t="s">
        <v>12</v>
      </c>
      <c r="F16">
        <v>1120.28</v>
      </c>
      <c r="G16">
        <v>7</v>
      </c>
      <c r="H16">
        <v>10000</v>
      </c>
      <c r="I16">
        <v>48370</v>
      </c>
      <c r="J16">
        <v>2571.2600000000002</v>
      </c>
      <c r="K16">
        <v>10</v>
      </c>
    </row>
    <row r="17" spans="1:11" x14ac:dyDescent="0.25">
      <c r="A17" s="1" t="s">
        <v>27</v>
      </c>
      <c r="B17">
        <v>54</v>
      </c>
      <c r="C17">
        <v>3958.79</v>
      </c>
      <c r="D17">
        <v>7</v>
      </c>
      <c r="E17" s="1" t="s">
        <v>12</v>
      </c>
      <c r="F17">
        <v>1170.8900000000001</v>
      </c>
      <c r="G17">
        <v>8</v>
      </c>
      <c r="H17">
        <v>10000</v>
      </c>
      <c r="I17">
        <v>47513</v>
      </c>
      <c r="J17">
        <v>2787.89</v>
      </c>
      <c r="K17">
        <v>10</v>
      </c>
    </row>
    <row r="18" spans="1:11" x14ac:dyDescent="0.25">
      <c r="A18" s="1" t="s">
        <v>28</v>
      </c>
      <c r="B18">
        <v>55</v>
      </c>
      <c r="C18">
        <v>4373.49</v>
      </c>
      <c r="D18">
        <v>9</v>
      </c>
      <c r="E18" s="1" t="s">
        <v>12</v>
      </c>
      <c r="F18">
        <v>1433.98</v>
      </c>
      <c r="G18">
        <v>9</v>
      </c>
      <c r="H18">
        <v>10000</v>
      </c>
      <c r="I18">
        <v>48617</v>
      </c>
      <c r="J18">
        <v>2939.51</v>
      </c>
      <c r="K18">
        <v>10</v>
      </c>
    </row>
    <row r="19" spans="1:11" x14ac:dyDescent="0.25">
      <c r="A19" s="1" t="s">
        <v>29</v>
      </c>
      <c r="B19">
        <v>60</v>
      </c>
      <c r="C19">
        <v>4011.92</v>
      </c>
      <c r="D19">
        <v>9</v>
      </c>
      <c r="E19" s="1" t="s">
        <v>12</v>
      </c>
      <c r="F19">
        <v>1552.91</v>
      </c>
      <c r="G19">
        <v>10</v>
      </c>
      <c r="H19">
        <v>10000</v>
      </c>
      <c r="I19">
        <v>52262</v>
      </c>
      <c r="J19">
        <v>2459.0100000000002</v>
      </c>
      <c r="K19">
        <v>10</v>
      </c>
    </row>
    <row r="20" spans="1:11" x14ac:dyDescent="0.25">
      <c r="A20" s="1" t="s">
        <v>30</v>
      </c>
      <c r="B20">
        <v>61</v>
      </c>
      <c r="C20">
        <v>4218.7</v>
      </c>
      <c r="D20">
        <v>9</v>
      </c>
      <c r="E20" s="1" t="s">
        <v>12</v>
      </c>
      <c r="F20">
        <v>1456.68</v>
      </c>
      <c r="G20">
        <v>11</v>
      </c>
      <c r="H20">
        <v>10000</v>
      </c>
      <c r="I20">
        <v>35643</v>
      </c>
      <c r="J20">
        <v>2762.02</v>
      </c>
      <c r="K20">
        <v>10</v>
      </c>
    </row>
    <row r="21" spans="1:11" x14ac:dyDescent="0.25">
      <c r="A21" s="1" t="s">
        <v>31</v>
      </c>
      <c r="B21">
        <v>62</v>
      </c>
      <c r="C21">
        <v>4375.6499999999996</v>
      </c>
      <c r="D21">
        <v>8</v>
      </c>
      <c r="E21" s="1" t="s">
        <v>12</v>
      </c>
      <c r="F21">
        <v>1423.6</v>
      </c>
      <c r="G21">
        <v>10</v>
      </c>
      <c r="H21">
        <v>10000</v>
      </c>
      <c r="I21">
        <v>50084</v>
      </c>
      <c r="J21">
        <v>2952.05</v>
      </c>
      <c r="K21">
        <v>10</v>
      </c>
    </row>
    <row r="22" spans="1:11" x14ac:dyDescent="0.25">
      <c r="A22" s="1" t="s">
        <v>32</v>
      </c>
      <c r="B22">
        <v>63</v>
      </c>
      <c r="C22">
        <v>4751.67</v>
      </c>
      <c r="D22">
        <v>10</v>
      </c>
      <c r="E22" s="1" t="s">
        <v>12</v>
      </c>
      <c r="F22">
        <v>1641.52</v>
      </c>
      <c r="G22">
        <v>11</v>
      </c>
      <c r="H22">
        <v>10000</v>
      </c>
      <c r="I22">
        <v>38489</v>
      </c>
      <c r="J22">
        <v>3110.15</v>
      </c>
      <c r="K22">
        <v>10</v>
      </c>
    </row>
    <row r="23" spans="1:11" x14ac:dyDescent="0.25">
      <c r="A23" s="1" t="s">
        <v>33</v>
      </c>
      <c r="B23">
        <v>64</v>
      </c>
      <c r="C23">
        <v>3783.12</v>
      </c>
      <c r="D23">
        <v>9</v>
      </c>
      <c r="E23" s="1" t="s">
        <v>12</v>
      </c>
      <c r="F23">
        <v>1175.1500000000001</v>
      </c>
      <c r="G23">
        <v>10</v>
      </c>
      <c r="H23">
        <v>10000</v>
      </c>
      <c r="I23">
        <v>58983</v>
      </c>
      <c r="J23">
        <v>2607.98</v>
      </c>
      <c r="K23">
        <v>10</v>
      </c>
    </row>
    <row r="24" spans="1:11" x14ac:dyDescent="0.25">
      <c r="A24" s="1" t="s">
        <v>34</v>
      </c>
      <c r="B24">
        <v>65</v>
      </c>
      <c r="C24">
        <v>4731.0600000000004</v>
      </c>
      <c r="D24">
        <v>9</v>
      </c>
      <c r="E24" s="1" t="s">
        <v>12</v>
      </c>
      <c r="F24">
        <v>1630.3</v>
      </c>
      <c r="G24">
        <v>10</v>
      </c>
      <c r="H24">
        <v>10000</v>
      </c>
      <c r="I24">
        <v>43006</v>
      </c>
      <c r="J24">
        <v>3100.76</v>
      </c>
      <c r="K24">
        <v>10</v>
      </c>
    </row>
    <row r="25" spans="1:11" x14ac:dyDescent="0.25">
      <c r="A25" s="1" t="s">
        <v>35</v>
      </c>
      <c r="B25">
        <v>69</v>
      </c>
      <c r="C25">
        <v>6589.97</v>
      </c>
      <c r="D25">
        <v>9</v>
      </c>
      <c r="E25" s="1" t="s">
        <v>12</v>
      </c>
      <c r="F25">
        <v>1859.36</v>
      </c>
      <c r="G25">
        <v>10</v>
      </c>
      <c r="H25">
        <v>10000</v>
      </c>
      <c r="I25">
        <v>52880</v>
      </c>
      <c r="J25">
        <v>4730.6099999999997</v>
      </c>
      <c r="K25">
        <v>10</v>
      </c>
    </row>
    <row r="26" spans="1:11" x14ac:dyDescent="0.25">
      <c r="A26" s="1" t="s">
        <v>36</v>
      </c>
      <c r="B26">
        <v>80</v>
      </c>
      <c r="C26">
        <v>6192.09</v>
      </c>
      <c r="D26">
        <v>10</v>
      </c>
      <c r="E26" s="1" t="s">
        <v>12</v>
      </c>
      <c r="F26">
        <v>1812.77</v>
      </c>
      <c r="G26">
        <v>12</v>
      </c>
      <c r="H26">
        <v>10000</v>
      </c>
      <c r="I26">
        <v>88262</v>
      </c>
      <c r="J26">
        <v>4379.32</v>
      </c>
      <c r="K26">
        <v>10</v>
      </c>
    </row>
    <row r="27" spans="1:11" x14ac:dyDescent="0.25">
      <c r="A27" s="1" t="s">
        <v>37</v>
      </c>
      <c r="B27">
        <v>101</v>
      </c>
      <c r="C27">
        <v>6759.96</v>
      </c>
      <c r="D27">
        <v>10</v>
      </c>
      <c r="E27" s="1" t="s">
        <v>12</v>
      </c>
      <c r="F27">
        <v>1564.01</v>
      </c>
      <c r="G27">
        <v>12</v>
      </c>
      <c r="H27">
        <v>10000</v>
      </c>
      <c r="I27">
        <v>194978</v>
      </c>
      <c r="J27">
        <v>5195.95</v>
      </c>
      <c r="K27">
        <v>10</v>
      </c>
    </row>
    <row r="28" spans="1:11" x14ac:dyDescent="0.25">
      <c r="A28" s="1" t="s">
        <v>38</v>
      </c>
      <c r="B28">
        <v>101</v>
      </c>
      <c r="C28">
        <v>7181.93</v>
      </c>
      <c r="D28">
        <v>10</v>
      </c>
      <c r="E28" s="1" t="s">
        <v>12</v>
      </c>
      <c r="F28">
        <v>1499.37</v>
      </c>
      <c r="G28">
        <v>10</v>
      </c>
      <c r="H28">
        <v>10000</v>
      </c>
      <c r="I28">
        <v>155194</v>
      </c>
      <c r="J28">
        <v>5682.56</v>
      </c>
      <c r="K28">
        <v>10</v>
      </c>
    </row>
    <row r="29" spans="1:11" x14ac:dyDescent="0.25">
      <c r="A29" s="1" t="s">
        <v>39</v>
      </c>
      <c r="B29">
        <v>101</v>
      </c>
      <c r="C29">
        <v>7158.59</v>
      </c>
      <c r="D29">
        <v>8</v>
      </c>
      <c r="E29" s="1" t="s">
        <v>12</v>
      </c>
      <c r="F29">
        <v>1381.84</v>
      </c>
      <c r="G29">
        <v>10</v>
      </c>
      <c r="H29">
        <v>10000</v>
      </c>
      <c r="I29">
        <v>215406</v>
      </c>
      <c r="J29">
        <v>5776.75</v>
      </c>
      <c r="K29">
        <v>10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8A9DB-D4A4-4339-B39A-41AC7DB53666}">
  <dimension ref="A1:K29"/>
  <sheetViews>
    <sheetView workbookViewId="0">
      <selection activeCell="G2" sqref="G2:G29"/>
    </sheetView>
  </sheetViews>
  <sheetFormatPr baseColWidth="10" defaultRowHeight="15" x14ac:dyDescent="0.25"/>
  <cols>
    <col min="1" max="1" width="13.7109375" bestFit="1" customWidth="1"/>
    <col min="2" max="2" width="12.140625" bestFit="1" customWidth="1"/>
    <col min="3" max="3" width="16.85546875" bestFit="1" customWidth="1"/>
    <col min="4" max="4" width="18.7109375" bestFit="1" customWidth="1"/>
    <col min="5" max="5" width="18.42578125" bestFit="1" customWidth="1"/>
    <col min="6" max="6" width="16.85546875" bestFit="1" customWidth="1"/>
    <col min="7" max="7" width="19.42578125" bestFit="1" customWidth="1"/>
    <col min="8" max="8" width="19.7109375" bestFit="1" customWidth="1"/>
    <col min="9" max="9" width="20.28515625" bestFit="1" customWidth="1"/>
    <col min="10" max="10" width="21.5703125" bestFit="1" customWidth="1"/>
    <col min="11" max="11" width="18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 t="s">
        <v>11</v>
      </c>
      <c r="B2">
        <v>32</v>
      </c>
      <c r="C2">
        <v>2520.79</v>
      </c>
      <c r="D2">
        <v>5</v>
      </c>
      <c r="E2" s="1" t="s">
        <v>12</v>
      </c>
      <c r="F2">
        <v>835.18</v>
      </c>
      <c r="G2">
        <v>6</v>
      </c>
      <c r="H2">
        <v>10000</v>
      </c>
      <c r="I2">
        <v>19621</v>
      </c>
      <c r="J2">
        <v>1685.61</v>
      </c>
      <c r="K2">
        <v>20</v>
      </c>
    </row>
    <row r="3" spans="1:11" x14ac:dyDescent="0.25">
      <c r="A3" s="1" t="s">
        <v>13</v>
      </c>
      <c r="B3">
        <v>33</v>
      </c>
      <c r="C3">
        <v>2565.5100000000002</v>
      </c>
      <c r="D3">
        <v>5</v>
      </c>
      <c r="E3" s="1" t="s">
        <v>12</v>
      </c>
      <c r="F3">
        <v>783.63</v>
      </c>
      <c r="G3">
        <v>6</v>
      </c>
      <c r="H3">
        <v>10000</v>
      </c>
      <c r="I3">
        <v>14729</v>
      </c>
      <c r="J3">
        <v>1781.89</v>
      </c>
      <c r="K3">
        <v>20</v>
      </c>
    </row>
    <row r="4" spans="1:11" x14ac:dyDescent="0.25">
      <c r="A4" s="1" t="s">
        <v>14</v>
      </c>
      <c r="B4">
        <v>33</v>
      </c>
      <c r="C4">
        <v>2245.83</v>
      </c>
      <c r="D4">
        <v>6</v>
      </c>
      <c r="E4" s="1" t="s">
        <v>12</v>
      </c>
      <c r="F4">
        <v>941.14</v>
      </c>
      <c r="G4">
        <v>7</v>
      </c>
      <c r="H4">
        <v>10000</v>
      </c>
      <c r="I4">
        <v>15698</v>
      </c>
      <c r="J4">
        <v>1304.69</v>
      </c>
      <c r="K4">
        <v>20</v>
      </c>
    </row>
    <row r="5" spans="1:11" x14ac:dyDescent="0.25">
      <c r="A5" s="1" t="s">
        <v>15</v>
      </c>
      <c r="B5">
        <v>34</v>
      </c>
      <c r="C5">
        <v>2732.7</v>
      </c>
      <c r="D5">
        <v>5</v>
      </c>
      <c r="E5" s="1" t="s">
        <v>12</v>
      </c>
      <c r="F5">
        <v>808.11</v>
      </c>
      <c r="G5">
        <v>7</v>
      </c>
      <c r="H5">
        <v>10000</v>
      </c>
      <c r="I5">
        <v>22410</v>
      </c>
      <c r="J5">
        <v>1924.6</v>
      </c>
      <c r="K5">
        <v>20</v>
      </c>
    </row>
    <row r="6" spans="1:11" x14ac:dyDescent="0.25">
      <c r="A6" s="1" t="s">
        <v>16</v>
      </c>
      <c r="B6">
        <v>36</v>
      </c>
      <c r="C6">
        <v>2879.87</v>
      </c>
      <c r="D6">
        <v>5</v>
      </c>
      <c r="E6" s="1" t="s">
        <v>12</v>
      </c>
      <c r="F6">
        <v>941.06</v>
      </c>
      <c r="G6">
        <v>5</v>
      </c>
      <c r="H6">
        <v>10000</v>
      </c>
      <c r="I6">
        <v>18548</v>
      </c>
      <c r="J6">
        <v>1938.81</v>
      </c>
      <c r="K6">
        <v>20</v>
      </c>
    </row>
    <row r="7" spans="1:11" x14ac:dyDescent="0.25">
      <c r="A7" s="1" t="s">
        <v>17</v>
      </c>
      <c r="B7">
        <v>37</v>
      </c>
      <c r="C7">
        <v>3474.45</v>
      </c>
      <c r="D7">
        <v>5</v>
      </c>
      <c r="E7" s="1" t="s">
        <v>12</v>
      </c>
      <c r="F7">
        <v>1009.15</v>
      </c>
      <c r="G7">
        <v>5</v>
      </c>
      <c r="H7">
        <v>10000</v>
      </c>
      <c r="I7">
        <v>27538</v>
      </c>
      <c r="J7">
        <v>2465.3000000000002</v>
      </c>
      <c r="K7">
        <v>20</v>
      </c>
    </row>
    <row r="8" spans="1:11" x14ac:dyDescent="0.25">
      <c r="A8" s="1" t="s">
        <v>18</v>
      </c>
      <c r="B8">
        <v>37</v>
      </c>
      <c r="C8">
        <v>2416.54</v>
      </c>
      <c r="D8">
        <v>6</v>
      </c>
      <c r="E8" s="1" t="s">
        <v>12</v>
      </c>
      <c r="F8">
        <v>858.27</v>
      </c>
      <c r="G8">
        <v>7</v>
      </c>
      <c r="H8">
        <v>10000</v>
      </c>
      <c r="I8">
        <v>27421</v>
      </c>
      <c r="J8">
        <v>1558.27</v>
      </c>
      <c r="K8">
        <v>20</v>
      </c>
    </row>
    <row r="9" spans="1:11" x14ac:dyDescent="0.25">
      <c r="A9" s="1" t="s">
        <v>19</v>
      </c>
      <c r="B9">
        <v>38</v>
      </c>
      <c r="C9">
        <v>3110.38</v>
      </c>
      <c r="D9">
        <v>5</v>
      </c>
      <c r="E9" s="1" t="s">
        <v>12</v>
      </c>
      <c r="F9">
        <v>1034.6400000000001</v>
      </c>
      <c r="G9">
        <v>5</v>
      </c>
      <c r="H9">
        <v>10000</v>
      </c>
      <c r="I9">
        <v>25643</v>
      </c>
      <c r="J9">
        <v>2075.7399999999998</v>
      </c>
      <c r="K9">
        <v>20</v>
      </c>
    </row>
    <row r="10" spans="1:11" x14ac:dyDescent="0.25">
      <c r="A10" s="1" t="s">
        <v>20</v>
      </c>
      <c r="B10">
        <v>39</v>
      </c>
      <c r="C10">
        <v>2670.96</v>
      </c>
      <c r="D10">
        <v>5</v>
      </c>
      <c r="E10" s="1" t="s">
        <v>12</v>
      </c>
      <c r="F10">
        <v>1059.4000000000001</v>
      </c>
      <c r="G10">
        <v>5</v>
      </c>
      <c r="H10">
        <v>10000</v>
      </c>
      <c r="I10">
        <v>28806</v>
      </c>
      <c r="J10">
        <v>1611.56</v>
      </c>
      <c r="K10">
        <v>20</v>
      </c>
    </row>
    <row r="11" spans="1:11" x14ac:dyDescent="0.25">
      <c r="A11" s="1" t="s">
        <v>21</v>
      </c>
      <c r="B11">
        <v>39</v>
      </c>
      <c r="C11">
        <v>3577.15</v>
      </c>
      <c r="D11">
        <v>6</v>
      </c>
      <c r="E11" s="1" t="s">
        <v>12</v>
      </c>
      <c r="F11">
        <v>978.09</v>
      </c>
      <c r="G11">
        <v>7</v>
      </c>
      <c r="H11">
        <v>10000</v>
      </c>
      <c r="I11">
        <v>25720</v>
      </c>
      <c r="J11">
        <v>2599.06</v>
      </c>
      <c r="K11">
        <v>20</v>
      </c>
    </row>
    <row r="12" spans="1:11" x14ac:dyDescent="0.25">
      <c r="A12" s="1" t="s">
        <v>22</v>
      </c>
      <c r="B12">
        <v>44</v>
      </c>
      <c r="C12">
        <v>3120.79</v>
      </c>
      <c r="D12">
        <v>6</v>
      </c>
      <c r="E12" s="1" t="s">
        <v>12</v>
      </c>
      <c r="F12">
        <v>1073.3499999999999</v>
      </c>
      <c r="G12">
        <v>8</v>
      </c>
      <c r="H12">
        <v>10000</v>
      </c>
      <c r="I12">
        <v>38600</v>
      </c>
      <c r="J12">
        <v>2047.44</v>
      </c>
      <c r="K12">
        <v>20</v>
      </c>
    </row>
    <row r="13" spans="1:11" x14ac:dyDescent="0.25">
      <c r="A13" s="1" t="s">
        <v>23</v>
      </c>
      <c r="B13">
        <v>45</v>
      </c>
      <c r="C13">
        <v>3567.37</v>
      </c>
      <c r="D13">
        <v>6</v>
      </c>
      <c r="E13" s="1" t="s">
        <v>12</v>
      </c>
      <c r="F13">
        <v>1027.8599999999999</v>
      </c>
      <c r="G13">
        <v>8</v>
      </c>
      <c r="H13">
        <v>10000</v>
      </c>
      <c r="I13">
        <v>39650</v>
      </c>
      <c r="J13">
        <v>2539.5100000000002</v>
      </c>
      <c r="K13">
        <v>20</v>
      </c>
    </row>
    <row r="14" spans="1:11" x14ac:dyDescent="0.25">
      <c r="A14" s="1" t="s">
        <v>24</v>
      </c>
      <c r="B14">
        <v>45</v>
      </c>
      <c r="C14">
        <v>2781.36</v>
      </c>
      <c r="D14">
        <v>7</v>
      </c>
      <c r="E14" s="1" t="s">
        <v>12</v>
      </c>
      <c r="F14">
        <v>1108.99</v>
      </c>
      <c r="G14">
        <v>8</v>
      </c>
      <c r="H14">
        <v>10000</v>
      </c>
      <c r="I14">
        <v>36344</v>
      </c>
      <c r="J14">
        <v>1672.37</v>
      </c>
      <c r="K14">
        <v>20</v>
      </c>
    </row>
    <row r="15" spans="1:11" x14ac:dyDescent="0.25">
      <c r="A15" s="1" t="s">
        <v>25</v>
      </c>
      <c r="B15">
        <v>46</v>
      </c>
      <c r="C15">
        <v>3516.29</v>
      </c>
      <c r="D15">
        <v>7</v>
      </c>
      <c r="E15" s="1" t="s">
        <v>12</v>
      </c>
      <c r="F15">
        <v>1067.3699999999999</v>
      </c>
      <c r="G15">
        <v>8</v>
      </c>
      <c r="H15">
        <v>10000</v>
      </c>
      <c r="I15">
        <v>38274</v>
      </c>
      <c r="J15">
        <v>2448.92</v>
      </c>
      <c r="K15">
        <v>20</v>
      </c>
    </row>
    <row r="16" spans="1:11" x14ac:dyDescent="0.25">
      <c r="A16" s="1" t="s">
        <v>26</v>
      </c>
      <c r="B16">
        <v>53</v>
      </c>
      <c r="C16">
        <v>4178.6099999999997</v>
      </c>
      <c r="D16">
        <v>7</v>
      </c>
      <c r="E16" s="1" t="s">
        <v>12</v>
      </c>
      <c r="F16">
        <v>1288.24</v>
      </c>
      <c r="G16">
        <v>7</v>
      </c>
      <c r="H16">
        <v>10000</v>
      </c>
      <c r="I16">
        <v>49931</v>
      </c>
      <c r="J16">
        <v>2890.37</v>
      </c>
      <c r="K16">
        <v>20</v>
      </c>
    </row>
    <row r="17" spans="1:11" x14ac:dyDescent="0.25">
      <c r="A17" s="1" t="s">
        <v>27</v>
      </c>
      <c r="B17">
        <v>54</v>
      </c>
      <c r="C17">
        <v>4534.92</v>
      </c>
      <c r="D17">
        <v>7</v>
      </c>
      <c r="E17" s="1" t="s">
        <v>12</v>
      </c>
      <c r="F17">
        <v>1313.7</v>
      </c>
      <c r="G17">
        <v>10</v>
      </c>
      <c r="H17">
        <v>10000</v>
      </c>
      <c r="I17">
        <v>48323</v>
      </c>
      <c r="J17">
        <v>3221.22</v>
      </c>
      <c r="K17">
        <v>20</v>
      </c>
    </row>
    <row r="18" spans="1:11" x14ac:dyDescent="0.25">
      <c r="A18" s="1" t="s">
        <v>28</v>
      </c>
      <c r="B18">
        <v>55</v>
      </c>
      <c r="C18">
        <v>4145.62</v>
      </c>
      <c r="D18">
        <v>9</v>
      </c>
      <c r="E18" s="1" t="s">
        <v>12</v>
      </c>
      <c r="F18">
        <v>1445.81</v>
      </c>
      <c r="G18">
        <v>9</v>
      </c>
      <c r="H18">
        <v>10000</v>
      </c>
      <c r="I18">
        <v>50496</v>
      </c>
      <c r="J18">
        <v>2699.81</v>
      </c>
      <c r="K18">
        <v>20</v>
      </c>
    </row>
    <row r="19" spans="1:11" x14ac:dyDescent="0.25">
      <c r="A19" s="1" t="s">
        <v>29</v>
      </c>
      <c r="B19">
        <v>60</v>
      </c>
      <c r="C19">
        <v>6105.22</v>
      </c>
      <c r="D19">
        <v>9</v>
      </c>
      <c r="E19" s="1" t="s">
        <v>12</v>
      </c>
      <c r="F19">
        <v>1692.21</v>
      </c>
      <c r="G19">
        <v>11</v>
      </c>
      <c r="H19">
        <v>10000</v>
      </c>
      <c r="I19">
        <v>73637</v>
      </c>
      <c r="J19">
        <v>4413.01</v>
      </c>
      <c r="K19">
        <v>20</v>
      </c>
    </row>
    <row r="20" spans="1:11" x14ac:dyDescent="0.25">
      <c r="A20" s="1" t="s">
        <v>30</v>
      </c>
      <c r="B20">
        <v>61</v>
      </c>
      <c r="C20">
        <v>4576.92</v>
      </c>
      <c r="D20">
        <v>9</v>
      </c>
      <c r="E20" s="1" t="s">
        <v>12</v>
      </c>
      <c r="F20">
        <v>1648.4</v>
      </c>
      <c r="G20">
        <v>10</v>
      </c>
      <c r="H20">
        <v>10000</v>
      </c>
      <c r="I20">
        <v>57884</v>
      </c>
      <c r="J20">
        <v>2928.52</v>
      </c>
      <c r="K20">
        <v>20</v>
      </c>
    </row>
    <row r="21" spans="1:11" x14ac:dyDescent="0.25">
      <c r="A21" s="1" t="s">
        <v>31</v>
      </c>
      <c r="B21">
        <v>62</v>
      </c>
      <c r="C21">
        <v>4914.43</v>
      </c>
      <c r="D21">
        <v>8</v>
      </c>
      <c r="E21" s="1" t="s">
        <v>12</v>
      </c>
      <c r="F21">
        <v>1473.8</v>
      </c>
      <c r="G21">
        <v>9</v>
      </c>
      <c r="H21">
        <v>10000</v>
      </c>
      <c r="I21">
        <v>105019</v>
      </c>
      <c r="J21">
        <v>3440.63</v>
      </c>
      <c r="K21">
        <v>20</v>
      </c>
    </row>
    <row r="22" spans="1:11" x14ac:dyDescent="0.25">
      <c r="A22" s="1" t="s">
        <v>32</v>
      </c>
      <c r="B22">
        <v>63</v>
      </c>
      <c r="C22">
        <v>5310.72</v>
      </c>
      <c r="D22">
        <v>10</v>
      </c>
      <c r="E22" s="1" t="s">
        <v>12</v>
      </c>
      <c r="F22">
        <v>1687.57</v>
      </c>
      <c r="G22">
        <v>11</v>
      </c>
      <c r="H22">
        <v>10000</v>
      </c>
      <c r="I22">
        <v>91837</v>
      </c>
      <c r="J22">
        <v>3623.15</v>
      </c>
      <c r="K22">
        <v>20</v>
      </c>
    </row>
    <row r="23" spans="1:11" x14ac:dyDescent="0.25">
      <c r="A23" s="1" t="s">
        <v>33</v>
      </c>
      <c r="B23">
        <v>64</v>
      </c>
      <c r="C23">
        <v>3850.27</v>
      </c>
      <c r="D23">
        <v>9</v>
      </c>
      <c r="E23" s="1" t="s">
        <v>12</v>
      </c>
      <c r="F23">
        <v>1233.03</v>
      </c>
      <c r="G23">
        <v>11</v>
      </c>
      <c r="H23">
        <v>10000</v>
      </c>
      <c r="I23">
        <v>90984</v>
      </c>
      <c r="J23">
        <v>2617.2399999999998</v>
      </c>
      <c r="K23">
        <v>20</v>
      </c>
    </row>
    <row r="24" spans="1:11" x14ac:dyDescent="0.25">
      <c r="A24" s="1" t="s">
        <v>34</v>
      </c>
      <c r="B24">
        <v>65</v>
      </c>
      <c r="C24">
        <v>5216</v>
      </c>
      <c r="D24">
        <v>9</v>
      </c>
      <c r="E24" s="1" t="s">
        <v>12</v>
      </c>
      <c r="F24">
        <v>1580.65</v>
      </c>
      <c r="G24">
        <v>10</v>
      </c>
      <c r="H24">
        <v>10000</v>
      </c>
      <c r="I24">
        <v>71135</v>
      </c>
      <c r="J24">
        <v>3635.35</v>
      </c>
      <c r="K24">
        <v>20</v>
      </c>
    </row>
    <row r="25" spans="1:11" x14ac:dyDescent="0.25">
      <c r="A25" s="1" t="s">
        <v>35</v>
      </c>
      <c r="B25">
        <v>69</v>
      </c>
      <c r="C25">
        <v>6497.19</v>
      </c>
      <c r="D25">
        <v>9</v>
      </c>
      <c r="E25" s="1" t="s">
        <v>12</v>
      </c>
      <c r="F25">
        <v>1676.71</v>
      </c>
      <c r="G25">
        <v>9</v>
      </c>
      <c r="H25">
        <v>10000</v>
      </c>
      <c r="I25">
        <v>110199</v>
      </c>
      <c r="J25">
        <v>4820.49</v>
      </c>
      <c r="K25">
        <v>20</v>
      </c>
    </row>
    <row r="26" spans="1:11" x14ac:dyDescent="0.25">
      <c r="A26" s="1" t="s">
        <v>36</v>
      </c>
      <c r="B26">
        <v>80</v>
      </c>
      <c r="C26">
        <v>5784.72</v>
      </c>
      <c r="D26">
        <v>10</v>
      </c>
      <c r="E26" s="1" t="s">
        <v>12</v>
      </c>
      <c r="F26">
        <v>1722.51</v>
      </c>
      <c r="G26">
        <v>13</v>
      </c>
      <c r="H26">
        <v>10000</v>
      </c>
      <c r="I26">
        <v>122043</v>
      </c>
      <c r="J26">
        <v>4062.21</v>
      </c>
      <c r="K26">
        <v>20</v>
      </c>
    </row>
    <row r="27" spans="1:11" x14ac:dyDescent="0.25">
      <c r="A27" s="1" t="s">
        <v>37</v>
      </c>
      <c r="B27">
        <v>101</v>
      </c>
      <c r="C27">
        <v>5950.77</v>
      </c>
      <c r="D27">
        <v>10</v>
      </c>
      <c r="E27" s="1" t="s">
        <v>12</v>
      </c>
      <c r="F27">
        <v>1243.8</v>
      </c>
      <c r="G27">
        <v>11</v>
      </c>
      <c r="H27">
        <v>10000</v>
      </c>
      <c r="I27">
        <v>211749</v>
      </c>
      <c r="J27">
        <v>4706.97</v>
      </c>
      <c r="K27">
        <v>20</v>
      </c>
    </row>
    <row r="28" spans="1:11" x14ac:dyDescent="0.25">
      <c r="A28" s="1" t="s">
        <v>38</v>
      </c>
      <c r="B28">
        <v>101</v>
      </c>
      <c r="C28">
        <v>6685.66</v>
      </c>
      <c r="D28">
        <v>10</v>
      </c>
      <c r="E28" s="1" t="s">
        <v>12</v>
      </c>
      <c r="F28">
        <v>1357.81</v>
      </c>
      <c r="G28">
        <v>10</v>
      </c>
      <c r="H28">
        <v>10000</v>
      </c>
      <c r="I28">
        <v>144298</v>
      </c>
      <c r="J28">
        <v>5327.85</v>
      </c>
      <c r="K28">
        <v>20</v>
      </c>
    </row>
    <row r="29" spans="1:11" x14ac:dyDescent="0.25">
      <c r="A29" s="1" t="s">
        <v>39</v>
      </c>
      <c r="B29">
        <v>101</v>
      </c>
      <c r="C29">
        <v>5090.72</v>
      </c>
      <c r="D29">
        <v>8</v>
      </c>
      <c r="E29" s="1" t="s">
        <v>12</v>
      </c>
      <c r="F29">
        <v>987.97</v>
      </c>
      <c r="G29">
        <v>10</v>
      </c>
      <c r="H29">
        <v>10000</v>
      </c>
      <c r="I29">
        <v>449753</v>
      </c>
      <c r="J29">
        <v>4102.74</v>
      </c>
      <c r="K29">
        <v>20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F8C45-BDAF-4B85-8901-C0FA665C4936}">
  <dimension ref="A1:K29"/>
  <sheetViews>
    <sheetView workbookViewId="0">
      <selection activeCell="G2" sqref="G2:G29"/>
    </sheetView>
  </sheetViews>
  <sheetFormatPr baseColWidth="10" defaultRowHeight="15" x14ac:dyDescent="0.25"/>
  <cols>
    <col min="1" max="1" width="13.7109375" bestFit="1" customWidth="1"/>
    <col min="2" max="2" width="12.140625" bestFit="1" customWidth="1"/>
    <col min="3" max="3" width="16.85546875" bestFit="1" customWidth="1"/>
    <col min="4" max="4" width="18.7109375" bestFit="1" customWidth="1"/>
    <col min="5" max="5" width="18.42578125" bestFit="1" customWidth="1"/>
    <col min="6" max="6" width="16.85546875" bestFit="1" customWidth="1"/>
    <col min="7" max="7" width="19.42578125" bestFit="1" customWidth="1"/>
    <col min="8" max="8" width="19.7109375" bestFit="1" customWidth="1"/>
    <col min="9" max="9" width="20.28515625" bestFit="1" customWidth="1"/>
    <col min="10" max="10" width="21.5703125" bestFit="1" customWidth="1"/>
    <col min="11" max="11" width="18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 t="s">
        <v>11</v>
      </c>
      <c r="B2">
        <v>32</v>
      </c>
      <c r="C2">
        <v>3033.12</v>
      </c>
      <c r="D2">
        <v>5</v>
      </c>
      <c r="E2" s="1" t="s">
        <v>12</v>
      </c>
      <c r="F2">
        <v>914.12</v>
      </c>
      <c r="G2">
        <v>6</v>
      </c>
      <c r="H2">
        <v>10000</v>
      </c>
      <c r="I2">
        <v>25035</v>
      </c>
      <c r="J2">
        <v>2119</v>
      </c>
      <c r="K2">
        <v>30</v>
      </c>
    </row>
    <row r="3" spans="1:11" x14ac:dyDescent="0.25">
      <c r="A3" s="1" t="s">
        <v>13</v>
      </c>
      <c r="B3">
        <v>33</v>
      </c>
      <c r="C3">
        <v>2803.7</v>
      </c>
      <c r="D3">
        <v>5</v>
      </c>
      <c r="E3" s="1" t="s">
        <v>12</v>
      </c>
      <c r="F3">
        <v>891.66</v>
      </c>
      <c r="G3">
        <v>6</v>
      </c>
      <c r="H3">
        <v>10000</v>
      </c>
      <c r="I3">
        <v>24479</v>
      </c>
      <c r="J3">
        <v>1912.03</v>
      </c>
      <c r="K3">
        <v>30</v>
      </c>
    </row>
    <row r="4" spans="1:11" x14ac:dyDescent="0.25">
      <c r="A4" s="1" t="s">
        <v>14</v>
      </c>
      <c r="B4">
        <v>33</v>
      </c>
      <c r="C4">
        <v>1872.58</v>
      </c>
      <c r="D4">
        <v>6</v>
      </c>
      <c r="E4" s="1" t="s">
        <v>12</v>
      </c>
      <c r="F4">
        <v>781.49</v>
      </c>
      <c r="G4">
        <v>7</v>
      </c>
      <c r="H4">
        <v>10000</v>
      </c>
      <c r="I4">
        <v>18258</v>
      </c>
      <c r="J4">
        <v>1091.0899999999999</v>
      </c>
      <c r="K4">
        <v>30</v>
      </c>
    </row>
    <row r="5" spans="1:11" x14ac:dyDescent="0.25">
      <c r="A5" s="1" t="s">
        <v>15</v>
      </c>
      <c r="B5">
        <v>34</v>
      </c>
      <c r="C5">
        <v>2036.2</v>
      </c>
      <c r="D5">
        <v>5</v>
      </c>
      <c r="E5" s="1" t="s">
        <v>12</v>
      </c>
      <c r="F5">
        <v>729.62</v>
      </c>
      <c r="G5">
        <v>6</v>
      </c>
      <c r="H5">
        <v>10000</v>
      </c>
      <c r="I5">
        <v>19258</v>
      </c>
      <c r="J5">
        <v>1306.58</v>
      </c>
      <c r="K5">
        <v>30</v>
      </c>
    </row>
    <row r="6" spans="1:11" x14ac:dyDescent="0.25">
      <c r="A6" s="1" t="s">
        <v>16</v>
      </c>
      <c r="B6">
        <v>36</v>
      </c>
      <c r="C6">
        <v>2874.12</v>
      </c>
      <c r="D6">
        <v>5</v>
      </c>
      <c r="E6" s="1" t="s">
        <v>12</v>
      </c>
      <c r="F6">
        <v>768.74</v>
      </c>
      <c r="G6">
        <v>6</v>
      </c>
      <c r="H6">
        <v>10000</v>
      </c>
      <c r="I6">
        <v>29982</v>
      </c>
      <c r="J6">
        <v>2105.38</v>
      </c>
      <c r="K6">
        <v>30</v>
      </c>
    </row>
    <row r="7" spans="1:11" x14ac:dyDescent="0.25">
      <c r="A7" s="1" t="s">
        <v>17</v>
      </c>
      <c r="B7">
        <v>37</v>
      </c>
      <c r="C7">
        <v>3025.6</v>
      </c>
      <c r="D7">
        <v>5</v>
      </c>
      <c r="E7" s="1" t="s">
        <v>12</v>
      </c>
      <c r="F7">
        <v>786.58</v>
      </c>
      <c r="G7">
        <v>5</v>
      </c>
      <c r="H7">
        <v>10000</v>
      </c>
      <c r="I7">
        <v>23359</v>
      </c>
      <c r="J7">
        <v>2239.02</v>
      </c>
      <c r="K7">
        <v>30</v>
      </c>
    </row>
    <row r="8" spans="1:11" x14ac:dyDescent="0.25">
      <c r="A8" s="1" t="s">
        <v>18</v>
      </c>
      <c r="B8">
        <v>37</v>
      </c>
      <c r="C8">
        <v>2541.8200000000002</v>
      </c>
      <c r="D8">
        <v>6</v>
      </c>
      <c r="E8" s="1" t="s">
        <v>12</v>
      </c>
      <c r="F8">
        <v>998.96</v>
      </c>
      <c r="G8">
        <v>8</v>
      </c>
      <c r="H8">
        <v>10000</v>
      </c>
      <c r="I8">
        <v>29762</v>
      </c>
      <c r="J8">
        <v>1542.85</v>
      </c>
      <c r="K8">
        <v>30</v>
      </c>
    </row>
    <row r="9" spans="1:11" x14ac:dyDescent="0.25">
      <c r="A9" s="1" t="s">
        <v>19</v>
      </c>
      <c r="B9">
        <v>38</v>
      </c>
      <c r="C9">
        <v>2891.48</v>
      </c>
      <c r="D9">
        <v>5</v>
      </c>
      <c r="E9" s="1" t="s">
        <v>12</v>
      </c>
      <c r="F9">
        <v>985.39</v>
      </c>
      <c r="G9">
        <v>8</v>
      </c>
      <c r="H9">
        <v>10000</v>
      </c>
      <c r="I9">
        <v>28420</v>
      </c>
      <c r="J9">
        <v>1906.09</v>
      </c>
      <c r="K9">
        <v>30</v>
      </c>
    </row>
    <row r="10" spans="1:11" x14ac:dyDescent="0.25">
      <c r="A10" s="1" t="s">
        <v>20</v>
      </c>
      <c r="B10">
        <v>39</v>
      </c>
      <c r="C10">
        <v>3368.89</v>
      </c>
      <c r="D10">
        <v>5</v>
      </c>
      <c r="E10" s="1" t="s">
        <v>12</v>
      </c>
      <c r="F10">
        <v>1114.77</v>
      </c>
      <c r="G10">
        <v>6</v>
      </c>
      <c r="H10">
        <v>10000</v>
      </c>
      <c r="I10">
        <v>36057</v>
      </c>
      <c r="J10">
        <v>2254.12</v>
      </c>
      <c r="K10">
        <v>30</v>
      </c>
    </row>
    <row r="11" spans="1:11" x14ac:dyDescent="0.25">
      <c r="A11" s="1" t="s">
        <v>21</v>
      </c>
      <c r="B11">
        <v>39</v>
      </c>
      <c r="C11">
        <v>3945.54</v>
      </c>
      <c r="D11">
        <v>6</v>
      </c>
      <c r="E11" s="1" t="s">
        <v>12</v>
      </c>
      <c r="F11">
        <v>1173.8900000000001</v>
      </c>
      <c r="G11">
        <v>7</v>
      </c>
      <c r="H11">
        <v>10000</v>
      </c>
      <c r="I11">
        <v>34683</v>
      </c>
      <c r="J11">
        <v>2771.65</v>
      </c>
      <c r="K11">
        <v>30</v>
      </c>
    </row>
    <row r="12" spans="1:11" x14ac:dyDescent="0.25">
      <c r="A12" s="1" t="s">
        <v>22</v>
      </c>
      <c r="B12">
        <v>44</v>
      </c>
      <c r="C12">
        <v>3173.89</v>
      </c>
      <c r="D12">
        <v>6</v>
      </c>
      <c r="E12" s="1" t="s">
        <v>12</v>
      </c>
      <c r="F12">
        <v>933.14</v>
      </c>
      <c r="G12">
        <v>7</v>
      </c>
      <c r="H12">
        <v>10000</v>
      </c>
      <c r="I12">
        <v>44179</v>
      </c>
      <c r="J12">
        <v>2240.75</v>
      </c>
      <c r="K12">
        <v>30</v>
      </c>
    </row>
    <row r="13" spans="1:11" x14ac:dyDescent="0.25">
      <c r="A13" s="1" t="s">
        <v>23</v>
      </c>
      <c r="B13">
        <v>45</v>
      </c>
      <c r="C13">
        <v>4598.54</v>
      </c>
      <c r="D13">
        <v>6</v>
      </c>
      <c r="E13" s="1" t="s">
        <v>12</v>
      </c>
      <c r="F13">
        <v>1479.02</v>
      </c>
      <c r="G13">
        <v>7</v>
      </c>
      <c r="H13">
        <v>10000</v>
      </c>
      <c r="I13">
        <v>41847</v>
      </c>
      <c r="J13">
        <v>3119.52</v>
      </c>
      <c r="K13">
        <v>30</v>
      </c>
    </row>
    <row r="14" spans="1:11" x14ac:dyDescent="0.25">
      <c r="A14" s="1" t="s">
        <v>24</v>
      </c>
      <c r="B14">
        <v>45</v>
      </c>
      <c r="C14">
        <v>3038.32</v>
      </c>
      <c r="D14">
        <v>7</v>
      </c>
      <c r="E14" s="1" t="s">
        <v>12</v>
      </c>
      <c r="F14">
        <v>1204.1199999999999</v>
      </c>
      <c r="G14">
        <v>8</v>
      </c>
      <c r="H14">
        <v>10000</v>
      </c>
      <c r="I14">
        <v>49268</v>
      </c>
      <c r="J14">
        <v>1834.2</v>
      </c>
      <c r="K14">
        <v>30</v>
      </c>
    </row>
    <row r="15" spans="1:11" x14ac:dyDescent="0.25">
      <c r="A15" s="1" t="s">
        <v>25</v>
      </c>
      <c r="B15">
        <v>46</v>
      </c>
      <c r="C15">
        <v>4355.33</v>
      </c>
      <c r="D15">
        <v>7</v>
      </c>
      <c r="E15" s="1" t="s">
        <v>12</v>
      </c>
      <c r="F15">
        <v>1316.02</v>
      </c>
      <c r="G15">
        <v>8</v>
      </c>
      <c r="H15">
        <v>10000</v>
      </c>
      <c r="I15">
        <v>29880</v>
      </c>
      <c r="J15">
        <v>3039.31</v>
      </c>
      <c r="K15">
        <v>30</v>
      </c>
    </row>
    <row r="16" spans="1:11" x14ac:dyDescent="0.25">
      <c r="A16" s="1" t="s">
        <v>26</v>
      </c>
      <c r="B16">
        <v>53</v>
      </c>
      <c r="C16">
        <v>4268.97</v>
      </c>
      <c r="D16">
        <v>7</v>
      </c>
      <c r="E16" s="1" t="s">
        <v>12</v>
      </c>
      <c r="F16">
        <v>1289.25</v>
      </c>
      <c r="G16">
        <v>9</v>
      </c>
      <c r="H16">
        <v>10000</v>
      </c>
      <c r="I16">
        <v>62021</v>
      </c>
      <c r="J16">
        <v>2979.73</v>
      </c>
      <c r="K16">
        <v>30</v>
      </c>
    </row>
    <row r="17" spans="1:11" x14ac:dyDescent="0.25">
      <c r="A17" s="1" t="s">
        <v>27</v>
      </c>
      <c r="B17">
        <v>54</v>
      </c>
      <c r="C17">
        <v>3718.24</v>
      </c>
      <c r="D17">
        <v>7</v>
      </c>
      <c r="E17" s="1" t="s">
        <v>12</v>
      </c>
      <c r="F17">
        <v>1157.6500000000001</v>
      </c>
      <c r="G17">
        <v>7</v>
      </c>
      <c r="H17">
        <v>10000</v>
      </c>
      <c r="I17">
        <v>71755</v>
      </c>
      <c r="J17">
        <v>2560.59</v>
      </c>
      <c r="K17">
        <v>30</v>
      </c>
    </row>
    <row r="18" spans="1:11" x14ac:dyDescent="0.25">
      <c r="A18" s="1" t="s">
        <v>28</v>
      </c>
      <c r="B18">
        <v>55</v>
      </c>
      <c r="C18">
        <v>5807.26</v>
      </c>
      <c r="D18">
        <v>9</v>
      </c>
      <c r="E18" s="1" t="s">
        <v>12</v>
      </c>
      <c r="F18">
        <v>1870.36</v>
      </c>
      <c r="G18">
        <v>10</v>
      </c>
      <c r="H18">
        <v>10000</v>
      </c>
      <c r="I18">
        <v>35073</v>
      </c>
      <c r="J18">
        <v>3936.89</v>
      </c>
      <c r="K18">
        <v>30</v>
      </c>
    </row>
    <row r="19" spans="1:11" x14ac:dyDescent="0.25">
      <c r="A19" s="1" t="s">
        <v>29</v>
      </c>
      <c r="B19">
        <v>60</v>
      </c>
      <c r="C19">
        <v>4306.6099999999997</v>
      </c>
      <c r="D19">
        <v>9</v>
      </c>
      <c r="E19" s="1" t="s">
        <v>12</v>
      </c>
      <c r="F19">
        <v>1346.72</v>
      </c>
      <c r="G19">
        <v>10</v>
      </c>
      <c r="H19">
        <v>10000</v>
      </c>
      <c r="I19">
        <v>84204</v>
      </c>
      <c r="J19">
        <v>2959.89</v>
      </c>
      <c r="K19">
        <v>30</v>
      </c>
    </row>
    <row r="20" spans="1:11" x14ac:dyDescent="0.25">
      <c r="A20" s="1" t="s">
        <v>30</v>
      </c>
      <c r="B20">
        <v>61</v>
      </c>
      <c r="C20">
        <v>3909.38</v>
      </c>
      <c r="D20">
        <v>9</v>
      </c>
      <c r="E20" s="1" t="s">
        <v>12</v>
      </c>
      <c r="F20">
        <v>1293.73</v>
      </c>
      <c r="G20">
        <v>12</v>
      </c>
      <c r="H20">
        <v>10000</v>
      </c>
      <c r="I20">
        <v>75709</v>
      </c>
      <c r="J20">
        <v>2615.65</v>
      </c>
      <c r="K20">
        <v>30</v>
      </c>
    </row>
    <row r="21" spans="1:11" x14ac:dyDescent="0.25">
      <c r="A21" s="1" t="s">
        <v>31</v>
      </c>
      <c r="B21">
        <v>62</v>
      </c>
      <c r="C21">
        <v>4924.82</v>
      </c>
      <c r="D21">
        <v>8</v>
      </c>
      <c r="E21" s="1" t="s">
        <v>12</v>
      </c>
      <c r="F21">
        <v>1485.15</v>
      </c>
      <c r="G21">
        <v>9</v>
      </c>
      <c r="H21">
        <v>10000</v>
      </c>
      <c r="I21">
        <v>77031</v>
      </c>
      <c r="J21">
        <v>3439.67</v>
      </c>
      <c r="K21">
        <v>30</v>
      </c>
    </row>
    <row r="22" spans="1:11" x14ac:dyDescent="0.25">
      <c r="A22" s="1" t="s">
        <v>32</v>
      </c>
      <c r="B22">
        <v>63</v>
      </c>
      <c r="C22">
        <v>4032.91</v>
      </c>
      <c r="D22">
        <v>10</v>
      </c>
      <c r="E22" s="1" t="s">
        <v>12</v>
      </c>
      <c r="F22">
        <v>1324.37</v>
      </c>
      <c r="G22">
        <v>11</v>
      </c>
      <c r="H22">
        <v>10000</v>
      </c>
      <c r="I22">
        <v>75052</v>
      </c>
      <c r="J22">
        <v>2708.53</v>
      </c>
      <c r="K22">
        <v>30</v>
      </c>
    </row>
    <row r="23" spans="1:11" x14ac:dyDescent="0.25">
      <c r="A23" s="1" t="s">
        <v>33</v>
      </c>
      <c r="B23">
        <v>64</v>
      </c>
      <c r="C23">
        <v>4600.82</v>
      </c>
      <c r="D23">
        <v>9</v>
      </c>
      <c r="E23" s="1" t="s">
        <v>12</v>
      </c>
      <c r="F23">
        <v>1552.68</v>
      </c>
      <c r="G23">
        <v>11</v>
      </c>
      <c r="H23">
        <v>10000</v>
      </c>
      <c r="I23">
        <v>64097</v>
      </c>
      <c r="J23">
        <v>3048.14</v>
      </c>
      <c r="K23">
        <v>30</v>
      </c>
    </row>
    <row r="24" spans="1:11" x14ac:dyDescent="0.25">
      <c r="A24" s="1" t="s">
        <v>34</v>
      </c>
      <c r="B24">
        <v>65</v>
      </c>
      <c r="C24">
        <v>6102.55</v>
      </c>
      <c r="D24">
        <v>9</v>
      </c>
      <c r="E24" s="1" t="s">
        <v>12</v>
      </c>
      <c r="F24">
        <v>1775.78</v>
      </c>
      <c r="G24">
        <v>11</v>
      </c>
      <c r="H24">
        <v>10000</v>
      </c>
      <c r="I24">
        <v>92599</v>
      </c>
      <c r="J24">
        <v>4326.7700000000004</v>
      </c>
      <c r="K24">
        <v>30</v>
      </c>
    </row>
    <row r="25" spans="1:11" x14ac:dyDescent="0.25">
      <c r="A25" s="1" t="s">
        <v>35</v>
      </c>
      <c r="B25">
        <v>69</v>
      </c>
      <c r="C25">
        <v>4684.0600000000004</v>
      </c>
      <c r="D25">
        <v>9</v>
      </c>
      <c r="E25" s="1" t="s">
        <v>12</v>
      </c>
      <c r="F25">
        <v>1350.88</v>
      </c>
      <c r="G25">
        <v>10</v>
      </c>
      <c r="H25">
        <v>10000</v>
      </c>
      <c r="I25">
        <v>105510</v>
      </c>
      <c r="J25">
        <v>3333.19</v>
      </c>
      <c r="K25">
        <v>30</v>
      </c>
    </row>
    <row r="26" spans="1:11" x14ac:dyDescent="0.25">
      <c r="A26" s="1" t="s">
        <v>36</v>
      </c>
      <c r="B26">
        <v>80</v>
      </c>
      <c r="C26">
        <v>6165.98</v>
      </c>
      <c r="D26">
        <v>10</v>
      </c>
      <c r="E26" s="1" t="s">
        <v>12</v>
      </c>
      <c r="F26">
        <v>1593.5</v>
      </c>
      <c r="G26">
        <v>12</v>
      </c>
      <c r="H26">
        <v>10000</v>
      </c>
      <c r="I26">
        <v>101797</v>
      </c>
      <c r="J26">
        <v>4572.4799999999996</v>
      </c>
      <c r="K26">
        <v>30</v>
      </c>
    </row>
    <row r="27" spans="1:11" x14ac:dyDescent="0.25">
      <c r="A27" s="1" t="s">
        <v>37</v>
      </c>
      <c r="B27">
        <v>101</v>
      </c>
      <c r="C27">
        <v>6844.72</v>
      </c>
      <c r="D27">
        <v>10</v>
      </c>
      <c r="E27" s="1" t="s">
        <v>12</v>
      </c>
      <c r="F27">
        <v>1702.48</v>
      </c>
      <c r="G27">
        <v>12</v>
      </c>
      <c r="H27">
        <v>10000</v>
      </c>
      <c r="I27">
        <v>346502</v>
      </c>
      <c r="J27">
        <v>5142.24</v>
      </c>
      <c r="K27">
        <v>30</v>
      </c>
    </row>
    <row r="28" spans="1:11" x14ac:dyDescent="0.25">
      <c r="A28" s="1" t="s">
        <v>38</v>
      </c>
      <c r="B28">
        <v>101</v>
      </c>
      <c r="C28">
        <v>6058.55</v>
      </c>
      <c r="D28">
        <v>10</v>
      </c>
      <c r="E28" s="1" t="s">
        <v>12</v>
      </c>
      <c r="F28">
        <v>1362.53</v>
      </c>
      <c r="G28">
        <v>11</v>
      </c>
      <c r="H28">
        <v>10000</v>
      </c>
      <c r="I28">
        <v>279047</v>
      </c>
      <c r="J28">
        <v>4696.0200000000004</v>
      </c>
      <c r="K28">
        <v>30</v>
      </c>
    </row>
    <row r="29" spans="1:11" x14ac:dyDescent="0.25">
      <c r="A29" s="1" t="s">
        <v>39</v>
      </c>
      <c r="B29">
        <v>101</v>
      </c>
      <c r="C29">
        <v>4463.12</v>
      </c>
      <c r="D29">
        <v>8</v>
      </c>
      <c r="E29" s="1" t="s">
        <v>12</v>
      </c>
      <c r="F29">
        <v>981.29</v>
      </c>
      <c r="G29">
        <v>11</v>
      </c>
      <c r="H29">
        <v>10000</v>
      </c>
      <c r="I29">
        <v>393025</v>
      </c>
      <c r="J29">
        <v>3481.83</v>
      </c>
      <c r="K29">
        <v>30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4 F A A B Q S w M E F A A C A A g A c K X L V M s b s S u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D V M z Y x 0 j O w 0 Y c J 2 v h m 5 i E U G A E d D J J F E r R x L s 0 p K S 1 K t U s r 0 n U L s t G H c W 3 0 o X 6 w A w B Q S w M E F A A C A A g A c K X L V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H C l y 1 Q o W x k L v g I A A F Y 3 A A A T A B w A R m 9 y b X V s Y X M v U 2 V j d G l v b j E u b S C i G A A o o B Q A A A A A A A A A A A A A A A A A A A A A A A A A A A D t m s t u 2 k A U h v d I v M P I W R Q k F 9 l O C a I R i y g X t Y t G b U H d h C o y 5 l C m m g u d C 0 k U 5 Y H o v i 9 Q X q z j k B R a H C m i t W V L h w 3 G P j 6 X 8 f / h X 7 I 1 J I Z K Q f q r 7 / C w X q v X 9 D R W M C a D e C T t Z R g E w W V I e o S B q d e I + / S l V Q m 4 P c d 6 3 j q R i e U g T O O M M m g d S 2 H c D 9 3 w T l 4 P 3 y v 5 F Y w m V z A a J n M 1 G 0 5 c i B 7 C 9 U w q o 4 e b 6 V u J n n t N / + I E G O X U g O p 5 h 5 5 P j i W z X O h e G P r k V C R y T M W X X h i 1 I 5 9 8 s N J A 3 9 w w 6 K 0 3 W + d S w O e m v + p z z z s V L 8 3 y u w F N Z k p y q z 3 X t C v r A l 1 v 3 J 3 1 B u I x K N 1 Y j e S T i 4 f 9 R 4 z 1 k 5 j F S v e M s p s p B z c z I N x 1 M q H L x T r f Q M V C T 6 T i q 5 b T K N 3 I a M C / v f X O J S c T m k w p K D e j S R M a u D Z 3 P n H H R i R h N F 1 C d + i t M A e v W m m u + 2 N n 1 A j Q m o y B j G I N j + c K y 0 e g H s + e w 5 Q m 1 q 0 z 4 V R s 5 3 g H J p 6 C V V Q b + s 3 C V v 3 H G g q 0 Z S Y 2 G U U + / a 6 w E f R X G T f i S A F J r 2 S c 6 i p j m g H w m Z v l B V x D Y t O Y 7 Z A j 7 u Q g V x n c i t 1 3 l t H Q I K a M A W F u J j d J q q o / U 9 0 1 6 z U q s i / g U 3 o P c h Z 8 g I p H x Z d J 8 V H O i o 9 Q 8 a j 4 U i l + P 2 f F 7 6 P i U f F l U n z e N h 5 9 P C q + d I r P 9 0 8 e n T x q v n S a z 9 n K o 5 d H z Z d O 8 z m b e X T z q P l S a H 7 P + + h a o Y Z o y i 1 b L h 7 U G Z C 2 2 / J y Y C C 7 X K v 9 D O M T b Q B x 0 A 6 C E I l A I t Y N x Y q u Y h o / f z S z k H G l l g u X x y r 4 7 7 C 0 i 4 W l j b A g L J W F J S q Y l g h x Q V y q i k u n W C P W Q S O G s F Q Y l k J v L R 0 0 Y g h L h W E p 1 o h 1 0 I g h L t X F p V u s E e u i E U N Y K g x L o b e W L h o x h K X C s B R r x L r P M W L 7 i A v i 8 i Q u R 3 y 5 2 A m r j I 4 2 q F o v z C 6 v n O f 8 x j k + s E d g d g b m n x 7 Y / w J Q S w E C L Q A U A A I A C A B w p c t U y x u x K 6 c A A A D 3 A A A A E g A A A A A A A A A A A A A A A A A A A A A A Q 2 9 u Z m l n L 1 B h Y 2 t h Z 2 U u e G 1 s U E s B A i 0 A F A A C A A g A c K X L V F N y O C y b A A A A 4 Q A A A B M A A A A A A A A A A A A A A A A A 8 w A A A F t D b 2 5 0 Z W 5 0 X 1 R 5 c G V z X S 5 4 b W x Q S w E C L Q A U A A I A C A B w p c t U K F s Z C 7 4 C A A B W N w A A E w A A A A A A A A A A A A A A A A D b A Q A A R m 9 y b X V s Y X M v U 2 V j d G l v b j E u b V B L B Q Y A A A A A A w A D A M I A A A D m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G G g E A A A A A A K Q a A Q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3 V f M T A w M F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3 V f M T A w M F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x V D E 3 O j M y O j A 5 L j M 1 N T M 5 N D B a I i A v P j x F b n R y e S B U e X B l P S J G a W x s Q 2 9 s d W 1 u V H l w Z X M i I F Z h b H V l P S J z Q m d N R k F 3 W U Z B d 0 1 E Q l F N P S I g L z 4 8 R W 5 0 c n k g V H l w Z T 0 i R m l s b E N v b H V t b k 5 h b W V z I i B W Y W x 1 Z T 0 i c 1 s m c X V v d D t O b 2 0 g Z m l j a G l l c i Z x d W 9 0 O y w m c X V v d D t O Y i B j b G l l b n R z J n F 1 b 3 Q 7 L C Z x d W 9 0 O 0 Z p d G 5 l c 3 M g Z G U g Y m F z Z S Z x d W 9 0 O y w m c X V v d D t O Y i B 2 Z W h p Y 3 V s Z X M g b W l u J n F 1 b 3 Q 7 L C Z x d W 9 0 O 0 1 l d G F o Z X V y a X N 0 a X F 1 Z S Z x d W 9 0 O y w m c X V v d D t G a X R u Z X N z I H J l c 3 V s d G F 0 J n F 1 b 3 Q 7 L C Z x d W 9 0 O 1 Z l a G l j d W x l c y B y Z X N 1 b H R h d C Z x d W 9 0 O y w m c X V v d D t O b 2 1 i c m U g a X R l c m F 0 a W 9 u c y Z x d W 9 0 O y w m c X V v d D t U Z W 1 w c y B k X H U w M D I 3 Z X h l Y 3 V 0 a W 9 u J n F 1 b 3 Q 7 L C Z x d W 9 0 O 0 F t Z W x p b 3 J h d G l v b i B m a X R u Z X N z J n F 1 b 3 Q 7 L C Z x d W 9 0 O 1 R h a W x s Z S B s a X N 0 Z S B 0 Y W J v d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v d V 8 x M D A w X z E v Q X V 0 b 1 J l b W 9 2 Z W R D b 2 x 1 b W 5 z M S 5 7 T m 9 t I G Z p Y 2 h p Z X I s M H 0 m c X V v d D s s J n F 1 b 3 Q 7 U 2 V j d G l v b j E v V G F i b 3 V f M T A w M F 8 x L 0 F 1 d G 9 S Z W 1 v d m V k Q 2 9 s d W 1 u c z E u e 0 5 i I G N s a W V u d H M s M X 0 m c X V v d D s s J n F 1 b 3 Q 7 U 2 V j d G l v b j E v V G F i b 3 V f M T A w M F 8 x L 0 F 1 d G 9 S Z W 1 v d m V k Q 2 9 s d W 1 u c z E u e 0 Z p d G 5 l c 3 M g Z G U g Y m F z Z S w y f S Z x d W 9 0 O y w m c X V v d D t T Z W N 0 a W 9 u M S 9 U Y W J v d V 8 x M D A w X z E v Q X V 0 b 1 J l b W 9 2 Z W R D b 2 x 1 b W 5 z M S 5 7 T m I g d m V o a W N 1 b G V z I G 1 p b i w z f S Z x d W 9 0 O y w m c X V v d D t T Z W N 0 a W 9 u M S 9 U Y W J v d V 8 x M D A w X z E v Q X V 0 b 1 J l b W 9 2 Z W R D b 2 x 1 b W 5 z M S 5 7 T W V 0 Y W h l d X J p c 3 R p c X V l L D R 9 J n F 1 b 3 Q 7 L C Z x d W 9 0 O 1 N l Y 3 R p b 2 4 x L 1 R h Y m 9 1 X z E w M D B f M S 9 B d X R v U m V t b 3 Z l Z E N v b H V t b n M x L n t G a X R u Z X N z I H J l c 3 V s d G F 0 L D V 9 J n F 1 b 3 Q 7 L C Z x d W 9 0 O 1 N l Y 3 R p b 2 4 x L 1 R h Y m 9 1 X z E w M D B f M S 9 B d X R v U m V t b 3 Z l Z E N v b H V t b n M x L n t W Z W h p Y 3 V s Z X M g c m V z d W x 0 Y X Q s N n 0 m c X V v d D s s J n F 1 b 3 Q 7 U 2 V j d G l v b j E v V G F i b 3 V f M T A w M F 8 x L 0 F 1 d G 9 S Z W 1 v d m V k Q 2 9 s d W 1 u c z E u e 0 5 v b W J y Z S B p d G V y Y X R p b 2 5 z L D d 9 J n F 1 b 3 Q 7 L C Z x d W 9 0 O 1 N l Y 3 R p b 2 4 x L 1 R h Y m 9 1 X z E w M D B f M S 9 B d X R v U m V t b 3 Z l Z E N v b H V t b n M x L n t U Z W 1 w c y B k X H U w M D I 3 Z X h l Y 3 V 0 a W 9 u L D h 9 J n F 1 b 3 Q 7 L C Z x d W 9 0 O 1 N l Y 3 R p b 2 4 x L 1 R h Y m 9 1 X z E w M D B f M S 9 B d X R v U m V t b 3 Z l Z E N v b H V t b n M x L n t B b W V s a W 9 y Y X R p b 2 4 g Z m l 0 b m V z c y w 5 f S Z x d W 9 0 O y w m c X V v d D t T Z W N 0 a W 9 u M S 9 U Y W J v d V 8 x M D A w X z E v Q X V 0 b 1 J l b W 9 2 Z W R D b 2 x 1 b W 5 z M S 5 7 V G F p b G x l I G x p c 3 R l I H R h Y m 9 1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G F i b 3 V f M T A w M F 8 x L 0 F 1 d G 9 S Z W 1 v d m V k Q 2 9 s d W 1 u c z E u e 0 5 v b S B m a W N o a W V y L D B 9 J n F 1 b 3 Q 7 L C Z x d W 9 0 O 1 N l Y 3 R p b 2 4 x L 1 R h Y m 9 1 X z E w M D B f M S 9 B d X R v U m V t b 3 Z l Z E N v b H V t b n M x L n t O Y i B j b G l l b n R z L D F 9 J n F 1 b 3 Q 7 L C Z x d W 9 0 O 1 N l Y 3 R p b 2 4 x L 1 R h Y m 9 1 X z E w M D B f M S 9 B d X R v U m V t b 3 Z l Z E N v b H V t b n M x L n t G a X R u Z X N z I G R l I G J h c 2 U s M n 0 m c X V v d D s s J n F 1 b 3 Q 7 U 2 V j d G l v b j E v V G F i b 3 V f M T A w M F 8 x L 0 F 1 d G 9 S Z W 1 v d m V k Q 2 9 s d W 1 u c z E u e 0 5 i I H Z l a G l j d W x l c y B t a W 4 s M 3 0 m c X V v d D s s J n F 1 b 3 Q 7 U 2 V j d G l v b j E v V G F i b 3 V f M T A w M F 8 x L 0 F 1 d G 9 S Z W 1 v d m V k Q 2 9 s d W 1 u c z E u e 0 1 l d G F o Z X V y a X N 0 a X F 1 Z S w 0 f S Z x d W 9 0 O y w m c X V v d D t T Z W N 0 a W 9 u M S 9 U Y W J v d V 8 x M D A w X z E v Q X V 0 b 1 J l b W 9 2 Z W R D b 2 x 1 b W 5 z M S 5 7 R m l 0 b m V z c y B y Z X N 1 b H R h d C w 1 f S Z x d W 9 0 O y w m c X V v d D t T Z W N 0 a W 9 u M S 9 U Y W J v d V 8 x M D A w X z E v Q X V 0 b 1 J l b W 9 2 Z W R D b 2 x 1 b W 5 z M S 5 7 V m V o a W N 1 b G V z I H J l c 3 V s d G F 0 L D Z 9 J n F 1 b 3 Q 7 L C Z x d W 9 0 O 1 N l Y 3 R p b 2 4 x L 1 R h Y m 9 1 X z E w M D B f M S 9 B d X R v U m V t b 3 Z l Z E N v b H V t b n M x L n t O b 2 1 i c m U g a X R l c m F 0 a W 9 u c y w 3 f S Z x d W 9 0 O y w m c X V v d D t T Z W N 0 a W 9 u M S 9 U Y W J v d V 8 x M D A w X z E v Q X V 0 b 1 J l b W 9 2 Z W R D b 2 x 1 b W 5 z M S 5 7 V G V t c H M g Z F x 1 M D A y N 2 V 4 Z W N 1 d G l v b i w 4 f S Z x d W 9 0 O y w m c X V v d D t T Z W N 0 a W 9 u M S 9 U Y W J v d V 8 x M D A w X z E v Q X V 0 b 1 J l b W 9 2 Z W R D b 2 x 1 b W 5 z M S 5 7 Q W 1 l b G l v c m F 0 a W 9 u I G Z p d G 5 l c 3 M s O X 0 m c X V v d D s s J n F 1 b 3 Q 7 U 2 V j d G l v b j E v V G F i b 3 V f M T A w M F 8 x L 0 F 1 d G 9 S Z W 1 v d m V k Q 2 9 s d W 1 u c z E u e 1 R h a W x s Z S B s a X N 0 Z S B 0 Y W J v d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9 1 X z E w M D B f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v d V 8 x M D A w X z E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9 1 X z E w M D B f M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3 V f M T A w M F 8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9 1 X z E w M D B f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F U M T c 6 M z I 6 M z A u M T U w M T U z N 1 o i I C 8 + P E V u d H J 5 I F R 5 c G U 9 I k Z p b G x D b 2 x 1 b W 5 U e X B l c y I g V m F s d W U 9 I n N C Z 0 1 G Q X d Z R k F 3 T U R C U U 0 9 I i A v P j x F b n R y e S B U e X B l P S J G a W x s Q 2 9 s d W 1 u T m F t Z X M i I F Z h b H V l P S J z W y Z x d W 9 0 O 0 5 v b S B m a W N o a W V y J n F 1 b 3 Q 7 L C Z x d W 9 0 O 0 5 i I G N s a W V u d H M m c X V v d D s s J n F 1 b 3 Q 7 R m l 0 b m V z c y B k Z S B i Y X N l J n F 1 b 3 Q 7 L C Z x d W 9 0 O 0 5 i I H Z l a G l j d W x l c y B t a W 4 m c X V v d D s s J n F 1 b 3 Q 7 T W V 0 Y W h l d X J p c 3 R p c X V l J n F 1 b 3 Q 7 L C Z x d W 9 0 O 0 Z p d G 5 l c 3 M g c m V z d W x 0 Y X Q m c X V v d D s s J n F 1 b 3 Q 7 V m V o a W N 1 b G V z I H J l c 3 V s d G F 0 J n F 1 b 3 Q 7 L C Z x d W 9 0 O 0 5 v b W J y Z S B p d G V y Y X R p b 2 5 z J n F 1 b 3 Q 7 L C Z x d W 9 0 O 1 R l b X B z I G R c d T A w M j d l e G V j d X R p b 2 4 m c X V v d D s s J n F 1 b 3 Q 7 Q W 1 l b G l v c m F 0 a W 9 u I G Z p d G 5 l c 3 M m c X V v d D s s J n F 1 b 3 Q 7 V G F p b G x l I G x p c 3 R l I H R h Y m 9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9 1 X z E w M D B f M T A v Q X V 0 b 1 J l b W 9 2 Z W R D b 2 x 1 b W 5 z M S 5 7 T m 9 t I G Z p Y 2 h p Z X I s M H 0 m c X V v d D s s J n F 1 b 3 Q 7 U 2 V j d G l v b j E v V G F i b 3 V f M T A w M F 8 x M C 9 B d X R v U m V t b 3 Z l Z E N v b H V t b n M x L n t O Y i B j b G l l b n R z L D F 9 J n F 1 b 3 Q 7 L C Z x d W 9 0 O 1 N l Y 3 R p b 2 4 x L 1 R h Y m 9 1 X z E w M D B f M T A v Q X V 0 b 1 J l b W 9 2 Z W R D b 2 x 1 b W 5 z M S 5 7 R m l 0 b m V z c y B k Z S B i Y X N l L D J 9 J n F 1 b 3 Q 7 L C Z x d W 9 0 O 1 N l Y 3 R p b 2 4 x L 1 R h Y m 9 1 X z E w M D B f M T A v Q X V 0 b 1 J l b W 9 2 Z W R D b 2 x 1 b W 5 z M S 5 7 T m I g d m V o a W N 1 b G V z I G 1 p b i w z f S Z x d W 9 0 O y w m c X V v d D t T Z W N 0 a W 9 u M S 9 U Y W J v d V 8 x M D A w X z E w L 0 F 1 d G 9 S Z W 1 v d m V k Q 2 9 s d W 1 u c z E u e 0 1 l d G F o Z X V y a X N 0 a X F 1 Z S w 0 f S Z x d W 9 0 O y w m c X V v d D t T Z W N 0 a W 9 u M S 9 U Y W J v d V 8 x M D A w X z E w L 0 F 1 d G 9 S Z W 1 v d m V k Q 2 9 s d W 1 u c z E u e 0 Z p d G 5 l c 3 M g c m V z d W x 0 Y X Q s N X 0 m c X V v d D s s J n F 1 b 3 Q 7 U 2 V j d G l v b j E v V G F i b 3 V f M T A w M F 8 x M C 9 B d X R v U m V t b 3 Z l Z E N v b H V t b n M x L n t W Z W h p Y 3 V s Z X M g c m V z d W x 0 Y X Q s N n 0 m c X V v d D s s J n F 1 b 3 Q 7 U 2 V j d G l v b j E v V G F i b 3 V f M T A w M F 8 x M C 9 B d X R v U m V t b 3 Z l Z E N v b H V t b n M x L n t O b 2 1 i c m U g a X R l c m F 0 a W 9 u c y w 3 f S Z x d W 9 0 O y w m c X V v d D t T Z W N 0 a W 9 u M S 9 U Y W J v d V 8 x M D A w X z E w L 0 F 1 d G 9 S Z W 1 v d m V k Q 2 9 s d W 1 u c z E u e 1 R l b X B z I G R c d T A w M j d l e G V j d X R p b 2 4 s O H 0 m c X V v d D s s J n F 1 b 3 Q 7 U 2 V j d G l v b j E v V G F i b 3 V f M T A w M F 8 x M C 9 B d X R v U m V t b 3 Z l Z E N v b H V t b n M x L n t B b W V s a W 9 y Y X R p b 2 4 g Z m l 0 b m V z c y w 5 f S Z x d W 9 0 O y w m c X V v d D t T Z W N 0 a W 9 u M S 9 U Y W J v d V 8 x M D A w X z E w L 0 F 1 d G 9 S Z W 1 v d m V k Q 2 9 s d W 1 u c z E u e 1 R h a W x s Z S B s a X N 0 Z S B 0 Y W J v d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9 1 X z E w M D B f M T A v Q X V 0 b 1 J l b W 9 2 Z W R D b 2 x 1 b W 5 z M S 5 7 T m 9 t I G Z p Y 2 h p Z X I s M H 0 m c X V v d D s s J n F 1 b 3 Q 7 U 2 V j d G l v b j E v V G F i b 3 V f M T A w M F 8 x M C 9 B d X R v U m V t b 3 Z l Z E N v b H V t b n M x L n t O Y i B j b G l l b n R z L D F 9 J n F 1 b 3 Q 7 L C Z x d W 9 0 O 1 N l Y 3 R p b 2 4 x L 1 R h Y m 9 1 X z E w M D B f M T A v Q X V 0 b 1 J l b W 9 2 Z W R D b 2 x 1 b W 5 z M S 5 7 R m l 0 b m V z c y B k Z S B i Y X N l L D J 9 J n F 1 b 3 Q 7 L C Z x d W 9 0 O 1 N l Y 3 R p b 2 4 x L 1 R h Y m 9 1 X z E w M D B f M T A v Q X V 0 b 1 J l b W 9 2 Z W R D b 2 x 1 b W 5 z M S 5 7 T m I g d m V o a W N 1 b G V z I G 1 p b i w z f S Z x d W 9 0 O y w m c X V v d D t T Z W N 0 a W 9 u M S 9 U Y W J v d V 8 x M D A w X z E w L 0 F 1 d G 9 S Z W 1 v d m V k Q 2 9 s d W 1 u c z E u e 0 1 l d G F o Z X V y a X N 0 a X F 1 Z S w 0 f S Z x d W 9 0 O y w m c X V v d D t T Z W N 0 a W 9 u M S 9 U Y W J v d V 8 x M D A w X z E w L 0 F 1 d G 9 S Z W 1 v d m V k Q 2 9 s d W 1 u c z E u e 0 Z p d G 5 l c 3 M g c m V z d W x 0 Y X Q s N X 0 m c X V v d D s s J n F 1 b 3 Q 7 U 2 V j d G l v b j E v V G F i b 3 V f M T A w M F 8 x M C 9 B d X R v U m V t b 3 Z l Z E N v b H V t b n M x L n t W Z W h p Y 3 V s Z X M g c m V z d W x 0 Y X Q s N n 0 m c X V v d D s s J n F 1 b 3 Q 7 U 2 V j d G l v b j E v V G F i b 3 V f M T A w M F 8 x M C 9 B d X R v U m V t b 3 Z l Z E N v b H V t b n M x L n t O b 2 1 i c m U g a X R l c m F 0 a W 9 u c y w 3 f S Z x d W 9 0 O y w m c X V v d D t T Z W N 0 a W 9 u M S 9 U Y W J v d V 8 x M D A w X z E w L 0 F 1 d G 9 S Z W 1 v d m V k Q 2 9 s d W 1 u c z E u e 1 R l b X B z I G R c d T A w M j d l e G V j d X R p b 2 4 s O H 0 m c X V v d D s s J n F 1 b 3 Q 7 U 2 V j d G l v b j E v V G F i b 3 V f M T A w M F 8 x M C 9 B d X R v U m V t b 3 Z l Z E N v b H V t b n M x L n t B b W V s a W 9 y Y X R p b 2 4 g Z m l 0 b m V z c y w 5 f S Z x d W 9 0 O y w m c X V v d D t T Z W N 0 a W 9 u M S 9 U Y W J v d V 8 x M D A w X z E w L 0 F 1 d G 9 S Z W 1 v d m V k Q 2 9 s d W 1 u c z E u e 1 R h a W x s Z S B s a X N 0 Z S B 0 Y W J v d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9 1 X z E w M D B f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3 V f M T A w M F 8 x M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3 V f M T A w M F 8 x M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3 V f M T A w M F 8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9 1 X z E w M D B f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F U M T c 6 M z I 6 N D A u O T k 0 N T E 5 M 1 o i I C 8 + P E V u d H J 5 I F R 5 c G U 9 I k Z p b G x D b 2 x 1 b W 5 U e X B l c y I g V m F s d W U 9 I n N C Z 0 1 G Q X d Z R k F 3 T U R C U U 0 9 I i A v P j x F b n R y e S B U e X B l P S J G a W x s Q 2 9 s d W 1 u T m F t Z X M i I F Z h b H V l P S J z W y Z x d W 9 0 O 0 5 v b S B m a W N o a W V y J n F 1 b 3 Q 7 L C Z x d W 9 0 O 0 5 i I G N s a W V u d H M m c X V v d D s s J n F 1 b 3 Q 7 R m l 0 b m V z c y B k Z S B i Y X N l J n F 1 b 3 Q 7 L C Z x d W 9 0 O 0 5 i I H Z l a G l j d W x l c y B t a W 4 m c X V v d D s s J n F 1 b 3 Q 7 T W V 0 Y W h l d X J p c 3 R p c X V l J n F 1 b 3 Q 7 L C Z x d W 9 0 O 0 Z p d G 5 l c 3 M g c m V z d W x 0 Y X Q m c X V v d D s s J n F 1 b 3 Q 7 V m V o a W N 1 b G V z I H J l c 3 V s d G F 0 J n F 1 b 3 Q 7 L C Z x d W 9 0 O 0 5 v b W J y Z S B p d G V y Y X R p b 2 5 z J n F 1 b 3 Q 7 L C Z x d W 9 0 O 1 R l b X B z I G R c d T A w M j d l e G V j d X R p b 2 4 m c X V v d D s s J n F 1 b 3 Q 7 Q W 1 l b G l v c m F 0 a W 9 u I G Z p d G 5 l c 3 M m c X V v d D s s J n F 1 b 3 Q 7 V G F p b G x l I G x p c 3 R l I H R h Y m 9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9 1 X z E w M D B f M j A v Q X V 0 b 1 J l b W 9 2 Z W R D b 2 x 1 b W 5 z M S 5 7 T m 9 t I G Z p Y 2 h p Z X I s M H 0 m c X V v d D s s J n F 1 b 3 Q 7 U 2 V j d G l v b j E v V G F i b 3 V f M T A w M F 8 y M C 9 B d X R v U m V t b 3 Z l Z E N v b H V t b n M x L n t O Y i B j b G l l b n R z L D F 9 J n F 1 b 3 Q 7 L C Z x d W 9 0 O 1 N l Y 3 R p b 2 4 x L 1 R h Y m 9 1 X z E w M D B f M j A v Q X V 0 b 1 J l b W 9 2 Z W R D b 2 x 1 b W 5 z M S 5 7 R m l 0 b m V z c y B k Z S B i Y X N l L D J 9 J n F 1 b 3 Q 7 L C Z x d W 9 0 O 1 N l Y 3 R p b 2 4 x L 1 R h Y m 9 1 X z E w M D B f M j A v Q X V 0 b 1 J l b W 9 2 Z W R D b 2 x 1 b W 5 z M S 5 7 T m I g d m V o a W N 1 b G V z I G 1 p b i w z f S Z x d W 9 0 O y w m c X V v d D t T Z W N 0 a W 9 u M S 9 U Y W J v d V 8 x M D A w X z I w L 0 F 1 d G 9 S Z W 1 v d m V k Q 2 9 s d W 1 u c z E u e 0 1 l d G F o Z X V y a X N 0 a X F 1 Z S w 0 f S Z x d W 9 0 O y w m c X V v d D t T Z W N 0 a W 9 u M S 9 U Y W J v d V 8 x M D A w X z I w L 0 F 1 d G 9 S Z W 1 v d m V k Q 2 9 s d W 1 u c z E u e 0 Z p d G 5 l c 3 M g c m V z d W x 0 Y X Q s N X 0 m c X V v d D s s J n F 1 b 3 Q 7 U 2 V j d G l v b j E v V G F i b 3 V f M T A w M F 8 y M C 9 B d X R v U m V t b 3 Z l Z E N v b H V t b n M x L n t W Z W h p Y 3 V s Z X M g c m V z d W x 0 Y X Q s N n 0 m c X V v d D s s J n F 1 b 3 Q 7 U 2 V j d G l v b j E v V G F i b 3 V f M T A w M F 8 y M C 9 B d X R v U m V t b 3 Z l Z E N v b H V t b n M x L n t O b 2 1 i c m U g a X R l c m F 0 a W 9 u c y w 3 f S Z x d W 9 0 O y w m c X V v d D t T Z W N 0 a W 9 u M S 9 U Y W J v d V 8 x M D A w X z I w L 0 F 1 d G 9 S Z W 1 v d m V k Q 2 9 s d W 1 u c z E u e 1 R l b X B z I G R c d T A w M j d l e G V j d X R p b 2 4 s O H 0 m c X V v d D s s J n F 1 b 3 Q 7 U 2 V j d G l v b j E v V G F i b 3 V f M T A w M F 8 y M C 9 B d X R v U m V t b 3 Z l Z E N v b H V t b n M x L n t B b W V s a W 9 y Y X R p b 2 4 g Z m l 0 b m V z c y w 5 f S Z x d W 9 0 O y w m c X V v d D t T Z W N 0 a W 9 u M S 9 U Y W J v d V 8 x M D A w X z I w L 0 F 1 d G 9 S Z W 1 v d m V k Q 2 9 s d W 1 u c z E u e 1 R h a W x s Z S B s a X N 0 Z S B 0 Y W J v d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9 1 X z E w M D B f M j A v Q X V 0 b 1 J l b W 9 2 Z W R D b 2 x 1 b W 5 z M S 5 7 T m 9 t I G Z p Y 2 h p Z X I s M H 0 m c X V v d D s s J n F 1 b 3 Q 7 U 2 V j d G l v b j E v V G F i b 3 V f M T A w M F 8 y M C 9 B d X R v U m V t b 3 Z l Z E N v b H V t b n M x L n t O Y i B j b G l l b n R z L D F 9 J n F 1 b 3 Q 7 L C Z x d W 9 0 O 1 N l Y 3 R p b 2 4 x L 1 R h Y m 9 1 X z E w M D B f M j A v Q X V 0 b 1 J l b W 9 2 Z W R D b 2 x 1 b W 5 z M S 5 7 R m l 0 b m V z c y B k Z S B i Y X N l L D J 9 J n F 1 b 3 Q 7 L C Z x d W 9 0 O 1 N l Y 3 R p b 2 4 x L 1 R h Y m 9 1 X z E w M D B f M j A v Q X V 0 b 1 J l b W 9 2 Z W R D b 2 x 1 b W 5 z M S 5 7 T m I g d m V o a W N 1 b G V z I G 1 p b i w z f S Z x d W 9 0 O y w m c X V v d D t T Z W N 0 a W 9 u M S 9 U Y W J v d V 8 x M D A w X z I w L 0 F 1 d G 9 S Z W 1 v d m V k Q 2 9 s d W 1 u c z E u e 0 1 l d G F o Z X V y a X N 0 a X F 1 Z S w 0 f S Z x d W 9 0 O y w m c X V v d D t T Z W N 0 a W 9 u M S 9 U Y W J v d V 8 x M D A w X z I w L 0 F 1 d G 9 S Z W 1 v d m V k Q 2 9 s d W 1 u c z E u e 0 Z p d G 5 l c 3 M g c m V z d W x 0 Y X Q s N X 0 m c X V v d D s s J n F 1 b 3 Q 7 U 2 V j d G l v b j E v V G F i b 3 V f M T A w M F 8 y M C 9 B d X R v U m V t b 3 Z l Z E N v b H V t b n M x L n t W Z W h p Y 3 V s Z X M g c m V z d W x 0 Y X Q s N n 0 m c X V v d D s s J n F 1 b 3 Q 7 U 2 V j d G l v b j E v V G F i b 3 V f M T A w M F 8 y M C 9 B d X R v U m V t b 3 Z l Z E N v b H V t b n M x L n t O b 2 1 i c m U g a X R l c m F 0 a W 9 u c y w 3 f S Z x d W 9 0 O y w m c X V v d D t T Z W N 0 a W 9 u M S 9 U Y W J v d V 8 x M D A w X z I w L 0 F 1 d G 9 S Z W 1 v d m V k Q 2 9 s d W 1 u c z E u e 1 R l b X B z I G R c d T A w M j d l e G V j d X R p b 2 4 s O H 0 m c X V v d D s s J n F 1 b 3 Q 7 U 2 V j d G l v b j E v V G F i b 3 V f M T A w M F 8 y M C 9 B d X R v U m V t b 3 Z l Z E N v b H V t b n M x L n t B b W V s a W 9 y Y X R p b 2 4 g Z m l 0 b m V z c y w 5 f S Z x d W 9 0 O y w m c X V v d D t T Z W N 0 a W 9 u M S 9 U Y W J v d V 8 x M D A w X z I w L 0 F 1 d G 9 S Z W 1 v d m V k Q 2 9 s d W 1 u c z E u e 1 R h a W x s Z S B s a X N 0 Z S B 0 Y W J v d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9 1 X z E w M D B f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3 V f M T A w M F 8 y M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3 V f M T A w M F 8 y M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3 V f M T A w M F 8 z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9 1 X z E w M D B f M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F U M T c 6 M z I 6 N T Y u O D g 3 N D M 2 N l o i I C 8 + P E V u d H J 5 I F R 5 c G U 9 I k Z p b G x D b 2 x 1 b W 5 U e X B l c y I g V m F s d W U 9 I n N C Z 0 1 G Q X d Z R k F 3 T U R C U U 0 9 I i A v P j x F b n R y e S B U e X B l P S J G a W x s Q 2 9 s d W 1 u T m F t Z X M i I F Z h b H V l P S J z W y Z x d W 9 0 O 0 5 v b S B m a W N o a W V y J n F 1 b 3 Q 7 L C Z x d W 9 0 O 0 5 i I G N s a W V u d H M m c X V v d D s s J n F 1 b 3 Q 7 R m l 0 b m V z c y B k Z S B i Y X N l J n F 1 b 3 Q 7 L C Z x d W 9 0 O 0 5 i I H Z l a G l j d W x l c y B t a W 4 m c X V v d D s s J n F 1 b 3 Q 7 T W V 0 Y W h l d X J p c 3 R p c X V l J n F 1 b 3 Q 7 L C Z x d W 9 0 O 0 Z p d G 5 l c 3 M g c m V z d W x 0 Y X Q m c X V v d D s s J n F 1 b 3 Q 7 V m V o a W N 1 b G V z I H J l c 3 V s d G F 0 J n F 1 b 3 Q 7 L C Z x d W 9 0 O 0 5 v b W J y Z S B p d G V y Y X R p b 2 5 z J n F 1 b 3 Q 7 L C Z x d W 9 0 O 1 R l b X B z I G R c d T A w M j d l e G V j d X R p b 2 4 m c X V v d D s s J n F 1 b 3 Q 7 Q W 1 l b G l v c m F 0 a W 9 u I G Z p d G 5 l c 3 M m c X V v d D s s J n F 1 b 3 Q 7 V G F p b G x l I G x p c 3 R l I H R h Y m 9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9 1 X z E w M D B f M z A v Q X V 0 b 1 J l b W 9 2 Z W R D b 2 x 1 b W 5 z M S 5 7 T m 9 t I G Z p Y 2 h p Z X I s M H 0 m c X V v d D s s J n F 1 b 3 Q 7 U 2 V j d G l v b j E v V G F i b 3 V f M T A w M F 8 z M C 9 B d X R v U m V t b 3 Z l Z E N v b H V t b n M x L n t O Y i B j b G l l b n R z L D F 9 J n F 1 b 3 Q 7 L C Z x d W 9 0 O 1 N l Y 3 R p b 2 4 x L 1 R h Y m 9 1 X z E w M D B f M z A v Q X V 0 b 1 J l b W 9 2 Z W R D b 2 x 1 b W 5 z M S 5 7 R m l 0 b m V z c y B k Z S B i Y X N l L D J 9 J n F 1 b 3 Q 7 L C Z x d W 9 0 O 1 N l Y 3 R p b 2 4 x L 1 R h Y m 9 1 X z E w M D B f M z A v Q X V 0 b 1 J l b W 9 2 Z W R D b 2 x 1 b W 5 z M S 5 7 T m I g d m V o a W N 1 b G V z I G 1 p b i w z f S Z x d W 9 0 O y w m c X V v d D t T Z W N 0 a W 9 u M S 9 U Y W J v d V 8 x M D A w X z M w L 0 F 1 d G 9 S Z W 1 v d m V k Q 2 9 s d W 1 u c z E u e 0 1 l d G F o Z X V y a X N 0 a X F 1 Z S w 0 f S Z x d W 9 0 O y w m c X V v d D t T Z W N 0 a W 9 u M S 9 U Y W J v d V 8 x M D A w X z M w L 0 F 1 d G 9 S Z W 1 v d m V k Q 2 9 s d W 1 u c z E u e 0 Z p d G 5 l c 3 M g c m V z d W x 0 Y X Q s N X 0 m c X V v d D s s J n F 1 b 3 Q 7 U 2 V j d G l v b j E v V G F i b 3 V f M T A w M F 8 z M C 9 B d X R v U m V t b 3 Z l Z E N v b H V t b n M x L n t W Z W h p Y 3 V s Z X M g c m V z d W x 0 Y X Q s N n 0 m c X V v d D s s J n F 1 b 3 Q 7 U 2 V j d G l v b j E v V G F i b 3 V f M T A w M F 8 z M C 9 B d X R v U m V t b 3 Z l Z E N v b H V t b n M x L n t O b 2 1 i c m U g a X R l c m F 0 a W 9 u c y w 3 f S Z x d W 9 0 O y w m c X V v d D t T Z W N 0 a W 9 u M S 9 U Y W J v d V 8 x M D A w X z M w L 0 F 1 d G 9 S Z W 1 v d m V k Q 2 9 s d W 1 u c z E u e 1 R l b X B z I G R c d T A w M j d l e G V j d X R p b 2 4 s O H 0 m c X V v d D s s J n F 1 b 3 Q 7 U 2 V j d G l v b j E v V G F i b 3 V f M T A w M F 8 z M C 9 B d X R v U m V t b 3 Z l Z E N v b H V t b n M x L n t B b W V s a W 9 y Y X R p b 2 4 g Z m l 0 b m V z c y w 5 f S Z x d W 9 0 O y w m c X V v d D t T Z W N 0 a W 9 u M S 9 U Y W J v d V 8 x M D A w X z M w L 0 F 1 d G 9 S Z W 1 v d m V k Q 2 9 s d W 1 u c z E u e 1 R h a W x s Z S B s a X N 0 Z S B 0 Y W J v d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9 1 X z E w M D B f M z A v Q X V 0 b 1 J l b W 9 2 Z W R D b 2 x 1 b W 5 z M S 5 7 T m 9 t I G Z p Y 2 h p Z X I s M H 0 m c X V v d D s s J n F 1 b 3 Q 7 U 2 V j d G l v b j E v V G F i b 3 V f M T A w M F 8 z M C 9 B d X R v U m V t b 3 Z l Z E N v b H V t b n M x L n t O Y i B j b G l l b n R z L D F 9 J n F 1 b 3 Q 7 L C Z x d W 9 0 O 1 N l Y 3 R p b 2 4 x L 1 R h Y m 9 1 X z E w M D B f M z A v Q X V 0 b 1 J l b W 9 2 Z W R D b 2 x 1 b W 5 z M S 5 7 R m l 0 b m V z c y B k Z S B i Y X N l L D J 9 J n F 1 b 3 Q 7 L C Z x d W 9 0 O 1 N l Y 3 R p b 2 4 x L 1 R h Y m 9 1 X z E w M D B f M z A v Q X V 0 b 1 J l b W 9 2 Z W R D b 2 x 1 b W 5 z M S 5 7 T m I g d m V o a W N 1 b G V z I G 1 p b i w z f S Z x d W 9 0 O y w m c X V v d D t T Z W N 0 a W 9 u M S 9 U Y W J v d V 8 x M D A w X z M w L 0 F 1 d G 9 S Z W 1 v d m V k Q 2 9 s d W 1 u c z E u e 0 1 l d G F o Z X V y a X N 0 a X F 1 Z S w 0 f S Z x d W 9 0 O y w m c X V v d D t T Z W N 0 a W 9 u M S 9 U Y W J v d V 8 x M D A w X z M w L 0 F 1 d G 9 S Z W 1 v d m V k Q 2 9 s d W 1 u c z E u e 0 Z p d G 5 l c 3 M g c m V z d W x 0 Y X Q s N X 0 m c X V v d D s s J n F 1 b 3 Q 7 U 2 V j d G l v b j E v V G F i b 3 V f M T A w M F 8 z M C 9 B d X R v U m V t b 3 Z l Z E N v b H V t b n M x L n t W Z W h p Y 3 V s Z X M g c m V z d W x 0 Y X Q s N n 0 m c X V v d D s s J n F 1 b 3 Q 7 U 2 V j d G l v b j E v V G F i b 3 V f M T A w M F 8 z M C 9 B d X R v U m V t b 3 Z l Z E N v b H V t b n M x L n t O b 2 1 i c m U g a X R l c m F 0 a W 9 u c y w 3 f S Z x d W 9 0 O y w m c X V v d D t T Z W N 0 a W 9 u M S 9 U Y W J v d V 8 x M D A w X z M w L 0 F 1 d G 9 S Z W 1 v d m V k Q 2 9 s d W 1 u c z E u e 1 R l b X B z I G R c d T A w M j d l e G V j d X R p b 2 4 s O H 0 m c X V v d D s s J n F 1 b 3 Q 7 U 2 V j d G l v b j E v V G F i b 3 V f M T A w M F 8 z M C 9 B d X R v U m V t b 3 Z l Z E N v b H V t b n M x L n t B b W V s a W 9 y Y X R p b 2 4 g Z m l 0 b m V z c y w 5 f S Z x d W 9 0 O y w m c X V v d D t T Z W N 0 a W 9 u M S 9 U Y W J v d V 8 x M D A w X z M w L 0 F 1 d G 9 S Z W 1 v d m V k Q 2 9 s d W 1 u c z E u e 1 R h a W x s Z S B s a X N 0 Z S B 0 Y W J v d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9 1 X z E w M D B f M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3 V f M T A w M F 8 z M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3 V f M T A w M F 8 z M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3 V f M T A w M D B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9 1 X z E w M D A w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F U M T c 6 M z M 6 M T g u M D E x N D E 3 O V o i I C 8 + P E V u d H J 5 I F R 5 c G U 9 I k Z p b G x D b 2 x 1 b W 5 U e X B l c y I g V m F s d W U 9 I n N C Z 0 1 G Q X d Z R k F 3 T U R C U U 0 9 I i A v P j x F b n R y e S B U e X B l P S J G a W x s Q 2 9 s d W 1 u T m F t Z X M i I F Z h b H V l P S J z W y Z x d W 9 0 O 0 5 v b S B m a W N o a W V y J n F 1 b 3 Q 7 L C Z x d W 9 0 O 0 5 i I G N s a W V u d H M m c X V v d D s s J n F 1 b 3 Q 7 R m l 0 b m V z c y B k Z S B i Y X N l J n F 1 b 3 Q 7 L C Z x d W 9 0 O 0 5 i I H Z l a G l j d W x l c y B t a W 4 m c X V v d D s s J n F 1 b 3 Q 7 T W V 0 Y W h l d X J p c 3 R p c X V l J n F 1 b 3 Q 7 L C Z x d W 9 0 O 0 Z p d G 5 l c 3 M g c m V z d W x 0 Y X Q m c X V v d D s s J n F 1 b 3 Q 7 V m V o a W N 1 b G V z I H J l c 3 V s d G F 0 J n F 1 b 3 Q 7 L C Z x d W 9 0 O 0 5 v b W J y Z S B p d G V y Y X R p b 2 5 z J n F 1 b 3 Q 7 L C Z x d W 9 0 O 1 R l b X B z I G R c d T A w M j d l e G V j d X R p b 2 4 m c X V v d D s s J n F 1 b 3 Q 7 Q W 1 l b G l v c m F 0 a W 9 u I G Z p d G 5 l c 3 M m c X V v d D s s J n F 1 b 3 Q 7 V G F p b G x l I G x p c 3 R l I H R h Y m 9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9 1 X z E w M D A w X z E v Q X V 0 b 1 J l b W 9 2 Z W R D b 2 x 1 b W 5 z M S 5 7 T m 9 t I G Z p Y 2 h p Z X I s M H 0 m c X V v d D s s J n F 1 b 3 Q 7 U 2 V j d G l v b j E v V G F i b 3 V f M T A w M D B f M S 9 B d X R v U m V t b 3 Z l Z E N v b H V t b n M x L n t O Y i B j b G l l b n R z L D F 9 J n F 1 b 3 Q 7 L C Z x d W 9 0 O 1 N l Y 3 R p b 2 4 x L 1 R h Y m 9 1 X z E w M D A w X z E v Q X V 0 b 1 J l b W 9 2 Z W R D b 2 x 1 b W 5 z M S 5 7 R m l 0 b m V z c y B k Z S B i Y X N l L D J 9 J n F 1 b 3 Q 7 L C Z x d W 9 0 O 1 N l Y 3 R p b 2 4 x L 1 R h Y m 9 1 X z E w M D A w X z E v Q X V 0 b 1 J l b W 9 2 Z W R D b 2 x 1 b W 5 z M S 5 7 T m I g d m V o a W N 1 b G V z I G 1 p b i w z f S Z x d W 9 0 O y w m c X V v d D t T Z W N 0 a W 9 u M S 9 U Y W J v d V 8 x M D A w M F 8 x L 0 F 1 d G 9 S Z W 1 v d m V k Q 2 9 s d W 1 u c z E u e 0 1 l d G F o Z X V y a X N 0 a X F 1 Z S w 0 f S Z x d W 9 0 O y w m c X V v d D t T Z W N 0 a W 9 u M S 9 U Y W J v d V 8 x M D A w M F 8 x L 0 F 1 d G 9 S Z W 1 v d m V k Q 2 9 s d W 1 u c z E u e 0 Z p d G 5 l c 3 M g c m V z d W x 0 Y X Q s N X 0 m c X V v d D s s J n F 1 b 3 Q 7 U 2 V j d G l v b j E v V G F i b 3 V f M T A w M D B f M S 9 B d X R v U m V t b 3 Z l Z E N v b H V t b n M x L n t W Z W h p Y 3 V s Z X M g c m V z d W x 0 Y X Q s N n 0 m c X V v d D s s J n F 1 b 3 Q 7 U 2 V j d G l v b j E v V G F i b 3 V f M T A w M D B f M S 9 B d X R v U m V t b 3 Z l Z E N v b H V t b n M x L n t O b 2 1 i c m U g a X R l c m F 0 a W 9 u c y w 3 f S Z x d W 9 0 O y w m c X V v d D t T Z W N 0 a W 9 u M S 9 U Y W J v d V 8 x M D A w M F 8 x L 0 F 1 d G 9 S Z W 1 v d m V k Q 2 9 s d W 1 u c z E u e 1 R l b X B z I G R c d T A w M j d l e G V j d X R p b 2 4 s O H 0 m c X V v d D s s J n F 1 b 3 Q 7 U 2 V j d G l v b j E v V G F i b 3 V f M T A w M D B f M S 9 B d X R v U m V t b 3 Z l Z E N v b H V t b n M x L n t B b W V s a W 9 y Y X R p b 2 4 g Z m l 0 b m V z c y w 5 f S Z x d W 9 0 O y w m c X V v d D t T Z W N 0 a W 9 u M S 9 U Y W J v d V 8 x M D A w M F 8 x L 0 F 1 d G 9 S Z W 1 v d m V k Q 2 9 s d W 1 u c z E u e 1 R h a W x s Z S B s a X N 0 Z S B 0 Y W J v d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9 1 X z E w M D A w X z E v Q X V 0 b 1 J l b W 9 2 Z W R D b 2 x 1 b W 5 z M S 5 7 T m 9 t I G Z p Y 2 h p Z X I s M H 0 m c X V v d D s s J n F 1 b 3 Q 7 U 2 V j d G l v b j E v V G F i b 3 V f M T A w M D B f M S 9 B d X R v U m V t b 3 Z l Z E N v b H V t b n M x L n t O Y i B j b G l l b n R z L D F 9 J n F 1 b 3 Q 7 L C Z x d W 9 0 O 1 N l Y 3 R p b 2 4 x L 1 R h Y m 9 1 X z E w M D A w X z E v Q X V 0 b 1 J l b W 9 2 Z W R D b 2 x 1 b W 5 z M S 5 7 R m l 0 b m V z c y B k Z S B i Y X N l L D J 9 J n F 1 b 3 Q 7 L C Z x d W 9 0 O 1 N l Y 3 R p b 2 4 x L 1 R h Y m 9 1 X z E w M D A w X z E v Q X V 0 b 1 J l b W 9 2 Z W R D b 2 x 1 b W 5 z M S 5 7 T m I g d m V o a W N 1 b G V z I G 1 p b i w z f S Z x d W 9 0 O y w m c X V v d D t T Z W N 0 a W 9 u M S 9 U Y W J v d V 8 x M D A w M F 8 x L 0 F 1 d G 9 S Z W 1 v d m V k Q 2 9 s d W 1 u c z E u e 0 1 l d G F o Z X V y a X N 0 a X F 1 Z S w 0 f S Z x d W 9 0 O y w m c X V v d D t T Z W N 0 a W 9 u M S 9 U Y W J v d V 8 x M D A w M F 8 x L 0 F 1 d G 9 S Z W 1 v d m V k Q 2 9 s d W 1 u c z E u e 0 Z p d G 5 l c 3 M g c m V z d W x 0 Y X Q s N X 0 m c X V v d D s s J n F 1 b 3 Q 7 U 2 V j d G l v b j E v V G F i b 3 V f M T A w M D B f M S 9 B d X R v U m V t b 3 Z l Z E N v b H V t b n M x L n t W Z W h p Y 3 V s Z X M g c m V z d W x 0 Y X Q s N n 0 m c X V v d D s s J n F 1 b 3 Q 7 U 2 V j d G l v b j E v V G F i b 3 V f M T A w M D B f M S 9 B d X R v U m V t b 3 Z l Z E N v b H V t b n M x L n t O b 2 1 i c m U g a X R l c m F 0 a W 9 u c y w 3 f S Z x d W 9 0 O y w m c X V v d D t T Z W N 0 a W 9 u M S 9 U Y W J v d V 8 x M D A w M F 8 x L 0 F 1 d G 9 S Z W 1 v d m V k Q 2 9 s d W 1 u c z E u e 1 R l b X B z I G R c d T A w M j d l e G V j d X R p b 2 4 s O H 0 m c X V v d D s s J n F 1 b 3 Q 7 U 2 V j d G l v b j E v V G F i b 3 V f M T A w M D B f M S 9 B d X R v U m V t b 3 Z l Z E N v b H V t b n M x L n t B b W V s a W 9 y Y X R p b 2 4 g Z m l 0 b m V z c y w 5 f S Z x d W 9 0 O y w m c X V v d D t T Z W N 0 a W 9 u M S 9 U Y W J v d V 8 x M D A w M F 8 x L 0 F 1 d G 9 S Z W 1 v d m V k Q 2 9 s d W 1 u c z E u e 1 R h a W x s Z S B s a X N 0 Z S B 0 Y W J v d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9 1 X z E w M D A w X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3 V f M T A w M D B f M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3 V f M T A w M D B f M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3 V f M T A w M D B f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v d V 8 x M D A w M F 8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M V Q x N z o z M z o z M i 4 1 M j U w M T U y W i I g L z 4 8 R W 5 0 c n k g V H l w Z T 0 i R m l s b E N v b H V t b l R 5 c G V z I i B W Y W x 1 Z T 0 i c 0 J n T U Z B d 1 l G Q X d N R E J R T T 0 i I C 8 + P E V u d H J 5 I F R 5 c G U 9 I k Z p b G x D b 2 x 1 b W 5 O Y W 1 l c y I g V m F s d W U 9 I n N b J n F 1 b 3 Q 7 T m 9 t I G Z p Y 2 h p Z X I m c X V v d D s s J n F 1 b 3 Q 7 T m I g Y 2 x p Z W 5 0 c y Z x d W 9 0 O y w m c X V v d D t G a X R u Z X N z I G R l I G J h c 2 U m c X V v d D s s J n F 1 b 3 Q 7 T m I g d m V o a W N 1 b G V z I G 1 p b i Z x d W 9 0 O y w m c X V v d D t N Z X R h a G V 1 c m l z d G l x d W U m c X V v d D s s J n F 1 b 3 Q 7 R m l 0 b m V z c y B y Z X N 1 b H R h d C Z x d W 9 0 O y w m c X V v d D t W Z W h p Y 3 V s Z X M g c m V z d W x 0 Y X Q m c X V v d D s s J n F 1 b 3 Q 7 T m 9 t Y n J l I G l 0 Z X J h d G l v b n M m c X V v d D s s J n F 1 b 3 Q 7 V G V t c H M g Z F x 1 M D A y N 2 V 4 Z W N 1 d G l v b i Z x d W 9 0 O y w m c X V v d D t B b W V s a W 9 y Y X R p b 2 4 g Z m l 0 b m V z c y Z x d W 9 0 O y w m c X V v d D t U Y W l s b G U g b G l z d G U g d G F i b 3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3 V f M T A w M D B f M T A v Q X V 0 b 1 J l b W 9 2 Z W R D b 2 x 1 b W 5 z M S 5 7 T m 9 t I G Z p Y 2 h p Z X I s M H 0 m c X V v d D s s J n F 1 b 3 Q 7 U 2 V j d G l v b j E v V G F i b 3 V f M T A w M D B f M T A v Q X V 0 b 1 J l b W 9 2 Z W R D b 2 x 1 b W 5 z M S 5 7 T m I g Y 2 x p Z W 5 0 c y w x f S Z x d W 9 0 O y w m c X V v d D t T Z W N 0 a W 9 u M S 9 U Y W J v d V 8 x M D A w M F 8 x M C 9 B d X R v U m V t b 3 Z l Z E N v b H V t b n M x L n t G a X R u Z X N z I G R l I G J h c 2 U s M n 0 m c X V v d D s s J n F 1 b 3 Q 7 U 2 V j d G l v b j E v V G F i b 3 V f M T A w M D B f M T A v Q X V 0 b 1 J l b W 9 2 Z W R D b 2 x 1 b W 5 z M S 5 7 T m I g d m V o a W N 1 b G V z I G 1 p b i w z f S Z x d W 9 0 O y w m c X V v d D t T Z W N 0 a W 9 u M S 9 U Y W J v d V 8 x M D A w M F 8 x M C 9 B d X R v U m V t b 3 Z l Z E N v b H V t b n M x L n t N Z X R h a G V 1 c m l z d G l x d W U s N H 0 m c X V v d D s s J n F 1 b 3 Q 7 U 2 V j d G l v b j E v V G F i b 3 V f M T A w M D B f M T A v Q X V 0 b 1 J l b W 9 2 Z W R D b 2 x 1 b W 5 z M S 5 7 R m l 0 b m V z c y B y Z X N 1 b H R h d C w 1 f S Z x d W 9 0 O y w m c X V v d D t T Z W N 0 a W 9 u M S 9 U Y W J v d V 8 x M D A w M F 8 x M C 9 B d X R v U m V t b 3 Z l Z E N v b H V t b n M x L n t W Z W h p Y 3 V s Z X M g c m V z d W x 0 Y X Q s N n 0 m c X V v d D s s J n F 1 b 3 Q 7 U 2 V j d G l v b j E v V G F i b 3 V f M T A w M D B f M T A v Q X V 0 b 1 J l b W 9 2 Z W R D b 2 x 1 b W 5 z M S 5 7 T m 9 t Y n J l I G l 0 Z X J h d G l v b n M s N 3 0 m c X V v d D s s J n F 1 b 3 Q 7 U 2 V j d G l v b j E v V G F i b 3 V f M T A w M D B f M T A v Q X V 0 b 1 J l b W 9 2 Z W R D b 2 x 1 b W 5 z M S 5 7 V G V t c H M g Z F x 1 M D A y N 2 V 4 Z W N 1 d G l v b i w 4 f S Z x d W 9 0 O y w m c X V v d D t T Z W N 0 a W 9 u M S 9 U Y W J v d V 8 x M D A w M F 8 x M C 9 B d X R v U m V t b 3 Z l Z E N v b H V t b n M x L n t B b W V s a W 9 y Y X R p b 2 4 g Z m l 0 b m V z c y w 5 f S Z x d W 9 0 O y w m c X V v d D t T Z W N 0 a W 9 u M S 9 U Y W J v d V 8 x M D A w M F 8 x M C 9 B d X R v U m V t b 3 Z l Z E N v b H V t b n M x L n t U Y W l s b G U g b G l z d G U g d G F i b 3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v d V 8 x M D A w M F 8 x M C 9 B d X R v U m V t b 3 Z l Z E N v b H V t b n M x L n t O b 2 0 g Z m l j a G l l c i w w f S Z x d W 9 0 O y w m c X V v d D t T Z W N 0 a W 9 u M S 9 U Y W J v d V 8 x M D A w M F 8 x M C 9 B d X R v U m V t b 3 Z l Z E N v b H V t b n M x L n t O Y i B j b G l l b n R z L D F 9 J n F 1 b 3 Q 7 L C Z x d W 9 0 O 1 N l Y 3 R p b 2 4 x L 1 R h Y m 9 1 X z E w M D A w X z E w L 0 F 1 d G 9 S Z W 1 v d m V k Q 2 9 s d W 1 u c z E u e 0 Z p d G 5 l c 3 M g Z G U g Y m F z Z S w y f S Z x d W 9 0 O y w m c X V v d D t T Z W N 0 a W 9 u M S 9 U Y W J v d V 8 x M D A w M F 8 x M C 9 B d X R v U m V t b 3 Z l Z E N v b H V t b n M x L n t O Y i B 2 Z W h p Y 3 V s Z X M g b W l u L D N 9 J n F 1 b 3 Q 7 L C Z x d W 9 0 O 1 N l Y 3 R p b 2 4 x L 1 R h Y m 9 1 X z E w M D A w X z E w L 0 F 1 d G 9 S Z W 1 v d m V k Q 2 9 s d W 1 u c z E u e 0 1 l d G F o Z X V y a X N 0 a X F 1 Z S w 0 f S Z x d W 9 0 O y w m c X V v d D t T Z W N 0 a W 9 u M S 9 U Y W J v d V 8 x M D A w M F 8 x M C 9 B d X R v U m V t b 3 Z l Z E N v b H V t b n M x L n t G a X R u Z X N z I H J l c 3 V s d G F 0 L D V 9 J n F 1 b 3 Q 7 L C Z x d W 9 0 O 1 N l Y 3 R p b 2 4 x L 1 R h Y m 9 1 X z E w M D A w X z E w L 0 F 1 d G 9 S Z W 1 v d m V k Q 2 9 s d W 1 u c z E u e 1 Z l a G l j d W x l c y B y Z X N 1 b H R h d C w 2 f S Z x d W 9 0 O y w m c X V v d D t T Z W N 0 a W 9 u M S 9 U Y W J v d V 8 x M D A w M F 8 x M C 9 B d X R v U m V t b 3 Z l Z E N v b H V t b n M x L n t O b 2 1 i c m U g a X R l c m F 0 a W 9 u c y w 3 f S Z x d W 9 0 O y w m c X V v d D t T Z W N 0 a W 9 u M S 9 U Y W J v d V 8 x M D A w M F 8 x M C 9 B d X R v U m V t b 3 Z l Z E N v b H V t b n M x L n t U Z W 1 w c y B k X H U w M D I 3 Z X h l Y 3 V 0 a W 9 u L D h 9 J n F 1 b 3 Q 7 L C Z x d W 9 0 O 1 N l Y 3 R p b 2 4 x L 1 R h Y m 9 1 X z E w M D A w X z E w L 0 F 1 d G 9 S Z W 1 v d m V k Q 2 9 s d W 1 u c z E u e 0 F t Z W x p b 3 J h d G l v b i B m a X R u Z X N z L D l 9 J n F 1 b 3 Q 7 L C Z x d W 9 0 O 1 N l Y 3 R p b 2 4 x L 1 R h Y m 9 1 X z E w M D A w X z E w L 0 F 1 d G 9 S Z W 1 v d m V k Q 2 9 s d W 1 u c z E u e 1 R h a W x s Z S B s a X N 0 Z S B 0 Y W J v d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9 1 X z E w M D A w X z E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9 1 X z E w M D A w X z E w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v d V 8 x M D A w M F 8 x M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3 V f M T A w M D B f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v d V 8 x M D A w M F 8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M V Q x N z o z M z o 0 N i 4 w N T I x O T M y W i I g L z 4 8 R W 5 0 c n k g V H l w Z T 0 i R m l s b E N v b H V t b l R 5 c G V z I i B W Y W x 1 Z T 0 i c 0 J n T U Z B d 1 l G Q X d N R E J R T T 0 i I C 8 + P E V u d H J 5 I F R 5 c G U 9 I k Z p b G x D b 2 x 1 b W 5 O Y W 1 l c y I g V m F s d W U 9 I n N b J n F 1 b 3 Q 7 T m 9 t I G Z p Y 2 h p Z X I m c X V v d D s s J n F 1 b 3 Q 7 T m I g Y 2 x p Z W 5 0 c y Z x d W 9 0 O y w m c X V v d D t G a X R u Z X N z I G R l I G J h c 2 U m c X V v d D s s J n F 1 b 3 Q 7 T m I g d m V o a W N 1 b G V z I G 1 p b i Z x d W 9 0 O y w m c X V v d D t N Z X R h a G V 1 c m l z d G l x d W U m c X V v d D s s J n F 1 b 3 Q 7 R m l 0 b m V z c y B y Z X N 1 b H R h d C Z x d W 9 0 O y w m c X V v d D t W Z W h p Y 3 V s Z X M g c m V z d W x 0 Y X Q m c X V v d D s s J n F 1 b 3 Q 7 T m 9 t Y n J l I G l 0 Z X J h d G l v b n M m c X V v d D s s J n F 1 b 3 Q 7 V G V t c H M g Z F x 1 M D A y N 2 V 4 Z W N 1 d G l v b i Z x d W 9 0 O y w m c X V v d D t B b W V s a W 9 y Y X R p b 2 4 g Z m l 0 b m V z c y Z x d W 9 0 O y w m c X V v d D t U Y W l s b G U g b G l z d G U g d G F i b 3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3 V f M T A w M D B f M j A v Q X V 0 b 1 J l b W 9 2 Z W R D b 2 x 1 b W 5 z M S 5 7 T m 9 t I G Z p Y 2 h p Z X I s M H 0 m c X V v d D s s J n F 1 b 3 Q 7 U 2 V j d G l v b j E v V G F i b 3 V f M T A w M D B f M j A v Q X V 0 b 1 J l b W 9 2 Z W R D b 2 x 1 b W 5 z M S 5 7 T m I g Y 2 x p Z W 5 0 c y w x f S Z x d W 9 0 O y w m c X V v d D t T Z W N 0 a W 9 u M S 9 U Y W J v d V 8 x M D A w M F 8 y M C 9 B d X R v U m V t b 3 Z l Z E N v b H V t b n M x L n t G a X R u Z X N z I G R l I G J h c 2 U s M n 0 m c X V v d D s s J n F 1 b 3 Q 7 U 2 V j d G l v b j E v V G F i b 3 V f M T A w M D B f M j A v Q X V 0 b 1 J l b W 9 2 Z W R D b 2 x 1 b W 5 z M S 5 7 T m I g d m V o a W N 1 b G V z I G 1 p b i w z f S Z x d W 9 0 O y w m c X V v d D t T Z W N 0 a W 9 u M S 9 U Y W J v d V 8 x M D A w M F 8 y M C 9 B d X R v U m V t b 3 Z l Z E N v b H V t b n M x L n t N Z X R h a G V 1 c m l z d G l x d W U s N H 0 m c X V v d D s s J n F 1 b 3 Q 7 U 2 V j d G l v b j E v V G F i b 3 V f M T A w M D B f M j A v Q X V 0 b 1 J l b W 9 2 Z W R D b 2 x 1 b W 5 z M S 5 7 R m l 0 b m V z c y B y Z X N 1 b H R h d C w 1 f S Z x d W 9 0 O y w m c X V v d D t T Z W N 0 a W 9 u M S 9 U Y W J v d V 8 x M D A w M F 8 y M C 9 B d X R v U m V t b 3 Z l Z E N v b H V t b n M x L n t W Z W h p Y 3 V s Z X M g c m V z d W x 0 Y X Q s N n 0 m c X V v d D s s J n F 1 b 3 Q 7 U 2 V j d G l v b j E v V G F i b 3 V f M T A w M D B f M j A v Q X V 0 b 1 J l b W 9 2 Z W R D b 2 x 1 b W 5 z M S 5 7 T m 9 t Y n J l I G l 0 Z X J h d G l v b n M s N 3 0 m c X V v d D s s J n F 1 b 3 Q 7 U 2 V j d G l v b j E v V G F i b 3 V f M T A w M D B f M j A v Q X V 0 b 1 J l b W 9 2 Z W R D b 2 x 1 b W 5 z M S 5 7 V G V t c H M g Z F x 1 M D A y N 2 V 4 Z W N 1 d G l v b i w 4 f S Z x d W 9 0 O y w m c X V v d D t T Z W N 0 a W 9 u M S 9 U Y W J v d V 8 x M D A w M F 8 y M C 9 B d X R v U m V t b 3 Z l Z E N v b H V t b n M x L n t B b W V s a W 9 y Y X R p b 2 4 g Z m l 0 b m V z c y w 5 f S Z x d W 9 0 O y w m c X V v d D t T Z W N 0 a W 9 u M S 9 U Y W J v d V 8 x M D A w M F 8 y M C 9 B d X R v U m V t b 3 Z l Z E N v b H V t b n M x L n t U Y W l s b G U g b G l z d G U g d G F i b 3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v d V 8 x M D A w M F 8 y M C 9 B d X R v U m V t b 3 Z l Z E N v b H V t b n M x L n t O b 2 0 g Z m l j a G l l c i w w f S Z x d W 9 0 O y w m c X V v d D t T Z W N 0 a W 9 u M S 9 U Y W J v d V 8 x M D A w M F 8 y M C 9 B d X R v U m V t b 3 Z l Z E N v b H V t b n M x L n t O Y i B j b G l l b n R z L D F 9 J n F 1 b 3 Q 7 L C Z x d W 9 0 O 1 N l Y 3 R p b 2 4 x L 1 R h Y m 9 1 X z E w M D A w X z I w L 0 F 1 d G 9 S Z W 1 v d m V k Q 2 9 s d W 1 u c z E u e 0 Z p d G 5 l c 3 M g Z G U g Y m F z Z S w y f S Z x d W 9 0 O y w m c X V v d D t T Z W N 0 a W 9 u M S 9 U Y W J v d V 8 x M D A w M F 8 y M C 9 B d X R v U m V t b 3 Z l Z E N v b H V t b n M x L n t O Y i B 2 Z W h p Y 3 V s Z X M g b W l u L D N 9 J n F 1 b 3 Q 7 L C Z x d W 9 0 O 1 N l Y 3 R p b 2 4 x L 1 R h Y m 9 1 X z E w M D A w X z I w L 0 F 1 d G 9 S Z W 1 v d m V k Q 2 9 s d W 1 u c z E u e 0 1 l d G F o Z X V y a X N 0 a X F 1 Z S w 0 f S Z x d W 9 0 O y w m c X V v d D t T Z W N 0 a W 9 u M S 9 U Y W J v d V 8 x M D A w M F 8 y M C 9 B d X R v U m V t b 3 Z l Z E N v b H V t b n M x L n t G a X R u Z X N z I H J l c 3 V s d G F 0 L D V 9 J n F 1 b 3 Q 7 L C Z x d W 9 0 O 1 N l Y 3 R p b 2 4 x L 1 R h Y m 9 1 X z E w M D A w X z I w L 0 F 1 d G 9 S Z W 1 v d m V k Q 2 9 s d W 1 u c z E u e 1 Z l a G l j d W x l c y B y Z X N 1 b H R h d C w 2 f S Z x d W 9 0 O y w m c X V v d D t T Z W N 0 a W 9 u M S 9 U Y W J v d V 8 x M D A w M F 8 y M C 9 B d X R v U m V t b 3 Z l Z E N v b H V t b n M x L n t O b 2 1 i c m U g a X R l c m F 0 a W 9 u c y w 3 f S Z x d W 9 0 O y w m c X V v d D t T Z W N 0 a W 9 u M S 9 U Y W J v d V 8 x M D A w M F 8 y M C 9 B d X R v U m V t b 3 Z l Z E N v b H V t b n M x L n t U Z W 1 w c y B k X H U w M D I 3 Z X h l Y 3 V 0 a W 9 u L D h 9 J n F 1 b 3 Q 7 L C Z x d W 9 0 O 1 N l Y 3 R p b 2 4 x L 1 R h Y m 9 1 X z E w M D A w X z I w L 0 F 1 d G 9 S Z W 1 v d m V k Q 2 9 s d W 1 u c z E u e 0 F t Z W x p b 3 J h d G l v b i B m a X R u Z X N z L D l 9 J n F 1 b 3 Q 7 L C Z x d W 9 0 O 1 N l Y 3 R p b 2 4 x L 1 R h Y m 9 1 X z E w M D A w X z I w L 0 F 1 d G 9 S Z W 1 v d m V k Q 2 9 s d W 1 u c z E u e 1 R h a W x s Z S B s a X N 0 Z S B 0 Y W J v d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9 1 X z E w M D A w X z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9 1 X z E w M D A w X z I w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v d V 8 x M D A w M F 8 y M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3 V f M T A w M D B f M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v d V 8 x M D A w M F 8 z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M V Q x N z o z M z o 1 N S 4 x N z E 1 N j I z W i I g L z 4 8 R W 5 0 c n k g V H l w Z T 0 i R m l s b E N v b H V t b l R 5 c G V z I i B W Y W x 1 Z T 0 i c 0 J n T U Z B d 1 l G Q X d N R E J R T T 0 i I C 8 + P E V u d H J 5 I F R 5 c G U 9 I k Z p b G x D b 2 x 1 b W 5 O Y W 1 l c y I g V m F s d W U 9 I n N b J n F 1 b 3 Q 7 T m 9 t I G Z p Y 2 h p Z X I m c X V v d D s s J n F 1 b 3 Q 7 T m I g Y 2 x p Z W 5 0 c y Z x d W 9 0 O y w m c X V v d D t G a X R u Z X N z I G R l I G J h c 2 U m c X V v d D s s J n F 1 b 3 Q 7 T m I g d m V o a W N 1 b G V z I G 1 p b i Z x d W 9 0 O y w m c X V v d D t N Z X R h a G V 1 c m l z d G l x d W U m c X V v d D s s J n F 1 b 3 Q 7 R m l 0 b m V z c y B y Z X N 1 b H R h d C Z x d W 9 0 O y w m c X V v d D t W Z W h p Y 3 V s Z X M g c m V z d W x 0 Y X Q m c X V v d D s s J n F 1 b 3 Q 7 T m 9 t Y n J l I G l 0 Z X J h d G l v b n M m c X V v d D s s J n F 1 b 3 Q 7 V G V t c H M g Z F x 1 M D A y N 2 V 4 Z W N 1 d G l v b i Z x d W 9 0 O y w m c X V v d D t B b W V s a W 9 y Y X R p b 2 4 g Z m l 0 b m V z c y Z x d W 9 0 O y w m c X V v d D t U Y W l s b G U g b G l z d G U g d G F i b 3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3 V f M T A w M D B f M z A v Q X V 0 b 1 J l b W 9 2 Z W R D b 2 x 1 b W 5 z M S 5 7 T m 9 t I G Z p Y 2 h p Z X I s M H 0 m c X V v d D s s J n F 1 b 3 Q 7 U 2 V j d G l v b j E v V G F i b 3 V f M T A w M D B f M z A v Q X V 0 b 1 J l b W 9 2 Z W R D b 2 x 1 b W 5 z M S 5 7 T m I g Y 2 x p Z W 5 0 c y w x f S Z x d W 9 0 O y w m c X V v d D t T Z W N 0 a W 9 u M S 9 U Y W J v d V 8 x M D A w M F 8 z M C 9 B d X R v U m V t b 3 Z l Z E N v b H V t b n M x L n t G a X R u Z X N z I G R l I G J h c 2 U s M n 0 m c X V v d D s s J n F 1 b 3 Q 7 U 2 V j d G l v b j E v V G F i b 3 V f M T A w M D B f M z A v Q X V 0 b 1 J l b W 9 2 Z W R D b 2 x 1 b W 5 z M S 5 7 T m I g d m V o a W N 1 b G V z I G 1 p b i w z f S Z x d W 9 0 O y w m c X V v d D t T Z W N 0 a W 9 u M S 9 U Y W J v d V 8 x M D A w M F 8 z M C 9 B d X R v U m V t b 3 Z l Z E N v b H V t b n M x L n t N Z X R h a G V 1 c m l z d G l x d W U s N H 0 m c X V v d D s s J n F 1 b 3 Q 7 U 2 V j d G l v b j E v V G F i b 3 V f M T A w M D B f M z A v Q X V 0 b 1 J l b W 9 2 Z W R D b 2 x 1 b W 5 z M S 5 7 R m l 0 b m V z c y B y Z X N 1 b H R h d C w 1 f S Z x d W 9 0 O y w m c X V v d D t T Z W N 0 a W 9 u M S 9 U Y W J v d V 8 x M D A w M F 8 z M C 9 B d X R v U m V t b 3 Z l Z E N v b H V t b n M x L n t W Z W h p Y 3 V s Z X M g c m V z d W x 0 Y X Q s N n 0 m c X V v d D s s J n F 1 b 3 Q 7 U 2 V j d G l v b j E v V G F i b 3 V f M T A w M D B f M z A v Q X V 0 b 1 J l b W 9 2 Z W R D b 2 x 1 b W 5 z M S 5 7 T m 9 t Y n J l I G l 0 Z X J h d G l v b n M s N 3 0 m c X V v d D s s J n F 1 b 3 Q 7 U 2 V j d G l v b j E v V G F i b 3 V f M T A w M D B f M z A v Q X V 0 b 1 J l b W 9 2 Z W R D b 2 x 1 b W 5 z M S 5 7 V G V t c H M g Z F x 1 M D A y N 2 V 4 Z W N 1 d G l v b i w 4 f S Z x d W 9 0 O y w m c X V v d D t T Z W N 0 a W 9 u M S 9 U Y W J v d V 8 x M D A w M F 8 z M C 9 B d X R v U m V t b 3 Z l Z E N v b H V t b n M x L n t B b W V s a W 9 y Y X R p b 2 4 g Z m l 0 b m V z c y w 5 f S Z x d W 9 0 O y w m c X V v d D t T Z W N 0 a W 9 u M S 9 U Y W J v d V 8 x M D A w M F 8 z M C 9 B d X R v U m V t b 3 Z l Z E N v b H V t b n M x L n t U Y W l s b G U g b G l z d G U g d G F i b 3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v d V 8 x M D A w M F 8 z M C 9 B d X R v U m V t b 3 Z l Z E N v b H V t b n M x L n t O b 2 0 g Z m l j a G l l c i w w f S Z x d W 9 0 O y w m c X V v d D t T Z W N 0 a W 9 u M S 9 U Y W J v d V 8 x M D A w M F 8 z M C 9 B d X R v U m V t b 3 Z l Z E N v b H V t b n M x L n t O Y i B j b G l l b n R z L D F 9 J n F 1 b 3 Q 7 L C Z x d W 9 0 O 1 N l Y 3 R p b 2 4 x L 1 R h Y m 9 1 X z E w M D A w X z M w L 0 F 1 d G 9 S Z W 1 v d m V k Q 2 9 s d W 1 u c z E u e 0 Z p d G 5 l c 3 M g Z G U g Y m F z Z S w y f S Z x d W 9 0 O y w m c X V v d D t T Z W N 0 a W 9 u M S 9 U Y W J v d V 8 x M D A w M F 8 z M C 9 B d X R v U m V t b 3 Z l Z E N v b H V t b n M x L n t O Y i B 2 Z W h p Y 3 V s Z X M g b W l u L D N 9 J n F 1 b 3 Q 7 L C Z x d W 9 0 O 1 N l Y 3 R p b 2 4 x L 1 R h Y m 9 1 X z E w M D A w X z M w L 0 F 1 d G 9 S Z W 1 v d m V k Q 2 9 s d W 1 u c z E u e 0 1 l d G F o Z X V y a X N 0 a X F 1 Z S w 0 f S Z x d W 9 0 O y w m c X V v d D t T Z W N 0 a W 9 u M S 9 U Y W J v d V 8 x M D A w M F 8 z M C 9 B d X R v U m V t b 3 Z l Z E N v b H V t b n M x L n t G a X R u Z X N z I H J l c 3 V s d G F 0 L D V 9 J n F 1 b 3 Q 7 L C Z x d W 9 0 O 1 N l Y 3 R p b 2 4 x L 1 R h Y m 9 1 X z E w M D A w X z M w L 0 F 1 d G 9 S Z W 1 v d m V k Q 2 9 s d W 1 u c z E u e 1 Z l a G l j d W x l c y B y Z X N 1 b H R h d C w 2 f S Z x d W 9 0 O y w m c X V v d D t T Z W N 0 a W 9 u M S 9 U Y W J v d V 8 x M D A w M F 8 z M C 9 B d X R v U m V t b 3 Z l Z E N v b H V t b n M x L n t O b 2 1 i c m U g a X R l c m F 0 a W 9 u c y w 3 f S Z x d W 9 0 O y w m c X V v d D t T Z W N 0 a W 9 u M S 9 U Y W J v d V 8 x M D A w M F 8 z M C 9 B d X R v U m V t b 3 Z l Z E N v b H V t b n M x L n t U Z W 1 w c y B k X H U w M D I 3 Z X h l Y 3 V 0 a W 9 u L D h 9 J n F 1 b 3 Q 7 L C Z x d W 9 0 O 1 N l Y 3 R p b 2 4 x L 1 R h Y m 9 1 X z E w M D A w X z M w L 0 F 1 d G 9 S Z W 1 v d m V k Q 2 9 s d W 1 u c z E u e 0 F t Z W x p b 3 J h d G l v b i B m a X R u Z X N z L D l 9 J n F 1 b 3 Q 7 L C Z x d W 9 0 O 1 N l Y 3 R p b 2 4 x L 1 R h Y m 9 1 X z E w M D A w X z M w L 0 F 1 d G 9 S Z W 1 v d m V k Q 2 9 s d W 1 u c z E u e 1 R h a W x s Z S B s a X N 0 Z S B 0 Y W J v d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9 1 X z E w M D A w X z M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9 1 X z E w M D A w X z M w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v d V 8 x M D A w M F 8 z M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d W l 0 J T I w c 2 l t d W w l Q z M l Q T l f M T A w M D B f M C U y M D V f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Z W N 1 a X R f c 2 l t d W z D q V 8 x M D A w M F 8 w X z V f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F U M T c 6 M z Q 6 M D g u M D E w O T c 0 N 1 o i I C 8 + P E V u d H J 5 I F R 5 c G U 9 I k Z p b G x D b 2 x 1 b W 5 U e X B l c y I g V m F s d W U 9 I n N C Z 0 1 G Q X d Z R k F 3 T U R C U V V E I i A v P j x F b n R y e S B U e X B l P S J G a W x s Q 2 9 s d W 1 u T m F t Z X M i I F Z h b H V l P S J z W y Z x d W 9 0 O 0 5 v b S B m a W N o a W V y J n F 1 b 3 Q 7 L C Z x d W 9 0 O 0 5 i I G N s a W V u d H M m c X V v d D s s J n F 1 b 3 Q 7 R m l 0 b m V z c y B k Z S B i Y X N l J n F 1 b 3 Q 7 L C Z x d W 9 0 O 0 5 i I H Z l a G l j d W x l c y B t a W 4 m c X V v d D s s J n F 1 b 3 Q 7 T W V 0 Y W h l d X J p c 3 R p c X V l J n F 1 b 3 Q 7 L C Z x d W 9 0 O 0 Z p d G 5 l c 3 M g c m V z d W x 0 Y X Q m c X V v d D s s J n F 1 b 3 Q 7 V m V o a W N 1 b G V z I H J l c 3 V s d G F 0 J n F 1 b 3 Q 7 L C Z x d W 9 0 O 0 5 v b W J y Z S B p d G V y Y X R p b 2 5 z J n F 1 b 3 Q 7 L C Z x d W 9 0 O 1 R l b X B z I G R c d T A w M j d l e G V j d X R p b 2 4 m c X V v d D s s J n F 1 b 3 Q 7 Q W 1 l b G l v c m F 0 a W 9 u I G Z p d G 5 l c 3 M m c X V v d D s s J n F 1 b 3 Q 7 V m F y a W F 0 a W 9 u I C j C t S k m c X V v d D s s J n F 1 b 3 Q 7 V G V t c M O p c m F 0 d X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Y 3 V p d C B z a W 1 1 b M O p X z E w M D A w X z A g N V 8 x M C 9 B d X R v U m V t b 3 Z l Z E N v b H V t b n M x L n t O b 2 0 g Z m l j a G l l c i w w f S Z x d W 9 0 O y w m c X V v d D t T Z W N 0 a W 9 u M S 9 S Z W N 1 a X Q g c 2 l t d W z D q V 8 x M D A w M F 8 w I D V f M T A v Q X V 0 b 1 J l b W 9 2 Z W R D b 2 x 1 b W 5 z M S 5 7 T m I g Y 2 x p Z W 5 0 c y w x f S Z x d W 9 0 O y w m c X V v d D t T Z W N 0 a W 9 u M S 9 S Z W N 1 a X Q g c 2 l t d W z D q V 8 x M D A w M F 8 w I D V f M T A v Q X V 0 b 1 J l b W 9 2 Z W R D b 2 x 1 b W 5 z M S 5 7 R m l 0 b m V z c y B k Z S B i Y X N l L D J 9 J n F 1 b 3 Q 7 L C Z x d W 9 0 O 1 N l Y 3 R p b 2 4 x L 1 J l Y 3 V p d C B z a W 1 1 b M O p X z E w M D A w X z A g N V 8 x M C 9 B d X R v U m V t b 3 Z l Z E N v b H V t b n M x L n t O Y i B 2 Z W h p Y 3 V s Z X M g b W l u L D N 9 J n F 1 b 3 Q 7 L C Z x d W 9 0 O 1 N l Y 3 R p b 2 4 x L 1 J l Y 3 V p d C B z a W 1 1 b M O p X z E w M D A w X z A g N V 8 x M C 9 B d X R v U m V t b 3 Z l Z E N v b H V t b n M x L n t N Z X R h a G V 1 c m l z d G l x d W U s N H 0 m c X V v d D s s J n F 1 b 3 Q 7 U 2 V j d G l v b j E v U m V j d W l 0 I H N p b X V s w 6 l f M T A w M D B f M C A 1 X z E w L 0 F 1 d G 9 S Z W 1 v d m V k Q 2 9 s d W 1 u c z E u e 0 Z p d G 5 l c 3 M g c m V z d W x 0 Y X Q s N X 0 m c X V v d D s s J n F 1 b 3 Q 7 U 2 V j d G l v b j E v U m V j d W l 0 I H N p b X V s w 6 l f M T A w M D B f M C A 1 X z E w L 0 F 1 d G 9 S Z W 1 v d m V k Q 2 9 s d W 1 u c z E u e 1 Z l a G l j d W x l c y B y Z X N 1 b H R h d C w 2 f S Z x d W 9 0 O y w m c X V v d D t T Z W N 0 a W 9 u M S 9 S Z W N 1 a X Q g c 2 l t d W z D q V 8 x M D A w M F 8 w I D V f M T A v Q X V 0 b 1 J l b W 9 2 Z W R D b 2 x 1 b W 5 z M S 5 7 T m 9 t Y n J l I G l 0 Z X J h d G l v b n M s N 3 0 m c X V v d D s s J n F 1 b 3 Q 7 U 2 V j d G l v b j E v U m V j d W l 0 I H N p b X V s w 6 l f M T A w M D B f M C A 1 X z E w L 0 F 1 d G 9 S Z W 1 v d m V k Q 2 9 s d W 1 u c z E u e 1 R l b X B z I G R c d T A w M j d l e G V j d X R p b 2 4 s O H 0 m c X V v d D s s J n F 1 b 3 Q 7 U 2 V j d G l v b j E v U m V j d W l 0 I H N p b X V s w 6 l f M T A w M D B f M C A 1 X z E w L 0 F 1 d G 9 S Z W 1 v d m V k Q 2 9 s d W 1 u c z E u e 0 F t Z W x p b 3 J h d G l v b i B m a X R u Z X N z L D l 9 J n F 1 b 3 Q 7 L C Z x d W 9 0 O 1 N l Y 3 R p b 2 4 x L 1 J l Y 3 V p d C B z a W 1 1 b M O p X z E w M D A w X z A g N V 8 x M C 9 B d X R v U m V t b 3 Z l Z E N v b H V t b n M x L n t W Y X J p Y X R p b 2 4 g K M K 1 K S w x M H 0 m c X V v d D s s J n F 1 b 3 Q 7 U 2 V j d G l v b j E v U m V j d W l 0 I H N p b X V s w 6 l f M T A w M D B f M C A 1 X z E w L 0 F 1 d G 9 S Z W 1 v d m V k Q 2 9 s d W 1 u c z E u e 1 R l b X D D q X J h d H V y Z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J l Y 3 V p d C B z a W 1 1 b M O p X z E w M D A w X z A g N V 8 x M C 9 B d X R v U m V t b 3 Z l Z E N v b H V t b n M x L n t O b 2 0 g Z m l j a G l l c i w w f S Z x d W 9 0 O y w m c X V v d D t T Z W N 0 a W 9 u M S 9 S Z W N 1 a X Q g c 2 l t d W z D q V 8 x M D A w M F 8 w I D V f M T A v Q X V 0 b 1 J l b W 9 2 Z W R D b 2 x 1 b W 5 z M S 5 7 T m I g Y 2 x p Z W 5 0 c y w x f S Z x d W 9 0 O y w m c X V v d D t T Z W N 0 a W 9 u M S 9 S Z W N 1 a X Q g c 2 l t d W z D q V 8 x M D A w M F 8 w I D V f M T A v Q X V 0 b 1 J l b W 9 2 Z W R D b 2 x 1 b W 5 z M S 5 7 R m l 0 b m V z c y B k Z S B i Y X N l L D J 9 J n F 1 b 3 Q 7 L C Z x d W 9 0 O 1 N l Y 3 R p b 2 4 x L 1 J l Y 3 V p d C B z a W 1 1 b M O p X z E w M D A w X z A g N V 8 x M C 9 B d X R v U m V t b 3 Z l Z E N v b H V t b n M x L n t O Y i B 2 Z W h p Y 3 V s Z X M g b W l u L D N 9 J n F 1 b 3 Q 7 L C Z x d W 9 0 O 1 N l Y 3 R p b 2 4 x L 1 J l Y 3 V p d C B z a W 1 1 b M O p X z E w M D A w X z A g N V 8 x M C 9 B d X R v U m V t b 3 Z l Z E N v b H V t b n M x L n t N Z X R h a G V 1 c m l z d G l x d W U s N H 0 m c X V v d D s s J n F 1 b 3 Q 7 U 2 V j d G l v b j E v U m V j d W l 0 I H N p b X V s w 6 l f M T A w M D B f M C A 1 X z E w L 0 F 1 d G 9 S Z W 1 v d m V k Q 2 9 s d W 1 u c z E u e 0 Z p d G 5 l c 3 M g c m V z d W x 0 Y X Q s N X 0 m c X V v d D s s J n F 1 b 3 Q 7 U 2 V j d G l v b j E v U m V j d W l 0 I H N p b X V s w 6 l f M T A w M D B f M C A 1 X z E w L 0 F 1 d G 9 S Z W 1 v d m V k Q 2 9 s d W 1 u c z E u e 1 Z l a G l j d W x l c y B y Z X N 1 b H R h d C w 2 f S Z x d W 9 0 O y w m c X V v d D t T Z W N 0 a W 9 u M S 9 S Z W N 1 a X Q g c 2 l t d W z D q V 8 x M D A w M F 8 w I D V f M T A v Q X V 0 b 1 J l b W 9 2 Z W R D b 2 x 1 b W 5 z M S 5 7 T m 9 t Y n J l I G l 0 Z X J h d G l v b n M s N 3 0 m c X V v d D s s J n F 1 b 3 Q 7 U 2 V j d G l v b j E v U m V j d W l 0 I H N p b X V s w 6 l f M T A w M D B f M C A 1 X z E w L 0 F 1 d G 9 S Z W 1 v d m V k Q 2 9 s d W 1 u c z E u e 1 R l b X B z I G R c d T A w M j d l e G V j d X R p b 2 4 s O H 0 m c X V v d D s s J n F 1 b 3 Q 7 U 2 V j d G l v b j E v U m V j d W l 0 I H N p b X V s w 6 l f M T A w M D B f M C A 1 X z E w L 0 F 1 d G 9 S Z W 1 v d m V k Q 2 9 s d W 1 u c z E u e 0 F t Z W x p b 3 J h d G l v b i B m a X R u Z X N z L D l 9 J n F 1 b 3 Q 7 L C Z x d W 9 0 O 1 N l Y 3 R p b 2 4 x L 1 J l Y 3 V p d C B z a W 1 1 b M O p X z E w M D A w X z A g N V 8 x M C 9 B d X R v U m V t b 3 Z l Z E N v b H V t b n M x L n t W Y X J p Y X R p b 2 4 g K M K 1 K S w x M H 0 m c X V v d D s s J n F 1 b 3 Q 7 U 2 V j d G l v b j E v U m V j d W l 0 I H N p b X V s w 6 l f M T A w M D B f M C A 1 X z E w L 0 F 1 d G 9 S Z W 1 v d m V k Q 2 9 s d W 1 u c z E u e 1 R l b X D D q X J h d H V y Z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Y 3 V p d C U y M H N p b X V s J U M z J U E 5 X z E w M D A w X z A l M j A 1 X z E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3 V p d C U y M H N p b X V s J U M z J U E 5 X z E w M D A w X z A l M j A 1 X z E w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1 a X Q l M j B z a W 1 1 b C V D M y V B O V 8 x M D A w M F 8 w J T I w N V 8 x M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d W l 0 J T I w c 2 l t d W w l Q z M l Q T l f M T A w M D B f M C U y M D V f N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Z W N 1 a X R f c 2 l t d W z D q V 8 x M D A w M F 8 w X z V f N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F U M T c 6 M z Q 6 M j g u M D A 5 N j U 0 M V o i I C 8 + P E V u d H J 5 I F R 5 c G U 9 I k Z p b G x D b 2 x 1 b W 5 U e X B l c y I g V m F s d W U 9 I n N C Z 0 1 G Q X d Z R k F 3 T U R C U V V E I i A v P j x F b n R y e S B U e X B l P S J G a W x s Q 2 9 s d W 1 u T m F t Z X M i I F Z h b H V l P S J z W y Z x d W 9 0 O 0 5 v b S B m a W N o a W V y J n F 1 b 3 Q 7 L C Z x d W 9 0 O 0 5 i I G N s a W V u d H M m c X V v d D s s J n F 1 b 3 Q 7 R m l 0 b m V z c y B k Z S B i Y X N l J n F 1 b 3 Q 7 L C Z x d W 9 0 O 0 5 i I H Z l a G l j d W x l c y B t a W 4 m c X V v d D s s J n F 1 b 3 Q 7 T W V 0 Y W h l d X J p c 3 R p c X V l J n F 1 b 3 Q 7 L C Z x d W 9 0 O 0 Z p d G 5 l c 3 M g c m V z d W x 0 Y X Q m c X V v d D s s J n F 1 b 3 Q 7 V m V o a W N 1 b G V z I H J l c 3 V s d G F 0 J n F 1 b 3 Q 7 L C Z x d W 9 0 O 0 5 v b W J y Z S B p d G V y Y X R p b 2 5 z J n F 1 b 3 Q 7 L C Z x d W 9 0 O 1 R l b X B z I G R c d T A w M j d l e G V j d X R p b 2 4 m c X V v d D s s J n F 1 b 3 Q 7 Q W 1 l b G l v c m F 0 a W 9 u I G Z p d G 5 l c 3 M m c X V v d D s s J n F 1 b 3 Q 7 V m F y a W F 0 a W 9 u I C j C t S k m c X V v d D s s J n F 1 b 3 Q 7 V G V t c M O p c m F 0 d X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Y 3 V p d C B z a W 1 1 b M O p X z E w M D A w X z A g N V 8 1 M C 9 B d X R v U m V t b 3 Z l Z E N v b H V t b n M x L n t O b 2 0 g Z m l j a G l l c i w w f S Z x d W 9 0 O y w m c X V v d D t T Z W N 0 a W 9 u M S 9 S Z W N 1 a X Q g c 2 l t d W z D q V 8 x M D A w M F 8 w I D V f N T A v Q X V 0 b 1 J l b W 9 2 Z W R D b 2 x 1 b W 5 z M S 5 7 T m I g Y 2 x p Z W 5 0 c y w x f S Z x d W 9 0 O y w m c X V v d D t T Z W N 0 a W 9 u M S 9 S Z W N 1 a X Q g c 2 l t d W z D q V 8 x M D A w M F 8 w I D V f N T A v Q X V 0 b 1 J l b W 9 2 Z W R D b 2 x 1 b W 5 z M S 5 7 R m l 0 b m V z c y B k Z S B i Y X N l L D J 9 J n F 1 b 3 Q 7 L C Z x d W 9 0 O 1 N l Y 3 R p b 2 4 x L 1 J l Y 3 V p d C B z a W 1 1 b M O p X z E w M D A w X z A g N V 8 1 M C 9 B d X R v U m V t b 3 Z l Z E N v b H V t b n M x L n t O Y i B 2 Z W h p Y 3 V s Z X M g b W l u L D N 9 J n F 1 b 3 Q 7 L C Z x d W 9 0 O 1 N l Y 3 R p b 2 4 x L 1 J l Y 3 V p d C B z a W 1 1 b M O p X z E w M D A w X z A g N V 8 1 M C 9 B d X R v U m V t b 3 Z l Z E N v b H V t b n M x L n t N Z X R h a G V 1 c m l z d G l x d W U s N H 0 m c X V v d D s s J n F 1 b 3 Q 7 U 2 V j d G l v b j E v U m V j d W l 0 I H N p b X V s w 6 l f M T A w M D B f M C A 1 X z U w L 0 F 1 d G 9 S Z W 1 v d m V k Q 2 9 s d W 1 u c z E u e 0 Z p d G 5 l c 3 M g c m V z d W x 0 Y X Q s N X 0 m c X V v d D s s J n F 1 b 3 Q 7 U 2 V j d G l v b j E v U m V j d W l 0 I H N p b X V s w 6 l f M T A w M D B f M C A 1 X z U w L 0 F 1 d G 9 S Z W 1 v d m V k Q 2 9 s d W 1 u c z E u e 1 Z l a G l j d W x l c y B y Z X N 1 b H R h d C w 2 f S Z x d W 9 0 O y w m c X V v d D t T Z W N 0 a W 9 u M S 9 S Z W N 1 a X Q g c 2 l t d W z D q V 8 x M D A w M F 8 w I D V f N T A v Q X V 0 b 1 J l b W 9 2 Z W R D b 2 x 1 b W 5 z M S 5 7 T m 9 t Y n J l I G l 0 Z X J h d G l v b n M s N 3 0 m c X V v d D s s J n F 1 b 3 Q 7 U 2 V j d G l v b j E v U m V j d W l 0 I H N p b X V s w 6 l f M T A w M D B f M C A 1 X z U w L 0 F 1 d G 9 S Z W 1 v d m V k Q 2 9 s d W 1 u c z E u e 1 R l b X B z I G R c d T A w M j d l e G V j d X R p b 2 4 s O H 0 m c X V v d D s s J n F 1 b 3 Q 7 U 2 V j d G l v b j E v U m V j d W l 0 I H N p b X V s w 6 l f M T A w M D B f M C A 1 X z U w L 0 F 1 d G 9 S Z W 1 v d m V k Q 2 9 s d W 1 u c z E u e 0 F t Z W x p b 3 J h d G l v b i B m a X R u Z X N z L D l 9 J n F 1 b 3 Q 7 L C Z x d W 9 0 O 1 N l Y 3 R p b 2 4 x L 1 J l Y 3 V p d C B z a W 1 1 b M O p X z E w M D A w X z A g N V 8 1 M C 9 B d X R v U m V t b 3 Z l Z E N v b H V t b n M x L n t W Y X J p Y X R p b 2 4 g K M K 1 K S w x M H 0 m c X V v d D s s J n F 1 b 3 Q 7 U 2 V j d G l v b j E v U m V j d W l 0 I H N p b X V s w 6 l f M T A w M D B f M C A 1 X z U w L 0 F 1 d G 9 S Z W 1 v d m V k Q 2 9 s d W 1 u c z E u e 1 R l b X D D q X J h d H V y Z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J l Y 3 V p d C B z a W 1 1 b M O p X z E w M D A w X z A g N V 8 1 M C 9 B d X R v U m V t b 3 Z l Z E N v b H V t b n M x L n t O b 2 0 g Z m l j a G l l c i w w f S Z x d W 9 0 O y w m c X V v d D t T Z W N 0 a W 9 u M S 9 S Z W N 1 a X Q g c 2 l t d W z D q V 8 x M D A w M F 8 w I D V f N T A v Q X V 0 b 1 J l b W 9 2 Z W R D b 2 x 1 b W 5 z M S 5 7 T m I g Y 2 x p Z W 5 0 c y w x f S Z x d W 9 0 O y w m c X V v d D t T Z W N 0 a W 9 u M S 9 S Z W N 1 a X Q g c 2 l t d W z D q V 8 x M D A w M F 8 w I D V f N T A v Q X V 0 b 1 J l b W 9 2 Z W R D b 2 x 1 b W 5 z M S 5 7 R m l 0 b m V z c y B k Z S B i Y X N l L D J 9 J n F 1 b 3 Q 7 L C Z x d W 9 0 O 1 N l Y 3 R p b 2 4 x L 1 J l Y 3 V p d C B z a W 1 1 b M O p X z E w M D A w X z A g N V 8 1 M C 9 B d X R v U m V t b 3 Z l Z E N v b H V t b n M x L n t O Y i B 2 Z W h p Y 3 V s Z X M g b W l u L D N 9 J n F 1 b 3 Q 7 L C Z x d W 9 0 O 1 N l Y 3 R p b 2 4 x L 1 J l Y 3 V p d C B z a W 1 1 b M O p X z E w M D A w X z A g N V 8 1 M C 9 B d X R v U m V t b 3 Z l Z E N v b H V t b n M x L n t N Z X R h a G V 1 c m l z d G l x d W U s N H 0 m c X V v d D s s J n F 1 b 3 Q 7 U 2 V j d G l v b j E v U m V j d W l 0 I H N p b X V s w 6 l f M T A w M D B f M C A 1 X z U w L 0 F 1 d G 9 S Z W 1 v d m V k Q 2 9 s d W 1 u c z E u e 0 Z p d G 5 l c 3 M g c m V z d W x 0 Y X Q s N X 0 m c X V v d D s s J n F 1 b 3 Q 7 U 2 V j d G l v b j E v U m V j d W l 0 I H N p b X V s w 6 l f M T A w M D B f M C A 1 X z U w L 0 F 1 d G 9 S Z W 1 v d m V k Q 2 9 s d W 1 u c z E u e 1 Z l a G l j d W x l c y B y Z X N 1 b H R h d C w 2 f S Z x d W 9 0 O y w m c X V v d D t T Z W N 0 a W 9 u M S 9 S Z W N 1 a X Q g c 2 l t d W z D q V 8 x M D A w M F 8 w I D V f N T A v Q X V 0 b 1 J l b W 9 2 Z W R D b 2 x 1 b W 5 z M S 5 7 T m 9 t Y n J l I G l 0 Z X J h d G l v b n M s N 3 0 m c X V v d D s s J n F 1 b 3 Q 7 U 2 V j d G l v b j E v U m V j d W l 0 I H N p b X V s w 6 l f M T A w M D B f M C A 1 X z U w L 0 F 1 d G 9 S Z W 1 v d m V k Q 2 9 s d W 1 u c z E u e 1 R l b X B z I G R c d T A w M j d l e G V j d X R p b 2 4 s O H 0 m c X V v d D s s J n F 1 b 3 Q 7 U 2 V j d G l v b j E v U m V j d W l 0 I H N p b X V s w 6 l f M T A w M D B f M C A 1 X z U w L 0 F 1 d G 9 S Z W 1 v d m V k Q 2 9 s d W 1 u c z E u e 0 F t Z W x p b 3 J h d G l v b i B m a X R u Z X N z L D l 9 J n F 1 b 3 Q 7 L C Z x d W 9 0 O 1 N l Y 3 R p b 2 4 x L 1 J l Y 3 V p d C B z a W 1 1 b M O p X z E w M D A w X z A g N V 8 1 M C 9 B d X R v U m V t b 3 Z l Z E N v b H V t b n M x L n t W Y X J p Y X R p b 2 4 g K M K 1 K S w x M H 0 m c X V v d D s s J n F 1 b 3 Q 7 U 2 V j d G l v b j E v U m V j d W l 0 I H N p b X V s w 6 l f M T A w M D B f M C A 1 X z U w L 0 F 1 d G 9 S Z W 1 v d m V k Q 2 9 s d W 1 u c z E u e 1 R l b X D D q X J h d H V y Z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Y 3 V p d C U y M H N p b X V s J U M z J U E 5 X z E w M D A w X z A l M j A 1 X z U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3 V p d C U y M H N p b X V s J U M z J U E 5 X z E w M D A w X z A l M j A 1 X z U w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1 a X Q l M j B z a W 1 1 b C V D M y V B O V 8 x M D A w M F 8 w J T I w N V 8 1 M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d W l 0 J T I w c 2 l t d W w l Q z M l Q T l f M T A w M D B f M C U y M D V f M j U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V j d W l 0 X 3 N p b X V s w 6 l f M T A w M D B f M F 8 1 X z I 1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M V Q x N z o z N T o 1 N S 4 0 M z I w N z Y x W i I g L z 4 8 R W 5 0 c n k g V H l w Z T 0 i R m l s b E N v b H V t b l R 5 c G V z I i B W Y W x 1 Z T 0 i c 0 J n T U Z B d 1 l G Q X d N R E J R V U Q i I C 8 + P E V u d H J 5 I F R 5 c G U 9 I k Z p b G x D b 2 x 1 b W 5 O Y W 1 l c y I g V m F s d W U 9 I n N b J n F 1 b 3 Q 7 T m 9 t I G Z p Y 2 h p Z X I m c X V v d D s s J n F 1 b 3 Q 7 T m I g Y 2 x p Z W 5 0 c y Z x d W 9 0 O y w m c X V v d D t G a X R u Z X N z I G R l I G J h c 2 U m c X V v d D s s J n F 1 b 3 Q 7 T m I g d m V o a W N 1 b G V z I G 1 p b i Z x d W 9 0 O y w m c X V v d D t N Z X R h a G V 1 c m l z d G l x d W U m c X V v d D s s J n F 1 b 3 Q 7 R m l 0 b m V z c y B y Z X N 1 b H R h d C Z x d W 9 0 O y w m c X V v d D t W Z W h p Y 3 V s Z X M g c m V z d W x 0 Y X Q m c X V v d D s s J n F 1 b 3 Q 7 T m 9 t Y n J l I G l 0 Z X J h d G l v b n M m c X V v d D s s J n F 1 b 3 Q 7 V G V t c H M g Z F x 1 M D A y N 2 V 4 Z W N 1 d G l v b i Z x d W 9 0 O y w m c X V v d D t B b W V s a W 9 y Y X R p b 2 4 g Z m l 0 b m V z c y Z x d W 9 0 O y w m c X V v d D t W Y X J p Y X R p b 2 4 g K M K 1 K S Z x d W 9 0 O y w m c X V v d D t U Z W 1 w w 6 l y Y X R 1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j d W l 0 I H N p b X V s w 6 l f M T A w M D B f M C A 1 X z I 1 M C 9 B d X R v U m V t b 3 Z l Z E N v b H V t b n M x L n t O b 2 0 g Z m l j a G l l c i w w f S Z x d W 9 0 O y w m c X V v d D t T Z W N 0 a W 9 u M S 9 S Z W N 1 a X Q g c 2 l t d W z D q V 8 x M D A w M F 8 w I D V f M j U w L 0 F 1 d G 9 S Z W 1 v d m V k Q 2 9 s d W 1 u c z E u e 0 5 i I G N s a W V u d H M s M X 0 m c X V v d D s s J n F 1 b 3 Q 7 U 2 V j d G l v b j E v U m V j d W l 0 I H N p b X V s w 6 l f M T A w M D B f M C A 1 X z I 1 M C 9 B d X R v U m V t b 3 Z l Z E N v b H V t b n M x L n t G a X R u Z X N z I G R l I G J h c 2 U s M n 0 m c X V v d D s s J n F 1 b 3 Q 7 U 2 V j d G l v b j E v U m V j d W l 0 I H N p b X V s w 6 l f M T A w M D B f M C A 1 X z I 1 M C 9 B d X R v U m V t b 3 Z l Z E N v b H V t b n M x L n t O Y i B 2 Z W h p Y 3 V s Z X M g b W l u L D N 9 J n F 1 b 3 Q 7 L C Z x d W 9 0 O 1 N l Y 3 R p b 2 4 x L 1 J l Y 3 V p d C B z a W 1 1 b M O p X z E w M D A w X z A g N V 8 y N T A v Q X V 0 b 1 J l b W 9 2 Z W R D b 2 x 1 b W 5 z M S 5 7 T W V 0 Y W h l d X J p c 3 R p c X V l L D R 9 J n F 1 b 3 Q 7 L C Z x d W 9 0 O 1 N l Y 3 R p b 2 4 x L 1 J l Y 3 V p d C B z a W 1 1 b M O p X z E w M D A w X z A g N V 8 y N T A v Q X V 0 b 1 J l b W 9 2 Z W R D b 2 x 1 b W 5 z M S 5 7 R m l 0 b m V z c y B y Z X N 1 b H R h d C w 1 f S Z x d W 9 0 O y w m c X V v d D t T Z W N 0 a W 9 u M S 9 S Z W N 1 a X Q g c 2 l t d W z D q V 8 x M D A w M F 8 w I D V f M j U w L 0 F 1 d G 9 S Z W 1 v d m V k Q 2 9 s d W 1 u c z E u e 1 Z l a G l j d W x l c y B y Z X N 1 b H R h d C w 2 f S Z x d W 9 0 O y w m c X V v d D t T Z W N 0 a W 9 u M S 9 S Z W N 1 a X Q g c 2 l t d W z D q V 8 x M D A w M F 8 w I D V f M j U w L 0 F 1 d G 9 S Z W 1 v d m V k Q 2 9 s d W 1 u c z E u e 0 5 v b W J y Z S B p d G V y Y X R p b 2 5 z L D d 9 J n F 1 b 3 Q 7 L C Z x d W 9 0 O 1 N l Y 3 R p b 2 4 x L 1 J l Y 3 V p d C B z a W 1 1 b M O p X z E w M D A w X z A g N V 8 y N T A v Q X V 0 b 1 J l b W 9 2 Z W R D b 2 x 1 b W 5 z M S 5 7 V G V t c H M g Z F x 1 M D A y N 2 V 4 Z W N 1 d G l v b i w 4 f S Z x d W 9 0 O y w m c X V v d D t T Z W N 0 a W 9 u M S 9 S Z W N 1 a X Q g c 2 l t d W z D q V 8 x M D A w M F 8 w I D V f M j U w L 0 F 1 d G 9 S Z W 1 v d m V k Q 2 9 s d W 1 u c z E u e 0 F t Z W x p b 3 J h d G l v b i B m a X R u Z X N z L D l 9 J n F 1 b 3 Q 7 L C Z x d W 9 0 O 1 N l Y 3 R p b 2 4 x L 1 J l Y 3 V p d C B z a W 1 1 b M O p X z E w M D A w X z A g N V 8 y N T A v Q X V 0 b 1 J l b W 9 2 Z W R D b 2 x 1 b W 5 z M S 5 7 V m F y a W F 0 a W 9 u I C j C t S k s M T B 9 J n F 1 b 3 Q 7 L C Z x d W 9 0 O 1 N l Y 3 R p b 2 4 x L 1 J l Y 3 V p d C B z a W 1 1 b M O p X z E w M D A w X z A g N V 8 y N T A v Q X V 0 b 1 J l b W 9 2 Z W R D b 2 x 1 b W 5 z M S 5 7 V G V t c M O p c m F 0 d X J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m V j d W l 0 I H N p b X V s w 6 l f M T A w M D B f M C A 1 X z I 1 M C 9 B d X R v U m V t b 3 Z l Z E N v b H V t b n M x L n t O b 2 0 g Z m l j a G l l c i w w f S Z x d W 9 0 O y w m c X V v d D t T Z W N 0 a W 9 u M S 9 S Z W N 1 a X Q g c 2 l t d W z D q V 8 x M D A w M F 8 w I D V f M j U w L 0 F 1 d G 9 S Z W 1 v d m V k Q 2 9 s d W 1 u c z E u e 0 5 i I G N s a W V u d H M s M X 0 m c X V v d D s s J n F 1 b 3 Q 7 U 2 V j d G l v b j E v U m V j d W l 0 I H N p b X V s w 6 l f M T A w M D B f M C A 1 X z I 1 M C 9 B d X R v U m V t b 3 Z l Z E N v b H V t b n M x L n t G a X R u Z X N z I G R l I G J h c 2 U s M n 0 m c X V v d D s s J n F 1 b 3 Q 7 U 2 V j d G l v b j E v U m V j d W l 0 I H N p b X V s w 6 l f M T A w M D B f M C A 1 X z I 1 M C 9 B d X R v U m V t b 3 Z l Z E N v b H V t b n M x L n t O Y i B 2 Z W h p Y 3 V s Z X M g b W l u L D N 9 J n F 1 b 3 Q 7 L C Z x d W 9 0 O 1 N l Y 3 R p b 2 4 x L 1 J l Y 3 V p d C B z a W 1 1 b M O p X z E w M D A w X z A g N V 8 y N T A v Q X V 0 b 1 J l b W 9 2 Z W R D b 2 x 1 b W 5 z M S 5 7 T W V 0 Y W h l d X J p c 3 R p c X V l L D R 9 J n F 1 b 3 Q 7 L C Z x d W 9 0 O 1 N l Y 3 R p b 2 4 x L 1 J l Y 3 V p d C B z a W 1 1 b M O p X z E w M D A w X z A g N V 8 y N T A v Q X V 0 b 1 J l b W 9 2 Z W R D b 2 x 1 b W 5 z M S 5 7 R m l 0 b m V z c y B y Z X N 1 b H R h d C w 1 f S Z x d W 9 0 O y w m c X V v d D t T Z W N 0 a W 9 u M S 9 S Z W N 1 a X Q g c 2 l t d W z D q V 8 x M D A w M F 8 w I D V f M j U w L 0 F 1 d G 9 S Z W 1 v d m V k Q 2 9 s d W 1 u c z E u e 1 Z l a G l j d W x l c y B y Z X N 1 b H R h d C w 2 f S Z x d W 9 0 O y w m c X V v d D t T Z W N 0 a W 9 u M S 9 S Z W N 1 a X Q g c 2 l t d W z D q V 8 x M D A w M F 8 w I D V f M j U w L 0 F 1 d G 9 S Z W 1 v d m V k Q 2 9 s d W 1 u c z E u e 0 5 v b W J y Z S B p d G V y Y X R p b 2 5 z L D d 9 J n F 1 b 3 Q 7 L C Z x d W 9 0 O 1 N l Y 3 R p b 2 4 x L 1 J l Y 3 V p d C B z a W 1 1 b M O p X z E w M D A w X z A g N V 8 y N T A v Q X V 0 b 1 J l b W 9 2 Z W R D b 2 x 1 b W 5 z M S 5 7 V G V t c H M g Z F x 1 M D A y N 2 V 4 Z W N 1 d G l v b i w 4 f S Z x d W 9 0 O y w m c X V v d D t T Z W N 0 a W 9 u M S 9 S Z W N 1 a X Q g c 2 l t d W z D q V 8 x M D A w M F 8 w I D V f M j U w L 0 F 1 d G 9 S Z W 1 v d m V k Q 2 9 s d W 1 u c z E u e 0 F t Z W x p b 3 J h d G l v b i B m a X R u Z X N z L D l 9 J n F 1 b 3 Q 7 L C Z x d W 9 0 O 1 N l Y 3 R p b 2 4 x L 1 J l Y 3 V p d C B z a W 1 1 b M O p X z E w M D A w X z A g N V 8 y N T A v Q X V 0 b 1 J l b W 9 2 Z W R D b 2 x 1 b W 5 z M S 5 7 V m F y a W F 0 a W 9 u I C j C t S k s M T B 9 J n F 1 b 3 Q 7 L C Z x d W 9 0 O 1 N l Y 3 R p b 2 4 x L 1 J l Y 3 V p d C B z a W 1 1 b M O p X z E w M D A w X z A g N V 8 y N T A v Q X V 0 b 1 J l b W 9 2 Z W R D b 2 x 1 b W 5 z M S 5 7 V G V t c M O p c m F 0 d X J l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j d W l 0 J T I w c 2 l t d W w l Q z M l Q T l f M T A w M D B f M C U y M D V f M j U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3 V p d C U y M H N p b X V s J U M z J U E 5 X z E w M D A w X z A l M j A 1 X z I 1 M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d W l 0 J T I w c 2 l t d W w l Q z M l Q T l f M T A w M D B f M C U y M D V f M j U w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1 a X Q l M j B z a W 1 1 b C V D M y V B O V 8 x M D A w M F 8 w J T I w N 1 8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l Y 3 V p d F 9 z a W 1 1 b M O p X z E w M D A w X z B f N 1 8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M V Q x N z o z N j o z O S 4 x M D k 0 O D c 0 W i I g L z 4 8 R W 5 0 c n k g V H l w Z T 0 i R m l s b E N v b H V t b l R 5 c G V z I i B W Y W x 1 Z T 0 i c 0 J n T U Z B d 1 l G Q X d N R E J R V U Q i I C 8 + P E V u d H J 5 I F R 5 c G U 9 I k Z p b G x D b 2 x 1 b W 5 O Y W 1 l c y I g V m F s d W U 9 I n N b J n F 1 b 3 Q 7 T m 9 t I G Z p Y 2 h p Z X I m c X V v d D s s J n F 1 b 3 Q 7 T m I g Y 2 x p Z W 5 0 c y Z x d W 9 0 O y w m c X V v d D t G a X R u Z X N z I G R l I G J h c 2 U m c X V v d D s s J n F 1 b 3 Q 7 T m I g d m V o a W N 1 b G V z I G 1 p b i Z x d W 9 0 O y w m c X V v d D t N Z X R h a G V 1 c m l z d G l x d W U m c X V v d D s s J n F 1 b 3 Q 7 R m l 0 b m V z c y B y Z X N 1 b H R h d C Z x d W 9 0 O y w m c X V v d D t W Z W h p Y 3 V s Z X M g c m V z d W x 0 Y X Q m c X V v d D s s J n F 1 b 3 Q 7 T m 9 t Y n J l I G l 0 Z X J h d G l v b n M m c X V v d D s s J n F 1 b 3 Q 7 V G V t c H M g Z F x 1 M D A y N 2 V 4 Z W N 1 d G l v b i Z x d W 9 0 O y w m c X V v d D t B b W V s a W 9 y Y X R p b 2 4 g Z m l 0 b m V z c y Z x d W 9 0 O y w m c X V v d D t W Y X J p Y X R p b 2 4 g K M K 1 K S Z x d W 9 0 O y w m c X V v d D t U Z W 1 w w 6 l y Y X R 1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j d W l 0 I H N p b X V s w 6 l f M T A w M D B f M C A 3 X z E w L 0 F 1 d G 9 S Z W 1 v d m V k Q 2 9 s d W 1 u c z E u e 0 5 v b S B m a W N o a W V y L D B 9 J n F 1 b 3 Q 7 L C Z x d W 9 0 O 1 N l Y 3 R p b 2 4 x L 1 J l Y 3 V p d C B z a W 1 1 b M O p X z E w M D A w X z A g N 1 8 x M C 9 B d X R v U m V t b 3 Z l Z E N v b H V t b n M x L n t O Y i B j b G l l b n R z L D F 9 J n F 1 b 3 Q 7 L C Z x d W 9 0 O 1 N l Y 3 R p b 2 4 x L 1 J l Y 3 V p d C B z a W 1 1 b M O p X z E w M D A w X z A g N 1 8 x M C 9 B d X R v U m V t b 3 Z l Z E N v b H V t b n M x L n t G a X R u Z X N z I G R l I G J h c 2 U s M n 0 m c X V v d D s s J n F 1 b 3 Q 7 U 2 V j d G l v b j E v U m V j d W l 0 I H N p b X V s w 6 l f M T A w M D B f M C A 3 X z E w L 0 F 1 d G 9 S Z W 1 v d m V k Q 2 9 s d W 1 u c z E u e 0 5 i I H Z l a G l j d W x l c y B t a W 4 s M 3 0 m c X V v d D s s J n F 1 b 3 Q 7 U 2 V j d G l v b j E v U m V j d W l 0 I H N p b X V s w 6 l f M T A w M D B f M C A 3 X z E w L 0 F 1 d G 9 S Z W 1 v d m V k Q 2 9 s d W 1 u c z E u e 0 1 l d G F o Z X V y a X N 0 a X F 1 Z S w 0 f S Z x d W 9 0 O y w m c X V v d D t T Z W N 0 a W 9 u M S 9 S Z W N 1 a X Q g c 2 l t d W z D q V 8 x M D A w M F 8 w I D d f M T A v Q X V 0 b 1 J l b W 9 2 Z W R D b 2 x 1 b W 5 z M S 5 7 R m l 0 b m V z c y B y Z X N 1 b H R h d C w 1 f S Z x d W 9 0 O y w m c X V v d D t T Z W N 0 a W 9 u M S 9 S Z W N 1 a X Q g c 2 l t d W z D q V 8 x M D A w M F 8 w I D d f M T A v Q X V 0 b 1 J l b W 9 2 Z W R D b 2 x 1 b W 5 z M S 5 7 V m V o a W N 1 b G V z I H J l c 3 V s d G F 0 L D Z 9 J n F 1 b 3 Q 7 L C Z x d W 9 0 O 1 N l Y 3 R p b 2 4 x L 1 J l Y 3 V p d C B z a W 1 1 b M O p X z E w M D A w X z A g N 1 8 x M C 9 B d X R v U m V t b 3 Z l Z E N v b H V t b n M x L n t O b 2 1 i c m U g a X R l c m F 0 a W 9 u c y w 3 f S Z x d W 9 0 O y w m c X V v d D t T Z W N 0 a W 9 u M S 9 S Z W N 1 a X Q g c 2 l t d W z D q V 8 x M D A w M F 8 w I D d f M T A v Q X V 0 b 1 J l b W 9 2 Z W R D b 2 x 1 b W 5 z M S 5 7 V G V t c H M g Z F x 1 M D A y N 2 V 4 Z W N 1 d G l v b i w 4 f S Z x d W 9 0 O y w m c X V v d D t T Z W N 0 a W 9 u M S 9 S Z W N 1 a X Q g c 2 l t d W z D q V 8 x M D A w M F 8 w I D d f M T A v Q X V 0 b 1 J l b W 9 2 Z W R D b 2 x 1 b W 5 z M S 5 7 Q W 1 l b G l v c m F 0 a W 9 u I G Z p d G 5 l c 3 M s O X 0 m c X V v d D s s J n F 1 b 3 Q 7 U 2 V j d G l v b j E v U m V j d W l 0 I H N p b X V s w 6 l f M T A w M D B f M C A 3 X z E w L 0 F 1 d G 9 S Z W 1 v d m V k Q 2 9 s d W 1 u c z E u e 1 Z h c m l h d G l v b i A o w r U p L D E w f S Z x d W 9 0 O y w m c X V v d D t T Z W N 0 a W 9 u M S 9 S Z W N 1 a X Q g c 2 l t d W z D q V 8 x M D A w M F 8 w I D d f M T A v Q X V 0 b 1 J l b W 9 2 Z W R D b 2 x 1 b W 5 z M S 5 7 V G V t c M O p c m F 0 d X J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m V j d W l 0 I H N p b X V s w 6 l f M T A w M D B f M C A 3 X z E w L 0 F 1 d G 9 S Z W 1 v d m V k Q 2 9 s d W 1 u c z E u e 0 5 v b S B m a W N o a W V y L D B 9 J n F 1 b 3 Q 7 L C Z x d W 9 0 O 1 N l Y 3 R p b 2 4 x L 1 J l Y 3 V p d C B z a W 1 1 b M O p X z E w M D A w X z A g N 1 8 x M C 9 B d X R v U m V t b 3 Z l Z E N v b H V t b n M x L n t O Y i B j b G l l b n R z L D F 9 J n F 1 b 3 Q 7 L C Z x d W 9 0 O 1 N l Y 3 R p b 2 4 x L 1 J l Y 3 V p d C B z a W 1 1 b M O p X z E w M D A w X z A g N 1 8 x M C 9 B d X R v U m V t b 3 Z l Z E N v b H V t b n M x L n t G a X R u Z X N z I G R l I G J h c 2 U s M n 0 m c X V v d D s s J n F 1 b 3 Q 7 U 2 V j d G l v b j E v U m V j d W l 0 I H N p b X V s w 6 l f M T A w M D B f M C A 3 X z E w L 0 F 1 d G 9 S Z W 1 v d m V k Q 2 9 s d W 1 u c z E u e 0 5 i I H Z l a G l j d W x l c y B t a W 4 s M 3 0 m c X V v d D s s J n F 1 b 3 Q 7 U 2 V j d G l v b j E v U m V j d W l 0 I H N p b X V s w 6 l f M T A w M D B f M C A 3 X z E w L 0 F 1 d G 9 S Z W 1 v d m V k Q 2 9 s d W 1 u c z E u e 0 1 l d G F o Z X V y a X N 0 a X F 1 Z S w 0 f S Z x d W 9 0 O y w m c X V v d D t T Z W N 0 a W 9 u M S 9 S Z W N 1 a X Q g c 2 l t d W z D q V 8 x M D A w M F 8 w I D d f M T A v Q X V 0 b 1 J l b W 9 2 Z W R D b 2 x 1 b W 5 z M S 5 7 R m l 0 b m V z c y B y Z X N 1 b H R h d C w 1 f S Z x d W 9 0 O y w m c X V v d D t T Z W N 0 a W 9 u M S 9 S Z W N 1 a X Q g c 2 l t d W z D q V 8 x M D A w M F 8 w I D d f M T A v Q X V 0 b 1 J l b W 9 2 Z W R D b 2 x 1 b W 5 z M S 5 7 V m V o a W N 1 b G V z I H J l c 3 V s d G F 0 L D Z 9 J n F 1 b 3 Q 7 L C Z x d W 9 0 O 1 N l Y 3 R p b 2 4 x L 1 J l Y 3 V p d C B z a W 1 1 b M O p X z E w M D A w X z A g N 1 8 x M C 9 B d X R v U m V t b 3 Z l Z E N v b H V t b n M x L n t O b 2 1 i c m U g a X R l c m F 0 a W 9 u c y w 3 f S Z x d W 9 0 O y w m c X V v d D t T Z W N 0 a W 9 u M S 9 S Z W N 1 a X Q g c 2 l t d W z D q V 8 x M D A w M F 8 w I D d f M T A v Q X V 0 b 1 J l b W 9 2 Z W R D b 2 x 1 b W 5 z M S 5 7 V G V t c H M g Z F x 1 M D A y N 2 V 4 Z W N 1 d G l v b i w 4 f S Z x d W 9 0 O y w m c X V v d D t T Z W N 0 a W 9 u M S 9 S Z W N 1 a X Q g c 2 l t d W z D q V 8 x M D A w M F 8 w I D d f M T A v Q X V 0 b 1 J l b W 9 2 Z W R D b 2 x 1 b W 5 z M S 5 7 Q W 1 l b G l v c m F 0 a W 9 u I G Z p d G 5 l c 3 M s O X 0 m c X V v d D s s J n F 1 b 3 Q 7 U 2 V j d G l v b j E v U m V j d W l 0 I H N p b X V s w 6 l f M T A w M D B f M C A 3 X z E w L 0 F 1 d G 9 S Z W 1 v d m V k Q 2 9 s d W 1 u c z E u e 1 Z h c m l h d G l v b i A o w r U p L D E w f S Z x d W 9 0 O y w m c X V v d D t T Z W N 0 a W 9 u M S 9 S Z W N 1 a X Q g c 2 l t d W z D q V 8 x M D A w M F 8 w I D d f M T A v Q X V 0 b 1 J l b W 9 2 Z W R D b 2 x 1 b W 5 z M S 5 7 V G V t c M O p c m F 0 d X J l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j d W l 0 J T I w c 2 l t d W w l Q z M l Q T l f M T A w M D B f M C U y M D d f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d W l 0 J T I w c 2 l t d W w l Q z M l Q T l f M T A w M D B f M C U y M D d f M T A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3 V p d C U y M H N p b X V s J U M z J U E 5 X z E w M D A w X z A l M j A 3 X z E w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1 a X Q l M j B z a W 1 1 b C V D M y V B O V 8 x M D A w M F 8 w J T I w N 1 8 1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l Y 3 V p d F 9 z a W 1 1 b M O p X z E w M D A w X z B f N 1 8 1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M V Q x N z o z N z o w M S 4 w O T M 5 O D M 1 W i I g L z 4 8 R W 5 0 c n k g V H l w Z T 0 i R m l s b E N v b H V t b l R 5 c G V z I i B W Y W x 1 Z T 0 i c 0 J n T U Z B d 1 l G Q X d N R E J R V U Q i I C 8 + P E V u d H J 5 I F R 5 c G U 9 I k Z p b G x D b 2 x 1 b W 5 O Y W 1 l c y I g V m F s d W U 9 I n N b J n F 1 b 3 Q 7 T m 9 t I G Z p Y 2 h p Z X I m c X V v d D s s J n F 1 b 3 Q 7 T m I g Y 2 x p Z W 5 0 c y Z x d W 9 0 O y w m c X V v d D t G a X R u Z X N z I G R l I G J h c 2 U m c X V v d D s s J n F 1 b 3 Q 7 T m I g d m V o a W N 1 b G V z I G 1 p b i Z x d W 9 0 O y w m c X V v d D t N Z X R h a G V 1 c m l z d G l x d W U m c X V v d D s s J n F 1 b 3 Q 7 R m l 0 b m V z c y B y Z X N 1 b H R h d C Z x d W 9 0 O y w m c X V v d D t W Z W h p Y 3 V s Z X M g c m V z d W x 0 Y X Q m c X V v d D s s J n F 1 b 3 Q 7 T m 9 t Y n J l I G l 0 Z X J h d G l v b n M m c X V v d D s s J n F 1 b 3 Q 7 V G V t c H M g Z F x 1 M D A y N 2 V 4 Z W N 1 d G l v b i Z x d W 9 0 O y w m c X V v d D t B b W V s a W 9 y Y X R p b 2 4 g Z m l 0 b m V z c y Z x d W 9 0 O y w m c X V v d D t W Y X J p Y X R p b 2 4 g K M K 1 K S Z x d W 9 0 O y w m c X V v d D t U Z W 1 w w 6 l y Y X R 1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j d W l 0 I H N p b X V s w 6 l f M T A w M D B f M C A 3 X z U w L 0 F 1 d G 9 S Z W 1 v d m V k Q 2 9 s d W 1 u c z E u e 0 5 v b S B m a W N o a W V y L D B 9 J n F 1 b 3 Q 7 L C Z x d W 9 0 O 1 N l Y 3 R p b 2 4 x L 1 J l Y 3 V p d C B z a W 1 1 b M O p X z E w M D A w X z A g N 1 8 1 M C 9 B d X R v U m V t b 3 Z l Z E N v b H V t b n M x L n t O Y i B j b G l l b n R z L D F 9 J n F 1 b 3 Q 7 L C Z x d W 9 0 O 1 N l Y 3 R p b 2 4 x L 1 J l Y 3 V p d C B z a W 1 1 b M O p X z E w M D A w X z A g N 1 8 1 M C 9 B d X R v U m V t b 3 Z l Z E N v b H V t b n M x L n t G a X R u Z X N z I G R l I G J h c 2 U s M n 0 m c X V v d D s s J n F 1 b 3 Q 7 U 2 V j d G l v b j E v U m V j d W l 0 I H N p b X V s w 6 l f M T A w M D B f M C A 3 X z U w L 0 F 1 d G 9 S Z W 1 v d m V k Q 2 9 s d W 1 u c z E u e 0 5 i I H Z l a G l j d W x l c y B t a W 4 s M 3 0 m c X V v d D s s J n F 1 b 3 Q 7 U 2 V j d G l v b j E v U m V j d W l 0 I H N p b X V s w 6 l f M T A w M D B f M C A 3 X z U w L 0 F 1 d G 9 S Z W 1 v d m V k Q 2 9 s d W 1 u c z E u e 0 1 l d G F o Z X V y a X N 0 a X F 1 Z S w 0 f S Z x d W 9 0 O y w m c X V v d D t T Z W N 0 a W 9 u M S 9 S Z W N 1 a X Q g c 2 l t d W z D q V 8 x M D A w M F 8 w I D d f N T A v Q X V 0 b 1 J l b W 9 2 Z W R D b 2 x 1 b W 5 z M S 5 7 R m l 0 b m V z c y B y Z X N 1 b H R h d C w 1 f S Z x d W 9 0 O y w m c X V v d D t T Z W N 0 a W 9 u M S 9 S Z W N 1 a X Q g c 2 l t d W z D q V 8 x M D A w M F 8 w I D d f N T A v Q X V 0 b 1 J l b W 9 2 Z W R D b 2 x 1 b W 5 z M S 5 7 V m V o a W N 1 b G V z I H J l c 3 V s d G F 0 L D Z 9 J n F 1 b 3 Q 7 L C Z x d W 9 0 O 1 N l Y 3 R p b 2 4 x L 1 J l Y 3 V p d C B z a W 1 1 b M O p X z E w M D A w X z A g N 1 8 1 M C 9 B d X R v U m V t b 3 Z l Z E N v b H V t b n M x L n t O b 2 1 i c m U g a X R l c m F 0 a W 9 u c y w 3 f S Z x d W 9 0 O y w m c X V v d D t T Z W N 0 a W 9 u M S 9 S Z W N 1 a X Q g c 2 l t d W z D q V 8 x M D A w M F 8 w I D d f N T A v Q X V 0 b 1 J l b W 9 2 Z W R D b 2 x 1 b W 5 z M S 5 7 V G V t c H M g Z F x 1 M D A y N 2 V 4 Z W N 1 d G l v b i w 4 f S Z x d W 9 0 O y w m c X V v d D t T Z W N 0 a W 9 u M S 9 S Z W N 1 a X Q g c 2 l t d W z D q V 8 x M D A w M F 8 w I D d f N T A v Q X V 0 b 1 J l b W 9 2 Z W R D b 2 x 1 b W 5 z M S 5 7 Q W 1 l b G l v c m F 0 a W 9 u I G Z p d G 5 l c 3 M s O X 0 m c X V v d D s s J n F 1 b 3 Q 7 U 2 V j d G l v b j E v U m V j d W l 0 I H N p b X V s w 6 l f M T A w M D B f M C A 3 X z U w L 0 F 1 d G 9 S Z W 1 v d m V k Q 2 9 s d W 1 u c z E u e 1 Z h c m l h d G l v b i A o w r U p L D E w f S Z x d W 9 0 O y w m c X V v d D t T Z W N 0 a W 9 u M S 9 S Z W N 1 a X Q g c 2 l t d W z D q V 8 x M D A w M F 8 w I D d f N T A v Q X V 0 b 1 J l b W 9 2 Z W R D b 2 x 1 b W 5 z M S 5 7 V G V t c M O p c m F 0 d X J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m V j d W l 0 I H N p b X V s w 6 l f M T A w M D B f M C A 3 X z U w L 0 F 1 d G 9 S Z W 1 v d m V k Q 2 9 s d W 1 u c z E u e 0 5 v b S B m a W N o a W V y L D B 9 J n F 1 b 3 Q 7 L C Z x d W 9 0 O 1 N l Y 3 R p b 2 4 x L 1 J l Y 3 V p d C B z a W 1 1 b M O p X z E w M D A w X z A g N 1 8 1 M C 9 B d X R v U m V t b 3 Z l Z E N v b H V t b n M x L n t O Y i B j b G l l b n R z L D F 9 J n F 1 b 3 Q 7 L C Z x d W 9 0 O 1 N l Y 3 R p b 2 4 x L 1 J l Y 3 V p d C B z a W 1 1 b M O p X z E w M D A w X z A g N 1 8 1 M C 9 B d X R v U m V t b 3 Z l Z E N v b H V t b n M x L n t G a X R u Z X N z I G R l I G J h c 2 U s M n 0 m c X V v d D s s J n F 1 b 3 Q 7 U 2 V j d G l v b j E v U m V j d W l 0 I H N p b X V s w 6 l f M T A w M D B f M C A 3 X z U w L 0 F 1 d G 9 S Z W 1 v d m V k Q 2 9 s d W 1 u c z E u e 0 5 i I H Z l a G l j d W x l c y B t a W 4 s M 3 0 m c X V v d D s s J n F 1 b 3 Q 7 U 2 V j d G l v b j E v U m V j d W l 0 I H N p b X V s w 6 l f M T A w M D B f M C A 3 X z U w L 0 F 1 d G 9 S Z W 1 v d m V k Q 2 9 s d W 1 u c z E u e 0 1 l d G F o Z X V y a X N 0 a X F 1 Z S w 0 f S Z x d W 9 0 O y w m c X V v d D t T Z W N 0 a W 9 u M S 9 S Z W N 1 a X Q g c 2 l t d W z D q V 8 x M D A w M F 8 w I D d f N T A v Q X V 0 b 1 J l b W 9 2 Z W R D b 2 x 1 b W 5 z M S 5 7 R m l 0 b m V z c y B y Z X N 1 b H R h d C w 1 f S Z x d W 9 0 O y w m c X V v d D t T Z W N 0 a W 9 u M S 9 S Z W N 1 a X Q g c 2 l t d W z D q V 8 x M D A w M F 8 w I D d f N T A v Q X V 0 b 1 J l b W 9 2 Z W R D b 2 x 1 b W 5 z M S 5 7 V m V o a W N 1 b G V z I H J l c 3 V s d G F 0 L D Z 9 J n F 1 b 3 Q 7 L C Z x d W 9 0 O 1 N l Y 3 R p b 2 4 x L 1 J l Y 3 V p d C B z a W 1 1 b M O p X z E w M D A w X z A g N 1 8 1 M C 9 B d X R v U m V t b 3 Z l Z E N v b H V t b n M x L n t O b 2 1 i c m U g a X R l c m F 0 a W 9 u c y w 3 f S Z x d W 9 0 O y w m c X V v d D t T Z W N 0 a W 9 u M S 9 S Z W N 1 a X Q g c 2 l t d W z D q V 8 x M D A w M F 8 w I D d f N T A v Q X V 0 b 1 J l b W 9 2 Z W R D b 2 x 1 b W 5 z M S 5 7 V G V t c H M g Z F x 1 M D A y N 2 V 4 Z W N 1 d G l v b i w 4 f S Z x d W 9 0 O y w m c X V v d D t T Z W N 0 a W 9 u M S 9 S Z W N 1 a X Q g c 2 l t d W z D q V 8 x M D A w M F 8 w I D d f N T A v Q X V 0 b 1 J l b W 9 2 Z W R D b 2 x 1 b W 5 z M S 5 7 Q W 1 l b G l v c m F 0 a W 9 u I G Z p d G 5 l c 3 M s O X 0 m c X V v d D s s J n F 1 b 3 Q 7 U 2 V j d G l v b j E v U m V j d W l 0 I H N p b X V s w 6 l f M T A w M D B f M C A 3 X z U w L 0 F 1 d G 9 S Z W 1 v d m V k Q 2 9 s d W 1 u c z E u e 1 Z h c m l h d G l v b i A o w r U p L D E w f S Z x d W 9 0 O y w m c X V v d D t T Z W N 0 a W 9 u M S 9 S Z W N 1 a X Q g c 2 l t d W z D q V 8 x M D A w M F 8 w I D d f N T A v Q X V 0 b 1 J l b W 9 2 Z W R D b 2 x 1 b W 5 z M S 5 7 V G V t c M O p c m F 0 d X J l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j d W l 0 J T I w c 2 l t d W w l Q z M l Q T l f M T A w M D B f M C U y M D d f N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d W l 0 J T I w c 2 l t d W w l Q z M l Q T l f M T A w M D B f M C U y M D d f N T A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3 V p d C U y M H N p b X V s J U M z J U E 5 X z E w M D A w X z A l M j A 3 X z U w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1 a X Q l M j B z a W 1 1 b C V D M y V B O V 8 x M D A w M F 8 w J T I w N 1 8 y N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Z W N 1 a X R f c 2 l t d W z D q V 8 x M D A w M F 8 w X z d f M j U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x V D E 3 O j M 3 O j E y L j k 2 N D U 4 N T J a I i A v P j x F b n R y e S B U e X B l P S J G a W x s Q 2 9 s d W 1 u V H l w Z X M i I F Z h b H V l P S J z Q m d N R k F 3 W U Z B d 0 1 E Q l F V R C I g L z 4 8 R W 5 0 c n k g V H l w Z T 0 i R m l s b E N v b H V t b k 5 h b W V z I i B W Y W x 1 Z T 0 i c 1 s m c X V v d D t O b 2 0 g Z m l j a G l l c i Z x d W 9 0 O y w m c X V v d D t O Y i B j b G l l b n R z J n F 1 b 3 Q 7 L C Z x d W 9 0 O 0 Z p d G 5 l c 3 M g Z G U g Y m F z Z S Z x d W 9 0 O y w m c X V v d D t O Y i B 2 Z W h p Y 3 V s Z X M g b W l u J n F 1 b 3 Q 7 L C Z x d W 9 0 O 0 1 l d G F o Z X V y a X N 0 a X F 1 Z S Z x d W 9 0 O y w m c X V v d D t G a X R u Z X N z I H J l c 3 V s d G F 0 J n F 1 b 3 Q 7 L C Z x d W 9 0 O 1 Z l a G l j d W x l c y B y Z X N 1 b H R h d C Z x d W 9 0 O y w m c X V v d D t O b 2 1 i c m U g a X R l c m F 0 a W 9 u c y Z x d W 9 0 O y w m c X V v d D t U Z W 1 w c y B k X H U w M D I 3 Z X h l Y 3 V 0 a W 9 u J n F 1 b 3 Q 7 L C Z x d W 9 0 O 0 F t Z W x p b 3 J h d G l v b i B m a X R u Z X N z J n F 1 b 3 Q 7 L C Z x d W 9 0 O 1 Z h c m l h d G l v b i A o w r U p J n F 1 b 3 Q 7 L C Z x d W 9 0 O 1 R l b X D D q X J h d H V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N 1 a X Q g c 2 l t d W z D q V 8 x M D A w M F 8 w I D d f M j U w L 0 F 1 d G 9 S Z W 1 v d m V k Q 2 9 s d W 1 u c z E u e 0 5 v b S B m a W N o a W V y L D B 9 J n F 1 b 3 Q 7 L C Z x d W 9 0 O 1 N l Y 3 R p b 2 4 x L 1 J l Y 3 V p d C B z a W 1 1 b M O p X z E w M D A w X z A g N 1 8 y N T A v Q X V 0 b 1 J l b W 9 2 Z W R D b 2 x 1 b W 5 z M S 5 7 T m I g Y 2 x p Z W 5 0 c y w x f S Z x d W 9 0 O y w m c X V v d D t T Z W N 0 a W 9 u M S 9 S Z W N 1 a X Q g c 2 l t d W z D q V 8 x M D A w M F 8 w I D d f M j U w L 0 F 1 d G 9 S Z W 1 v d m V k Q 2 9 s d W 1 u c z E u e 0 Z p d G 5 l c 3 M g Z G U g Y m F z Z S w y f S Z x d W 9 0 O y w m c X V v d D t T Z W N 0 a W 9 u M S 9 S Z W N 1 a X Q g c 2 l t d W z D q V 8 x M D A w M F 8 w I D d f M j U w L 0 F 1 d G 9 S Z W 1 v d m V k Q 2 9 s d W 1 u c z E u e 0 5 i I H Z l a G l j d W x l c y B t a W 4 s M 3 0 m c X V v d D s s J n F 1 b 3 Q 7 U 2 V j d G l v b j E v U m V j d W l 0 I H N p b X V s w 6 l f M T A w M D B f M C A 3 X z I 1 M C 9 B d X R v U m V t b 3 Z l Z E N v b H V t b n M x L n t N Z X R h a G V 1 c m l z d G l x d W U s N H 0 m c X V v d D s s J n F 1 b 3 Q 7 U 2 V j d G l v b j E v U m V j d W l 0 I H N p b X V s w 6 l f M T A w M D B f M C A 3 X z I 1 M C 9 B d X R v U m V t b 3 Z l Z E N v b H V t b n M x L n t G a X R u Z X N z I H J l c 3 V s d G F 0 L D V 9 J n F 1 b 3 Q 7 L C Z x d W 9 0 O 1 N l Y 3 R p b 2 4 x L 1 J l Y 3 V p d C B z a W 1 1 b M O p X z E w M D A w X z A g N 1 8 y N T A v Q X V 0 b 1 J l b W 9 2 Z W R D b 2 x 1 b W 5 z M S 5 7 V m V o a W N 1 b G V z I H J l c 3 V s d G F 0 L D Z 9 J n F 1 b 3 Q 7 L C Z x d W 9 0 O 1 N l Y 3 R p b 2 4 x L 1 J l Y 3 V p d C B z a W 1 1 b M O p X z E w M D A w X z A g N 1 8 y N T A v Q X V 0 b 1 J l b W 9 2 Z W R D b 2 x 1 b W 5 z M S 5 7 T m 9 t Y n J l I G l 0 Z X J h d G l v b n M s N 3 0 m c X V v d D s s J n F 1 b 3 Q 7 U 2 V j d G l v b j E v U m V j d W l 0 I H N p b X V s w 6 l f M T A w M D B f M C A 3 X z I 1 M C 9 B d X R v U m V t b 3 Z l Z E N v b H V t b n M x L n t U Z W 1 w c y B k X H U w M D I 3 Z X h l Y 3 V 0 a W 9 u L D h 9 J n F 1 b 3 Q 7 L C Z x d W 9 0 O 1 N l Y 3 R p b 2 4 x L 1 J l Y 3 V p d C B z a W 1 1 b M O p X z E w M D A w X z A g N 1 8 y N T A v Q X V 0 b 1 J l b W 9 2 Z W R D b 2 x 1 b W 5 z M S 5 7 Q W 1 l b G l v c m F 0 a W 9 u I G Z p d G 5 l c 3 M s O X 0 m c X V v d D s s J n F 1 b 3 Q 7 U 2 V j d G l v b j E v U m V j d W l 0 I H N p b X V s w 6 l f M T A w M D B f M C A 3 X z I 1 M C 9 B d X R v U m V t b 3 Z l Z E N v b H V t b n M x L n t W Y X J p Y X R p b 2 4 g K M K 1 K S w x M H 0 m c X V v d D s s J n F 1 b 3 Q 7 U 2 V j d G l v b j E v U m V j d W l 0 I H N p b X V s w 6 l f M T A w M D B f M C A 3 X z I 1 M C 9 B d X R v U m V t b 3 Z l Z E N v b H V t b n M x L n t U Z W 1 w w 6 l y Y X R 1 c m U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S Z W N 1 a X Q g c 2 l t d W z D q V 8 x M D A w M F 8 w I D d f M j U w L 0 F 1 d G 9 S Z W 1 v d m V k Q 2 9 s d W 1 u c z E u e 0 5 v b S B m a W N o a W V y L D B 9 J n F 1 b 3 Q 7 L C Z x d W 9 0 O 1 N l Y 3 R p b 2 4 x L 1 J l Y 3 V p d C B z a W 1 1 b M O p X z E w M D A w X z A g N 1 8 y N T A v Q X V 0 b 1 J l b W 9 2 Z W R D b 2 x 1 b W 5 z M S 5 7 T m I g Y 2 x p Z W 5 0 c y w x f S Z x d W 9 0 O y w m c X V v d D t T Z W N 0 a W 9 u M S 9 S Z W N 1 a X Q g c 2 l t d W z D q V 8 x M D A w M F 8 w I D d f M j U w L 0 F 1 d G 9 S Z W 1 v d m V k Q 2 9 s d W 1 u c z E u e 0 Z p d G 5 l c 3 M g Z G U g Y m F z Z S w y f S Z x d W 9 0 O y w m c X V v d D t T Z W N 0 a W 9 u M S 9 S Z W N 1 a X Q g c 2 l t d W z D q V 8 x M D A w M F 8 w I D d f M j U w L 0 F 1 d G 9 S Z W 1 v d m V k Q 2 9 s d W 1 u c z E u e 0 5 i I H Z l a G l j d W x l c y B t a W 4 s M 3 0 m c X V v d D s s J n F 1 b 3 Q 7 U 2 V j d G l v b j E v U m V j d W l 0 I H N p b X V s w 6 l f M T A w M D B f M C A 3 X z I 1 M C 9 B d X R v U m V t b 3 Z l Z E N v b H V t b n M x L n t N Z X R h a G V 1 c m l z d G l x d W U s N H 0 m c X V v d D s s J n F 1 b 3 Q 7 U 2 V j d G l v b j E v U m V j d W l 0 I H N p b X V s w 6 l f M T A w M D B f M C A 3 X z I 1 M C 9 B d X R v U m V t b 3 Z l Z E N v b H V t b n M x L n t G a X R u Z X N z I H J l c 3 V s d G F 0 L D V 9 J n F 1 b 3 Q 7 L C Z x d W 9 0 O 1 N l Y 3 R p b 2 4 x L 1 J l Y 3 V p d C B z a W 1 1 b M O p X z E w M D A w X z A g N 1 8 y N T A v Q X V 0 b 1 J l b W 9 2 Z W R D b 2 x 1 b W 5 z M S 5 7 V m V o a W N 1 b G V z I H J l c 3 V s d G F 0 L D Z 9 J n F 1 b 3 Q 7 L C Z x d W 9 0 O 1 N l Y 3 R p b 2 4 x L 1 J l Y 3 V p d C B z a W 1 1 b M O p X z E w M D A w X z A g N 1 8 y N T A v Q X V 0 b 1 J l b W 9 2 Z W R D b 2 x 1 b W 5 z M S 5 7 T m 9 t Y n J l I G l 0 Z X J h d G l v b n M s N 3 0 m c X V v d D s s J n F 1 b 3 Q 7 U 2 V j d G l v b j E v U m V j d W l 0 I H N p b X V s w 6 l f M T A w M D B f M C A 3 X z I 1 M C 9 B d X R v U m V t b 3 Z l Z E N v b H V t b n M x L n t U Z W 1 w c y B k X H U w M D I 3 Z X h l Y 3 V 0 a W 9 u L D h 9 J n F 1 b 3 Q 7 L C Z x d W 9 0 O 1 N l Y 3 R p b 2 4 x L 1 J l Y 3 V p d C B z a W 1 1 b M O p X z E w M D A w X z A g N 1 8 y N T A v Q X V 0 b 1 J l b W 9 2 Z W R D b 2 x 1 b W 5 z M S 5 7 Q W 1 l b G l v c m F 0 a W 9 u I G Z p d G 5 l c 3 M s O X 0 m c X V v d D s s J n F 1 b 3 Q 7 U 2 V j d G l v b j E v U m V j d W l 0 I H N p b X V s w 6 l f M T A w M D B f M C A 3 X z I 1 M C 9 B d X R v U m V t b 3 Z l Z E N v b H V t b n M x L n t W Y X J p Y X R p b 2 4 g K M K 1 K S w x M H 0 m c X V v d D s s J n F 1 b 3 Q 7 U 2 V j d G l v b j E v U m V j d W l 0 I H N p b X V s w 6 l f M T A w M D B f M C A 3 X z I 1 M C 9 B d X R v U m V t b 3 Z l Z E N v b H V t b n M x L n t U Z W 1 w w 6 l y Y X R 1 c m U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N 1 a X Q l M j B z a W 1 1 b C V D M y V B O V 8 x M D A w M F 8 w J T I w N 1 8 y N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d W l 0 J T I w c 2 l t d W w l Q z M l Q T l f M T A w M D B f M C U y M D d f M j U w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1 a X Q l M j B z a W 1 1 b C V D M y V B O V 8 x M D A w M F 8 w J T I w N 1 8 y N T A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3 V p d C U y M H N p b X V s J U M z J U E 5 X z E w M D A w X z A l M j A 5 X z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V j d W l 0 X 3 N p b X V s w 6 l f M T A w M D B f M F 8 5 X z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x V D E 3 O j M 3 O j I 2 L j A 5 N D Y w N z R a I i A v P j x F b n R y e S B U e X B l P S J G a W x s Q 2 9 s d W 1 u V H l w Z X M i I F Z h b H V l P S J z Q m d N R k F 3 W U Z B d 0 1 E Q l F V R C I g L z 4 8 R W 5 0 c n k g V H l w Z T 0 i R m l s b E N v b H V t b k 5 h b W V z I i B W Y W x 1 Z T 0 i c 1 s m c X V v d D t O b 2 0 g Z m l j a G l l c i Z x d W 9 0 O y w m c X V v d D t O Y i B j b G l l b n R z J n F 1 b 3 Q 7 L C Z x d W 9 0 O 0 Z p d G 5 l c 3 M g Z G U g Y m F z Z S Z x d W 9 0 O y w m c X V v d D t O Y i B 2 Z W h p Y 3 V s Z X M g b W l u J n F 1 b 3 Q 7 L C Z x d W 9 0 O 0 1 l d G F o Z X V y a X N 0 a X F 1 Z S Z x d W 9 0 O y w m c X V v d D t G a X R u Z X N z I H J l c 3 V s d G F 0 J n F 1 b 3 Q 7 L C Z x d W 9 0 O 1 Z l a G l j d W x l c y B y Z X N 1 b H R h d C Z x d W 9 0 O y w m c X V v d D t O b 2 1 i c m U g a X R l c m F 0 a W 9 u c y Z x d W 9 0 O y w m c X V v d D t U Z W 1 w c y B k X H U w M D I 3 Z X h l Y 3 V 0 a W 9 u J n F 1 b 3 Q 7 L C Z x d W 9 0 O 0 F t Z W x p b 3 J h d G l v b i B m a X R u Z X N z J n F 1 b 3 Q 7 L C Z x d W 9 0 O 1 Z h c m l h d G l v b i A o w r U p J n F 1 b 3 Q 7 L C Z x d W 9 0 O 1 R l b X D D q X J h d H V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N 1 a X Q g c 2 l t d W z D q V 8 x M D A w M F 8 w I D l f M T A v Q X V 0 b 1 J l b W 9 2 Z W R D b 2 x 1 b W 5 z M S 5 7 T m 9 t I G Z p Y 2 h p Z X I s M H 0 m c X V v d D s s J n F 1 b 3 Q 7 U 2 V j d G l v b j E v U m V j d W l 0 I H N p b X V s w 6 l f M T A w M D B f M C A 5 X z E w L 0 F 1 d G 9 S Z W 1 v d m V k Q 2 9 s d W 1 u c z E u e 0 5 i I G N s a W V u d H M s M X 0 m c X V v d D s s J n F 1 b 3 Q 7 U 2 V j d G l v b j E v U m V j d W l 0 I H N p b X V s w 6 l f M T A w M D B f M C A 5 X z E w L 0 F 1 d G 9 S Z W 1 v d m V k Q 2 9 s d W 1 u c z E u e 0 Z p d G 5 l c 3 M g Z G U g Y m F z Z S w y f S Z x d W 9 0 O y w m c X V v d D t T Z W N 0 a W 9 u M S 9 S Z W N 1 a X Q g c 2 l t d W z D q V 8 x M D A w M F 8 w I D l f M T A v Q X V 0 b 1 J l b W 9 2 Z W R D b 2 x 1 b W 5 z M S 5 7 T m I g d m V o a W N 1 b G V z I G 1 p b i w z f S Z x d W 9 0 O y w m c X V v d D t T Z W N 0 a W 9 u M S 9 S Z W N 1 a X Q g c 2 l t d W z D q V 8 x M D A w M F 8 w I D l f M T A v Q X V 0 b 1 J l b W 9 2 Z W R D b 2 x 1 b W 5 z M S 5 7 T W V 0 Y W h l d X J p c 3 R p c X V l L D R 9 J n F 1 b 3 Q 7 L C Z x d W 9 0 O 1 N l Y 3 R p b 2 4 x L 1 J l Y 3 V p d C B z a W 1 1 b M O p X z E w M D A w X z A g O V 8 x M C 9 B d X R v U m V t b 3 Z l Z E N v b H V t b n M x L n t G a X R u Z X N z I H J l c 3 V s d G F 0 L D V 9 J n F 1 b 3 Q 7 L C Z x d W 9 0 O 1 N l Y 3 R p b 2 4 x L 1 J l Y 3 V p d C B z a W 1 1 b M O p X z E w M D A w X z A g O V 8 x M C 9 B d X R v U m V t b 3 Z l Z E N v b H V t b n M x L n t W Z W h p Y 3 V s Z X M g c m V z d W x 0 Y X Q s N n 0 m c X V v d D s s J n F 1 b 3 Q 7 U 2 V j d G l v b j E v U m V j d W l 0 I H N p b X V s w 6 l f M T A w M D B f M C A 5 X z E w L 0 F 1 d G 9 S Z W 1 v d m V k Q 2 9 s d W 1 u c z E u e 0 5 v b W J y Z S B p d G V y Y X R p b 2 5 z L D d 9 J n F 1 b 3 Q 7 L C Z x d W 9 0 O 1 N l Y 3 R p b 2 4 x L 1 J l Y 3 V p d C B z a W 1 1 b M O p X z E w M D A w X z A g O V 8 x M C 9 B d X R v U m V t b 3 Z l Z E N v b H V t b n M x L n t U Z W 1 w c y B k X H U w M D I 3 Z X h l Y 3 V 0 a W 9 u L D h 9 J n F 1 b 3 Q 7 L C Z x d W 9 0 O 1 N l Y 3 R p b 2 4 x L 1 J l Y 3 V p d C B z a W 1 1 b M O p X z E w M D A w X z A g O V 8 x M C 9 B d X R v U m V t b 3 Z l Z E N v b H V t b n M x L n t B b W V s a W 9 y Y X R p b 2 4 g Z m l 0 b m V z c y w 5 f S Z x d W 9 0 O y w m c X V v d D t T Z W N 0 a W 9 u M S 9 S Z W N 1 a X Q g c 2 l t d W z D q V 8 x M D A w M F 8 w I D l f M T A v Q X V 0 b 1 J l b W 9 2 Z W R D b 2 x 1 b W 5 z M S 5 7 V m F y a W F 0 a W 9 u I C j C t S k s M T B 9 J n F 1 b 3 Q 7 L C Z x d W 9 0 O 1 N l Y 3 R p b 2 4 x L 1 J l Y 3 V p d C B z a W 1 1 b M O p X z E w M D A w X z A g O V 8 x M C 9 B d X R v U m V t b 3 Z l Z E N v b H V t b n M x L n t U Z W 1 w w 6 l y Y X R 1 c m U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S Z W N 1 a X Q g c 2 l t d W z D q V 8 x M D A w M F 8 w I D l f M T A v Q X V 0 b 1 J l b W 9 2 Z W R D b 2 x 1 b W 5 z M S 5 7 T m 9 t I G Z p Y 2 h p Z X I s M H 0 m c X V v d D s s J n F 1 b 3 Q 7 U 2 V j d G l v b j E v U m V j d W l 0 I H N p b X V s w 6 l f M T A w M D B f M C A 5 X z E w L 0 F 1 d G 9 S Z W 1 v d m V k Q 2 9 s d W 1 u c z E u e 0 5 i I G N s a W V u d H M s M X 0 m c X V v d D s s J n F 1 b 3 Q 7 U 2 V j d G l v b j E v U m V j d W l 0 I H N p b X V s w 6 l f M T A w M D B f M C A 5 X z E w L 0 F 1 d G 9 S Z W 1 v d m V k Q 2 9 s d W 1 u c z E u e 0 Z p d G 5 l c 3 M g Z G U g Y m F z Z S w y f S Z x d W 9 0 O y w m c X V v d D t T Z W N 0 a W 9 u M S 9 S Z W N 1 a X Q g c 2 l t d W z D q V 8 x M D A w M F 8 w I D l f M T A v Q X V 0 b 1 J l b W 9 2 Z W R D b 2 x 1 b W 5 z M S 5 7 T m I g d m V o a W N 1 b G V z I G 1 p b i w z f S Z x d W 9 0 O y w m c X V v d D t T Z W N 0 a W 9 u M S 9 S Z W N 1 a X Q g c 2 l t d W z D q V 8 x M D A w M F 8 w I D l f M T A v Q X V 0 b 1 J l b W 9 2 Z W R D b 2 x 1 b W 5 z M S 5 7 T W V 0 Y W h l d X J p c 3 R p c X V l L D R 9 J n F 1 b 3 Q 7 L C Z x d W 9 0 O 1 N l Y 3 R p b 2 4 x L 1 J l Y 3 V p d C B z a W 1 1 b M O p X z E w M D A w X z A g O V 8 x M C 9 B d X R v U m V t b 3 Z l Z E N v b H V t b n M x L n t G a X R u Z X N z I H J l c 3 V s d G F 0 L D V 9 J n F 1 b 3 Q 7 L C Z x d W 9 0 O 1 N l Y 3 R p b 2 4 x L 1 J l Y 3 V p d C B z a W 1 1 b M O p X z E w M D A w X z A g O V 8 x M C 9 B d X R v U m V t b 3 Z l Z E N v b H V t b n M x L n t W Z W h p Y 3 V s Z X M g c m V z d W x 0 Y X Q s N n 0 m c X V v d D s s J n F 1 b 3 Q 7 U 2 V j d G l v b j E v U m V j d W l 0 I H N p b X V s w 6 l f M T A w M D B f M C A 5 X z E w L 0 F 1 d G 9 S Z W 1 v d m V k Q 2 9 s d W 1 u c z E u e 0 5 v b W J y Z S B p d G V y Y X R p b 2 5 z L D d 9 J n F 1 b 3 Q 7 L C Z x d W 9 0 O 1 N l Y 3 R p b 2 4 x L 1 J l Y 3 V p d C B z a W 1 1 b M O p X z E w M D A w X z A g O V 8 x M C 9 B d X R v U m V t b 3 Z l Z E N v b H V t b n M x L n t U Z W 1 w c y B k X H U w M D I 3 Z X h l Y 3 V 0 a W 9 u L D h 9 J n F 1 b 3 Q 7 L C Z x d W 9 0 O 1 N l Y 3 R p b 2 4 x L 1 J l Y 3 V p d C B z a W 1 1 b M O p X z E w M D A w X z A g O V 8 x M C 9 B d X R v U m V t b 3 Z l Z E N v b H V t b n M x L n t B b W V s a W 9 y Y X R p b 2 4 g Z m l 0 b m V z c y w 5 f S Z x d W 9 0 O y w m c X V v d D t T Z W N 0 a W 9 u M S 9 S Z W N 1 a X Q g c 2 l t d W z D q V 8 x M D A w M F 8 w I D l f M T A v Q X V 0 b 1 J l b W 9 2 Z W R D b 2 x 1 b W 5 z M S 5 7 V m F y a W F 0 a W 9 u I C j C t S k s M T B 9 J n F 1 b 3 Q 7 L C Z x d W 9 0 O 1 N l Y 3 R p b 2 4 x L 1 J l Y 3 V p d C B z a W 1 1 b M O p X z E w M D A w X z A g O V 8 x M C 9 B d X R v U m V t b 3 Z l Z E N v b H V t b n M x L n t U Z W 1 w w 6 l y Y X R 1 c m U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N 1 a X Q l M j B z a W 1 1 b C V D M y V B O V 8 x M D A w M F 8 w J T I w O V 8 x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1 a X Q l M j B z a W 1 1 b C V D M y V B O V 8 x M D A w M F 8 w J T I w O V 8 x M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d W l 0 J T I w c 2 l t d W w l Q z M l Q T l f M T A w M D B f M C U y M D l f M T A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3 V p d C U y M H N p b X V s J U M z J U E 5 X z E w M D A w X z A l M j A 5 X z U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V j d W l 0 X 3 N p b X V s w 6 l f M T A w M D B f M F 8 5 X z U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x V D E 3 O j M 3 O j U w L j k 1 N z I x M T h a I i A v P j x F b n R y e S B U e X B l P S J G a W x s Q 2 9 s d W 1 u V H l w Z X M i I F Z h b H V l P S J z Q m d N R k F 3 W U Z B d 0 1 E Q l F V R C I g L z 4 8 R W 5 0 c n k g V H l w Z T 0 i R m l s b E N v b H V t b k 5 h b W V z I i B W Y W x 1 Z T 0 i c 1 s m c X V v d D t O b 2 0 g Z m l j a G l l c i Z x d W 9 0 O y w m c X V v d D t O Y i B j b G l l b n R z J n F 1 b 3 Q 7 L C Z x d W 9 0 O 0 Z p d G 5 l c 3 M g Z G U g Y m F z Z S Z x d W 9 0 O y w m c X V v d D t O Y i B 2 Z W h p Y 3 V s Z X M g b W l u J n F 1 b 3 Q 7 L C Z x d W 9 0 O 0 1 l d G F o Z X V y a X N 0 a X F 1 Z S Z x d W 9 0 O y w m c X V v d D t G a X R u Z X N z I H J l c 3 V s d G F 0 J n F 1 b 3 Q 7 L C Z x d W 9 0 O 1 Z l a G l j d W x l c y B y Z X N 1 b H R h d C Z x d W 9 0 O y w m c X V v d D t O b 2 1 i c m U g a X R l c m F 0 a W 9 u c y Z x d W 9 0 O y w m c X V v d D t U Z W 1 w c y B k X H U w M D I 3 Z X h l Y 3 V 0 a W 9 u J n F 1 b 3 Q 7 L C Z x d W 9 0 O 0 F t Z W x p b 3 J h d G l v b i B m a X R u Z X N z J n F 1 b 3 Q 7 L C Z x d W 9 0 O 1 Z h c m l h d G l v b i A o w r U p J n F 1 b 3 Q 7 L C Z x d W 9 0 O 1 R l b X D D q X J h d H V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N 1 a X Q g c 2 l t d W z D q V 8 x M D A w M F 8 w I D l f N T A v Q X V 0 b 1 J l b W 9 2 Z W R D b 2 x 1 b W 5 z M S 5 7 T m 9 t I G Z p Y 2 h p Z X I s M H 0 m c X V v d D s s J n F 1 b 3 Q 7 U 2 V j d G l v b j E v U m V j d W l 0 I H N p b X V s w 6 l f M T A w M D B f M C A 5 X z U w L 0 F 1 d G 9 S Z W 1 v d m V k Q 2 9 s d W 1 u c z E u e 0 5 i I G N s a W V u d H M s M X 0 m c X V v d D s s J n F 1 b 3 Q 7 U 2 V j d G l v b j E v U m V j d W l 0 I H N p b X V s w 6 l f M T A w M D B f M C A 5 X z U w L 0 F 1 d G 9 S Z W 1 v d m V k Q 2 9 s d W 1 u c z E u e 0 Z p d G 5 l c 3 M g Z G U g Y m F z Z S w y f S Z x d W 9 0 O y w m c X V v d D t T Z W N 0 a W 9 u M S 9 S Z W N 1 a X Q g c 2 l t d W z D q V 8 x M D A w M F 8 w I D l f N T A v Q X V 0 b 1 J l b W 9 2 Z W R D b 2 x 1 b W 5 z M S 5 7 T m I g d m V o a W N 1 b G V z I G 1 p b i w z f S Z x d W 9 0 O y w m c X V v d D t T Z W N 0 a W 9 u M S 9 S Z W N 1 a X Q g c 2 l t d W z D q V 8 x M D A w M F 8 w I D l f N T A v Q X V 0 b 1 J l b W 9 2 Z W R D b 2 x 1 b W 5 z M S 5 7 T W V 0 Y W h l d X J p c 3 R p c X V l L D R 9 J n F 1 b 3 Q 7 L C Z x d W 9 0 O 1 N l Y 3 R p b 2 4 x L 1 J l Y 3 V p d C B z a W 1 1 b M O p X z E w M D A w X z A g O V 8 1 M C 9 B d X R v U m V t b 3 Z l Z E N v b H V t b n M x L n t G a X R u Z X N z I H J l c 3 V s d G F 0 L D V 9 J n F 1 b 3 Q 7 L C Z x d W 9 0 O 1 N l Y 3 R p b 2 4 x L 1 J l Y 3 V p d C B z a W 1 1 b M O p X z E w M D A w X z A g O V 8 1 M C 9 B d X R v U m V t b 3 Z l Z E N v b H V t b n M x L n t W Z W h p Y 3 V s Z X M g c m V z d W x 0 Y X Q s N n 0 m c X V v d D s s J n F 1 b 3 Q 7 U 2 V j d G l v b j E v U m V j d W l 0 I H N p b X V s w 6 l f M T A w M D B f M C A 5 X z U w L 0 F 1 d G 9 S Z W 1 v d m V k Q 2 9 s d W 1 u c z E u e 0 5 v b W J y Z S B p d G V y Y X R p b 2 5 z L D d 9 J n F 1 b 3 Q 7 L C Z x d W 9 0 O 1 N l Y 3 R p b 2 4 x L 1 J l Y 3 V p d C B z a W 1 1 b M O p X z E w M D A w X z A g O V 8 1 M C 9 B d X R v U m V t b 3 Z l Z E N v b H V t b n M x L n t U Z W 1 w c y B k X H U w M D I 3 Z X h l Y 3 V 0 a W 9 u L D h 9 J n F 1 b 3 Q 7 L C Z x d W 9 0 O 1 N l Y 3 R p b 2 4 x L 1 J l Y 3 V p d C B z a W 1 1 b M O p X z E w M D A w X z A g O V 8 1 M C 9 B d X R v U m V t b 3 Z l Z E N v b H V t b n M x L n t B b W V s a W 9 y Y X R p b 2 4 g Z m l 0 b m V z c y w 5 f S Z x d W 9 0 O y w m c X V v d D t T Z W N 0 a W 9 u M S 9 S Z W N 1 a X Q g c 2 l t d W z D q V 8 x M D A w M F 8 w I D l f N T A v Q X V 0 b 1 J l b W 9 2 Z W R D b 2 x 1 b W 5 z M S 5 7 V m F y a W F 0 a W 9 u I C j C t S k s M T B 9 J n F 1 b 3 Q 7 L C Z x d W 9 0 O 1 N l Y 3 R p b 2 4 x L 1 J l Y 3 V p d C B z a W 1 1 b M O p X z E w M D A w X z A g O V 8 1 M C 9 B d X R v U m V t b 3 Z l Z E N v b H V t b n M x L n t U Z W 1 w w 6 l y Y X R 1 c m U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S Z W N 1 a X Q g c 2 l t d W z D q V 8 x M D A w M F 8 w I D l f N T A v Q X V 0 b 1 J l b W 9 2 Z W R D b 2 x 1 b W 5 z M S 5 7 T m 9 t I G Z p Y 2 h p Z X I s M H 0 m c X V v d D s s J n F 1 b 3 Q 7 U 2 V j d G l v b j E v U m V j d W l 0 I H N p b X V s w 6 l f M T A w M D B f M C A 5 X z U w L 0 F 1 d G 9 S Z W 1 v d m V k Q 2 9 s d W 1 u c z E u e 0 5 i I G N s a W V u d H M s M X 0 m c X V v d D s s J n F 1 b 3 Q 7 U 2 V j d G l v b j E v U m V j d W l 0 I H N p b X V s w 6 l f M T A w M D B f M C A 5 X z U w L 0 F 1 d G 9 S Z W 1 v d m V k Q 2 9 s d W 1 u c z E u e 0 Z p d G 5 l c 3 M g Z G U g Y m F z Z S w y f S Z x d W 9 0 O y w m c X V v d D t T Z W N 0 a W 9 u M S 9 S Z W N 1 a X Q g c 2 l t d W z D q V 8 x M D A w M F 8 w I D l f N T A v Q X V 0 b 1 J l b W 9 2 Z W R D b 2 x 1 b W 5 z M S 5 7 T m I g d m V o a W N 1 b G V z I G 1 p b i w z f S Z x d W 9 0 O y w m c X V v d D t T Z W N 0 a W 9 u M S 9 S Z W N 1 a X Q g c 2 l t d W z D q V 8 x M D A w M F 8 w I D l f N T A v Q X V 0 b 1 J l b W 9 2 Z W R D b 2 x 1 b W 5 z M S 5 7 T W V 0 Y W h l d X J p c 3 R p c X V l L D R 9 J n F 1 b 3 Q 7 L C Z x d W 9 0 O 1 N l Y 3 R p b 2 4 x L 1 J l Y 3 V p d C B z a W 1 1 b M O p X z E w M D A w X z A g O V 8 1 M C 9 B d X R v U m V t b 3 Z l Z E N v b H V t b n M x L n t G a X R u Z X N z I H J l c 3 V s d G F 0 L D V 9 J n F 1 b 3 Q 7 L C Z x d W 9 0 O 1 N l Y 3 R p b 2 4 x L 1 J l Y 3 V p d C B z a W 1 1 b M O p X z E w M D A w X z A g O V 8 1 M C 9 B d X R v U m V t b 3 Z l Z E N v b H V t b n M x L n t W Z W h p Y 3 V s Z X M g c m V z d W x 0 Y X Q s N n 0 m c X V v d D s s J n F 1 b 3 Q 7 U 2 V j d G l v b j E v U m V j d W l 0 I H N p b X V s w 6 l f M T A w M D B f M C A 5 X z U w L 0 F 1 d G 9 S Z W 1 v d m V k Q 2 9 s d W 1 u c z E u e 0 5 v b W J y Z S B p d G V y Y X R p b 2 5 z L D d 9 J n F 1 b 3 Q 7 L C Z x d W 9 0 O 1 N l Y 3 R p b 2 4 x L 1 J l Y 3 V p d C B z a W 1 1 b M O p X z E w M D A w X z A g O V 8 1 M C 9 B d X R v U m V t b 3 Z l Z E N v b H V t b n M x L n t U Z W 1 w c y B k X H U w M D I 3 Z X h l Y 3 V 0 a W 9 u L D h 9 J n F 1 b 3 Q 7 L C Z x d W 9 0 O 1 N l Y 3 R p b 2 4 x L 1 J l Y 3 V p d C B z a W 1 1 b M O p X z E w M D A w X z A g O V 8 1 M C 9 B d X R v U m V t b 3 Z l Z E N v b H V t b n M x L n t B b W V s a W 9 y Y X R p b 2 4 g Z m l 0 b m V z c y w 5 f S Z x d W 9 0 O y w m c X V v d D t T Z W N 0 a W 9 u M S 9 S Z W N 1 a X Q g c 2 l t d W z D q V 8 x M D A w M F 8 w I D l f N T A v Q X V 0 b 1 J l b W 9 2 Z W R D b 2 x 1 b W 5 z M S 5 7 V m F y a W F 0 a W 9 u I C j C t S k s M T B 9 J n F 1 b 3 Q 7 L C Z x d W 9 0 O 1 N l Y 3 R p b 2 4 x L 1 J l Y 3 V p d C B z a W 1 1 b M O p X z E w M D A w X z A g O V 8 1 M C 9 B d X R v U m V t b 3 Z l Z E N v b H V t b n M x L n t U Z W 1 w w 6 l y Y X R 1 c m U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N 1 a X Q l M j B z a W 1 1 b C V D M y V B O V 8 x M D A w M F 8 w J T I w O V 8 1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1 a X Q l M j B z a W 1 1 b C V D M y V B O V 8 x M D A w M F 8 w J T I w O V 8 1 M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d W l 0 J T I w c 2 l t d W w l Q z M l Q T l f M T A w M D B f M C U y M D l f N T A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3 V p d C U y M H N p b X V s J U M z J U E 5 X z E w M D A w X z A l M j A 5 X z I 1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l Y 3 V p d F 9 z a W 1 1 b M O p X z E w M D A w X z B f O V 8 y N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F U M T c 6 M z g 6 M D k u O T M y M z M 5 N 1 o i I C 8 + P E V u d H J 5 I F R 5 c G U 9 I k Z p b G x D b 2 x 1 b W 5 U e X B l c y I g V m F s d W U 9 I n N C Z 0 1 G Q X d Z R k F 3 T U R C U V V E Q m c 9 P S I g L z 4 8 R W 5 0 c n k g V H l w Z T 0 i R m l s b E N v b H V t b k 5 h b W V z I i B W Y W x 1 Z T 0 i c 1 s m c X V v d D t O b 2 0 g Z m l j a G l l c i Z x d W 9 0 O y w m c X V v d D t O Y i B j b G l l b n R z J n F 1 b 3 Q 7 L C Z x d W 9 0 O 0 Z p d G 5 l c 3 M g Z G U g Y m F z Z S Z x d W 9 0 O y w m c X V v d D t O Y i B 2 Z W h p Y 3 V s Z X M g b W l u J n F 1 b 3 Q 7 L C Z x d W 9 0 O 0 1 l d G F o Z X V y a X N 0 a X F 1 Z S Z x d W 9 0 O y w m c X V v d D t G a X R u Z X N z I H J l c 3 V s d G F 0 J n F 1 b 3 Q 7 L C Z x d W 9 0 O 1 Z l a G l j d W x l c y B y Z X N 1 b H R h d C Z x d W 9 0 O y w m c X V v d D t O b 2 1 i c m U g a X R l c m F 0 a W 9 u c y Z x d W 9 0 O y w m c X V v d D t U Z W 1 w c y B k X H U w M D I 3 Z X h l Y 3 V 0 a W 9 u J n F 1 b 3 Q 7 L C Z x d W 9 0 O 0 F t Z W x p b 3 J h d G l v b i B m a X R u Z X N z J n F 1 b 3 Q 7 L C Z x d W 9 0 O 0 F t w 6 l s a W 9 y Y X R p b 2 4 g Z m l 0 b m V z c y Z x d W 9 0 O y w m c X V v d D t W Y X J p Y X R p b 2 4 g K M K 1 K S Z x d W 9 0 O y w m c X V v d D t U Z W 1 w w 6 l y Y X R 1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j d W l 0 I H N p b X V s w 6 l f M T A w M D B f M C A 5 X z I 1 M C 9 B d X R v U m V t b 3 Z l Z E N v b H V t b n M x L n t O b 2 0 g Z m l j a G l l c i w w f S Z x d W 9 0 O y w m c X V v d D t T Z W N 0 a W 9 u M S 9 S Z W N 1 a X Q g c 2 l t d W z D q V 8 x M D A w M F 8 w I D l f M j U w L 0 F 1 d G 9 S Z W 1 v d m V k Q 2 9 s d W 1 u c z E u e 0 5 i I G N s a W V u d H M s M X 0 m c X V v d D s s J n F 1 b 3 Q 7 U 2 V j d G l v b j E v U m V j d W l 0 I H N p b X V s w 6 l f M T A w M D B f M C A 5 X z I 1 M C 9 B d X R v U m V t b 3 Z l Z E N v b H V t b n M x L n t G a X R u Z X N z I G R l I G J h c 2 U s M n 0 m c X V v d D s s J n F 1 b 3 Q 7 U 2 V j d G l v b j E v U m V j d W l 0 I H N p b X V s w 6 l f M T A w M D B f M C A 5 X z I 1 M C 9 B d X R v U m V t b 3 Z l Z E N v b H V t b n M x L n t O Y i B 2 Z W h p Y 3 V s Z X M g b W l u L D N 9 J n F 1 b 3 Q 7 L C Z x d W 9 0 O 1 N l Y 3 R p b 2 4 x L 1 J l Y 3 V p d C B z a W 1 1 b M O p X z E w M D A w X z A g O V 8 y N T A v Q X V 0 b 1 J l b W 9 2 Z W R D b 2 x 1 b W 5 z M S 5 7 T W V 0 Y W h l d X J p c 3 R p c X V l L D R 9 J n F 1 b 3 Q 7 L C Z x d W 9 0 O 1 N l Y 3 R p b 2 4 x L 1 J l Y 3 V p d C B z a W 1 1 b M O p X z E w M D A w X z A g O V 8 y N T A v Q X V 0 b 1 J l b W 9 2 Z W R D b 2 x 1 b W 5 z M S 5 7 R m l 0 b m V z c y B y Z X N 1 b H R h d C w 1 f S Z x d W 9 0 O y w m c X V v d D t T Z W N 0 a W 9 u M S 9 S Z W N 1 a X Q g c 2 l t d W z D q V 8 x M D A w M F 8 w I D l f M j U w L 0 F 1 d G 9 S Z W 1 v d m V k Q 2 9 s d W 1 u c z E u e 1 Z l a G l j d W x l c y B y Z X N 1 b H R h d C w 2 f S Z x d W 9 0 O y w m c X V v d D t T Z W N 0 a W 9 u M S 9 S Z W N 1 a X Q g c 2 l t d W z D q V 8 x M D A w M F 8 w I D l f M j U w L 0 F 1 d G 9 S Z W 1 v d m V k Q 2 9 s d W 1 u c z E u e 0 5 v b W J y Z S B p d G V y Y X R p b 2 5 z L D d 9 J n F 1 b 3 Q 7 L C Z x d W 9 0 O 1 N l Y 3 R p b 2 4 x L 1 J l Y 3 V p d C B z a W 1 1 b M O p X z E w M D A w X z A g O V 8 y N T A v Q X V 0 b 1 J l b W 9 2 Z W R D b 2 x 1 b W 5 z M S 5 7 V G V t c H M g Z F x 1 M D A y N 2 V 4 Z W N 1 d G l v b i w 4 f S Z x d W 9 0 O y w m c X V v d D t T Z W N 0 a W 9 u M S 9 S Z W N 1 a X Q g c 2 l t d W z D q V 8 x M D A w M F 8 w I D l f M j U w L 0 F 1 d G 9 S Z W 1 v d m V k Q 2 9 s d W 1 u c z E u e 0 F t Z W x p b 3 J h d G l v b i B m a X R u Z X N z L D l 9 J n F 1 b 3 Q 7 L C Z x d W 9 0 O 1 N l Y 3 R p b 2 4 x L 1 J l Y 3 V p d C B z a W 1 1 b M O p X z E w M D A w X z A g O V 8 y N T A v Q X V 0 b 1 J l b W 9 2 Z W R D b 2 x 1 b W 5 z M S 5 7 Q W 3 D q W x p b 3 J h d G l v b i B m a X R u Z X N z L D E w f S Z x d W 9 0 O y w m c X V v d D t T Z W N 0 a W 9 u M S 9 S Z W N 1 a X Q g c 2 l t d W z D q V 8 x M D A w M F 8 w I D l f M j U w L 0 F 1 d G 9 S Z W 1 v d m V k Q 2 9 s d W 1 u c z E u e 1 Z h c m l h d G l v b i A o w r U p L D E x f S Z x d W 9 0 O y w m c X V v d D t T Z W N 0 a W 9 u M S 9 S Z W N 1 a X Q g c 2 l t d W z D q V 8 x M D A w M F 8 w I D l f M j U w L 0 F 1 d G 9 S Z W 1 v d m V k Q 2 9 s d W 1 u c z E u e 1 R l b X D D q X J h d H V y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J l Y 3 V p d C B z a W 1 1 b M O p X z E w M D A w X z A g O V 8 y N T A v Q X V 0 b 1 J l b W 9 2 Z W R D b 2 x 1 b W 5 z M S 5 7 T m 9 t I G Z p Y 2 h p Z X I s M H 0 m c X V v d D s s J n F 1 b 3 Q 7 U 2 V j d G l v b j E v U m V j d W l 0 I H N p b X V s w 6 l f M T A w M D B f M C A 5 X z I 1 M C 9 B d X R v U m V t b 3 Z l Z E N v b H V t b n M x L n t O Y i B j b G l l b n R z L D F 9 J n F 1 b 3 Q 7 L C Z x d W 9 0 O 1 N l Y 3 R p b 2 4 x L 1 J l Y 3 V p d C B z a W 1 1 b M O p X z E w M D A w X z A g O V 8 y N T A v Q X V 0 b 1 J l b W 9 2 Z W R D b 2 x 1 b W 5 z M S 5 7 R m l 0 b m V z c y B k Z S B i Y X N l L D J 9 J n F 1 b 3 Q 7 L C Z x d W 9 0 O 1 N l Y 3 R p b 2 4 x L 1 J l Y 3 V p d C B z a W 1 1 b M O p X z E w M D A w X z A g O V 8 y N T A v Q X V 0 b 1 J l b W 9 2 Z W R D b 2 x 1 b W 5 z M S 5 7 T m I g d m V o a W N 1 b G V z I G 1 p b i w z f S Z x d W 9 0 O y w m c X V v d D t T Z W N 0 a W 9 u M S 9 S Z W N 1 a X Q g c 2 l t d W z D q V 8 x M D A w M F 8 w I D l f M j U w L 0 F 1 d G 9 S Z W 1 v d m V k Q 2 9 s d W 1 u c z E u e 0 1 l d G F o Z X V y a X N 0 a X F 1 Z S w 0 f S Z x d W 9 0 O y w m c X V v d D t T Z W N 0 a W 9 u M S 9 S Z W N 1 a X Q g c 2 l t d W z D q V 8 x M D A w M F 8 w I D l f M j U w L 0 F 1 d G 9 S Z W 1 v d m V k Q 2 9 s d W 1 u c z E u e 0 Z p d G 5 l c 3 M g c m V z d W x 0 Y X Q s N X 0 m c X V v d D s s J n F 1 b 3 Q 7 U 2 V j d G l v b j E v U m V j d W l 0 I H N p b X V s w 6 l f M T A w M D B f M C A 5 X z I 1 M C 9 B d X R v U m V t b 3 Z l Z E N v b H V t b n M x L n t W Z W h p Y 3 V s Z X M g c m V z d W x 0 Y X Q s N n 0 m c X V v d D s s J n F 1 b 3 Q 7 U 2 V j d G l v b j E v U m V j d W l 0 I H N p b X V s w 6 l f M T A w M D B f M C A 5 X z I 1 M C 9 B d X R v U m V t b 3 Z l Z E N v b H V t b n M x L n t O b 2 1 i c m U g a X R l c m F 0 a W 9 u c y w 3 f S Z x d W 9 0 O y w m c X V v d D t T Z W N 0 a W 9 u M S 9 S Z W N 1 a X Q g c 2 l t d W z D q V 8 x M D A w M F 8 w I D l f M j U w L 0 F 1 d G 9 S Z W 1 v d m V k Q 2 9 s d W 1 u c z E u e 1 R l b X B z I G R c d T A w M j d l e G V j d X R p b 2 4 s O H 0 m c X V v d D s s J n F 1 b 3 Q 7 U 2 V j d G l v b j E v U m V j d W l 0 I H N p b X V s w 6 l f M T A w M D B f M C A 5 X z I 1 M C 9 B d X R v U m V t b 3 Z l Z E N v b H V t b n M x L n t B b W V s a W 9 y Y X R p b 2 4 g Z m l 0 b m V z c y w 5 f S Z x d W 9 0 O y w m c X V v d D t T Z W N 0 a W 9 u M S 9 S Z W N 1 a X Q g c 2 l t d W z D q V 8 x M D A w M F 8 w I D l f M j U w L 0 F 1 d G 9 S Z W 1 v d m V k Q 2 9 s d W 1 u c z E u e 0 F t w 6 l s a W 9 y Y X R p b 2 4 g Z m l 0 b m V z c y w x M H 0 m c X V v d D s s J n F 1 b 3 Q 7 U 2 V j d G l v b j E v U m V j d W l 0 I H N p b X V s w 6 l f M T A w M D B f M C A 5 X z I 1 M C 9 B d X R v U m V t b 3 Z l Z E N v b H V t b n M x L n t W Y X J p Y X R p b 2 4 g K M K 1 K S w x M X 0 m c X V v d D s s J n F 1 b 3 Q 7 U 2 V j d G l v b j E v U m V j d W l 0 I H N p b X V s w 6 l f M T A w M D B f M C A 5 X z I 1 M C 9 B d X R v U m V t b 3 Z l Z E N v b H V t b n M x L n t U Z W 1 w w 6 l y Y X R 1 c m U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N 1 a X Q l M j B z a W 1 1 b C V D M y V B O V 8 x M D A w M F 8 w J T I w O V 8 y N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d W l 0 J T I w c 2 l t d W w l Q z M l Q T l f M T A w M D B f M C U y M D l f M j U w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1 a X Q l M j B z a W 1 1 b C V D M y V B O V 8 x M D A w M F 8 w J T I w O V 8 y N T A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9 1 X z E w M D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x V D E 4 O j Q y O j I x L j c 5 M z Y 1 N j F a I i A v P j x F b n R y e S B U e X B l P S J G a W x s Q 2 9 s d W 1 u V H l w Z X M i I F Z h b H V l P S J z Q m d N R k F 3 W U Z B d 0 1 E Q l F N P S I g L z 4 8 R W 5 0 c n k g V H l w Z T 0 i R m l s b E N v b H V t b k 5 h b W V z I i B W Y W x 1 Z T 0 i c 1 s m c X V v d D t O b 2 0 g Z m l j a G l l c i Z x d W 9 0 O y w m c X V v d D t O Y i B j b G l l b n R z J n F 1 b 3 Q 7 L C Z x d W 9 0 O 0 Z p d G 5 l c 3 M g Z G U g Y m F z Z S Z x d W 9 0 O y w m c X V v d D t O Y i B 2 Z W h p Y 3 V s Z X M g b W l u J n F 1 b 3 Q 7 L C Z x d W 9 0 O 0 1 l d G F o Z X V y a X N 0 a X F 1 Z S Z x d W 9 0 O y w m c X V v d D t G a X R u Z X N z I H J l c 3 V s d G F 0 J n F 1 b 3 Q 7 L C Z x d W 9 0 O 1 Z l a G l j d W x l c y B y Z X N 1 b H R h d C Z x d W 9 0 O y w m c X V v d D t O b 2 1 i c m U g a X R l c m F 0 a W 9 u c y Z x d W 9 0 O y w m c X V v d D t U Z W 1 w c y B k X H U w M D I 3 Z X h l Y 3 V 0 a W 9 u J n F 1 b 3 Q 7 L C Z x d W 9 0 O 0 F t Z W x p b 3 J h d G l v b i B m a X R u Z X N z J n F 1 b 3 Q 7 L C Z x d W 9 0 O 1 R h a W x s Z S B s a X N 0 Z S B 0 Y W J v d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v d V 8 x M D A w X z I v Q X V 0 b 1 J l b W 9 2 Z W R D b 2 x 1 b W 5 z M S 5 7 T m 9 t I G Z p Y 2 h p Z X I s M H 0 m c X V v d D s s J n F 1 b 3 Q 7 U 2 V j d G l v b j E v V G F i b 3 V f M T A w M F 8 y L 0 F 1 d G 9 S Z W 1 v d m V k Q 2 9 s d W 1 u c z E u e 0 5 i I G N s a W V u d H M s M X 0 m c X V v d D s s J n F 1 b 3 Q 7 U 2 V j d G l v b j E v V G F i b 3 V f M T A w M F 8 y L 0 F 1 d G 9 S Z W 1 v d m V k Q 2 9 s d W 1 u c z E u e 0 Z p d G 5 l c 3 M g Z G U g Y m F z Z S w y f S Z x d W 9 0 O y w m c X V v d D t T Z W N 0 a W 9 u M S 9 U Y W J v d V 8 x M D A w X z I v Q X V 0 b 1 J l b W 9 2 Z W R D b 2 x 1 b W 5 z M S 5 7 T m I g d m V o a W N 1 b G V z I G 1 p b i w z f S Z x d W 9 0 O y w m c X V v d D t T Z W N 0 a W 9 u M S 9 U Y W J v d V 8 x M D A w X z I v Q X V 0 b 1 J l b W 9 2 Z W R D b 2 x 1 b W 5 z M S 5 7 T W V 0 Y W h l d X J p c 3 R p c X V l L D R 9 J n F 1 b 3 Q 7 L C Z x d W 9 0 O 1 N l Y 3 R p b 2 4 x L 1 R h Y m 9 1 X z E w M D B f M i 9 B d X R v U m V t b 3 Z l Z E N v b H V t b n M x L n t G a X R u Z X N z I H J l c 3 V s d G F 0 L D V 9 J n F 1 b 3 Q 7 L C Z x d W 9 0 O 1 N l Y 3 R p b 2 4 x L 1 R h Y m 9 1 X z E w M D B f M i 9 B d X R v U m V t b 3 Z l Z E N v b H V t b n M x L n t W Z W h p Y 3 V s Z X M g c m V z d W x 0 Y X Q s N n 0 m c X V v d D s s J n F 1 b 3 Q 7 U 2 V j d G l v b j E v V G F i b 3 V f M T A w M F 8 y L 0 F 1 d G 9 S Z W 1 v d m V k Q 2 9 s d W 1 u c z E u e 0 5 v b W J y Z S B p d G V y Y X R p b 2 5 z L D d 9 J n F 1 b 3 Q 7 L C Z x d W 9 0 O 1 N l Y 3 R p b 2 4 x L 1 R h Y m 9 1 X z E w M D B f M i 9 B d X R v U m V t b 3 Z l Z E N v b H V t b n M x L n t U Z W 1 w c y B k X H U w M D I 3 Z X h l Y 3 V 0 a W 9 u L D h 9 J n F 1 b 3 Q 7 L C Z x d W 9 0 O 1 N l Y 3 R p b 2 4 x L 1 R h Y m 9 1 X z E w M D B f M i 9 B d X R v U m V t b 3 Z l Z E N v b H V t b n M x L n t B b W V s a W 9 y Y X R p b 2 4 g Z m l 0 b m V z c y w 5 f S Z x d W 9 0 O y w m c X V v d D t T Z W N 0 a W 9 u M S 9 U Y W J v d V 8 x M D A w X z I v Q X V 0 b 1 J l b W 9 2 Z W R D b 2 x 1 b W 5 z M S 5 7 V G F p b G x l I G x p c 3 R l I H R h Y m 9 1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G F i b 3 V f M T A w M F 8 y L 0 F 1 d G 9 S Z W 1 v d m V k Q 2 9 s d W 1 u c z E u e 0 5 v b S B m a W N o a W V y L D B 9 J n F 1 b 3 Q 7 L C Z x d W 9 0 O 1 N l Y 3 R p b 2 4 x L 1 R h Y m 9 1 X z E w M D B f M i 9 B d X R v U m V t b 3 Z l Z E N v b H V t b n M x L n t O Y i B j b G l l b n R z L D F 9 J n F 1 b 3 Q 7 L C Z x d W 9 0 O 1 N l Y 3 R p b 2 4 x L 1 R h Y m 9 1 X z E w M D B f M i 9 B d X R v U m V t b 3 Z l Z E N v b H V t b n M x L n t G a X R u Z X N z I G R l I G J h c 2 U s M n 0 m c X V v d D s s J n F 1 b 3 Q 7 U 2 V j d G l v b j E v V G F i b 3 V f M T A w M F 8 y L 0 F 1 d G 9 S Z W 1 v d m V k Q 2 9 s d W 1 u c z E u e 0 5 i I H Z l a G l j d W x l c y B t a W 4 s M 3 0 m c X V v d D s s J n F 1 b 3 Q 7 U 2 V j d G l v b j E v V G F i b 3 V f M T A w M F 8 y L 0 F 1 d G 9 S Z W 1 v d m V k Q 2 9 s d W 1 u c z E u e 0 1 l d G F o Z X V y a X N 0 a X F 1 Z S w 0 f S Z x d W 9 0 O y w m c X V v d D t T Z W N 0 a W 9 u M S 9 U Y W J v d V 8 x M D A w X z I v Q X V 0 b 1 J l b W 9 2 Z W R D b 2 x 1 b W 5 z M S 5 7 R m l 0 b m V z c y B y Z X N 1 b H R h d C w 1 f S Z x d W 9 0 O y w m c X V v d D t T Z W N 0 a W 9 u M S 9 U Y W J v d V 8 x M D A w X z I v Q X V 0 b 1 J l b W 9 2 Z W R D b 2 x 1 b W 5 z M S 5 7 V m V o a W N 1 b G V z I H J l c 3 V s d G F 0 L D Z 9 J n F 1 b 3 Q 7 L C Z x d W 9 0 O 1 N l Y 3 R p b 2 4 x L 1 R h Y m 9 1 X z E w M D B f M i 9 B d X R v U m V t b 3 Z l Z E N v b H V t b n M x L n t O b 2 1 i c m U g a X R l c m F 0 a W 9 u c y w 3 f S Z x d W 9 0 O y w m c X V v d D t T Z W N 0 a W 9 u M S 9 U Y W J v d V 8 x M D A w X z I v Q X V 0 b 1 J l b W 9 2 Z W R D b 2 x 1 b W 5 z M S 5 7 V G V t c H M g Z F x 1 M D A y N 2 V 4 Z W N 1 d G l v b i w 4 f S Z x d W 9 0 O y w m c X V v d D t T Z W N 0 a W 9 u M S 9 U Y W J v d V 8 x M D A w X z I v Q X V 0 b 1 J l b W 9 2 Z W R D b 2 x 1 b W 5 z M S 5 7 Q W 1 l b G l v c m F 0 a W 9 u I G Z p d G 5 l c 3 M s O X 0 m c X V v d D s s J n F 1 b 3 Q 7 U 2 V j d G l v b j E v V G F i b 3 V f M T A w M F 8 y L 0 F 1 d G 9 S Z W 1 v d m V k Q 2 9 s d W 1 u c z E u e 1 R h a W x s Z S B s a X N 0 Z S B 0 Y W J v d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9 1 X z E w M D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v d V 8 x M D A w X z I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9 1 X z E w M D B f M i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x B 2 q y T L a N H m G + L 1 M w i Y 2 M A A A A A A g A A A A A A E G Y A A A A B A A A g A A A A B A w O z Y a S R u u W d S N t V E Y M I h t t n W q n / a v 7 g J t F E n s B M Z Q A A A A A D o A A A A A C A A A g A A A A x P a j h X v F 1 O S l R S T V / E s T l C t A g a s 9 o x b N f U y q 2 / 9 L T l d Q A A A A Q S 3 B k e D G + j z L m M N p o G q a 8 u D + 6 Z h y K x Y Z o L G m G w 2 f C 7 B 6 k C S 5 f O e 7 N Q x 2 U M P 7 i V l Y k a z P p 6 F 4 6 t 4 G 1 l K Q F S e c c H r w U Y P M b m U J W 0 p 1 V W n + s G J A A A A A E a F s s D b A h y 4 o b Y l i J X F C V j m n R s v T m 4 S v D o W v B j X t t 7 u B y c V U 4 r 9 4 J u F 7 C p W l e b l 7 m F 2 / / Y L Y 4 n h c e 6 M J G B Y d / Q = = < / D a t a M a s h u p > 
</file>

<file path=customXml/itemProps1.xml><?xml version="1.0" encoding="utf-8"?>
<ds:datastoreItem xmlns:ds="http://schemas.openxmlformats.org/officeDocument/2006/customXml" ds:itemID="{7F820AA5-4856-496E-A4F1-198DFB7494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Analyse</vt:lpstr>
      <vt:lpstr>Tabou_1000_1</vt:lpstr>
      <vt:lpstr>Tabou_1000_10</vt:lpstr>
      <vt:lpstr>Tabou_1000_20</vt:lpstr>
      <vt:lpstr>Tabou_1000_30</vt:lpstr>
      <vt:lpstr>Tabou_10000_1</vt:lpstr>
      <vt:lpstr>Tabou_10000_10</vt:lpstr>
      <vt:lpstr>Tabou_10000_20</vt:lpstr>
      <vt:lpstr>Tabou_10000_30</vt:lpstr>
      <vt:lpstr>Recuit simulé_10000_0 5_10</vt:lpstr>
      <vt:lpstr>Recuit simulé_10000_0 5_50</vt:lpstr>
      <vt:lpstr>Recuit simulé_10000_0 5_250</vt:lpstr>
      <vt:lpstr>Recuit simulé_10000_0 7_10</vt:lpstr>
      <vt:lpstr>Recuit simulé_10000_0 7_50</vt:lpstr>
      <vt:lpstr>Recuit simulé_10000_0 7_250</vt:lpstr>
      <vt:lpstr>Recuit simulé_10000_0 9_10</vt:lpstr>
      <vt:lpstr>Recuit simulé_10000_0 9_50</vt:lpstr>
      <vt:lpstr>Recuit simulé_10000_0 9_250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iPPle Gaming</dc:creator>
  <cp:lastModifiedBy>iPPle Gaming</cp:lastModifiedBy>
  <dcterms:created xsi:type="dcterms:W3CDTF">2022-06-11T14:53:26Z</dcterms:created>
  <dcterms:modified xsi:type="dcterms:W3CDTF">2022-06-11T22:31:37Z</dcterms:modified>
</cp:coreProperties>
</file>