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filterPrivacy="1" codeName="ThisWorkbook"/>
  <xr:revisionPtr revIDLastSave="0" documentId="8_{0E728649-F457-44CD-912A-CF6DF66DC2FB}" xr6:coauthVersionLast="47" xr6:coauthVersionMax="47" xr10:uidLastSave="{00000000-0000-0000-0000-000000000000}"/>
  <bookViews>
    <workbookView xWindow="4425" yWindow="4290" windowWidth="25380" windowHeight="16065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D6" i="1"/>
  <c r="D3" i="1"/>
  <c r="D5" i="2" l="1"/>
  <c r="B5" i="1" s="1"/>
  <c r="B9" i="1" l="1"/>
  <c r="B13" i="1"/>
  <c r="B6" i="1"/>
  <c r="B10" i="1"/>
  <c r="B14" i="1"/>
  <c r="B8" i="1"/>
  <c r="B12" i="1"/>
  <c r="B7" i="1"/>
  <c r="B11" i="1"/>
  <c r="B15" i="1"/>
  <c r="B16" i="1"/>
  <c r="D5" i="1"/>
  <c r="E6" i="1" s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7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0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1" i="1" l="1"/>
  <c r="D12" i="1" s="1"/>
  <c r="D13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E13" i="1"/>
  <c r="D14" i="1"/>
  <c r="D15" i="1" s="1"/>
  <c r="D16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V37" i="2"/>
  <c r="AG37" i="2"/>
  <c r="C49" i="2"/>
  <c r="D49" i="2" s="1"/>
  <c r="N37" i="2"/>
  <c r="X37" i="2"/>
  <c r="O37" i="2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Y48" i="2" l="1"/>
  <c r="G50" i="2"/>
  <c r="O49" i="2"/>
  <c r="U49" i="2"/>
  <c r="AF49" i="2"/>
  <c r="AG49" i="2"/>
  <c r="I45" i="2"/>
  <c r="F48" i="2"/>
  <c r="N49" i="2"/>
  <c r="M49" i="2"/>
  <c r="N47" i="2"/>
  <c r="W49" i="2"/>
  <c r="U51" i="2"/>
  <c r="Q49" i="2"/>
  <c r="R49" i="2"/>
  <c r="R46" i="2"/>
  <c r="Y47" i="2"/>
  <c r="O47" i="2"/>
  <c r="S47" i="2"/>
  <c r="Y51" i="2"/>
  <c r="S48" i="2"/>
  <c r="K49" i="2"/>
  <c r="J46" i="2"/>
  <c r="I46" i="2"/>
  <c r="X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<sst xmlns="http://schemas.openxmlformats.org/spreadsheetml/2006/main" count="41" uniqueCount="41">
  <si>
    <t>ID</t>
  </si>
  <si>
    <t>PROJECT TIMELINE</t>
  </si>
  <si>
    <t>Chart showing project activities with a scrollable timeline is in this cell.</t>
  </si>
  <si>
    <t xml:space="preserve">ENTER START DATE: </t>
  </si>
  <si>
    <t>ACTIVITY</t>
  </si>
  <si>
    <t>Project Start</t>
  </si>
  <si>
    <t>START</t>
  </si>
  <si>
    <t>END</t>
  </si>
  <si>
    <t>NOTES</t>
  </si>
  <si>
    <t>*** This sheet should remain hidden ***</t>
  </si>
  <si>
    <t>Position</t>
  </si>
  <si>
    <t>Series 1</t>
  </si>
  <si>
    <t>Today:</t>
  </si>
  <si>
    <t>No. of rows</t>
  </si>
  <si>
    <t>Window Activities:</t>
  </si>
  <si>
    <t>Calc Window Start</t>
  </si>
  <si>
    <t>Offset</t>
  </si>
  <si>
    <t>Start</t>
  </si>
  <si>
    <t>Window</t>
  </si>
  <si>
    <t>Activity ID</t>
  </si>
  <si>
    <t>Activity</t>
  </si>
  <si>
    <t>Current Day</t>
  </si>
  <si>
    <t>Analysing requirements and preparing team</t>
  </si>
  <si>
    <t>Technical Analysis</t>
  </si>
  <si>
    <t>Choosing suitable tech stacks</t>
  </si>
  <si>
    <t>Work breakdown</t>
  </si>
  <si>
    <t>Include system designing and breaking down works into various smaller tasks</t>
  </si>
  <si>
    <t>System Design</t>
  </si>
  <si>
    <t>Scaffolding Project Backend</t>
  </si>
  <si>
    <t>Scaffolding Basic Front-end</t>
  </si>
  <si>
    <t>Creating Ci/CD Pipelines</t>
  </si>
  <si>
    <t>Using Github Actions for linting and Azure Pipelines for deployment for now</t>
  </si>
  <si>
    <t>Skeleton page</t>
  </si>
  <si>
    <t>Create API Endpoints, as well as some dummy data for testing</t>
  </si>
  <si>
    <t>Create Unit Tests</t>
  </si>
  <si>
    <t>Regression testing</t>
  </si>
  <si>
    <t>Project End, Support &amp; Maintenance</t>
  </si>
  <si>
    <t>Delivery</t>
  </si>
  <si>
    <t>Project handover to clients</t>
  </si>
  <si>
    <t>Defects fixing &amp; testing</t>
  </si>
  <si>
    <t>Double checks for any possible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</si>
</sst>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m\ yyyy"/>
    <numFmt numFmtId="169" formatCode="dd/mm"/>
  </numFmts>
  <fonts count="19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4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8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>
      <alignment vertical="center"/>
    </xf>
    <xf numFmtId="0" fontId="6" fillId="0" borderId="0" xfId="2" applyFill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169" fontId="0" fillId="0" borderId="0" xfId="0" applyNumberFormat="1">
      <alignment horizontal="left" vertical="center" wrapText="1" indent="1"/>
    </xf>
    <xf numFmtId="14" fontId="0" fillId="0" borderId="0" xfId="0" applyNumberFormat="1" applyAlignment="1">
      <alignment horizontal="left" vertical="center"/>
    </xf>
    <xf numFmtId="0" fontId="5" fillId="3" borderId="1" xfId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47">
    <cellStyle name="20% - Accent1" xfId="32" builtinId="30" customBuiltin="1"/>
    <cellStyle name="20% - Accent2" xfId="36" builtinId="34" customBuiltin="1"/>
    <cellStyle name="20% - Accent3" xfId="6" builtinId="38" customBuiltin="1"/>
    <cellStyle name="20% - Accent4" xfId="10" builtinId="42" customBuiltin="1"/>
    <cellStyle name="20% - Accent5" xfId="40" builtinId="46" customBuiltin="1"/>
    <cellStyle name="20% - Accent6" xfId="44" builtinId="50" customBuiltin="1"/>
    <cellStyle name="40% - Accent1" xfId="33" builtinId="31" customBuiltin="1"/>
    <cellStyle name="40% - Accent2" xfId="37" builtinId="35" customBuiltin="1"/>
    <cellStyle name="40% - Accent3" xfId="7" builtinId="39" customBuiltin="1"/>
    <cellStyle name="40% - Accent4" xfId="11" builtinId="43" customBuiltin="1"/>
    <cellStyle name="40% - Accent5" xfId="41" builtinId="47" customBuiltin="1"/>
    <cellStyle name="40% - Accent6" xfId="45" builtinId="51" customBuiltin="1"/>
    <cellStyle name="60% - Accent1" xfId="34" builtinId="32" customBuiltin="1"/>
    <cellStyle name="60% - Accent2" xfId="38" builtinId="36" customBuiltin="1"/>
    <cellStyle name="60% - Accent3" xfId="8" builtinId="40" customBuiltin="1"/>
    <cellStyle name="60% - Accent4" xfId="12" builtinId="44" customBuiltin="1"/>
    <cellStyle name="60% - Accent5" xfId="42" builtinId="48" customBuiltin="1"/>
    <cellStyle name="60% - Accent6" xfId="46" builtinId="52" customBuiltin="1"/>
    <cellStyle name="Accent1" xfId="31" builtinId="29" customBuiltin="1"/>
    <cellStyle name="Accent2" xfId="35" builtinId="33" customBuiltin="1"/>
    <cellStyle name="Accent3" xfId="5" builtinId="37" customBuiltin="1"/>
    <cellStyle name="Accent4" xfId="9" builtinId="41" customBuiltin="1"/>
    <cellStyle name="Accent5" xfId="39" builtinId="45" customBuiltin="1"/>
    <cellStyle name="Accent6" xfId="43" builtinId="49" customBuiltin="1"/>
    <cellStyle name="Bad" xfId="20" builtinId="27" customBuiltin="1"/>
    <cellStyle name="Calculation" xfId="24" builtinId="22" customBuiltin="1"/>
    <cellStyle name="Check Cell" xfId="26" builtinId="23" customBuiltin="1"/>
    <cellStyle name="Comma" xfId="14" builtinId="3" customBuiltin="1"/>
    <cellStyle name="Comma [0]" xfId="15" builtinId="6" customBuiltin="1"/>
    <cellStyle name="Currency" xfId="16" builtinId="4" customBuiltin="1"/>
    <cellStyle name="Currency [0]" xfId="17" builtinId="7" customBuiltin="1"/>
    <cellStyle name="Explanatory Text" xfId="29" builtinId="53" customBuiltin="1"/>
    <cellStyle name="Good" xfId="19" builtinId="26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Input" xfId="22" builtinId="20" customBuiltin="1"/>
    <cellStyle name="Linked Cell" xfId="25" builtinId="24" customBuiltin="1"/>
    <cellStyle name="Neutral" xfId="21" builtinId="28" customBuiltin="1"/>
    <cellStyle name="Normal" xfId="0" builtinId="0" customBuiltin="1"/>
    <cellStyle name="Note" xfId="28" builtinId="10" customBuiltin="1"/>
    <cellStyle name="Output" xfId="23" builtinId="21" customBuiltin="1"/>
    <cellStyle name="Per cent" xfId="18" builtinId="5" customBuiltin="1"/>
    <cellStyle name="Title" xfId="1" builtinId="15" customBuiltin="1"/>
    <cellStyle name="Total" xfId="30" builtinId="25" customBuiltin="1"/>
    <cellStyle name="Warning Text" xfId="27" builtinId="11" customBuiltin="1"/>
  </cellStyles>
  <dxfs count="6"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45332</c:v>
                </c:pt>
                <c:pt idx="1">
                  <c:v>45333</c:v>
                </c:pt>
                <c:pt idx="2">
                  <c:v>45334</c:v>
                </c:pt>
                <c:pt idx="3">
                  <c:v>45335</c:v>
                </c:pt>
                <c:pt idx="4">
                  <c:v>45336</c:v>
                </c:pt>
                <c:pt idx="5">
                  <c:v>45337</c:v>
                </c:pt>
                <c:pt idx="6">
                  <c:v>45338</c:v>
                </c:pt>
                <c:pt idx="7">
                  <c:v>45339</c:v>
                </c:pt>
                <c:pt idx="8">
                  <c:v>45340</c:v>
                </c:pt>
                <c:pt idx="9">
                  <c:v>45341</c:v>
                </c:pt>
                <c:pt idx="10">
                  <c:v>45342</c:v>
                </c:pt>
                <c:pt idx="11">
                  <c:v>45343</c:v>
                </c:pt>
                <c:pt idx="12">
                  <c:v>45344</c:v>
                </c:pt>
                <c:pt idx="13">
                  <c:v>45345</c:v>
                </c:pt>
                <c:pt idx="14">
                  <c:v>45346</c:v>
                </c:pt>
                <c:pt idx="15">
                  <c:v>45347</c:v>
                </c:pt>
                <c:pt idx="16">
                  <c:v>45348</c:v>
                </c:pt>
                <c:pt idx="17">
                  <c:v>45349</c:v>
                </c:pt>
                <c:pt idx="18">
                  <c:v>45350</c:v>
                </c:pt>
                <c:pt idx="19">
                  <c:v>45351</c:v>
                </c:pt>
                <c:pt idx="20">
                  <c:v>45352</c:v>
                </c:pt>
                <c:pt idx="21">
                  <c:v>45353</c:v>
                </c:pt>
                <c:pt idx="22">
                  <c:v>45354</c:v>
                </c:pt>
                <c:pt idx="23">
                  <c:v>45355</c:v>
                </c:pt>
                <c:pt idx="24">
                  <c:v>45356</c:v>
                </c:pt>
                <c:pt idx="25">
                  <c:v>45357</c:v>
                </c:pt>
                <c:pt idx="26">
                  <c:v>45358</c:v>
                </c:pt>
                <c:pt idx="27">
                  <c:v>45359</c:v>
                </c:pt>
                <c:pt idx="28">
                  <c:v>45360</c:v>
                </c:pt>
                <c:pt idx="29">
                  <c:v>45361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45332</c:v>
                </c:pt>
                <c:pt idx="1">
                  <c:v>45333</c:v>
                </c:pt>
                <c:pt idx="2">
                  <c:v>45334</c:v>
                </c:pt>
                <c:pt idx="3">
                  <c:v>45335</c:v>
                </c:pt>
                <c:pt idx="4">
                  <c:v>45336</c:v>
                </c:pt>
                <c:pt idx="5">
                  <c:v>45337</c:v>
                </c:pt>
                <c:pt idx="6">
                  <c:v>45338</c:v>
                </c:pt>
                <c:pt idx="7">
                  <c:v>45339</c:v>
                </c:pt>
                <c:pt idx="8">
                  <c:v>45340</c:v>
                </c:pt>
                <c:pt idx="9">
                  <c:v>45341</c:v>
                </c:pt>
                <c:pt idx="10">
                  <c:v>45342</c:v>
                </c:pt>
                <c:pt idx="11">
                  <c:v>45343</c:v>
                </c:pt>
                <c:pt idx="12">
                  <c:v>45344</c:v>
                </c:pt>
                <c:pt idx="13">
                  <c:v>45345</c:v>
                </c:pt>
                <c:pt idx="14">
                  <c:v>45346</c:v>
                </c:pt>
                <c:pt idx="15">
                  <c:v>45347</c:v>
                </c:pt>
                <c:pt idx="16">
                  <c:v>45348</c:v>
                </c:pt>
                <c:pt idx="17">
                  <c:v>45349</c:v>
                </c:pt>
                <c:pt idx="18">
                  <c:v>45350</c:v>
                </c:pt>
                <c:pt idx="19">
                  <c:v>45351</c:v>
                </c:pt>
                <c:pt idx="20">
                  <c:v>45352</c:v>
                </c:pt>
                <c:pt idx="21">
                  <c:v>45353</c:v>
                </c:pt>
                <c:pt idx="22">
                  <c:v>45354</c:v>
                </c:pt>
                <c:pt idx="23">
                  <c:v>45355</c:v>
                </c:pt>
                <c:pt idx="24">
                  <c:v>45356</c:v>
                </c:pt>
                <c:pt idx="25">
                  <c:v>45357</c:v>
                </c:pt>
                <c:pt idx="26">
                  <c:v>45358</c:v>
                </c:pt>
                <c:pt idx="27">
                  <c:v>45359</c:v>
                </c:pt>
                <c:pt idx="28">
                  <c:v>45360</c:v>
                </c:pt>
                <c:pt idx="29">
                  <c:v>45361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45332</c:v>
                </c:pt>
                <c:pt idx="1">
                  <c:v>45333</c:v>
                </c:pt>
                <c:pt idx="2">
                  <c:v>45334</c:v>
                </c:pt>
                <c:pt idx="3">
                  <c:v>45335</c:v>
                </c:pt>
                <c:pt idx="4">
                  <c:v>45336</c:v>
                </c:pt>
                <c:pt idx="5">
                  <c:v>45337</c:v>
                </c:pt>
                <c:pt idx="6">
                  <c:v>45338</c:v>
                </c:pt>
                <c:pt idx="7">
                  <c:v>45339</c:v>
                </c:pt>
                <c:pt idx="8">
                  <c:v>45340</c:v>
                </c:pt>
                <c:pt idx="9">
                  <c:v>45341</c:v>
                </c:pt>
                <c:pt idx="10">
                  <c:v>45342</c:v>
                </c:pt>
                <c:pt idx="11">
                  <c:v>45343</c:v>
                </c:pt>
                <c:pt idx="12">
                  <c:v>45344</c:v>
                </c:pt>
                <c:pt idx="13">
                  <c:v>45345</c:v>
                </c:pt>
                <c:pt idx="14">
                  <c:v>45346</c:v>
                </c:pt>
                <c:pt idx="15">
                  <c:v>45347</c:v>
                </c:pt>
                <c:pt idx="16">
                  <c:v>45348</c:v>
                </c:pt>
                <c:pt idx="17">
                  <c:v>45349</c:v>
                </c:pt>
                <c:pt idx="18">
                  <c:v>45350</c:v>
                </c:pt>
                <c:pt idx="19">
                  <c:v>45351</c:v>
                </c:pt>
                <c:pt idx="20">
                  <c:v>45352</c:v>
                </c:pt>
                <c:pt idx="21">
                  <c:v>45353</c:v>
                </c:pt>
                <c:pt idx="22">
                  <c:v>45354</c:v>
                </c:pt>
                <c:pt idx="23">
                  <c:v>45355</c:v>
                </c:pt>
                <c:pt idx="24">
                  <c:v>45356</c:v>
                </c:pt>
                <c:pt idx="25">
                  <c:v>45357</c:v>
                </c:pt>
                <c:pt idx="26">
                  <c:v>45358</c:v>
                </c:pt>
                <c:pt idx="27">
                  <c:v>45359</c:v>
                </c:pt>
                <c:pt idx="28">
                  <c:v>45360</c:v>
                </c:pt>
                <c:pt idx="29">
                  <c:v>45361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45332</c:v>
                </c:pt>
                <c:pt idx="1">
                  <c:v>45333</c:v>
                </c:pt>
                <c:pt idx="2">
                  <c:v>45334</c:v>
                </c:pt>
                <c:pt idx="3">
                  <c:v>45335</c:v>
                </c:pt>
                <c:pt idx="4">
                  <c:v>45336</c:v>
                </c:pt>
                <c:pt idx="5">
                  <c:v>45337</c:v>
                </c:pt>
                <c:pt idx="6">
                  <c:v>45338</c:v>
                </c:pt>
                <c:pt idx="7">
                  <c:v>45339</c:v>
                </c:pt>
                <c:pt idx="8">
                  <c:v>45340</c:v>
                </c:pt>
                <c:pt idx="9">
                  <c:v>45341</c:v>
                </c:pt>
                <c:pt idx="10">
                  <c:v>45342</c:v>
                </c:pt>
                <c:pt idx="11">
                  <c:v>45343</c:v>
                </c:pt>
                <c:pt idx="12">
                  <c:v>45344</c:v>
                </c:pt>
                <c:pt idx="13">
                  <c:v>45345</c:v>
                </c:pt>
                <c:pt idx="14">
                  <c:v>45346</c:v>
                </c:pt>
                <c:pt idx="15">
                  <c:v>45347</c:v>
                </c:pt>
                <c:pt idx="16">
                  <c:v>45348</c:v>
                </c:pt>
                <c:pt idx="17">
                  <c:v>45349</c:v>
                </c:pt>
                <c:pt idx="18">
                  <c:v>45350</c:v>
                </c:pt>
                <c:pt idx="19">
                  <c:v>45351</c:v>
                </c:pt>
                <c:pt idx="20">
                  <c:v>45352</c:v>
                </c:pt>
                <c:pt idx="21">
                  <c:v>45353</c:v>
                </c:pt>
                <c:pt idx="22">
                  <c:v>45354</c:v>
                </c:pt>
                <c:pt idx="23">
                  <c:v>45355</c:v>
                </c:pt>
                <c:pt idx="24">
                  <c:v>45356</c:v>
                </c:pt>
                <c:pt idx="25">
                  <c:v>45357</c:v>
                </c:pt>
                <c:pt idx="26">
                  <c:v>45358</c:v>
                </c:pt>
                <c:pt idx="27">
                  <c:v>45359</c:v>
                </c:pt>
                <c:pt idx="28">
                  <c:v>45360</c:v>
                </c:pt>
                <c:pt idx="29">
                  <c:v>45361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45332</c:v>
                </c:pt>
                <c:pt idx="1">
                  <c:v>45333</c:v>
                </c:pt>
                <c:pt idx="2">
                  <c:v>45334</c:v>
                </c:pt>
                <c:pt idx="3">
                  <c:v>45335</c:v>
                </c:pt>
                <c:pt idx="4">
                  <c:v>45336</c:v>
                </c:pt>
                <c:pt idx="5">
                  <c:v>45337</c:v>
                </c:pt>
                <c:pt idx="6">
                  <c:v>45338</c:v>
                </c:pt>
                <c:pt idx="7">
                  <c:v>45339</c:v>
                </c:pt>
                <c:pt idx="8">
                  <c:v>45340</c:v>
                </c:pt>
                <c:pt idx="9">
                  <c:v>45341</c:v>
                </c:pt>
                <c:pt idx="10">
                  <c:v>45342</c:v>
                </c:pt>
                <c:pt idx="11">
                  <c:v>45343</c:v>
                </c:pt>
                <c:pt idx="12">
                  <c:v>45344</c:v>
                </c:pt>
                <c:pt idx="13">
                  <c:v>45345</c:v>
                </c:pt>
                <c:pt idx="14">
                  <c:v>45346</c:v>
                </c:pt>
                <c:pt idx="15">
                  <c:v>45347</c:v>
                </c:pt>
                <c:pt idx="16">
                  <c:v>45348</c:v>
                </c:pt>
                <c:pt idx="17">
                  <c:v>45349</c:v>
                </c:pt>
                <c:pt idx="18">
                  <c:v>45350</c:v>
                </c:pt>
                <c:pt idx="19">
                  <c:v>45351</c:v>
                </c:pt>
                <c:pt idx="20">
                  <c:v>45352</c:v>
                </c:pt>
                <c:pt idx="21">
                  <c:v>45353</c:v>
                </c:pt>
                <c:pt idx="22">
                  <c:v>45354</c:v>
                </c:pt>
                <c:pt idx="23">
                  <c:v>45355</c:v>
                </c:pt>
                <c:pt idx="24">
                  <c:v>45356</c:v>
                </c:pt>
                <c:pt idx="25">
                  <c:v>45357</c:v>
                </c:pt>
                <c:pt idx="26">
                  <c:v>45358</c:v>
                </c:pt>
                <c:pt idx="27">
                  <c:v>45359</c:v>
                </c:pt>
                <c:pt idx="28">
                  <c:v>45360</c:v>
                </c:pt>
                <c:pt idx="29">
                  <c:v>45361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TECHNICAL ANALYSIS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WORK BREAKDOWN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SYSTEM DESIGN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SCAFFOLDING PROJECT BACKEND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TODAY()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2024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2024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2024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2024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{50B05B92-1306-4D94-98D5-77BCCA437DF6}</c15:txfldGUID>
                      <c15:f>calcs!$E$72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{DBC0FD6C-F852-435A-8B68-910222659836}</c15:txfldGUID>
                      <c15:f>calcs!$F$72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{AAA2367D-4B20-4DE6-8199-4794034DED54}</c15:txfldGUID>
                      <c15:f>calcs!$G$72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{42A11965-C82A-4329-BD01-A374B085E225}</c15:txfldGUID>
                      <c15:f>calcs!$H$72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{45363425-9B34-4914-B834-CCD349A86DF2}</c15:txfldGUID>
                      <c15:f>calcs!$I$72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{C5A9DAF7-323D-4DAE-9DE8-E47CD9A7452D}</c15:txfldGUID>
                      <c15:f>calcs!$J$72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{0C303E25-7C37-4E3E-A85B-35866517E5B5}</c15:txfldGUID>
                      <c15:f>calcs!$K$72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{93DE3ED8-B010-4348-A50F-5EA14577CA41}</c15:txfldGUID>
                      <c15:f>calcs!$L$72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{39E56109-A300-47C3-BB43-97E5649D2D69}</c15:txfldGUID>
                      <c15:f>calcs!$M$72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{CB2F7C55-D75A-48AB-A4D3-667E4ECF4F8B}</c15:txfldGUID>
                      <c15:f>calcs!$N$72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{4F99959F-6BE0-4A19-8A25-F2EF0E254314}</c15:txfldGUID>
                      <c15:f>calcs!$O$72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{800913D2-8CC9-4AB4-8A31-9CAD56AF5A0F}</c15:txfldGUID>
                      <c15:f>calcs!$P$72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{B158CA98-5272-4861-8C4F-B49D37567682}</c15:txfldGUID>
                      <c15:f>calcs!$Q$72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{2FADAAF4-A785-465D-87FA-4DD953B4E72C}</c15:txfldGUID>
                      <c15:f>calcs!$R$72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{2A578CEB-E2F0-411C-8CF3-6A82C89DC6A5}</c15:txfldGUID>
                      <c15:f>calcs!$S$72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{E19D1A67-E5C0-4E4D-97C7-080735853ED9}</c15:txfldGUID>
                      <c15:f>calcs!$T$72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{AA2C809F-9D67-497A-B2BA-695E04B76E88}</c15:txfldGUID>
                      <c15:f>calcs!$U$72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{11DBFB4B-8E75-4B62-93E7-30B1A43D4787}</c15:txfldGUID>
                      <c15:f>calcs!$V$72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{718F1DA8-684A-42E7-8D22-7079683589B6}</c15:txfldGUID>
                      <c15:f>calcs!$W$72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{1C9D1395-8E7D-45CB-A88E-72EA438C208C}</c15:txfldGUID>
                      <c15:f>calcs!$X$72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{21853CD6-CE2F-4900-9C24-B114FE42BAD6}</c15:txfldGUID>
                      <c15:f>calcs!$Y$72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{703911D4-C178-430B-8DE3-717A469C0CA1}</c15:txfldGUID>
                      <c15:f>calcs!$Z$72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{9452A728-C611-4F1E-83AF-60DDFAC8B48F}</c15:txfldGUID>
                      <c15:f>calcs!$AA$72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{204FB7F9-3BBF-47FC-90C1-D2AEBB310F6C}</c15:txfldGUID>
                      <c15:f>calcs!$AB$72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{5BC3A989-8CF6-42B4-B6E5-8B77639E3D04}</c15:txfldGUID>
                      <c15:f>calcs!$AC$72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{C6F056FA-DB3C-4DD5-9AB2-DBEE24984C8A}</c15:txfldGUID>
                      <c15:f>calcs!$AD$72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{1E4D0E64-5659-47BD-A7A1-68D1465D1F81}</c15:txfldGUID>
                      <c15:f>calcs!$AE$72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{A94AFEEE-FED5-49B5-8A3A-FA137430B828}</c15:txfldGUID>
                      <c15:f>calcs!$AF$72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{ABA21EB0-1879-4E52-B0E4-DFFDF0FDD27C}</c15:txfldGUID>
                      <c15:f>calcs!$AG$72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{1B7D6F1A-6FFE-4F24-BE18-68801B5EF3D8}</c15:txfldGUID>
                      <c15:f>calcs!$AH$72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{9F70EB8E-EA66-4D0D-A4CD-E920C15C2480}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{670D88B4-1DBD-4B20-95A9-B18A25835DE1}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{DCA1C581-97DF-4EBF-849C-BDF5550F6919}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{A85C17C9-B7A0-4B69-89CA-A4CCC38AB8B0}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{E5448869-EAA3-4A72-B619-5EF44186E7E6}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{5D424019-D21F-4EF8-AD9F-78EB6AC6143D}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{6F55153A-42A6-4F47-B8FD-84C9B481CE39}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{34AA9A40-67E2-4713-B1FF-75EDB5F02D72}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{B6809E0F-F303-4CCC-81EF-059837FE8C9E}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{F3FC8816-29D1-453C-B120-206A86AA37EC}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{D99465D2-7799-4E60-9372-2AA43C2155C8}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{8A505A5E-3D8F-48E5-90BB-4A128C32D3EF}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{3634798F-2EFF-4175-8E1C-BA6E77C3C623}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{A13B12DB-2290-4831-82E9-ABE4F2CF3C8E}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{9FF6AA23-B371-45CC-9322-0F2D8258C19C}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{488B6E3C-B2D2-4F5A-B1DD-AA513C1A0B33}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{35BB87F7-B79F-408D-A277-3DA97E1D6BD0}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{BAB01DC5-8EA9-4FB2-88D1-3A46CFECDDB5}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{76CCB415-E31B-45EC-AC91-5F4CB73CC702}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{AF73D015-D0C9-4D08-8AF7-07683E156849}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{F7738B58-5B14-49C7-BC29-3C373FDA8D44}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{D9441D3D-D050-4890-8BC8-AEEBB7587BF6}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{297855D9-08DC-4F8A-83FC-AD1DE4E8E33A}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{E9D5A98B-D4BB-4BFD-8258-F962873A9C29}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{F30A2958-2995-43CB-A8B2-B427BB2C1F21}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{62DE93AF-5603-4DB6-9A52-ED1688EA6E72}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{E2D63FFD-5E0F-4DBC-AAEF-DA15F8003A8A}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{BB25CB08-A957-49AF-AB0A-2210045AC061}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{80C69722-CFEC-4090-82C6-EAE615D03E17}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{69C0DC14-9303-4B81-9F94-490E2DF85A7C}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2024 -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2024 -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19050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8821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 dataDxfId="1">
      <calculatedColumnFormula>D4+10</calculatedColumnFormula>
    </tableColumn>
    <tableColumn id="3" xr3:uid="{00000000-0010-0000-0000-000003000000}" name="END" dataDxfId="0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F14" sqref="F14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style="1" customWidth="1"/>
    <col min="6" max="6" width="67.140625" customWidth="1"/>
    <col min="7" max="7" width="4.5703125" customWidth="1"/>
    <col min="8" max="8" width="4.7109375" customWidth="1"/>
  </cols>
  <sheetData>
    <row r="1" spans="1:7" s="3" customFormat="1" ht="35.1" customHeight="1" thickBot="1" x14ac:dyDescent="0.3">
      <c r="A1" s="4"/>
      <c r="B1" s="5"/>
      <c r="C1" s="12" t="s">
        <v>1</v>
      </c>
      <c r="D1" s="12"/>
      <c r="E1" s="12"/>
      <c r="F1" s="12"/>
      <c r="G1" s="12"/>
    </row>
    <row r="2" spans="1:7" ht="315.95" customHeight="1" thickTop="1" x14ac:dyDescent="0.25">
      <c r="C2" s="13" t="s">
        <v>2</v>
      </c>
      <c r="D2" s="13"/>
      <c r="E2" s="13"/>
      <c r="F2" s="13"/>
      <c r="G2" s="13"/>
    </row>
    <row r="3" spans="1:7" s="6" customFormat="1" ht="35.1" customHeight="1" x14ac:dyDescent="0.25">
      <c r="C3" s="7" t="s">
        <v>3</v>
      </c>
      <c r="D3" s="8">
        <f>DATE(2024,2,10)</f>
        <v>45332</v>
      </c>
    </row>
    <row r="4" spans="1:7" ht="21" customHeight="1" x14ac:dyDescent="0.25">
      <c r="B4" t="s">
        <v>0</v>
      </c>
      <c r="C4" s="9" t="s">
        <v>4</v>
      </c>
      <c r="D4" s="9" t="s">
        <v>6</v>
      </c>
      <c r="E4" s="9" t="s">
        <v>7</v>
      </c>
      <c r="F4" s="9" t="s">
        <v>8</v>
      </c>
    </row>
    <row r="5" spans="1:7" ht="35.1" customHeight="1" x14ac:dyDescent="0.25">
      <c r="B5">
        <f>ROW(B5)-calcs!$D$5</f>
        <v>-7</v>
      </c>
      <c r="C5" t="s">
        <v>5</v>
      </c>
      <c r="D5" s="11">
        <f>$D$3+3</f>
        <v>45335</v>
      </c>
      <c r="E5" s="11"/>
      <c r="F5" t="s">
        <v>22</v>
      </c>
    </row>
    <row r="6" spans="1:7" ht="35.1" customHeight="1" x14ac:dyDescent="0.25">
      <c r="B6">
        <f>ROW(B6)-calcs!$D$5</f>
        <v>-6</v>
      </c>
      <c r="C6" t="s">
        <v>23</v>
      </c>
      <c r="D6" s="11">
        <f>D5+10</f>
        <v>45345</v>
      </c>
      <c r="E6" s="11">
        <f>Activities[[#This Row],[START]]+3</f>
        <v>45348</v>
      </c>
      <c r="F6" t="s">
        <v>24</v>
      </c>
    </row>
    <row r="7" spans="1:7" ht="35.1" customHeight="1" x14ac:dyDescent="0.25">
      <c r="B7">
        <f>ROW(B7)-calcs!$D$5</f>
        <v>-5</v>
      </c>
      <c r="C7" t="s">
        <v>25</v>
      </c>
      <c r="D7" s="11">
        <f>D6+1</f>
        <v>45346</v>
      </c>
      <c r="E7" s="11">
        <f>Activities[[#This Row],[START]]+3</f>
        <v>45349</v>
      </c>
      <c r="F7" t="s">
        <v>26</v>
      </c>
    </row>
    <row r="8" spans="1:7" ht="35.1" customHeight="1" x14ac:dyDescent="0.25">
      <c r="B8">
        <f>ROW(B8)-calcs!$D$5</f>
        <v>-4</v>
      </c>
      <c r="C8" t="s">
        <v>27</v>
      </c>
      <c r="D8" s="11">
        <f>D7+5</f>
        <v>45351</v>
      </c>
      <c r="E8" s="11"/>
    </row>
    <row r="9" spans="1:7" ht="35.1" customHeight="1" x14ac:dyDescent="0.25">
      <c r="B9">
        <f>ROW(B9)-calcs!$D$5</f>
        <v>-3</v>
      </c>
      <c r="C9" t="s">
        <v>28</v>
      </c>
      <c r="D9" s="11">
        <f t="shared" ref="D9:D15" si="0">D8+10</f>
        <v>45361</v>
      </c>
      <c r="E9" s="11">
        <f>Activities[[#This Row],[START]]+9</f>
        <v>45370</v>
      </c>
      <c r="F9" t="s">
        <v>33</v>
      </c>
    </row>
    <row r="10" spans="1:7" ht="35.1" customHeight="1" x14ac:dyDescent="0.25">
      <c r="B10">
        <f>ROW(B10)-calcs!$D$5</f>
        <v>-2</v>
      </c>
      <c r="C10" t="s">
        <v>29</v>
      </c>
      <c r="D10" s="11">
        <f t="shared" si="0"/>
        <v>45371</v>
      </c>
      <c r="E10" s="11">
        <f>Activities[[#This Row],[START]]+8</f>
        <v>45379</v>
      </c>
      <c r="F10" t="s">
        <v>32</v>
      </c>
    </row>
    <row r="11" spans="1:7" ht="35.1" customHeight="1" x14ac:dyDescent="0.25">
      <c r="B11">
        <f>ROW(B11)-calcs!$D$5</f>
        <v>-1</v>
      </c>
      <c r="C11" t="s">
        <v>30</v>
      </c>
      <c r="D11" s="11">
        <f>D10+10</f>
        <v>45381</v>
      </c>
      <c r="E11" s="11">
        <f>Activities[[#This Row],[START]]+2</f>
        <v>45383</v>
      </c>
      <c r="F11" t="s">
        <v>31</v>
      </c>
    </row>
    <row r="12" spans="1:7" ht="35.1" customHeight="1" x14ac:dyDescent="0.25">
      <c r="B12">
        <f>ROW(B12)-calcs!$D$5</f>
        <v>0</v>
      </c>
      <c r="C12" t="s">
        <v>34</v>
      </c>
      <c r="D12" s="11">
        <f t="shared" si="0"/>
        <v>45391</v>
      </c>
      <c r="E12" s="11"/>
    </row>
    <row r="13" spans="1:7" ht="35.1" customHeight="1" x14ac:dyDescent="0.25">
      <c r="B13">
        <f>ROW(B13)-calcs!$D$5</f>
        <v>1</v>
      </c>
      <c r="C13" t="s">
        <v>35</v>
      </c>
      <c r="D13" s="11">
        <f>D12+10</f>
        <v>45401</v>
      </c>
      <c r="E13" s="11">
        <f>Activities[[#This Row],[START]]+2</f>
        <v>45403</v>
      </c>
      <c r="F13" t="s">
        <v>40</v>
      </c>
    </row>
    <row r="14" spans="1:7" ht="35.1" customHeight="1" x14ac:dyDescent="0.25">
      <c r="B14">
        <f>ROW(B14)-calcs!$D$5</f>
        <v>2</v>
      </c>
      <c r="C14" t="s">
        <v>39</v>
      </c>
      <c r="D14" s="11">
        <f t="shared" si="0"/>
        <v>45411</v>
      </c>
      <c r="E14" s="11">
        <f>Activities[[#This Row],[START]]+2</f>
        <v>45413</v>
      </c>
    </row>
    <row r="15" spans="1:7" ht="35.1" customHeight="1" x14ac:dyDescent="0.25">
      <c r="B15">
        <f>ROW(B15)-calcs!$D$5</f>
        <v>3</v>
      </c>
      <c r="C15" t="s">
        <v>37</v>
      </c>
      <c r="D15" s="11">
        <f t="shared" si="0"/>
        <v>45421</v>
      </c>
      <c r="E15" s="11">
        <f>Activities[[#This Row],[START]]+2</f>
        <v>45423</v>
      </c>
      <c r="F15" t="s">
        <v>38</v>
      </c>
    </row>
    <row r="16" spans="1:7" ht="35.1" customHeight="1" x14ac:dyDescent="0.25">
      <c r="B16">
        <f>ROW(B16)-calcs!$D$5</f>
        <v>4</v>
      </c>
      <c r="C16" t="s">
        <v>36</v>
      </c>
      <c r="D16" s="11">
        <f>D15+10</f>
        <v>45431</v>
      </c>
      <c r="E16" s="11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to the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ignoredErrors>
    <ignoredError sqref="D5 E6:E7 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9525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1" max="1" width="9.7109375" customWidth="1"/>
    <col min="3" max="3" width="17.42578125" customWidth="1"/>
    <col min="4" max="4" width="18" customWidth="1"/>
    <col min="5" max="34" width="11.7109375" customWidth="1"/>
    <col min="35" max="35" width="17.5703125" customWidth="1"/>
  </cols>
  <sheetData>
    <row r="1" spans="1:6" ht="90" x14ac:dyDescent="0.25">
      <c r="A1" t="s">
        <v>9</v>
      </c>
    </row>
    <row r="3" spans="1:6" x14ac:dyDescent="0.25">
      <c r="C3" t="s">
        <v>12</v>
      </c>
      <c r="D3" s="1">
        <f ca="1">TODAY()</f>
        <v>45425</v>
      </c>
      <c r="E3" s="1"/>
    </row>
    <row r="4" spans="1:6" x14ac:dyDescent="0.25">
      <c r="D4">
        <v>5</v>
      </c>
    </row>
    <row r="5" spans="1:6" x14ac:dyDescent="0.25">
      <c r="C5" t="s">
        <v>13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10" t="s">
        <v>14</v>
      </c>
      <c r="D9">
        <f>SUMPRODUCT( ((Activities[START]&gt;=StartDateWindow)+(Activities[END]&gt;=StartDateWindow)&gt;0)*(Activities[START]&lt;=(StartDateWindow+WindowDays-1)) )</f>
        <v>5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4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10"/>
      <c r="E13" t="e">
        <f>NA()</f>
        <v>#N/A</v>
      </c>
    </row>
    <row r="14" spans="1:6" x14ac:dyDescent="0.25">
      <c r="C14" s="10"/>
      <c r="E14" t="e">
        <f>NA()</f>
        <v>#N/A</v>
      </c>
    </row>
    <row r="15" spans="1:6" x14ac:dyDescent="0.25">
      <c r="C15" s="10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10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10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5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25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-7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-6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-5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-4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-3</v>
      </c>
    </row>
    <row r="25" spans="1:35" ht="30" x14ac:dyDescent="0.25">
      <c r="C25" t="s">
        <v>15</v>
      </c>
      <c r="D25" s="1">
        <f>StartDate+WindowOffset</f>
        <v>45332</v>
      </c>
    </row>
    <row r="26" spans="1:35" x14ac:dyDescent="0.25">
      <c r="C26" t="s">
        <v>16</v>
      </c>
      <c r="D26">
        <v>0</v>
      </c>
    </row>
    <row r="28" spans="1:35" x14ac:dyDescent="0.25">
      <c r="C28" t="s">
        <v>17</v>
      </c>
      <c r="D28" s="10">
        <f>'Project Timeline'!D3</f>
        <v>45332</v>
      </c>
    </row>
    <row r="29" spans="1:35" x14ac:dyDescent="0.25">
      <c r="C29" t="s">
        <v>18</v>
      </c>
      <c r="D29">
        <v>30</v>
      </c>
    </row>
    <row r="31" spans="1:35" x14ac:dyDescent="0.25">
      <c r="A31" t="s">
        <v>10</v>
      </c>
      <c r="B31" t="s">
        <v>11</v>
      </c>
      <c r="C31" t="s">
        <v>19</v>
      </c>
      <c r="D31" t="s">
        <v>20</v>
      </c>
      <c r="E31" s="1">
        <f>StartDateWindow</f>
        <v>45332</v>
      </c>
      <c r="F31" s="1">
        <f t="shared" ref="F31:AI31" si="1">E31+1</f>
        <v>45333</v>
      </c>
      <c r="G31" s="1">
        <f t="shared" si="1"/>
        <v>45334</v>
      </c>
      <c r="H31" s="1">
        <f t="shared" si="1"/>
        <v>45335</v>
      </c>
      <c r="I31" s="1">
        <f t="shared" si="1"/>
        <v>45336</v>
      </c>
      <c r="J31" s="1">
        <f t="shared" si="1"/>
        <v>45337</v>
      </c>
      <c r="K31" s="1">
        <f t="shared" si="1"/>
        <v>45338</v>
      </c>
      <c r="L31" s="1">
        <f t="shared" si="1"/>
        <v>45339</v>
      </c>
      <c r="M31" s="1">
        <f t="shared" si="1"/>
        <v>45340</v>
      </c>
      <c r="N31" s="1">
        <f t="shared" si="1"/>
        <v>45341</v>
      </c>
      <c r="O31" s="1">
        <f t="shared" si="1"/>
        <v>45342</v>
      </c>
      <c r="P31" s="1">
        <f t="shared" si="1"/>
        <v>45343</v>
      </c>
      <c r="Q31" s="1">
        <f t="shared" si="1"/>
        <v>45344</v>
      </c>
      <c r="R31" s="1">
        <f t="shared" si="1"/>
        <v>45345</v>
      </c>
      <c r="S31" s="1">
        <f t="shared" si="1"/>
        <v>45346</v>
      </c>
      <c r="T31" s="1">
        <f t="shared" si="1"/>
        <v>45347</v>
      </c>
      <c r="U31" s="1">
        <f t="shared" si="1"/>
        <v>45348</v>
      </c>
      <c r="V31" s="1">
        <f t="shared" si="1"/>
        <v>45349</v>
      </c>
      <c r="W31" s="1">
        <f t="shared" si="1"/>
        <v>45350</v>
      </c>
      <c r="X31" s="1">
        <f t="shared" si="1"/>
        <v>45351</v>
      </c>
      <c r="Y31" s="1">
        <f t="shared" si="1"/>
        <v>45352</v>
      </c>
      <c r="Z31" s="1">
        <f t="shared" si="1"/>
        <v>45353</v>
      </c>
      <c r="AA31" s="1">
        <f t="shared" si="1"/>
        <v>45354</v>
      </c>
      <c r="AB31" s="1">
        <f t="shared" si="1"/>
        <v>45355</v>
      </c>
      <c r="AC31" s="1">
        <f t="shared" si="1"/>
        <v>45356</v>
      </c>
      <c r="AD31" s="1">
        <f t="shared" si="1"/>
        <v>45357</v>
      </c>
      <c r="AE31" s="1">
        <f t="shared" si="1"/>
        <v>45358</v>
      </c>
      <c r="AF31" s="1">
        <f t="shared" si="1"/>
        <v>45359</v>
      </c>
      <c r="AG31" s="1">
        <f t="shared" si="1"/>
        <v>45360</v>
      </c>
      <c r="AH31" s="1">
        <f t="shared" si="1"/>
        <v>45361</v>
      </c>
      <c r="AI31" s="1">
        <f t="shared" si="1"/>
        <v>45362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>
        <f t="shared" ca="1" si="2"/>
        <v>-7</v>
      </c>
      <c r="D36" t="str">
        <f ca="1">INDEX(Activities[ACTIVITY],MATCH($C36,Activities[ID],0))</f>
        <v>Project Start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30" x14ac:dyDescent="0.25">
      <c r="A37">
        <f t="shared" si="3"/>
        <v>6.3000000000000007</v>
      </c>
      <c r="B37">
        <v>6</v>
      </c>
      <c r="C37">
        <f t="shared" ca="1" si="2"/>
        <v>-6</v>
      </c>
      <c r="D37" t="str">
        <f ca="1">INDEX(Activities[ACTIVITY],MATCH($C37,Activities[ID],0))</f>
        <v>Technical Analysis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-5</v>
      </c>
      <c r="D38" t="str">
        <f ca="1">INDEX(Activities[ACTIVITY],MATCH($C38,Activities[ID],0))</f>
        <v>Work breakdown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25">
      <c r="A39">
        <f t="shared" si="3"/>
        <v>4.3000000000000007</v>
      </c>
      <c r="B39">
        <v>8</v>
      </c>
      <c r="C39">
        <f t="shared" ca="1" si="2"/>
        <v>-4</v>
      </c>
      <c r="D39" t="str">
        <f ca="1">INDEX(Activities[ACTIVITY],MATCH($C39,Activities[ID],0))</f>
        <v>System Design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-3</v>
      </c>
      <c r="D40" t="str">
        <f ca="1">INDEX(Activities[ACTIVITY],MATCH($C40,Activities[ID],0))</f>
        <v>Scaffolding Project Backend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45332</v>
      </c>
      <c r="F43" s="1">
        <f t="shared" ref="F43:AH43" si="4">F31</f>
        <v>45333</v>
      </c>
      <c r="G43" s="1">
        <f t="shared" si="4"/>
        <v>45334</v>
      </c>
      <c r="H43" s="1">
        <f t="shared" si="4"/>
        <v>45335</v>
      </c>
      <c r="I43" s="1">
        <f t="shared" si="4"/>
        <v>45336</v>
      </c>
      <c r="J43" s="1">
        <f t="shared" si="4"/>
        <v>45337</v>
      </c>
      <c r="K43" s="1">
        <f t="shared" si="4"/>
        <v>45338</v>
      </c>
      <c r="L43" s="1">
        <f t="shared" si="4"/>
        <v>45339</v>
      </c>
      <c r="M43" s="1">
        <f t="shared" si="4"/>
        <v>45340</v>
      </c>
      <c r="N43" s="1">
        <f t="shared" si="4"/>
        <v>45341</v>
      </c>
      <c r="O43" s="1">
        <f t="shared" si="4"/>
        <v>45342</v>
      </c>
      <c r="P43" s="1">
        <f t="shared" si="4"/>
        <v>45343</v>
      </c>
      <c r="Q43" s="1">
        <f t="shared" si="4"/>
        <v>45344</v>
      </c>
      <c r="R43" s="1">
        <f t="shared" si="4"/>
        <v>45345</v>
      </c>
      <c r="S43" s="1">
        <f t="shared" si="4"/>
        <v>45346</v>
      </c>
      <c r="T43" s="1">
        <f t="shared" si="4"/>
        <v>45347</v>
      </c>
      <c r="U43" s="1">
        <f t="shared" si="4"/>
        <v>45348</v>
      </c>
      <c r="V43" s="1">
        <f t="shared" si="4"/>
        <v>45349</v>
      </c>
      <c r="W43" s="1">
        <f t="shared" si="4"/>
        <v>45350</v>
      </c>
      <c r="X43" s="1">
        <f t="shared" si="4"/>
        <v>45351</v>
      </c>
      <c r="Y43" s="1">
        <f t="shared" si="4"/>
        <v>45352</v>
      </c>
      <c r="Z43" s="1">
        <f t="shared" si="4"/>
        <v>45353</v>
      </c>
      <c r="AA43" s="1">
        <f t="shared" si="4"/>
        <v>45354</v>
      </c>
      <c r="AB43" s="1">
        <f t="shared" si="4"/>
        <v>45355</v>
      </c>
      <c r="AC43" s="1">
        <f t="shared" si="4"/>
        <v>45356</v>
      </c>
      <c r="AD43" s="1">
        <f t="shared" si="4"/>
        <v>45357</v>
      </c>
      <c r="AE43" s="1">
        <f t="shared" si="4"/>
        <v>45358</v>
      </c>
      <c r="AF43" s="1">
        <f t="shared" si="4"/>
        <v>45359</v>
      </c>
      <c r="AG43" s="1">
        <f t="shared" si="4"/>
        <v>45360</v>
      </c>
      <c r="AH43" s="1">
        <f t="shared" si="4"/>
        <v>45361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>
        <f t="shared" ca="1" si="6"/>
        <v>-7</v>
      </c>
      <c r="D48" t="str">
        <f ca="1">UPPER(INDEX(Activities[ACTIVITY],MATCH($C48,Activities[ID],0)))</f>
        <v>PROJECT START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30" x14ac:dyDescent="0.25">
      <c r="C49">
        <f t="shared" ca="1" si="6"/>
        <v>-6</v>
      </c>
      <c r="D49" t="str">
        <f ca="1">UPPER(INDEX(Activities[ACTIVITY],MATCH($C49,Activities[ID],0)))</f>
        <v>TECHNICAL ANALYSIS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0" x14ac:dyDescent="0.25">
      <c r="C50">
        <f t="shared" ca="1" si="6"/>
        <v>-5</v>
      </c>
      <c r="D50" t="str">
        <f ca="1">UPPER(INDEX(Activities[ACTIVITY],MATCH($C50,Activities[ID],0)))</f>
        <v>WORK BREAKDOWN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5">
      <c r="C51">
        <f t="shared" ca="1" si="6"/>
        <v>-4</v>
      </c>
      <c r="D51" t="str">
        <f ca="1">UPPER(INDEX(Activities[ACTIVITY],MATCH($C51,Activities[ID],0)))</f>
        <v>SYSTEM DESIGN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45" x14ac:dyDescent="0.25">
      <c r="C52">
        <f t="shared" ca="1" si="6"/>
        <v>-3</v>
      </c>
      <c r="D52" t="str">
        <f ca="1">UPPER(INDEX(Activities[ACTIVITY],MATCH($C52,Activities[ID],0)))</f>
        <v>SCAFFOLDING PROJECT BACKEND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45332</v>
      </c>
      <c r="F55" s="1">
        <f t="shared" ref="F55:AH55" si="15">F31</f>
        <v>45333</v>
      </c>
      <c r="G55" s="1">
        <f t="shared" si="15"/>
        <v>45334</v>
      </c>
      <c r="H55" s="1">
        <f t="shared" si="15"/>
        <v>45335</v>
      </c>
      <c r="I55" s="1">
        <f t="shared" si="15"/>
        <v>45336</v>
      </c>
      <c r="J55" s="1">
        <f t="shared" si="15"/>
        <v>45337</v>
      </c>
      <c r="K55" s="1">
        <f t="shared" si="15"/>
        <v>45338</v>
      </c>
      <c r="L55" s="1">
        <f t="shared" si="15"/>
        <v>45339</v>
      </c>
      <c r="M55" s="1">
        <f t="shared" si="15"/>
        <v>45340</v>
      </c>
      <c r="N55" s="1">
        <f t="shared" si="15"/>
        <v>45341</v>
      </c>
      <c r="O55" s="1">
        <f t="shared" si="15"/>
        <v>45342</v>
      </c>
      <c r="P55" s="1">
        <f t="shared" si="15"/>
        <v>45343</v>
      </c>
      <c r="Q55" s="1">
        <f t="shared" si="15"/>
        <v>45344</v>
      </c>
      <c r="R55" s="1">
        <f t="shared" si="15"/>
        <v>45345</v>
      </c>
      <c r="S55" s="1">
        <f t="shared" si="15"/>
        <v>45346</v>
      </c>
      <c r="T55" s="1">
        <f t="shared" si="15"/>
        <v>45347</v>
      </c>
      <c r="U55" s="1">
        <f t="shared" si="15"/>
        <v>45348</v>
      </c>
      <c r="V55" s="1">
        <f t="shared" si="15"/>
        <v>45349</v>
      </c>
      <c r="W55" s="1">
        <f t="shared" si="15"/>
        <v>45350</v>
      </c>
      <c r="X55" s="1">
        <f t="shared" si="15"/>
        <v>45351</v>
      </c>
      <c r="Y55" s="1">
        <f t="shared" si="15"/>
        <v>45352</v>
      </c>
      <c r="Z55" s="1">
        <f t="shared" si="15"/>
        <v>45353</v>
      </c>
      <c r="AA55" s="1">
        <f t="shared" si="15"/>
        <v>45354</v>
      </c>
      <c r="AB55" s="1">
        <f t="shared" si="15"/>
        <v>45355</v>
      </c>
      <c r="AC55" s="1">
        <f t="shared" si="15"/>
        <v>45356</v>
      </c>
      <c r="AD55" s="1">
        <f t="shared" si="15"/>
        <v>45357</v>
      </c>
      <c r="AE55" s="1">
        <f t="shared" si="15"/>
        <v>45358</v>
      </c>
      <c r="AF55" s="1">
        <f t="shared" si="15"/>
        <v>45359</v>
      </c>
      <c r="AG55" s="1">
        <f t="shared" si="15"/>
        <v>45360</v>
      </c>
      <c r="AH55" s="1">
        <f t="shared" si="15"/>
        <v>45361</v>
      </c>
    </row>
    <row r="56" spans="3:34" x14ac:dyDescent="0.25">
      <c r="D56" t="s">
        <v>21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2">
        <f>DATE(YEAR(MIN(E55:AH55)),MONTH(MIN(E55:AH55)),1)</f>
        <v>45323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2" t="str">
        <f>TEXT(D58,"mmm yyyy") &amp; " - Top Band"</f>
        <v>Feb 2024 -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2"/>
    </row>
    <row r="61" spans="3:34" x14ac:dyDescent="0.25">
      <c r="D61" s="2">
        <f>EOMONTH(D58,0)+1</f>
        <v>45352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2" t="str">
        <f>TEXT(D61,"mmm yyyy") &amp; " - Top Band"</f>
        <v>Mar 2024 -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2"/>
    </row>
    <row r="65" spans="4:34" x14ac:dyDescent="0.25">
      <c r="D65" s="2">
        <f>D58+1</f>
        <v>45324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2">
        <f>D61+1</f>
        <v>45353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>
        <f t="shared" si="21"/>
        <v>0.5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SAT</v>
      </c>
      <c r="F70" t="str">
        <f t="shared" ref="F70:AH70" si="23">LEFT(UPPER(TEXT(F55,"ddd")),$D70)</f>
        <v>SUN</v>
      </c>
      <c r="G70" t="str">
        <f t="shared" si="23"/>
        <v>MON</v>
      </c>
      <c r="H70" t="str">
        <f t="shared" si="23"/>
        <v>TUE</v>
      </c>
      <c r="I70" t="str">
        <f t="shared" si="23"/>
        <v>WED</v>
      </c>
      <c r="J70" t="str">
        <f t="shared" si="23"/>
        <v>THU</v>
      </c>
      <c r="K70" t="str">
        <f t="shared" si="23"/>
        <v>FRI</v>
      </c>
      <c r="L70" t="str">
        <f t="shared" si="23"/>
        <v>SAT</v>
      </c>
      <c r="M70" t="str">
        <f t="shared" si="23"/>
        <v>SUN</v>
      </c>
      <c r="N70" t="str">
        <f t="shared" si="23"/>
        <v>MON</v>
      </c>
      <c r="O70" t="str">
        <f t="shared" si="23"/>
        <v>TUE</v>
      </c>
      <c r="P70" t="str">
        <f t="shared" si="23"/>
        <v>WED</v>
      </c>
      <c r="Q70" t="str">
        <f t="shared" si="23"/>
        <v>THU</v>
      </c>
      <c r="R70" t="str">
        <f t="shared" si="23"/>
        <v>FRI</v>
      </c>
      <c r="S70" t="str">
        <f t="shared" si="23"/>
        <v>SAT</v>
      </c>
      <c r="T70" t="str">
        <f t="shared" si="23"/>
        <v>SUN</v>
      </c>
      <c r="U70" t="str">
        <f t="shared" si="23"/>
        <v>MON</v>
      </c>
      <c r="V70" t="str">
        <f t="shared" si="23"/>
        <v>TUE</v>
      </c>
      <c r="W70" t="str">
        <f t="shared" si="23"/>
        <v>WED</v>
      </c>
      <c r="X70" t="str">
        <f t="shared" si="23"/>
        <v>THU</v>
      </c>
      <c r="Y70" t="str">
        <f t="shared" si="23"/>
        <v>FRI</v>
      </c>
      <c r="Z70" t="str">
        <f t="shared" si="23"/>
        <v>SAT</v>
      </c>
      <c r="AA70" t="str">
        <f t="shared" si="23"/>
        <v>SUN</v>
      </c>
      <c r="AB70" t="str">
        <f t="shared" si="23"/>
        <v>MON</v>
      </c>
      <c r="AC70" t="str">
        <f t="shared" si="23"/>
        <v>TUE</v>
      </c>
      <c r="AD70" t="str">
        <f t="shared" si="23"/>
        <v>WED</v>
      </c>
      <c r="AE70" t="str">
        <f t="shared" si="23"/>
        <v>THU</v>
      </c>
      <c r="AF70" t="str">
        <f t="shared" si="23"/>
        <v>FRI</v>
      </c>
      <c r="AG70" t="str">
        <f t="shared" si="23"/>
        <v>SAT</v>
      </c>
      <c r="AH70" t="str">
        <f t="shared" si="23"/>
        <v>SUN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10</v>
      </c>
      <c r="F72" t="str">
        <f t="shared" ref="F72:AH72" si="24">TEXT(F55,"dd")</f>
        <v>11</v>
      </c>
      <c r="G72" t="str">
        <f t="shared" si="24"/>
        <v>12</v>
      </c>
      <c r="H72" t="str">
        <f t="shared" si="24"/>
        <v>13</v>
      </c>
      <c r="I72" t="str">
        <f t="shared" si="24"/>
        <v>14</v>
      </c>
      <c r="J72" t="str">
        <f t="shared" si="24"/>
        <v>15</v>
      </c>
      <c r="K72" t="str">
        <f t="shared" si="24"/>
        <v>16</v>
      </c>
      <c r="L72" t="str">
        <f t="shared" si="24"/>
        <v>17</v>
      </c>
      <c r="M72" t="str">
        <f t="shared" si="24"/>
        <v>18</v>
      </c>
      <c r="N72" t="str">
        <f t="shared" si="24"/>
        <v>19</v>
      </c>
      <c r="O72" t="str">
        <f t="shared" si="24"/>
        <v>20</v>
      </c>
      <c r="P72" t="str">
        <f t="shared" si="24"/>
        <v>21</v>
      </c>
      <c r="Q72" t="str">
        <f t="shared" si="24"/>
        <v>22</v>
      </c>
      <c r="R72" t="str">
        <f t="shared" si="24"/>
        <v>23</v>
      </c>
      <c r="S72" t="str">
        <f t="shared" si="24"/>
        <v>24</v>
      </c>
      <c r="T72" t="str">
        <f t="shared" si="24"/>
        <v>25</v>
      </c>
      <c r="U72" t="str">
        <f t="shared" si="24"/>
        <v>26</v>
      </c>
      <c r="V72" t="str">
        <f t="shared" si="24"/>
        <v>27</v>
      </c>
      <c r="W72" t="str">
        <f t="shared" si="24"/>
        <v>28</v>
      </c>
      <c r="X72" t="str">
        <f t="shared" si="24"/>
        <v>29</v>
      </c>
      <c r="Y72" t="str">
        <f t="shared" si="24"/>
        <v>01</v>
      </c>
      <c r="Z72" t="str">
        <f t="shared" si="24"/>
        <v>02</v>
      </c>
      <c r="AA72" t="str">
        <f t="shared" si="24"/>
        <v>03</v>
      </c>
      <c r="AB72" t="str">
        <f t="shared" si="24"/>
        <v>04</v>
      </c>
      <c r="AC72" t="str">
        <f t="shared" si="24"/>
        <v>05</v>
      </c>
      <c r="AD72" t="str">
        <f t="shared" si="24"/>
        <v>06</v>
      </c>
      <c r="AE72" t="str">
        <f t="shared" si="24"/>
        <v>07</v>
      </c>
      <c r="AF72" t="str">
        <f t="shared" si="24"/>
        <v>08</v>
      </c>
      <c r="AG72" t="str">
        <f t="shared" si="24"/>
        <v>09</v>
      </c>
      <c r="AH72" t="str">
        <f t="shared" si="24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2018-06-07T07:32:46Z</dcterms:created>
  <dcterms:modified xsi:type="dcterms:W3CDTF">2024-05-13T05:18:06Z</dcterms:modified>
</cp:coreProperties>
</file>