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a\Desktop\csv2web\ngrib\data\"/>
    </mc:Choice>
  </mc:AlternateContent>
  <xr:revisionPtr revIDLastSave="0" documentId="13_ncr:1_{CA0ACD38-C014-4091-A5FA-F39F60565917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final" sheetId="1" r:id="rId1"/>
    <sheet name="final2" sheetId="2" r:id="rId2"/>
    <sheet name="Foglio3" sheetId="3" r:id="rId3"/>
    <sheet name="snow" sheetId="4" r:id="rId4"/>
  </sheet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4" l="1"/>
  <c r="D44" i="4"/>
  <c r="D45" i="4"/>
  <c r="D46" i="4"/>
  <c r="D47" i="4"/>
  <c r="D42" i="4"/>
  <c r="D23" i="4"/>
  <c r="C23" i="4"/>
  <c r="B23" i="4"/>
  <c r="B32" i="4" s="1"/>
  <c r="A23" i="4"/>
  <c r="A32" i="4" s="1"/>
  <c r="A41" i="4" s="1"/>
  <c r="H20" i="4"/>
  <c r="G20" i="4"/>
  <c r="F20" i="4"/>
  <c r="F30" i="4" s="1"/>
  <c r="E20" i="4"/>
  <c r="D20" i="4"/>
  <c r="D30" i="4" s="1"/>
  <c r="C20" i="4"/>
  <c r="C30" i="4" s="1"/>
  <c r="C39" i="4" s="1"/>
  <c r="C48" i="4" s="1"/>
  <c r="B20" i="4"/>
  <c r="B30" i="4" s="1"/>
  <c r="B39" i="4" s="1"/>
  <c r="B48" i="4" s="1"/>
  <c r="A20" i="4"/>
  <c r="A30" i="4" s="1"/>
  <c r="A39" i="4" s="1"/>
  <c r="A48" i="4" s="1"/>
  <c r="H19" i="4"/>
  <c r="G19" i="4"/>
  <c r="F19" i="4"/>
  <c r="F29" i="4" s="1"/>
  <c r="E19" i="4"/>
  <c r="D19" i="4"/>
  <c r="D29" i="4" s="1"/>
  <c r="C19" i="4"/>
  <c r="C29" i="4" s="1"/>
  <c r="C38" i="4" s="1"/>
  <c r="B19" i="4"/>
  <c r="B29" i="4" s="1"/>
  <c r="B38" i="4" s="1"/>
  <c r="A19" i="4"/>
  <c r="A29" i="4" s="1"/>
  <c r="A38" i="4" s="1"/>
  <c r="A47" i="4" s="1"/>
  <c r="A57" i="4" s="1"/>
  <c r="H18" i="4"/>
  <c r="G18" i="4"/>
  <c r="F18" i="4"/>
  <c r="F28" i="4" s="1"/>
  <c r="E18" i="4"/>
  <c r="D18" i="4"/>
  <c r="D28" i="4" s="1"/>
  <c r="C18" i="4"/>
  <c r="C28" i="4" s="1"/>
  <c r="C37" i="4" s="1"/>
  <c r="B18" i="4"/>
  <c r="B28" i="4" s="1"/>
  <c r="B37" i="4" s="1"/>
  <c r="A18" i="4"/>
  <c r="A28" i="4" s="1"/>
  <c r="A37" i="4" s="1"/>
  <c r="A46" i="4" s="1"/>
  <c r="A56" i="4" s="1"/>
  <c r="H17" i="4"/>
  <c r="G17" i="4"/>
  <c r="F17" i="4"/>
  <c r="F27" i="4" s="1"/>
  <c r="E17" i="4"/>
  <c r="E27" i="4" s="1"/>
  <c r="D36" i="4" s="1"/>
  <c r="D17" i="4"/>
  <c r="D27" i="4" s="1"/>
  <c r="C17" i="4"/>
  <c r="C27" i="4" s="1"/>
  <c r="C36" i="4" s="1"/>
  <c r="B17" i="4"/>
  <c r="B27" i="4" s="1"/>
  <c r="B36" i="4" s="1"/>
  <c r="A17" i="4"/>
  <c r="A27" i="4" s="1"/>
  <c r="A36" i="4" s="1"/>
  <c r="A45" i="4" s="1"/>
  <c r="A55" i="4" s="1"/>
  <c r="H16" i="4"/>
  <c r="G16" i="4"/>
  <c r="F16" i="4"/>
  <c r="F26" i="4" s="1"/>
  <c r="E16" i="4"/>
  <c r="D16" i="4"/>
  <c r="D26" i="4" s="1"/>
  <c r="C16" i="4"/>
  <c r="C26" i="4" s="1"/>
  <c r="C35" i="4" s="1"/>
  <c r="B16" i="4"/>
  <c r="B26" i="4" s="1"/>
  <c r="B35" i="4" s="1"/>
  <c r="A16" i="4"/>
  <c r="A26" i="4" s="1"/>
  <c r="A35" i="4" s="1"/>
  <c r="A44" i="4" s="1"/>
  <c r="A54" i="4" s="1"/>
  <c r="H15" i="4"/>
  <c r="G15" i="4"/>
  <c r="F15" i="4"/>
  <c r="F25" i="4" s="1"/>
  <c r="E15" i="4"/>
  <c r="D15" i="4"/>
  <c r="D25" i="4" s="1"/>
  <c r="C15" i="4"/>
  <c r="C25" i="4" s="1"/>
  <c r="C34" i="4" s="1"/>
  <c r="B15" i="4"/>
  <c r="B25" i="4" s="1"/>
  <c r="B34" i="4" s="1"/>
  <c r="A15" i="4"/>
  <c r="A25" i="4" s="1"/>
  <c r="A34" i="4" s="1"/>
  <c r="A43" i="4" s="1"/>
  <c r="A53" i="4" s="1"/>
  <c r="H14" i="4"/>
  <c r="G14" i="4"/>
  <c r="F14" i="4"/>
  <c r="F24" i="4" s="1"/>
  <c r="E14" i="4"/>
  <c r="D14" i="4"/>
  <c r="D24" i="4" s="1"/>
  <c r="C14" i="4"/>
  <c r="C24" i="4" s="1"/>
  <c r="C33" i="4" s="1"/>
  <c r="B14" i="4"/>
  <c r="B24" i="4" s="1"/>
  <c r="B33" i="4" s="1"/>
  <c r="A14" i="4"/>
  <c r="A24" i="4" s="1"/>
  <c r="A33" i="4" s="1"/>
  <c r="A42" i="4" s="1"/>
  <c r="A52" i="4" s="1"/>
  <c r="Q8" i="3"/>
  <c r="O8" i="3"/>
  <c r="N8" i="3"/>
  <c r="P8" i="3" s="1"/>
  <c r="L8" i="3"/>
  <c r="M8" i="3" s="1"/>
  <c r="J8" i="3"/>
  <c r="K8" i="3" s="1"/>
  <c r="H8" i="3"/>
  <c r="I8" i="3" s="1"/>
  <c r="G8" i="3"/>
  <c r="F8" i="3"/>
  <c r="E8" i="3"/>
  <c r="D8" i="3"/>
  <c r="C8" i="3"/>
  <c r="B8" i="3"/>
  <c r="A8" i="3"/>
  <c r="Q7" i="3"/>
  <c r="O7" i="3"/>
  <c r="N7" i="3"/>
  <c r="P7" i="3" s="1"/>
  <c r="L7" i="3"/>
  <c r="M7" i="3" s="1"/>
  <c r="J7" i="3"/>
  <c r="K7" i="3" s="1"/>
  <c r="H7" i="3"/>
  <c r="I7" i="3" s="1"/>
  <c r="G7" i="3"/>
  <c r="F7" i="3"/>
  <c r="E7" i="3"/>
  <c r="D7" i="3"/>
  <c r="C7" i="3"/>
  <c r="B7" i="3"/>
  <c r="A7" i="3"/>
  <c r="Q6" i="3"/>
  <c r="O6" i="3"/>
  <c r="N6" i="3"/>
  <c r="P6" i="3" s="1"/>
  <c r="L6" i="3"/>
  <c r="M6" i="3" s="1"/>
  <c r="J6" i="3"/>
  <c r="K6" i="3" s="1"/>
  <c r="H6" i="3"/>
  <c r="I6" i="3" s="1"/>
  <c r="G6" i="3"/>
  <c r="F6" i="3"/>
  <c r="E6" i="3"/>
  <c r="D6" i="3"/>
  <c r="C6" i="3"/>
  <c r="B6" i="3"/>
  <c r="A6" i="3"/>
  <c r="Q5" i="3"/>
  <c r="O5" i="3"/>
  <c r="N5" i="3"/>
  <c r="P5" i="3" s="1"/>
  <c r="L5" i="3"/>
  <c r="M5" i="3" s="1"/>
  <c r="J5" i="3"/>
  <c r="K5" i="3" s="1"/>
  <c r="H5" i="3"/>
  <c r="I5" i="3" s="1"/>
  <c r="G5" i="3"/>
  <c r="F5" i="3"/>
  <c r="E5" i="3"/>
  <c r="D5" i="3"/>
  <c r="C5" i="3"/>
  <c r="B5" i="3"/>
  <c r="A5" i="3"/>
  <c r="Q4" i="3"/>
  <c r="O4" i="3"/>
  <c r="N4" i="3"/>
  <c r="P4" i="3" s="1"/>
  <c r="L4" i="3"/>
  <c r="M4" i="3" s="1"/>
  <c r="J4" i="3"/>
  <c r="K4" i="3" s="1"/>
  <c r="H4" i="3"/>
  <c r="I4" i="3" s="1"/>
  <c r="G4" i="3"/>
  <c r="F4" i="3"/>
  <c r="E4" i="3"/>
  <c r="D4" i="3"/>
  <c r="C4" i="3"/>
  <c r="B4" i="3"/>
  <c r="A4" i="3"/>
  <c r="Q3" i="3"/>
  <c r="O3" i="3"/>
  <c r="N3" i="3"/>
  <c r="P3" i="3" s="1"/>
  <c r="L3" i="3"/>
  <c r="M3" i="3" s="1"/>
  <c r="J3" i="3"/>
  <c r="K3" i="3" s="1"/>
  <c r="H3" i="3"/>
  <c r="I3" i="3" s="1"/>
  <c r="G3" i="3"/>
  <c r="F3" i="3"/>
  <c r="E3" i="3"/>
  <c r="D3" i="3"/>
  <c r="C3" i="3"/>
  <c r="B3" i="3"/>
  <c r="A3" i="3"/>
  <c r="Q2" i="3"/>
  <c r="O2" i="3"/>
  <c r="N2" i="3"/>
  <c r="P2" i="3" s="1"/>
  <c r="L2" i="3"/>
  <c r="M2" i="3" s="1"/>
  <c r="J2" i="3"/>
  <c r="K2" i="3" s="1"/>
  <c r="H2" i="3"/>
  <c r="I2" i="3" s="1"/>
  <c r="G2" i="3"/>
  <c r="F2" i="3"/>
  <c r="E2" i="3"/>
  <c r="D2" i="3"/>
  <c r="C2" i="3"/>
  <c r="B2" i="3"/>
  <c r="A2" i="3"/>
  <c r="E24" i="4" l="1"/>
  <c r="D33" i="4" s="1"/>
  <c r="D52" i="4" s="1"/>
  <c r="E26" i="4"/>
  <c r="D35" i="4" s="1"/>
  <c r="E28" i="4"/>
  <c r="D37" i="4" s="1"/>
  <c r="D56" i="4" s="1"/>
  <c r="E30" i="4"/>
  <c r="D39" i="4" s="1"/>
  <c r="D48" i="4" s="1"/>
  <c r="F48" i="4" s="1"/>
  <c r="E29" i="4"/>
  <c r="D38" i="4" s="1"/>
  <c r="D57" i="4" s="1"/>
  <c r="E25" i="4"/>
  <c r="D34" i="4" s="1"/>
  <c r="D53" i="4"/>
  <c r="D55" i="4"/>
  <c r="B54" i="4"/>
  <c r="B44" i="4"/>
  <c r="C52" i="4"/>
  <c r="C42" i="4"/>
  <c r="B56" i="4"/>
  <c r="B46" i="4"/>
  <c r="C54" i="4"/>
  <c r="C44" i="4"/>
  <c r="B52" i="4"/>
  <c r="B42" i="4"/>
  <c r="B45" i="4"/>
  <c r="B55" i="4"/>
  <c r="C56" i="4"/>
  <c r="C46" i="4"/>
  <c r="B53" i="4"/>
  <c r="B43" i="4"/>
  <c r="B57" i="4"/>
  <c r="B47" i="4"/>
  <c r="C53" i="4"/>
  <c r="C43" i="4"/>
  <c r="C55" i="4"/>
  <c r="C45" i="4"/>
  <c r="C57" i="4"/>
  <c r="C47" i="4"/>
  <c r="F46" i="4" l="1"/>
  <c r="F56" i="4"/>
  <c r="F52" i="4"/>
  <c r="F42" i="4"/>
  <c r="F55" i="4"/>
  <c r="F53" i="4"/>
  <c r="F43" i="4"/>
  <c r="F57" i="4"/>
  <c r="F47" i="4"/>
  <c r="F45" i="4"/>
  <c r="D54" i="4"/>
  <c r="F54" i="4" s="1"/>
  <c r="F44" i="4"/>
</calcChain>
</file>

<file path=xl/sharedStrings.xml><?xml version="1.0" encoding="utf-8"?>
<sst xmlns="http://schemas.openxmlformats.org/spreadsheetml/2006/main" count="205" uniqueCount="177">
  <si>
    <t>TE -</t>
  </si>
  <si>
    <t>PRMSL - mean_sea_level</t>
  </si>
  <si>
    <t>VIS - surface</t>
  </si>
  <si>
    <t>GUST - surface</t>
  </si>
  <si>
    <t>HGT - 200_mb</t>
  </si>
  <si>
    <t>TMP - 200_mb</t>
  </si>
  <si>
    <t>RH - 200_mb</t>
  </si>
  <si>
    <t>TCDC - 200_mb</t>
  </si>
  <si>
    <t>VVEL - 200_mb</t>
  </si>
  <si>
    <t>UGRD - 200_mb</t>
  </si>
  <si>
    <t>VGRD - 200_mb</t>
  </si>
  <si>
    <t>ABSV - 200_mb</t>
  </si>
  <si>
    <t>HGT - 300_mb</t>
  </si>
  <si>
    <t>TMP - 300_mb</t>
  </si>
  <si>
    <t>RH - 300_mb</t>
  </si>
  <si>
    <t>TCDC - 300_mb</t>
  </si>
  <si>
    <t>VVEL - 300_mb</t>
  </si>
  <si>
    <t>UGRD - 300_mb</t>
  </si>
  <si>
    <t>VGRD - 300_mb</t>
  </si>
  <si>
    <t>ABSV - 300_mb</t>
  </si>
  <si>
    <t>HGT - 400_mb</t>
  </si>
  <si>
    <t>TMP - 400_mb</t>
  </si>
  <si>
    <t>RH - 400_mb</t>
  </si>
  <si>
    <t>TCDC - 400_mb</t>
  </si>
  <si>
    <t>VVEL - 400_mb</t>
  </si>
  <si>
    <t>UGRD - 400_mb</t>
  </si>
  <si>
    <t>VGRD - 400_mb</t>
  </si>
  <si>
    <t>ABSV - 400_mb</t>
  </si>
  <si>
    <t>HGT - 500_mb</t>
  </si>
  <si>
    <t>TMP - 500_mb</t>
  </si>
  <si>
    <t>RH - 500_mb</t>
  </si>
  <si>
    <t>TCDC - 500_mb</t>
  </si>
  <si>
    <t>VVEL - 500_mb</t>
  </si>
  <si>
    <t>UGRD - 500_mb</t>
  </si>
  <si>
    <t>VGRD - 500_mb</t>
  </si>
  <si>
    <t>ABSV - 500_mb</t>
  </si>
  <si>
    <t>HGT - 600_mb</t>
  </si>
  <si>
    <t>TMP - 600_mb</t>
  </si>
  <si>
    <t>RH - 600_mb</t>
  </si>
  <si>
    <t>TCDC - 600_mb</t>
  </si>
  <si>
    <t>VVEL - 600_mb</t>
  </si>
  <si>
    <t>UGRD - 600_mb</t>
  </si>
  <si>
    <t>VGRD - 600_mb</t>
  </si>
  <si>
    <t>ABSV - 600_mb</t>
  </si>
  <si>
    <t>HGT - 700_mb</t>
  </si>
  <si>
    <t>TMP - 700_mb</t>
  </si>
  <si>
    <t>RH - 700_mb</t>
  </si>
  <si>
    <t>TCDC - 700_mb</t>
  </si>
  <si>
    <t>VVEL - 700_mb</t>
  </si>
  <si>
    <t>UGRD - 700_mb</t>
  </si>
  <si>
    <t>VGRD - 700_mb</t>
  </si>
  <si>
    <t>ABSV - 700_mb</t>
  </si>
  <si>
    <t>HGT - 850_mb</t>
  </si>
  <si>
    <t>TMP - 850_mb</t>
  </si>
  <si>
    <t>RH - 850_mb</t>
  </si>
  <si>
    <t>TCDC - 850_mb</t>
  </si>
  <si>
    <t>VVEL - 850_mb</t>
  </si>
  <si>
    <t>UGRD - 850_mb</t>
  </si>
  <si>
    <t>VGRD - 850_mb</t>
  </si>
  <si>
    <t>ABSV - 850_mb</t>
  </si>
  <si>
    <t>HGT - 925_mb</t>
  </si>
  <si>
    <t>TMP - 925_mb</t>
  </si>
  <si>
    <t>RH - 925_mb</t>
  </si>
  <si>
    <t>TCDC - 925_mb</t>
  </si>
  <si>
    <t>VVEL - 925_mb</t>
  </si>
  <si>
    <t>UGRD - 925_mb</t>
  </si>
  <si>
    <t>VGRD - 925_mb</t>
  </si>
  <si>
    <t>ABSV - 925_mb</t>
  </si>
  <si>
    <t>HGT - 950_mb</t>
  </si>
  <si>
    <t>TMP - 950_mb</t>
  </si>
  <si>
    <t>RH - 950_mb</t>
  </si>
  <si>
    <t>TCDC - 950_mb</t>
  </si>
  <si>
    <t>VVEL - 950_mb</t>
  </si>
  <si>
    <t>UGRD - 950_mb</t>
  </si>
  <si>
    <t>VGRD - 950_mb</t>
  </si>
  <si>
    <t>ABSV - 950_mb</t>
  </si>
  <si>
    <t>var2_4_2 - surface</t>
  </si>
  <si>
    <t>HGT - 975_mb</t>
  </si>
  <si>
    <t>TMP - 975_mb</t>
  </si>
  <si>
    <t>RH - 975_mb</t>
  </si>
  <si>
    <t>TCDC - 975_mb</t>
  </si>
  <si>
    <t>VVEL - 975_mb</t>
  </si>
  <si>
    <t>UGRD - 975_mb</t>
  </si>
  <si>
    <t>VGRD - 975_mb</t>
  </si>
  <si>
    <t>ABSV - 975_mb</t>
  </si>
  <si>
    <t>TMP - 1000_mb</t>
  </si>
  <si>
    <t>RH - 1000_mb</t>
  </si>
  <si>
    <t>TCDC - 1000_mb</t>
  </si>
  <si>
    <t>VVEL - 1000_mb</t>
  </si>
  <si>
    <t>UGRD - 1000_mb</t>
  </si>
  <si>
    <t>VGRD - 1000_mb</t>
  </si>
  <si>
    <t>ABSV - 1000_mb</t>
  </si>
  <si>
    <t>HGT - 1000_mb</t>
  </si>
  <si>
    <t>HGT - surface</t>
  </si>
  <si>
    <t>TMP - surface</t>
  </si>
  <si>
    <t>SNOD - surface</t>
  </si>
  <si>
    <t>PEVPR - surface</t>
  </si>
  <si>
    <t>TMP - 2_m_above_ground</t>
  </si>
  <si>
    <t>DPT - 2_m_above_ground</t>
  </si>
  <si>
    <t>RH - 2_m_above_ground</t>
  </si>
  <si>
    <t>UGRD - 10_m_above_ground</t>
  </si>
  <si>
    <t>VGRD - 10_m_above_ground</t>
  </si>
  <si>
    <t>CPOFP - surface</t>
  </si>
  <si>
    <t>CPRAT - surface</t>
  </si>
  <si>
    <t>PRATE - surface</t>
  </si>
  <si>
    <t>APCP - surface</t>
  </si>
  <si>
    <t>ACPCP - surface</t>
  </si>
  <si>
    <t>CSNOW - surface</t>
  </si>
  <si>
    <t>CICEP - surface</t>
  </si>
  <si>
    <t>CFRZR - surface</t>
  </si>
  <si>
    <t>CRAIN - surface</t>
  </si>
  <si>
    <t>SUNSD - surface</t>
  </si>
  <si>
    <t>LFTX - surface</t>
  </si>
  <si>
    <t>CAPE - surface</t>
  </si>
  <si>
    <t>CIN - surface</t>
  </si>
  <si>
    <t>LCDC - low_cloud_layer</t>
  </si>
  <si>
    <t>MCDC - middle_cloud_layer</t>
  </si>
  <si>
    <t>HCDC - high_cloud_layer</t>
  </si>
  <si>
    <t>HLCY - 3000-0_m_above_ground</t>
  </si>
  <si>
    <t>HGT - 0C_isotherm</t>
  </si>
  <si>
    <t>RH - 0C_isotherm</t>
  </si>
  <si>
    <t>ICEC - surface</t>
  </si>
  <si>
    <t xml:space="preserve"> 1</t>
  </si>
  <si>
    <t>Values</t>
  </si>
  <si>
    <t>Max di TMP - 2_m_above_ground</t>
  </si>
  <si>
    <t>Min di TMP - 2_m_above_ground</t>
  </si>
  <si>
    <t>Media di TMP - 2_m_above_ground</t>
  </si>
  <si>
    <t>Media di RH - 2_m_above_ground</t>
  </si>
  <si>
    <t>Media di DPT - 2_m_above_ground</t>
  </si>
  <si>
    <t>Media di UGRD - 10_m_above_ground</t>
  </si>
  <si>
    <t>Media di VGRD - 10_m_above_ground</t>
  </si>
  <si>
    <t>Max di LCDC - low_cloud_layer2</t>
  </si>
  <si>
    <t>Media di MCDC - middle_cloud_layer2</t>
  </si>
  <si>
    <t>Max di PRATE - surface</t>
  </si>
  <si>
    <t>Max di CRAIN - surface2</t>
  </si>
  <si>
    <t>Max di CSNOW - surface</t>
  </si>
  <si>
    <t>03-dic</t>
  </si>
  <si>
    <t>04-dic</t>
  </si>
  <si>
    <t>05-dic</t>
  </si>
  <si>
    <t>06-dic</t>
  </si>
  <si>
    <t>07-dic</t>
  </si>
  <si>
    <t>Totale complessivo</t>
  </si>
  <si>
    <t>Giorni</t>
  </si>
  <si>
    <t>Max (°C)</t>
  </si>
  <si>
    <t>Min (°C)</t>
  </si>
  <si>
    <t>MEDIA</t>
  </si>
  <si>
    <t>Umidita’</t>
  </si>
  <si>
    <t>Direzione</t>
  </si>
  <si>
    <t>Velocita’</t>
  </si>
  <si>
    <t>Cielo</t>
  </si>
  <si>
    <t>Nebbia</t>
  </si>
  <si>
    <t>Pioggia</t>
  </si>
  <si>
    <t>Neve</t>
  </si>
  <si>
    <t>Min - TMP - 850_mb</t>
  </si>
  <si>
    <t>Average - RH - 850_mb</t>
  </si>
  <si>
    <t>Average - RH - 700_mb</t>
  </si>
  <si>
    <t>Average - UGRD - 850_mb</t>
  </si>
  <si>
    <t>Average - VGRD - 850_mb</t>
  </si>
  <si>
    <t>Average - UGRD - 1000_mb</t>
  </si>
  <si>
    <t>Average - VGRD - 1000_mb</t>
  </si>
  <si>
    <t>Data</t>
  </si>
  <si>
    <t>Min850</t>
  </si>
  <si>
    <t>RH850</t>
  </si>
  <si>
    <t>RH700</t>
  </si>
  <si>
    <t>U850</t>
  </si>
  <si>
    <t>V850</t>
  </si>
  <si>
    <t>U1000</t>
  </si>
  <si>
    <t>V1000</t>
  </si>
  <si>
    <t>RH850-700</t>
  </si>
  <si>
    <t>V850-1000</t>
  </si>
  <si>
    <t>f1</t>
  </si>
  <si>
    <t>f2</t>
  </si>
  <si>
    <t>f3</t>
  </si>
  <si>
    <t>LSP</t>
  </si>
  <si>
    <t>Min850 !&gt;- 5</t>
  </si>
  <si>
    <t>08-dic</t>
  </si>
  <si>
    <t>V850-1000 !&lt; 5.6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</si>
</sst>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dd/mm/yy;@"/>
    <numFmt numFmtId="167" formatCode="[$-F800]ddd\,\ mm\ dd\,\ yy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3F50"/>
        <bgColor rgb="FF2038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3">
    <xf numFmtId="0" fontId="0" fillId="0" borderId="0"/>
    <xf numFmtId="0" fontId="4" fillId="0" borderId="0"/>
    <xf numFmtId="0" fontId="4" fillId="0" borderId="0"/>
    <xf numFmtId="0" fontId="4" fillId="0" borderId="0">
      <alignment horizontal="left"/>
    </xf>
    <xf numFmtId="0" fontId="4" fillId="0" borderId="0">
      <alignment horizontal="left"/>
    </xf>
    <xf numFmtId="0" fontId="4" fillId="0" borderId="0"/>
    <xf numFmtId="0" fontId="4" fillId="0" borderId="0"/>
    <xf numFmtId="0" fontId="1" fillId="0" borderId="0"/>
    <xf numFmtId="0" fontId="1" fillId="0" borderId="0">
      <alignment horizontal="left"/>
    </xf>
    <xf numFmtId="0" fontId="4" fillId="0" borderId="0"/>
    <xf numFmtId="0" fontId="1" fillId="0" borderId="0"/>
    <xf numFmtId="0" fontId="1" fillId="0" borderId="0">
      <alignment horizontal="left"/>
    </xf>
    <xf numFmtId="0" fontId="4" fillId="0" borderId="0"/>
  </cellStyleXfs>
  <cellXfs count="48">
    <xf numFmtId="0" fontId="0" fillId="0" borderId="0" xfId="0"/>
    <xf numFmtId="14" fontId="0" fillId="0" borderId="0" xfId="0" applyNumberFormat="1"/>
    <xf numFmtId="11" fontId="0" fillId="0" borderId="0" xfId="0" applyNumberFormat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22" fontId="0" fillId="0" borderId="0" xfId="0" applyNumberFormat="1"/>
    <xf numFmtId="0" fontId="0" fillId="0" borderId="0" xfId="0" pivotButton="1"/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 vertical="center"/>
    </xf>
    <xf numFmtId="166" fontId="0" fillId="0" borderId="0" xfId="0" applyNumberFormat="1"/>
    <xf numFmtId="167" fontId="3" fillId="0" borderId="5" xfId="0" applyNumberFormat="1" applyFont="1" applyBorder="1" applyAlignment="1">
      <alignment vertical="center"/>
    </xf>
    <xf numFmtId="167" fontId="3" fillId="0" borderId="6" xfId="0" applyNumberFormat="1" applyFont="1" applyBorder="1" applyAlignment="1">
      <alignment vertical="center"/>
    </xf>
    <xf numFmtId="167" fontId="3" fillId="0" borderId="3" xfId="0" applyNumberFormat="1" applyFont="1" applyBorder="1" applyAlignment="1">
      <alignment vertical="center"/>
    </xf>
    <xf numFmtId="167" fontId="3" fillId="0" borderId="8" xfId="0" applyNumberFormat="1" applyFont="1" applyBorder="1" applyAlignment="1">
      <alignment vertical="center"/>
    </xf>
    <xf numFmtId="0" fontId="5" fillId="0" borderId="0" xfId="0" applyFont="1"/>
    <xf numFmtId="0" fontId="0" fillId="0" borderId="2" xfId="0" applyBorder="1"/>
    <xf numFmtId="0" fontId="5" fillId="0" borderId="2" xfId="0" applyFont="1" applyBorder="1"/>
    <xf numFmtId="165" fontId="0" fillId="0" borderId="2" xfId="0" applyNumberFormat="1" applyBorder="1"/>
    <xf numFmtId="0" fontId="5" fillId="3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2" xfId="0" applyNumberFormat="1" applyBorder="1"/>
    <xf numFmtId="0" fontId="0" fillId="0" borderId="2" xfId="0" pivotButton="1" applyBorder="1"/>
    <xf numFmtId="22" fontId="0" fillId="0" borderId="2" xfId="0" applyNumberFormat="1" applyBorder="1"/>
    <xf numFmtId="0" fontId="5" fillId="4" borderId="2" xfId="0" applyFont="1" applyFill="1" applyBorder="1" applyAlignment="1">
      <alignment horizontal="center"/>
    </xf>
    <xf numFmtId="0" fontId="0" fillId="0" borderId="0" xfId="0" applyNumberFormat="1"/>
  </cellXfs>
  <cellStyles count="13">
    <cellStyle name="Angolo tabella pivot" xfId="1" xr:uid="{00000000-0005-0000-0000-000001000000}"/>
    <cellStyle name="Campo tabella pivot" xfId="2" xr:uid="{00000000-0005-0000-0000-000002000000}"/>
    <cellStyle name="Categoria tabella pivot" xfId="3" xr:uid="{00000000-0005-0000-0000-000003000000}"/>
    <cellStyle name="Normale" xfId="0" builtinId="0"/>
    <cellStyle name="Pivot Table Category" xfId="4" xr:uid="{00000000-0005-0000-0000-000004000000}"/>
    <cellStyle name="Pivot Table Corner" xfId="5" xr:uid="{00000000-0005-0000-0000-000005000000}"/>
    <cellStyle name="Pivot Table Field" xfId="6" xr:uid="{00000000-0005-0000-0000-000006000000}"/>
    <cellStyle name="Pivot Table Result" xfId="7" xr:uid="{00000000-0005-0000-0000-000007000000}"/>
    <cellStyle name="Pivot Table Title" xfId="8" xr:uid="{00000000-0005-0000-0000-000008000000}"/>
    <cellStyle name="Pivot Table Value" xfId="9" xr:uid="{00000000-0005-0000-0000-000009000000}"/>
    <cellStyle name="Risultato tabella pivot" xfId="10" xr:uid="{00000000-0005-0000-0000-00000A000000}"/>
    <cellStyle name="Titolo tabella pivot" xfId="11" xr:uid="{00000000-0005-0000-0000-00000B000000}"/>
    <cellStyle name="Valore tabella pivot" xfId="12" xr:uid="{00000000-0005-0000-0000-00000C000000}"/>
  </cellStyles>
  <dxfs count="107">
    <dxf>
      <fill>
        <patternFill>
          <bgColor theme="8" tint="0.39994506668294322"/>
        </patternFill>
      </fill>
    </dxf>
    <dxf>
      <font>
        <b/>
        <color rgb="FFC55A11"/>
      </font>
      <fill>
        <patternFill>
          <bgColor rgb="FFFFC000"/>
        </patternFill>
      </fill>
    </dxf>
    <dxf>
      <font>
        <b/>
        <color rgb="FF806000"/>
      </font>
      <fill>
        <patternFill>
          <bgColor rgb="FFFFFF00"/>
        </patternFill>
      </fill>
    </dxf>
    <dxf>
      <font>
        <b/>
        <color rgb="FFFFFFFF"/>
      </font>
      <fill>
        <patternFill>
          <bgColor rgb="FF0070C0"/>
        </patternFill>
      </fill>
    </dxf>
    <dxf>
      <font>
        <b/>
        <color rgb="FFC55A11"/>
      </font>
      <fill>
        <patternFill>
          <bgColor rgb="FFFFC000"/>
        </patternFill>
      </fill>
    </dxf>
    <dxf>
      <font>
        <b/>
        <color rgb="FF806000"/>
      </font>
      <fill>
        <patternFill>
          <bgColor rgb="FFFFFF00"/>
        </patternFill>
      </fill>
    </dxf>
    <dxf>
      <font>
        <b/>
        <color rgb="FFFFFFFF"/>
      </font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ont>
        <b/>
        <color rgb="FFC55A11"/>
      </font>
      <fill>
        <patternFill>
          <bgColor rgb="FFFFC000"/>
        </patternFill>
      </fill>
    </dxf>
    <dxf>
      <font>
        <b/>
        <color rgb="FF806000"/>
      </font>
      <fill>
        <patternFill>
          <bgColor rgb="FFFFFF00"/>
        </patternFill>
      </fill>
    </dxf>
    <dxf>
      <font>
        <b/>
        <color rgb="FFFFFFFF"/>
      </font>
      <fill>
        <patternFill>
          <bgColor rgb="FF0070C0"/>
        </patternFill>
      </fill>
    </dxf>
    <dxf>
      <font>
        <b/>
        <color rgb="FFC55A11"/>
      </font>
      <fill>
        <patternFill>
          <bgColor rgb="FFFFC000"/>
        </patternFill>
      </fill>
    </dxf>
    <dxf>
      <font>
        <b/>
        <color rgb="FF806000"/>
      </font>
      <fill>
        <patternFill>
          <bgColor rgb="FFFFFF00"/>
        </patternFill>
      </fill>
    </dxf>
    <dxf>
      <font>
        <b/>
        <color rgb="FFFFFFFF"/>
      </font>
      <fill>
        <patternFill>
          <bgColor rgb="FF0070C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ont>
        <b/>
        <color rgb="FFC55A11"/>
      </font>
      <fill>
        <patternFill>
          <bgColor rgb="FFFFC000"/>
        </patternFill>
      </fill>
    </dxf>
    <dxf>
      <font>
        <b/>
        <color rgb="FF806000"/>
      </font>
      <fill>
        <patternFill>
          <bgColor rgb="FFFFFF00"/>
        </patternFill>
      </fill>
    </dxf>
    <dxf>
      <font>
        <b/>
        <color rgb="FFFFFFFF"/>
      </font>
      <fill>
        <patternFill>
          <bgColor rgb="FF0070C0"/>
        </patternFill>
      </fill>
    </dxf>
    <dxf>
      <font>
        <b/>
        <color rgb="FFC55A11"/>
      </font>
      <fill>
        <patternFill>
          <bgColor rgb="FFFFC000"/>
        </patternFill>
      </fill>
    </dxf>
    <dxf>
      <font>
        <b/>
        <color rgb="FF806000"/>
      </font>
      <fill>
        <patternFill>
          <bgColor rgb="FFFFFF00"/>
        </patternFill>
      </fill>
    </dxf>
    <dxf>
      <font>
        <b/>
        <color rgb="FFFFFFFF"/>
      </font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ont>
        <b/>
        <color rgb="FFC55A11"/>
      </font>
      <fill>
        <patternFill>
          <bgColor rgb="FFFFC000"/>
        </patternFill>
      </fill>
    </dxf>
    <dxf>
      <font>
        <b/>
        <color rgb="FF806000"/>
      </font>
      <fill>
        <patternFill>
          <bgColor rgb="FFFFFF00"/>
        </patternFill>
      </fill>
    </dxf>
    <dxf>
      <font>
        <b/>
        <color rgb="FFFFFFFF"/>
      </font>
      <fill>
        <patternFill>
          <bgColor rgb="FF0070C0"/>
        </patternFill>
      </fill>
    </dxf>
    <dxf>
      <font>
        <b/>
        <color rgb="FFC55A11"/>
      </font>
      <fill>
        <patternFill>
          <bgColor rgb="FFFFC000"/>
        </patternFill>
      </fill>
    </dxf>
    <dxf>
      <font>
        <b/>
        <color rgb="FF806000"/>
      </font>
      <fill>
        <patternFill>
          <bgColor rgb="FFFFFF00"/>
        </patternFill>
      </fill>
    </dxf>
    <dxf>
      <font>
        <b/>
        <color rgb="FFFFFFFF"/>
      </font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z val="11"/>
        <color rgb="FF000000"/>
        <name val="Calibri"/>
        <family val="2"/>
        <charset val="1"/>
      </font>
      <fill>
        <patternFill>
          <bgColor rgb="FFFFFF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EEBF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DD7E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DC3E6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2E75B6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1F4E79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206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80808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2F2F2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9D9D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FBFB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6A6A6"/>
        </patternFill>
      </fill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fill>
        <patternFill>
          <bgColor rgb="FFE2F0D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9D18E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548235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385724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2F5395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20386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a" refreshedDate="45263.738470601849" createdVersion="3" refreshedVersion="8" recordCount="44" xr:uid="{00000000-000A-0000-FFFF-FFFF06000000}">
  <cacheSource type="worksheet">
    <worksheetSource ref="A1:ED45" sheet="final"/>
  </cacheSource>
  <cacheFields count="134">
    <cacheField name="TE -" numFmtId="22">
      <sharedItems containsSemiMixedTypes="0" containsNonDate="0" containsDate="1" containsString="0" minDate="2023-12-03T09:00:00" maxDate="2023-12-09T00:00:00" count="44">
        <d v="2023-12-03T09:00:00"/>
        <d v="2023-12-03T12:00:00"/>
        <d v="2023-12-03T15:00:00"/>
        <d v="2023-12-03T18:00:00"/>
        <d v="2023-12-03T21:00:00"/>
        <d v="2023-12-04T00:00:00"/>
        <d v="2023-12-04T03:00:00"/>
        <d v="2023-12-04T06:00:00"/>
        <d v="2023-12-04T09:00:00"/>
        <d v="2023-12-04T12:00:00"/>
        <d v="2023-12-04T15:00:00"/>
        <d v="2023-12-04T18:00:00"/>
        <d v="2023-12-04T21:00:00"/>
        <d v="2023-12-05T00:00:00"/>
        <d v="2023-12-05T03:00:00"/>
        <d v="2023-12-05T06:00:00"/>
        <d v="2023-12-05T09:00:00"/>
        <d v="2023-12-05T12:00:00"/>
        <d v="2023-12-05T15:00:00"/>
        <d v="2023-12-05T18:00:00"/>
        <d v="2023-12-05T21:00:00"/>
        <d v="2023-12-06T00:00:00"/>
        <d v="2023-12-06T03:00:00"/>
        <d v="2023-12-06T06:00:00"/>
        <d v="2023-12-06T09:00:00"/>
        <d v="2023-12-06T12:00:00"/>
        <d v="2023-12-06T15:00:00"/>
        <d v="2023-12-06T18:00:00"/>
        <d v="2023-12-06T21:00:00"/>
        <d v="2023-12-07T00:00:00"/>
        <d v="2023-12-07T03:00:00"/>
        <d v="2023-12-07T06:00:00"/>
        <d v="2023-12-07T09:00:00"/>
        <d v="2023-12-07T12:00:00"/>
        <d v="2023-12-07T15:00:00"/>
        <d v="2023-12-07T18:00:00"/>
        <d v="2023-12-07T21:00:00"/>
        <d v="2023-12-08T00:00:00"/>
        <d v="2023-12-08T03:00:00"/>
        <d v="2023-12-08T06:00:00"/>
        <d v="2023-12-08T09:00:00"/>
        <d v="2023-12-08T12:00:00"/>
        <d v="2023-12-08T15:00:00"/>
        <d v="2023-12-08T18:00:00"/>
      </sharedItems>
      <fieldGroup base="0">
        <rangePr groupBy="days" startDate="2023-12-03T09:00:00" endDate="2023-12-09T00:00:00"/>
        <groupItems count="368">
          <s v="&lt;03/12/2023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9/12/2023"/>
        </groupItems>
      </fieldGroup>
    </cacheField>
    <cacheField name="PRMSL - mean_sea_level" numFmtId="0">
      <sharedItems containsSemiMixedTypes="0" containsString="0" containsNumber="1" containsInteger="1" minValue="100830" maxValue="102128"/>
    </cacheField>
    <cacheField name="VIS - surface" numFmtId="0">
      <sharedItems containsSemiMixedTypes="0" containsString="0" containsNumber="1" minValue="10183.9" maxValue="24135.4"/>
    </cacheField>
    <cacheField name="GUST - surface" numFmtId="0">
      <sharedItems containsSemiMixedTypes="0" containsString="0" containsNumber="1" minValue="0.60520600000000002" maxValue="12.1007"/>
    </cacheField>
    <cacheField name="HGT - 200_mb" numFmtId="0">
      <sharedItems containsSemiMixedTypes="0" containsString="0" containsNumber="1" minValue="11647.4" maxValue="11920.6"/>
    </cacheField>
    <cacheField name="TMP - 200_mb" numFmtId="0">
      <sharedItems containsSemiMixedTypes="0" containsString="0" containsNumber="1" minValue="208.828" maxValue="221.20500000000001"/>
    </cacheField>
    <cacheField name="RH - 200_mb" numFmtId="0">
      <sharedItems containsSemiMixedTypes="0" containsString="0" containsNumber="1" minValue="5.3" maxValue="95.1"/>
    </cacheField>
    <cacheField name="TCDC - 200_mb" numFmtId="0">
      <sharedItems containsSemiMixedTypes="0" containsString="0" containsNumber="1" minValue="0" maxValue="15.5"/>
    </cacheField>
    <cacheField name="VVEL - 200_mb" numFmtId="0">
      <sharedItems containsSemiMixedTypes="0" containsString="0" containsNumber="1" minValue="-0.26819999999999999" maxValue="0.24721299999999999"/>
    </cacheField>
    <cacheField name="UGRD - 200_mb" numFmtId="0">
      <sharedItems containsSemiMixedTypes="0" containsString="0" containsNumber="1" minValue="10.6568" maxValue="28.698"/>
    </cacheField>
    <cacheField name="VGRD - 200_mb" numFmtId="0">
      <sharedItems containsSemiMixedTypes="0" containsString="0" containsNumber="1" minValue="-44.563099999999999" maxValue="22.719200000000001"/>
    </cacheField>
    <cacheField name="ABSV - 200_mb" numFmtId="0">
      <sharedItems containsSemiMixedTypes="0" containsString="0" containsNumber="1" minValue="1.6849100000000001E-5" maxValue="2.7976699999999999E-4"/>
    </cacheField>
    <cacheField name="HGT - 300_mb" numFmtId="0">
      <sharedItems containsSemiMixedTypes="0" containsString="0" containsNumber="1" minValue="9024.41" maxValue="9308.49"/>
    </cacheField>
    <cacheField name="TMP - 300_mb" numFmtId="0">
      <sharedItems containsSemiMixedTypes="0" containsString="0" containsNumber="1" minValue="221.143" maxValue="231.03700000000001"/>
    </cacheField>
    <cacheField name="RH - 300_mb" numFmtId="0">
      <sharedItems containsSemiMixedTypes="0" containsString="0" containsNumber="1" minValue="13.8" maxValue="100"/>
    </cacheField>
    <cacheField name="TCDC - 300_mb" numFmtId="0">
      <sharedItems containsSemiMixedTypes="0" containsString="0" containsNumber="1" minValue="0" maxValue="100"/>
    </cacheField>
    <cacheField name="VVEL - 300_mb" numFmtId="0">
      <sharedItems containsSemiMixedTypes="0" containsString="0" containsNumber="1" minValue="-0.35919699999999999" maxValue="0.70418899999999995"/>
    </cacheField>
    <cacheField name="UGRD - 300_mb" numFmtId="0">
      <sharedItems containsSemiMixedTypes="0" containsString="0" containsNumber="1" minValue="6.71957" maxValue="45.847299999999997"/>
    </cacheField>
    <cacheField name="VGRD - 300_mb" numFmtId="0">
      <sharedItems containsSemiMixedTypes="0" containsString="0" containsNumber="1" minValue="-52.540999999999997" maxValue="24.732500000000002"/>
    </cacheField>
    <cacheField name="ABSV - 300_mb" numFmtId="0">
      <sharedItems containsSemiMixedTypes="0" containsString="0" containsNumber="1" minValue="-9.0956299999999995E-5" maxValue="4.42929E-4"/>
    </cacheField>
    <cacheField name="HGT - 400_mb" numFmtId="0">
      <sharedItems containsSemiMixedTypes="0" containsString="0" containsNumber="1" minValue="7086.64" maxValue="7295.64"/>
    </cacheField>
    <cacheField name="TMP - 400_mb" numFmtId="0">
      <sharedItems containsSemiMixedTypes="0" containsString="0" containsNumber="1" minValue="235.892" maxValue="247.33199999999999"/>
    </cacheField>
    <cacheField name="RH - 400_mb" numFmtId="0">
      <sharedItems containsSemiMixedTypes="0" containsString="0" containsNumber="1" minValue="6" maxValue="100"/>
    </cacheField>
    <cacheField name="TCDC - 400_mb" numFmtId="0">
      <sharedItems containsSemiMixedTypes="0" containsString="0" containsNumber="1" minValue="0" maxValue="100"/>
    </cacheField>
    <cacheField name="VVEL - 400_mb" numFmtId="0">
      <sharedItems containsSemiMixedTypes="0" containsString="0" containsNumber="1" minValue="-0.747807" maxValue="0.73481300000000005"/>
    </cacheField>
    <cacheField name="UGRD - 400_mb" numFmtId="0">
      <sharedItems containsSemiMixedTypes="0" containsString="0" containsNumber="1" minValue="-0.68069500000000005" maxValue="28.040500000000002"/>
    </cacheField>
    <cacheField name="VGRD - 400_mb" numFmtId="0">
      <sharedItems containsSemiMixedTypes="0" containsString="0" containsNumber="1" minValue="-31.553799999999999" maxValue="15.4876"/>
    </cacheField>
    <cacheField name="ABSV - 400_mb" numFmtId="0">
      <sharedItems containsSemiMixedTypes="0" containsString="0" containsNumber="1" minValue="-8.2348400000000006E-5" maxValue="5.9670100000000005E-4"/>
    </cacheField>
    <cacheField name="HGT - 500_mb" numFmtId="0">
      <sharedItems containsSemiMixedTypes="0" containsString="0" containsNumber="1" minValue="5502.57" maxValue="5647.59"/>
    </cacheField>
    <cacheField name="TMP - 500_mb" numFmtId="0">
      <sharedItems containsSemiMixedTypes="0" containsString="0" containsNumber="1" minValue="248.81899999999999" maxValue="258.27199999999999"/>
    </cacheField>
    <cacheField name="RH - 500_mb" numFmtId="0">
      <sharedItems containsSemiMixedTypes="0" containsString="0" containsNumber="1" minValue="2.7" maxValue="100"/>
    </cacheField>
    <cacheField name="TCDC - 500_mb" numFmtId="0">
      <sharedItems containsSemiMixedTypes="0" containsString="0" containsNumber="1" minValue="0" maxValue="100"/>
    </cacheField>
    <cacheField name="VVEL - 500_mb" numFmtId="0">
      <sharedItems containsSemiMixedTypes="0" containsString="0" containsNumber="1" minValue="-0.74283600000000005" maxValue="0.74972499999999997"/>
    </cacheField>
    <cacheField name="UGRD - 500_mb" numFmtId="0">
      <sharedItems containsSemiMixedTypes="0" containsString="0" containsNumber="1" minValue="4.70411" maxValue="23.385000000000002"/>
    </cacheField>
    <cacheField name="VGRD - 500_mb" numFmtId="0">
      <sharedItems containsSemiMixedTypes="0" containsString="0" containsNumber="1" minValue="-21.652899999999999" maxValue="17.374400000000001"/>
    </cacheField>
    <cacheField name="ABSV - 500_mb" numFmtId="0">
      <sharedItems containsSemiMixedTypes="0" containsString="0" containsNumber="1" minValue="-7.8372800000000006E-6" maxValue="3.1707000000000003E-4"/>
    </cacheField>
    <cacheField name="HGT - 600_mb" numFmtId="0">
      <sharedItems containsSemiMixedTypes="0" containsString="0" containsNumber="1" minValue="4145.3900000000003" maxValue="4263.3599999999997"/>
    </cacheField>
    <cacheField name="TMP - 600_mb" numFmtId="0">
      <sharedItems containsSemiMixedTypes="0" containsString="0" containsNumber="1" minValue="258.34199999999998" maxValue="266.27"/>
    </cacheField>
    <cacheField name="RH - 600_mb" numFmtId="0">
      <sharedItems containsSemiMixedTypes="0" containsString="0" containsNumber="1" minValue="2.2999999999999998" maxValue="99.7"/>
    </cacheField>
    <cacheField name="TCDC - 600_mb" numFmtId="0">
      <sharedItems containsSemiMixedTypes="0" containsString="0" containsNumber="1" minValue="0" maxValue="100"/>
    </cacheField>
    <cacheField name="VVEL - 600_mb" numFmtId="0">
      <sharedItems containsSemiMixedTypes="0" containsString="0" containsNumber="1" minValue="-1.54871" maxValue="1.32484"/>
    </cacheField>
    <cacheField name="UGRD - 600_mb" numFmtId="0">
      <sharedItems containsSemiMixedTypes="0" containsString="0" containsNumber="1" minValue="4.8261500000000002" maxValue="18.704499999999999"/>
    </cacheField>
    <cacheField name="VGRD - 600_mb" numFmtId="0">
      <sharedItems containsSemiMixedTypes="0" containsString="0" containsNumber="1" minValue="-18.061" maxValue="11.669"/>
    </cacheField>
    <cacheField name="ABSV - 600_mb" numFmtId="0">
      <sharedItems containsSemiMixedTypes="0" containsString="0" containsNumber="1" minValue="-1.23795E-4" maxValue="2.91274E-4"/>
    </cacheField>
    <cacheField name="HGT - 700_mb" numFmtId="0">
      <sharedItems containsSemiMixedTypes="0" containsString="0" containsNumber="1" minValue="2956.8" maxValue="3061.61"/>
    </cacheField>
    <cacheField name="TMP - 700_mb" numFmtId="0">
      <sharedItems containsSemiMixedTypes="0" containsString="0" containsNumber="1" minValue="263.78100000000001" maxValue="271.07600000000002"/>
    </cacheField>
    <cacheField name="RH - 700_mb" numFmtId="0">
      <sharedItems containsSemiMixedTypes="0" containsString="0" containsNumber="1" minValue="3.4" maxValue="97.2"/>
    </cacheField>
    <cacheField name="TCDC - 700_mb" numFmtId="0">
      <sharedItems containsSemiMixedTypes="0" containsString="0" containsNumber="1" minValue="0" maxValue="100"/>
    </cacheField>
    <cacheField name="VVEL - 700_mb" numFmtId="0">
      <sharedItems containsSemiMixedTypes="0" containsString="0" containsNumber="1" minValue="-0.95601400000000003" maxValue="0.743344"/>
    </cacheField>
    <cacheField name="UGRD - 700_mb" numFmtId="0">
      <sharedItems containsSemiMixedTypes="0" containsString="0" containsNumber="1" minValue="1.1872499999999999" maxValue="11.729100000000001"/>
    </cacheField>
    <cacheField name="VGRD - 700_mb" numFmtId="0">
      <sharedItems containsSemiMixedTypes="0" containsString="0" containsNumber="1" minValue="-14.0191" maxValue="9.67685"/>
    </cacheField>
    <cacheField name="ABSV - 700_mb" numFmtId="0">
      <sharedItems containsSemiMixedTypes="0" containsString="0" containsNumber="1" minValue="2.1002899999999998E-5" maxValue="4.83129E-4"/>
    </cacheField>
    <cacheField name="HGT - 850_mb" numFmtId="0">
      <sharedItems containsSemiMixedTypes="0" containsString="0" containsNumber="1" minValue="1411.59" maxValue="1507.12"/>
    </cacheField>
    <cacheField name="TMP - 850_mb" numFmtId="0">
      <sharedItems containsSemiMixedTypes="0" containsString="0" containsNumber="1" minValue="272.62900000000002" maxValue="277.87599999999998"/>
    </cacheField>
    <cacheField name="RH - 850_mb" numFmtId="0">
      <sharedItems containsSemiMixedTypes="0" containsString="0" containsNumber="1" minValue="21.5" maxValue="99.5"/>
    </cacheField>
    <cacheField name="TCDC - 850_mb" numFmtId="0">
      <sharedItems containsSemiMixedTypes="0" containsString="0" containsNumber="1" minValue="0" maxValue="94.9"/>
    </cacheField>
    <cacheField name="VVEL - 850_mb" numFmtId="0">
      <sharedItems containsSemiMixedTypes="0" containsString="0" containsNumber="1" minValue="-1.0917300000000001" maxValue="0.87560400000000005"/>
    </cacheField>
    <cacheField name="UGRD - 850_mb" numFmtId="0">
      <sharedItems containsSemiMixedTypes="0" containsString="0" containsNumber="1" minValue="-0.45136700000000002" maxValue="8.9138900000000003"/>
    </cacheField>
    <cacheField name="VGRD - 850_mb" numFmtId="0">
      <sharedItems containsSemiMixedTypes="0" containsString="0" containsNumber="1" minValue="-10.1927" maxValue="12.046799999999999"/>
    </cacheField>
    <cacheField name="ABSV - 850_mb" numFmtId="0">
      <sharedItems containsSemiMixedTypes="0" containsString="0" containsNumber="1" minValue="-1.37627E-4" maxValue="2.2962899999999999E-4"/>
    </cacheField>
    <cacheField name="HGT - 925_mb" numFmtId="0">
      <sharedItems containsSemiMixedTypes="0" containsString="0" containsNumber="1" minValue="718.16" maxValue="820.10900000000004"/>
    </cacheField>
    <cacheField name="TMP - 925_mb" numFmtId="0">
      <sharedItems containsSemiMixedTypes="0" containsString="0" containsNumber="1" minValue="278.00400000000002" maxValue="283.00099999999998"/>
    </cacheField>
    <cacheField name="RH - 925_mb" numFmtId="0">
      <sharedItems containsSemiMixedTypes="0" containsString="0" containsNumber="1" minValue="48.2" maxValue="97.6"/>
    </cacheField>
    <cacheField name="TCDC - 925_mb" numFmtId="0">
      <sharedItems containsSemiMixedTypes="0" containsString="0" containsNumber="1" minValue="0" maxValue="31.6"/>
    </cacheField>
    <cacheField name="VVEL - 925_mb" numFmtId="0">
      <sharedItems containsSemiMixedTypes="0" containsString="0" containsNumber="1" minValue="-1.35151" maxValue="0.66788700000000001"/>
    </cacheField>
    <cacheField name="UGRD - 925_mb" numFmtId="0">
      <sharedItems containsSemiMixedTypes="0" containsString="0" containsNumber="1" minValue="-2.6750600000000002" maxValue="7.3424399999999999"/>
    </cacheField>
    <cacheField name="VGRD - 925_mb" numFmtId="0">
      <sharedItems containsSemiMixedTypes="0" containsString="0" containsNumber="1" minValue="-13.1553" maxValue="10.3409"/>
    </cacheField>
    <cacheField name="ABSV - 925_mb" numFmtId="0">
      <sharedItems containsSemiMixedTypes="0" containsString="0" containsNumber="1" minValue="-3.6405500000000002E-5" maxValue="2.66078E-4"/>
    </cacheField>
    <cacheField name="HGT - 950_mb" numFmtId="0">
      <sharedItems containsSemiMixedTypes="0" containsString="0" containsNumber="1" minValue="497.28" maxValue="601.471"/>
    </cacheField>
    <cacheField name="TMP - 950_mb" numFmtId="0">
      <sharedItems containsSemiMixedTypes="0" containsString="0" containsNumber="1" minValue="279.84899999999999" maxValue="285.06200000000001"/>
    </cacheField>
    <cacheField name="RH - 950_mb" numFmtId="0">
      <sharedItems containsSemiMixedTypes="0" containsString="0" containsNumber="1" minValue="44.5" maxValue="87.4"/>
    </cacheField>
    <cacheField name="TCDC - 950_mb" numFmtId="0">
      <sharedItems containsSemiMixedTypes="0" containsString="0" containsNumber="1" minValue="0" maxValue="5"/>
    </cacheField>
    <cacheField name="VVEL - 950_mb" numFmtId="0">
      <sharedItems containsSemiMixedTypes="0" containsString="0" containsNumber="1" minValue="-1.1293800000000001" maxValue="0.54517400000000005"/>
    </cacheField>
    <cacheField name="UGRD - 950_mb" numFmtId="0">
      <sharedItems containsSemiMixedTypes="0" containsString="0" containsNumber="1" minValue="-3.5865499999999999" maxValue="7.5888799999999996"/>
    </cacheField>
    <cacheField name="VGRD - 950_mb" numFmtId="0">
      <sharedItems containsSemiMixedTypes="0" containsString="0" containsNumber="1" minValue="-13.528700000000001" maxValue="10.077500000000001"/>
    </cacheField>
    <cacheField name="ABSV - 950_mb" numFmtId="0">
      <sharedItems containsSemiMixedTypes="0" containsString="0" containsNumber="1" minValue="-3.3083400000000002E-5" maxValue="2.8673899999999999E-4"/>
    </cacheField>
    <cacheField name="var2_4_2 - surface" numFmtId="0">
      <sharedItems containsSemiMixedTypes="0" containsString="0" containsNumber="1" containsInteger="1" minValue="2" maxValue="6"/>
    </cacheField>
    <cacheField name="HGT - 975_mb" numFmtId="0">
      <sharedItems containsSemiMixedTypes="0" containsString="0" containsNumber="1" minValue="280.95" maxValue="386.96800000000002"/>
    </cacheField>
    <cacheField name="TMP - 975_mb" numFmtId="0">
      <sharedItems containsSemiMixedTypes="0" containsString="0" containsNumber="1" minValue="281.50400000000002" maxValue="287.17200000000003"/>
    </cacheField>
    <cacheField name="RH - 975_mb" numFmtId="0">
      <sharedItems containsSemiMixedTypes="0" containsString="0" containsNumber="1" minValue="40.200000000000003" maxValue="83.5"/>
    </cacheField>
    <cacheField name="TCDC - 975_mb" numFmtId="0">
      <sharedItems containsSemiMixedTypes="0" containsString="0" containsNumber="1" minValue="0" maxValue="5"/>
    </cacheField>
    <cacheField name="VVEL - 975_mb" numFmtId="0">
      <sharedItems containsSemiMixedTypes="0" containsString="0" containsNumber="1" minValue="-0.81021500000000002" maxValue="0.44817499999999999"/>
    </cacheField>
    <cacheField name="UGRD - 975_mb" numFmtId="0">
      <sharedItems containsSemiMixedTypes="0" containsString="0" containsNumber="1" minValue="-4.29399" maxValue="7.38558"/>
    </cacheField>
    <cacheField name="VGRD - 975_mb" numFmtId="0">
      <sharedItems containsSemiMixedTypes="0" containsString="0" containsNumber="1" minValue="-13.1562" maxValue="9.7820300000000007"/>
    </cacheField>
    <cacheField name="ABSV - 975_mb" numFmtId="0">
      <sharedItems containsSemiMixedTypes="0" containsString="0" containsNumber="1" minValue="-7.12545E-5" maxValue="3.2471699999999997E-4"/>
    </cacheField>
    <cacheField name="TMP - 1000_mb" numFmtId="0">
      <sharedItems containsSemiMixedTypes="0" containsString="0" containsNumber="1" minValue="281.91000000000003" maxValue="289.26"/>
    </cacheField>
    <cacheField name="RH - 1000_mb" numFmtId="0">
      <sharedItems containsSemiMixedTypes="0" containsString="0" containsNumber="1" minValue="36.5" maxValue="90.2"/>
    </cacheField>
    <cacheField name="TCDC - 1000_mb" numFmtId="0">
      <sharedItems containsSemiMixedTypes="0" containsString="0" containsNumber="1" minValue="0" maxValue="2.2000000000000002"/>
    </cacheField>
    <cacheField name="VVEL - 1000_mb" numFmtId="0">
      <sharedItems containsSemiMixedTypes="0" containsString="0" containsNumber="1" minValue="-0.37221500000000002" maxValue="0.235175"/>
    </cacheField>
    <cacheField name="UGRD - 1000_mb" numFmtId="0">
      <sharedItems containsSemiMixedTypes="0" containsString="0" containsNumber="1" minValue="-3.9597000000000002" maxValue="6.9563300000000003"/>
    </cacheField>
    <cacheField name="VGRD - 1000_mb" numFmtId="0">
      <sharedItems containsSemiMixedTypes="0" containsString="0" containsNumber="1" minValue="-11.0307" maxValue="8.5292399999999997"/>
    </cacheField>
    <cacheField name="ABSV - 1000_mb" numFmtId="0">
      <sharedItems containsSemiMixedTypes="0" containsString="0" containsNumber="1" minValue="-7.5121000000000001E-5" maxValue="3.4153699999999999E-4"/>
    </cacheField>
    <cacheField name="HGT - 1000_mb" numFmtId="0">
      <sharedItems containsSemiMixedTypes="0" containsString="0" containsNumber="1" minValue="69.230900000000005" maxValue="176.37700000000001"/>
    </cacheField>
    <cacheField name="HGT - surface" numFmtId="0">
      <sharedItems containsSemiMixedTypes="0" containsString="0" containsNumber="1" minValue="55.5794" maxValue="55.5794"/>
    </cacheField>
    <cacheField name="TMP - surface" numFmtId="0">
      <sharedItems containsSemiMixedTypes="0" containsString="0" containsNumber="1" minValue="279.37400000000002" maxValue="291.58100000000002"/>
    </cacheField>
    <cacheField name="SNOD - surface" numFmtId="0">
      <sharedItems containsSemiMixedTypes="0" containsString="0" containsNumber="1" containsInteger="1" minValue="0" maxValue="0"/>
    </cacheField>
    <cacheField name="PEVPR - surface" numFmtId="0">
      <sharedItems containsSemiMixedTypes="0" containsString="0" containsNumber="1" minValue="1.7685299999999999" maxValue="255.09299999999999"/>
    </cacheField>
    <cacheField name="TMP - 2_m_above_ground" numFmtId="0">
      <sharedItems containsSemiMixedTypes="0" containsString="0" containsNumber="1" minValue="281.04000000000002" maxValue="290.13200000000001"/>
    </cacheField>
    <cacheField name="DPT - 2_m_above_ground" numFmtId="0">
      <sharedItems containsSemiMixedTypes="0" containsString="0" containsNumber="1" minValue="275.63499999999999" maxValue="283.298"/>
    </cacheField>
    <cacheField name="RH - 2_m_above_ground" numFmtId="0">
      <sharedItems containsSemiMixedTypes="0" containsString="0" containsNumber="1" minValue="37.6" maxValue="91.1"/>
    </cacheField>
    <cacheField name="UGRD - 10_m_above_ground" numFmtId="0">
      <sharedItems containsSemiMixedTypes="0" containsString="0" containsNumber="1" minValue="-3.0076299999999998" maxValue="4.8623000000000003"/>
    </cacheField>
    <cacheField name="VGRD - 10_m_above_ground" numFmtId="0">
      <sharedItems containsSemiMixedTypes="0" containsString="0" containsNumber="1" minValue="-7.1235799999999996" maxValue="6.7291499999999997"/>
    </cacheField>
    <cacheField name="CPOFP - surface" numFmtId="0">
      <sharedItems containsSemiMixedTypes="0" containsString="0" containsNumber="1" minValue="-50" maxValue="-6.1035199999999998E-6"/>
    </cacheField>
    <cacheField name="CPRAT - surface" numFmtId="0">
      <sharedItems containsSemiMixedTypes="0" containsString="0" containsNumber="1" minValue="0" maxValue="2.1560000000000001E-4"/>
    </cacheField>
    <cacheField name="PRATE - surface" numFmtId="0">
      <sharedItems containsSemiMixedTypes="0" containsString="0" containsNumber="1" minValue="0" maxValue="2.2719999999999999E-4"/>
    </cacheField>
    <cacheField name="CPRAT - surface2" numFmtId="0">
      <sharedItems containsSemiMixedTypes="0" containsString="0" containsNumber="1" minValue="0" maxValue="1.3988E-4"/>
    </cacheField>
    <cacheField name="PRATE - surface2" numFmtId="0">
      <sharedItems containsSemiMixedTypes="0" containsString="0" containsNumber="1" minValue="0" maxValue="1.6559999999999999E-4"/>
    </cacheField>
    <cacheField name="APCP - surface" numFmtId="0">
      <sharedItems containsSemiMixedTypes="0" containsString="0" containsNumber="1" minValue="0" maxValue="2.0625"/>
    </cacheField>
    <cacheField name="APCP - surface2" numFmtId="0">
      <sharedItems containsSemiMixedTypes="0" containsString="0" containsNumber="1" minValue="0" maxValue="5.375"/>
    </cacheField>
    <cacheField name="ACPCP - surface" numFmtId="0">
      <sharedItems containsSemiMixedTypes="0" containsString="0" containsNumber="1" minValue="0" maxValue="2.0625"/>
    </cacheField>
    <cacheField name="ACPCP - surface2" numFmtId="0">
      <sharedItems containsSemiMixedTypes="0" containsString="0" containsNumber="1" minValue="0" maxValue="4.875"/>
    </cacheField>
    <cacheField name="CSNOW - surface" numFmtId="0">
      <sharedItems containsSemiMixedTypes="0" containsString="0" containsNumber="1" containsInteger="1" minValue="0" maxValue="0"/>
    </cacheField>
    <cacheField name="CICEP - surface" numFmtId="0">
      <sharedItems containsSemiMixedTypes="0" containsString="0" containsNumber="1" containsInteger="1" minValue="0" maxValue="0"/>
    </cacheField>
    <cacheField name="CFRZR - surface" numFmtId="0">
      <sharedItems containsSemiMixedTypes="0" containsString="0" containsNumber="1" containsInteger="1" minValue="0" maxValue="0"/>
    </cacheField>
    <cacheField name="CRAIN - surface" numFmtId="0">
      <sharedItems containsSemiMixedTypes="0" containsString="0" containsNumber="1" containsInteger="1" minValue="0" maxValue="1"/>
    </cacheField>
    <cacheField name="CSNOW - surface2" numFmtId="0">
      <sharedItems containsSemiMixedTypes="0" containsString="0" containsNumber="1" containsInteger="1" minValue="0" maxValue="0"/>
    </cacheField>
    <cacheField name="CICEP - surface2" numFmtId="0">
      <sharedItems containsSemiMixedTypes="0" containsString="0" containsNumber="1" containsInteger="1" minValue="0" maxValue="0"/>
    </cacheField>
    <cacheField name="CFRZR - surface2" numFmtId="0">
      <sharedItems containsSemiMixedTypes="0" containsString="0" containsNumber="1" containsInteger="1" minValue="0" maxValue="0"/>
    </cacheField>
    <cacheField name="CRAIN - surface2" numFmtId="0">
      <sharedItems containsSemiMixedTypes="0" containsString="0" containsNumber="1" containsInteger="1" minValue="0" maxValue="1"/>
    </cacheField>
    <cacheField name="SUNSD - surface" numFmtId="0">
      <sharedItems containsSemiMixedTypes="0" containsString="0" containsNumber="1" containsInteger="1" minValue="0" maxValue="21600"/>
    </cacheField>
    <cacheField name="LFTX - surface" numFmtId="0">
      <sharedItems containsSemiMixedTypes="0" containsString="0" containsNumber="1" minValue="1.0778300000000001" maxValue="15.9604"/>
    </cacheField>
    <cacheField name="CAPE - surface" numFmtId="0">
      <sharedItems containsSemiMixedTypes="0" containsString="0" containsNumber="1" containsInteger="1" minValue="0" maxValue="95"/>
    </cacheField>
    <cacheField name="CIN - surface" numFmtId="0">
      <sharedItems containsSemiMixedTypes="0" containsString="0" containsNumber="1" minValue="-42.907200000000003" maxValue="0.44921899999999998"/>
    </cacheField>
    <cacheField name="LCDC - low_cloud_layer" numFmtId="0">
      <sharedItems containsSemiMixedTypes="0" containsString="0" containsNumber="1" minValue="0" maxValue="100"/>
    </cacheField>
    <cacheField name="LCDC - low_cloud_layer2" numFmtId="0">
      <sharedItems containsSemiMixedTypes="0" containsString="0" containsNumber="1" minValue="0" maxValue="99.7"/>
    </cacheField>
    <cacheField name="MCDC - middle_cloud_layer" numFmtId="0">
      <sharedItems containsSemiMixedTypes="0" containsString="0" containsNumber="1" minValue="0" maxValue="100"/>
    </cacheField>
    <cacheField name="MCDC - middle_cloud_layer2" numFmtId="0">
      <sharedItems containsSemiMixedTypes="0" containsString="0" containsNumber="1" minValue="0" maxValue="100"/>
    </cacheField>
    <cacheField name="HCDC - high_cloud_layer" numFmtId="0">
      <sharedItems containsSemiMixedTypes="0" containsString="0" containsNumber="1" minValue="0" maxValue="100"/>
    </cacheField>
    <cacheField name="HCDC - high_cloud_layer2" numFmtId="0">
      <sharedItems containsSemiMixedTypes="0" containsString="0" containsNumber="1" minValue="0" maxValue="100"/>
    </cacheField>
    <cacheField name="HLCY - 3000-0_m_above_ground" numFmtId="0">
      <sharedItems containsSemiMixedTypes="0" containsString="0" containsNumber="1" minValue="-5.3300799999999997" maxValue="155.89400000000001"/>
    </cacheField>
    <cacheField name="HGT - 0C_isotherm" numFmtId="0">
      <sharedItems containsSemiMixedTypes="0" containsString="0" containsNumber="1" minValue="1401.12" maxValue="2650.88"/>
    </cacheField>
    <cacheField name="RH - 0C_isotherm" numFmtId="0">
      <sharedItems containsSemiMixedTypes="0" containsString="0" containsNumber="1" minValue="3.5" maxValue="99"/>
    </cacheField>
    <cacheField name="ICEC - surface" numFmtId="0">
      <sharedItems containsSemiMixedTypes="0" containsString="0" containsNumber="1" containsInteger="1" minValue="0" maxValue="0"/>
    </cacheField>
    <cacheField name=" 1" numFmtId="0">
      <sharedItems containsSemiMixedTypes="0" containsString="0" containsNumber="1" containsInteger="1" minValue="2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n v="101468"/>
    <n v="24135"/>
    <n v="4.1115500000000003"/>
    <n v="11795.6"/>
    <n v="218.10599999999999"/>
    <n v="12.6"/>
    <n v="0"/>
    <n v="-0.11606"/>
    <n v="23.5289"/>
    <n v="22.719200000000001"/>
    <n v="1.10321E-4"/>
    <n v="9190.2199999999993"/>
    <n v="226.52699999999999"/>
    <n v="100"/>
    <n v="100"/>
    <n v="-0.24348900000000001"/>
    <n v="25.274799999999999"/>
    <n v="23.899699999999999"/>
    <n v="1.6668100000000001E-5"/>
    <n v="7220.62"/>
    <n v="241.22399999999999"/>
    <n v="95.4"/>
    <n v="36.5"/>
    <n v="0.19675999999999999"/>
    <n v="22.5611"/>
    <n v="13.8522"/>
    <n v="9.5769300000000005E-5"/>
    <n v="5601.5"/>
    <n v="254.14699999999999"/>
    <n v="100"/>
    <n v="100"/>
    <n v="-0.74283600000000005"/>
    <n v="21.279599999999999"/>
    <n v="17.374400000000001"/>
    <n v="1.5491299999999999E-6"/>
    <n v="4221.68"/>
    <n v="261.17099999999999"/>
    <n v="84.7"/>
    <n v="48.5"/>
    <n v="1.32484"/>
    <n v="18.704499999999999"/>
    <n v="8.9187399999999997"/>
    <n v="1.9481500000000001E-4"/>
    <n v="3023.76"/>
    <n v="268.964"/>
    <n v="17.8"/>
    <n v="0"/>
    <n v="-5.9150399999999999E-2"/>
    <n v="9.8392800000000005"/>
    <n v="9.67685"/>
    <n v="1.8324899999999999E-4"/>
    <n v="1471.78"/>
    <n v="277.80799999999999"/>
    <n v="35.9"/>
    <n v="0"/>
    <n v="-3.0022500000000001E-2"/>
    <n v="3.1161799999999999"/>
    <n v="-1.4114599999999999"/>
    <n v="2.2962899999999999E-4"/>
    <n v="776.39099999999996"/>
    <n v="282.92399999999998"/>
    <n v="55.1"/>
    <n v="0"/>
    <n v="-0.20050599999999999"/>
    <n v="0.33790500000000001"/>
    <n v="-4.4246299999999996"/>
    <n v="1.41404E-4"/>
    <n v="554.30899999999997"/>
    <n v="284.35000000000002"/>
    <n v="58.1"/>
    <n v="0"/>
    <n v="-0.10234699999999999"/>
    <n v="0.213281"/>
    <n v="-4.5544700000000002"/>
    <n v="1.4052800000000001E-4"/>
    <n v="4"/>
    <n v="336.88400000000001"/>
    <n v="285.97000000000003"/>
    <n v="58.2"/>
    <n v="0"/>
    <n v="-6.4022499999999996E-2"/>
    <n v="0.27827600000000002"/>
    <n v="-4.2089600000000003"/>
    <n v="8.0233499999999997E-5"/>
    <n v="287.98700000000002"/>
    <n v="53.1"/>
    <n v="0"/>
    <n v="-8.4390599999999996E-2"/>
    <n v="0.31620799999999999"/>
    <n v="-3.8250799999999998"/>
    <n v="5.1268699999999999E-5"/>
    <n v="123.51300000000001"/>
    <n v="55.5794"/>
    <n v="290.52999999999997"/>
    <n v="0"/>
    <n v="155.245"/>
    <n v="288.97699999999998"/>
    <n v="279.39400000000001"/>
    <n v="52.8"/>
    <n v="0.3054"/>
    <n v="-3.1164299999999998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6.6563600000000003"/>
    <n v="0"/>
    <n v="0.145508"/>
    <n v="0"/>
    <n v="0"/>
    <n v="100"/>
    <n v="94"/>
    <n v="100"/>
    <n v="95.9"/>
    <n v="155.89400000000001"/>
    <n v="2159.1999999999998"/>
    <n v="40.6"/>
    <n v="0"/>
    <n v="2"/>
  </r>
  <r>
    <x v="1"/>
    <n v="101467"/>
    <n v="24134.7"/>
    <n v="3.8126899999999999"/>
    <n v="11784"/>
    <n v="218.57900000000001"/>
    <n v="11"/>
    <n v="0"/>
    <n v="-0.26819999999999999"/>
    <n v="21.1081"/>
    <n v="19.456299999999999"/>
    <n v="1.5480499999999999E-4"/>
    <n v="9170.89"/>
    <n v="225.636"/>
    <n v="100"/>
    <n v="100"/>
    <n v="0.217059"/>
    <n v="24.0031"/>
    <n v="24.732500000000002"/>
    <n v="1.5327099999999999E-4"/>
    <n v="7207.48"/>
    <n v="240.708"/>
    <n v="99.3"/>
    <n v="88.8"/>
    <n v="0.32469399999999998"/>
    <n v="19.987100000000002"/>
    <n v="15.4876"/>
    <n v="1.07351E-4"/>
    <n v="5591.57"/>
    <n v="253.233"/>
    <n v="65.400000000000006"/>
    <n v="5.0999999999999996"/>
    <n v="0.74972499999999997"/>
    <n v="19.859100000000002"/>
    <n v="11.7334"/>
    <n v="1.17955E-4"/>
    <n v="4218.01"/>
    <n v="261.58800000000002"/>
    <n v="6.6"/>
    <n v="0"/>
    <n v="1.2877E-2"/>
    <n v="16.113099999999999"/>
    <n v="6.1112099999999998"/>
    <n v="8.6383099999999996E-5"/>
    <n v="3022.09"/>
    <n v="268.38600000000002"/>
    <n v="17.600000000000001"/>
    <n v="0"/>
    <n v="-0.32302500000000001"/>
    <n v="11.045199999999999"/>
    <n v="6.4638600000000004"/>
    <n v="1.2404000000000001E-4"/>
    <n v="1472.8"/>
    <n v="277.35500000000002"/>
    <n v="50.6"/>
    <n v="0"/>
    <n v="-0.18348900000000001"/>
    <n v="7.2966699999999998"/>
    <n v="-3.6299199999999998"/>
    <n v="4.9580100000000003E-5"/>
    <n v="778.20399999999995"/>
    <n v="283.00099999999998"/>
    <n v="48.2"/>
    <n v="0"/>
    <n v="-0.34029599999999999"/>
    <n v="3.7954300000000001"/>
    <n v="-1.9472799999999999"/>
    <n v="4.9949199999999999E-5"/>
    <n v="555.97"/>
    <n v="285.06200000000001"/>
    <n v="44.5"/>
    <n v="0"/>
    <n v="-0.30033599999999999"/>
    <n v="3.6907399999999999"/>
    <n v="-1.9127799999999999"/>
    <n v="3.4888400000000003E-5"/>
    <n v="6"/>
    <n v="337.88299999999998"/>
    <n v="287.17200000000003"/>
    <n v="40.200000000000003"/>
    <n v="0"/>
    <n v="-0.230351"/>
    <n v="3.5454500000000002"/>
    <n v="-1.87087"/>
    <n v="3.2999600000000002E-5"/>
    <n v="289.26"/>
    <n v="36.5"/>
    <n v="0"/>
    <n v="-9.4275600000000001E-2"/>
    <n v="3.2166399999999999"/>
    <n v="-1.73332"/>
    <n v="3.0616E-5"/>
    <n v="123.782"/>
    <n v="55.5794"/>
    <n v="291.02499999999998"/>
    <n v="0"/>
    <n v="178.185"/>
    <n v="290.13200000000001"/>
    <n v="275.63499999999999"/>
    <n v="37.6"/>
    <n v="2.6071300000000002"/>
    <n v="-1.4291700000000001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7.6095300000000003"/>
    <n v="0"/>
    <n v="0.34021000000000001"/>
    <n v="0"/>
    <n v="0"/>
    <n v="99.6"/>
    <n v="97"/>
    <n v="100"/>
    <n v="98"/>
    <n v="107.426"/>
    <n v="2021.44"/>
    <n v="58"/>
    <n v="0"/>
    <n v="3"/>
  </r>
  <r>
    <x v="2"/>
    <n v="101599"/>
    <n v="24134.799999999999"/>
    <n v="8.1"/>
    <n v="11756.7"/>
    <n v="216.583"/>
    <n v="14.7"/>
    <n v="0"/>
    <n v="-3.6031199999999999E-2"/>
    <n v="19.517900000000001"/>
    <n v="17.173100000000002"/>
    <n v="1.0689299999999999E-4"/>
    <n v="9163.7999999999993"/>
    <n v="224.161"/>
    <n v="100"/>
    <n v="80.2"/>
    <n v="-0.35919699999999999"/>
    <n v="19.910799999999998"/>
    <n v="16.445399999999999"/>
    <n v="6.7671799999999998E-5"/>
    <n v="7207.52"/>
    <n v="240.69200000000001"/>
    <n v="92.5"/>
    <n v="8.8000000000000007"/>
    <n v="-0.56382399999999999"/>
    <n v="17.370999999999999"/>
    <n v="12.0479"/>
    <n v="3.4607200000000003E-5"/>
    <n v="5592.25"/>
    <n v="253.18899999999999"/>
    <n v="34"/>
    <n v="0"/>
    <n v="1.1136699999999999E-2"/>
    <n v="16.8688"/>
    <n v="3.66092"/>
    <n v="9.67466E-5"/>
    <n v="4214.6899999999996"/>
    <n v="262.94499999999999"/>
    <n v="4.5999999999999996"/>
    <n v="0"/>
    <n v="0.24215999999999999"/>
    <n v="15.1776"/>
    <n v="4.6570200000000002"/>
    <n v="7.5027300000000006E-5"/>
    <n v="3017"/>
    <n v="266.84500000000003"/>
    <n v="39.200000000000003"/>
    <n v="0"/>
    <n v="0.218885"/>
    <n v="11.729100000000001"/>
    <n v="3.3101600000000002"/>
    <n v="1.0480900000000001E-4"/>
    <n v="1476.36"/>
    <n v="275.98700000000002"/>
    <n v="82.6"/>
    <n v="0"/>
    <n v="-0.81774400000000003"/>
    <n v="2.5432399999999999"/>
    <n v="-2.2289099999999999"/>
    <n v="1.37754E-4"/>
    <n v="784.56500000000005"/>
    <n v="281.255"/>
    <n v="72.3"/>
    <n v="0"/>
    <n v="-1.35151"/>
    <n v="-1.3624799999999999"/>
    <n v="-6.4642999999999997"/>
    <n v="4.9545200000000001E-5"/>
    <n v="563.548"/>
    <n v="283.19"/>
    <n v="68"/>
    <n v="0"/>
    <n v="-1.1293800000000001"/>
    <n v="-1.9029799999999999"/>
    <n v="-7.6900199999999996"/>
    <n v="-3.3083400000000002E-5"/>
    <n v="5"/>
    <n v="346.73700000000002"/>
    <n v="285.18099999999998"/>
    <n v="63.2"/>
    <n v="0"/>
    <n v="-0.81021500000000002"/>
    <n v="-2.0698699999999999"/>
    <n v="-8.3435900000000007"/>
    <n v="-7.12545E-5"/>
    <n v="287.084"/>
    <n v="58.7"/>
    <n v="0"/>
    <n v="-0.37221500000000002"/>
    <n v="-1.8942300000000001"/>
    <n v="-7.2918500000000002"/>
    <n v="-7.5121000000000001E-5"/>
    <n v="133.93600000000001"/>
    <n v="55.5794"/>
    <n v="285.94"/>
    <n v="0"/>
    <n v="79.509399999999999"/>
    <n v="287.21499999999997"/>
    <n v="279.89499999999998"/>
    <n v="61.2"/>
    <n v="-1.4063600000000001"/>
    <n v="-5.07233"/>
    <n v="-16.2"/>
    <n v="4.4000000000000002E-6"/>
    <n v="4.4000000000000002E-6"/>
    <n v="8.8000000000000004E-7"/>
    <n v="7.9999999999999996E-7"/>
    <n v="0"/>
    <n v="0"/>
    <n v="0"/>
    <n v="0"/>
    <n v="0"/>
    <n v="0"/>
    <n v="0"/>
    <n v="1"/>
    <n v="0"/>
    <n v="0"/>
    <n v="0"/>
    <n v="0"/>
    <n v="10800"/>
    <n v="6.2389099999999997"/>
    <n v="27"/>
    <n v="-13.5913"/>
    <n v="15.3"/>
    <n v="4"/>
    <n v="80.2"/>
    <n v="40.799999999999997"/>
    <n v="100"/>
    <n v="100"/>
    <n v="114.154"/>
    <n v="1793.44"/>
    <n v="93"/>
    <n v="0"/>
    <n v="4"/>
  </r>
  <r>
    <x v="3"/>
    <n v="101760"/>
    <n v="24135.200000000001"/>
    <n v="9.1078399999999995"/>
    <n v="11746.9"/>
    <n v="217.31800000000001"/>
    <n v="10.6"/>
    <n v="0"/>
    <n v="-4.2029299999999999E-2"/>
    <n v="19.282800000000002"/>
    <n v="14.267799999999999"/>
    <n v="1.3072999999999999E-4"/>
    <n v="9153.43"/>
    <n v="223.328"/>
    <n v="91.4"/>
    <n v="9.3000000000000007"/>
    <n v="-0.12035899999999999"/>
    <n v="17.433399999999999"/>
    <n v="15.058199999999999"/>
    <n v="8.1259899999999998E-5"/>
    <n v="7205.35"/>
    <n v="239.88399999999999"/>
    <n v="100"/>
    <n v="86.7"/>
    <n v="-0.47900799999999999"/>
    <n v="14.989800000000001"/>
    <n v="7.9654100000000003"/>
    <n v="1.21297E-4"/>
    <n v="5599.25"/>
    <n v="252.06899999999999"/>
    <n v="9.4"/>
    <n v="0"/>
    <n v="-0.21199599999999999"/>
    <n v="9.8256200000000007"/>
    <n v="-0.49714399999999997"/>
    <n v="6.4786800000000001E-5"/>
    <n v="4224.18"/>
    <n v="262.77499999999998"/>
    <n v="3.1"/>
    <n v="0"/>
    <n v="-0.15700600000000001"/>
    <n v="9.3888999999999996"/>
    <n v="-2.0294699999999999"/>
    <n v="1.9213100000000001E-4"/>
    <n v="3026.07"/>
    <n v="267.60500000000002"/>
    <n v="7.6"/>
    <n v="0"/>
    <n v="0.37995299999999999"/>
    <n v="9.5224200000000003"/>
    <n v="-1.58464"/>
    <n v="1.3091200000000001E-4"/>
    <n v="1485.31"/>
    <n v="276.16899999999998"/>
    <n v="75.7"/>
    <n v="2"/>
    <n v="0.33088200000000001"/>
    <n v="4.54392"/>
    <n v="-4.8617499999999998"/>
    <n v="8.0714099999999993E-6"/>
    <n v="793.48"/>
    <n v="280.14"/>
    <n v="79.900000000000006"/>
    <n v="0.3"/>
    <n v="0.400362"/>
    <n v="2.0418500000000002"/>
    <n v="-8.9782499999999992"/>
    <n v="-2.7602200000000001E-5"/>
    <n v="573.654"/>
    <n v="281.41800000000001"/>
    <n v="82.6"/>
    <n v="0.3"/>
    <n v="0.25717499999999999"/>
    <n v="1.6500300000000001"/>
    <n v="-10.3217"/>
    <n v="2.4607899999999999E-5"/>
    <n v="3"/>
    <n v="358.13099999999997"/>
    <n v="283.459"/>
    <n v="74.7"/>
    <n v="0"/>
    <n v="4.2138700000000001E-4"/>
    <n v="1.4986999999999999"/>
    <n v="-10.1081"/>
    <n v="2.5298200000000001E-5"/>
    <n v="285.39499999999998"/>
    <n v="68.400000000000006"/>
    <n v="0"/>
    <n v="-0.18257899999999999"/>
    <n v="1.2330300000000001"/>
    <n v="-8.6118600000000001"/>
    <n v="1.21619E-6"/>
    <n v="146.57"/>
    <n v="55.5794"/>
    <n v="284.93299999999999"/>
    <n v="0"/>
    <n v="72.082599999999999"/>
    <n v="285.81599999999997"/>
    <n v="280.28100000000001"/>
    <n v="69"/>
    <n v="0.82864300000000002"/>
    <n v="-5.91981"/>
    <n v="-50"/>
    <n v="0"/>
    <n v="0"/>
    <n v="1.9599999999999999E-6"/>
    <n v="1.9999999999999999E-6"/>
    <n v="6.25E-2"/>
    <n v="6.25E-2"/>
    <n v="6.25E-2"/>
    <n v="6.25E-2"/>
    <n v="0"/>
    <n v="0"/>
    <n v="0"/>
    <n v="0"/>
    <n v="0"/>
    <n v="0"/>
    <n v="0"/>
    <n v="0"/>
    <n v="11741"/>
    <n v="5.8747100000000003"/>
    <n v="14"/>
    <n v="-42.731299999999997"/>
    <n v="62.1"/>
    <n v="17.100000000000001"/>
    <n v="100"/>
    <n v="34.4"/>
    <n v="100"/>
    <n v="100"/>
    <n v="65.6708"/>
    <n v="1800.8"/>
    <n v="89.3"/>
    <n v="0"/>
    <n v="5"/>
  </r>
  <r>
    <x v="4"/>
    <n v="101874"/>
    <n v="24135"/>
    <n v="9.7258899999999997"/>
    <n v="11747.2"/>
    <n v="217.96899999999999"/>
    <n v="9.6"/>
    <n v="0"/>
    <n v="-2.7852499999999999E-2"/>
    <n v="18.4986"/>
    <n v="10.5467"/>
    <n v="1.15395E-4"/>
    <n v="9148.26"/>
    <n v="223.79"/>
    <n v="41.7"/>
    <n v="0"/>
    <n v="5.6314500000000003E-2"/>
    <n v="15.1959"/>
    <n v="8.9058499999999992"/>
    <n v="1.3049399999999999E-4"/>
    <n v="7205.37"/>
    <n v="238.78299999999999"/>
    <n v="88.7"/>
    <n v="47.5"/>
    <n v="7.2187500000000002E-2"/>
    <n v="10.0488"/>
    <n v="3.1946699999999999"/>
    <n v="1.6775000000000001E-4"/>
    <n v="5606"/>
    <n v="251.441"/>
    <n v="16.899999999999999"/>
    <n v="0"/>
    <n v="6.6431599999999993E-2"/>
    <n v="8.8930399999999992"/>
    <n v="-1.3414299999999999"/>
    <n v="1.06975E-4"/>
    <n v="4233.66"/>
    <n v="262.49799999999999"/>
    <n v="5.6"/>
    <n v="0"/>
    <n v="8.0312500000000002E-3"/>
    <n v="6.6263100000000001"/>
    <n v="-3.3587099999999999"/>
    <n v="1.0995199999999999E-4"/>
    <n v="3036.12"/>
    <n v="268.03399999999999"/>
    <n v="6.4"/>
    <n v="0"/>
    <n v="-2.1385700000000001E-2"/>
    <n v="5.2430000000000003"/>
    <n v="-2.9969100000000002"/>
    <n v="1.2632400000000001E-4"/>
    <n v="1492.61"/>
    <n v="276.07799999999997"/>
    <n v="65.099999999999994"/>
    <n v="0"/>
    <n v="3.7274399999999999E-2"/>
    <n v="7.75732"/>
    <n v="-4.4231999999999996"/>
    <n v="1.40416E-5"/>
    <n v="801.87400000000002"/>
    <n v="279.67"/>
    <n v="80.400000000000006"/>
    <n v="0"/>
    <n v="-0.30023699999999998"/>
    <n v="1.4789300000000001"/>
    <n v="-9.8748000000000005"/>
    <n v="4.3871700000000002E-5"/>
    <n v="582.29399999999998"/>
    <n v="281.25299999999999"/>
    <n v="82.2"/>
    <n v="0"/>
    <n v="-0.35743399999999997"/>
    <n v="1.61863"/>
    <n v="-10.9885"/>
    <n v="3.4258699999999998E-5"/>
    <n v="3"/>
    <n v="366.94299999999998"/>
    <n v="283.19"/>
    <n v="75.400000000000006"/>
    <n v="0"/>
    <n v="-0.36047600000000002"/>
    <n v="1.97767"/>
    <n v="-10.377700000000001"/>
    <n v="-2.1076700000000001E-5"/>
    <n v="284.92"/>
    <n v="70.099999999999994"/>
    <n v="0"/>
    <n v="-0.26147599999999999"/>
    <n v="1.71061"/>
    <n v="-8.2805800000000005"/>
    <n v="-7.2804600000000004E-5"/>
    <n v="155.63300000000001"/>
    <n v="55.5794"/>
    <n v="283.85300000000001"/>
    <n v="0"/>
    <n v="48.668300000000002"/>
    <n v="285.08300000000003"/>
    <n v="280.13900000000001"/>
    <n v="71.599999999999994"/>
    <n v="1.1472100000000001"/>
    <n v="-5.2560700000000002"/>
    <n v="-50"/>
    <n v="0"/>
    <n v="0"/>
    <n v="0"/>
    <n v="0"/>
    <n v="0"/>
    <n v="6.25E-2"/>
    <n v="0"/>
    <n v="6.25E-2"/>
    <n v="0"/>
    <n v="0"/>
    <n v="0"/>
    <n v="0"/>
    <n v="0"/>
    <n v="0"/>
    <n v="0"/>
    <n v="0"/>
    <n v="0"/>
    <n v="5.8514699999999999"/>
    <n v="2"/>
    <n v="-42.907200000000003"/>
    <n v="4.7"/>
    <n v="44.1"/>
    <n v="100"/>
    <n v="31.3"/>
    <n v="73.5"/>
    <n v="100"/>
    <n v="39.328000000000003"/>
    <n v="1800"/>
    <n v="75.8"/>
    <n v="0"/>
    <n v="6"/>
  </r>
  <r>
    <x v="5"/>
    <n v="101912"/>
    <n v="24135.3"/>
    <n v="11.215199999999999"/>
    <n v="11736.2"/>
    <n v="217.387"/>
    <n v="11.4"/>
    <n v="0"/>
    <n v="-4.8039100000000001E-2"/>
    <n v="17.691099999999999"/>
    <n v="5.2520800000000003"/>
    <n v="1.2274399999999999E-4"/>
    <n v="9142.5300000000007"/>
    <n v="222.87700000000001"/>
    <n v="49.2"/>
    <n v="0"/>
    <n v="1.0371099999999999E-2"/>
    <n v="8.6272500000000001"/>
    <n v="-3.4787499999999998"/>
    <n v="5.6452900000000003E-5"/>
    <n v="7203.6"/>
    <n v="238.07900000000001"/>
    <n v="25.9"/>
    <n v="0"/>
    <n v="0.18182200000000001"/>
    <n v="9.6149199999999997"/>
    <n v="-0.86529500000000004"/>
    <n v="9.3504200000000005E-5"/>
    <n v="5605.5"/>
    <n v="251.251"/>
    <n v="24.9"/>
    <n v="0"/>
    <n v="-4.3642599999999997E-2"/>
    <n v="7.0756500000000004"/>
    <n v="-3.5484499999999999"/>
    <n v="1.1681899999999999E-4"/>
    <n v="4234.83"/>
    <n v="262.274"/>
    <n v="12.3"/>
    <n v="0"/>
    <n v="-0.156449"/>
    <n v="6.5619399999999999"/>
    <n v="-4.4650299999999996"/>
    <n v="8.5220499999999995E-5"/>
    <n v="3034.05"/>
    <n v="268.85700000000003"/>
    <n v="5"/>
    <n v="0"/>
    <n v="6.4002000000000003E-2"/>
    <n v="5.1098999999999997"/>
    <n v="-3.6928200000000002"/>
    <n v="1.01146E-4"/>
    <n v="1491.68"/>
    <n v="275.37799999999999"/>
    <n v="62.4"/>
    <n v="0"/>
    <n v="0.104176"/>
    <n v="3.0104099999999998"/>
    <n v="-7.6764299999999999"/>
    <n v="6.8035500000000003E-5"/>
    <n v="803.93100000000004"/>
    <n v="278.89299999999997"/>
    <n v="88.6"/>
    <n v="0"/>
    <n v="-0.230543"/>
    <n v="2.8822199999999998"/>
    <n v="-12.235200000000001"/>
    <n v="1.0595E-4"/>
    <n v="584.71100000000001"/>
    <n v="280.923"/>
    <n v="80.900000000000006"/>
    <n v="0"/>
    <n v="-0.39888200000000001"/>
    <n v="2.9564699999999999"/>
    <n v="-12.440200000000001"/>
    <n v="1.01698E-4"/>
    <n v="3"/>
    <n v="369.61700000000002"/>
    <n v="282.90800000000002"/>
    <n v="73.2"/>
    <n v="0"/>
    <n v="-0.45626699999999998"/>
    <n v="2.9890400000000001"/>
    <n v="-11.7898"/>
    <n v="4.13428E-5"/>
    <n v="284.67599999999999"/>
    <n v="67.400000000000006"/>
    <n v="0"/>
    <n v="-0.32852199999999998"/>
    <n v="2.55816"/>
    <n v="-9.6122700000000005"/>
    <n v="-1.8923199999999999E-5"/>
    <n v="158.55199999999999"/>
    <n v="55.5794"/>
    <n v="283.23"/>
    <n v="0"/>
    <n v="56.402299999999997"/>
    <n v="284.75200000000001"/>
    <n v="279.29899999999998"/>
    <n v="69.099999999999994"/>
    <n v="1.75071"/>
    <n v="-6.0793999999999997"/>
    <n v="-50"/>
    <n v="0"/>
    <n v="0"/>
    <n v="8.0000000000000002E-8"/>
    <n v="0"/>
    <n v="0"/>
    <n v="6.25E-2"/>
    <n v="0"/>
    <n v="6.25E-2"/>
    <n v="0"/>
    <n v="0"/>
    <n v="0"/>
    <n v="0"/>
    <n v="0"/>
    <n v="0"/>
    <n v="0"/>
    <n v="0"/>
    <n v="0"/>
    <n v="6.5398199999999997"/>
    <n v="0"/>
    <n v="5.6640600000000003E-3"/>
    <n v="0"/>
    <n v="25.5"/>
    <n v="0.8"/>
    <n v="15.9"/>
    <n v="3.1"/>
    <n v="98.8"/>
    <n v="37.999899999999997"/>
    <n v="1785.12"/>
    <n v="65.3"/>
    <n v="0"/>
    <n v="7"/>
  </r>
  <r>
    <x v="6"/>
    <n v="101957"/>
    <n v="24135.1"/>
    <n v="12.1007"/>
    <n v="11732"/>
    <n v="216.518"/>
    <n v="11.6"/>
    <n v="0"/>
    <n v="5.2789099999999999E-2"/>
    <n v="16.2103"/>
    <n v="-0.57167999999999997"/>
    <n v="1.4385600000000001E-4"/>
    <n v="9143.2900000000009"/>
    <n v="222.47800000000001"/>
    <n v="79.900000000000006"/>
    <n v="5"/>
    <n v="-0.104555"/>
    <n v="9.1999899999999997"/>
    <n v="-2.25542"/>
    <n v="3.3612100000000003E-5"/>
    <n v="7205.15"/>
    <n v="237.82400000000001"/>
    <n v="32.9"/>
    <n v="0"/>
    <n v="0.13269500000000001"/>
    <n v="11.311500000000001"/>
    <n v="-3.1273399999999998"/>
    <n v="3.9041300000000002E-5"/>
    <n v="5608.71"/>
    <n v="251.04499999999999"/>
    <n v="28.1"/>
    <n v="0"/>
    <n v="-1.4363300000000001E-2"/>
    <n v="9.7553699999999992"/>
    <n v="-3.0320399999999998"/>
    <n v="3.8194600000000002E-5"/>
    <n v="4239.99"/>
    <n v="261.77499999999998"/>
    <n v="16.399999999999999"/>
    <n v="0"/>
    <n v="-0.132742"/>
    <n v="5.8853499999999999"/>
    <n v="-4.67502"/>
    <n v="2.92643E-5"/>
    <n v="3039.34"/>
    <n v="269.48099999999999"/>
    <n v="4.3"/>
    <n v="0"/>
    <n v="7.9669900000000002E-2"/>
    <n v="4.81311"/>
    <n v="-5.3171499999999998"/>
    <n v="8.5306800000000001E-5"/>
    <n v="1494.11"/>
    <n v="275.59899999999999"/>
    <n v="48.2"/>
    <n v="0"/>
    <n v="0.47232000000000002"/>
    <n v="2.15673"/>
    <n v="-6.6194899999999999"/>
    <n v="1.64029E-4"/>
    <n v="806.36"/>
    <n v="278.65699999999998"/>
    <n v="86.5"/>
    <n v="0"/>
    <n v="0.48841800000000002"/>
    <n v="0.43699500000000002"/>
    <n v="-13.1553"/>
    <n v="8.38261E-5"/>
    <n v="587.40899999999999"/>
    <n v="280.57799999999997"/>
    <n v="79.7"/>
    <n v="0"/>
    <n v="0.167935"/>
    <n v="1.14696"/>
    <n v="-13.528700000000001"/>
    <n v="1.15591E-4"/>
    <n v="3"/>
    <n v="372.61900000000003"/>
    <n v="282.50400000000002"/>
    <n v="72.3"/>
    <n v="0"/>
    <n v="-0.127077"/>
    <n v="2.1981899999999999"/>
    <n v="-13.1562"/>
    <n v="1.06023E-4"/>
    <n v="284.173"/>
    <n v="67"/>
    <n v="0"/>
    <n v="-0.25130599999999997"/>
    <n v="2.6146600000000002"/>
    <n v="-11.0307"/>
    <n v="3.9988599999999999E-5"/>
    <n v="161.922"/>
    <n v="55.5794"/>
    <n v="282.72699999999998"/>
    <n v="0"/>
    <n v="63.404499999999999"/>
    <n v="284.26"/>
    <n v="278.74200000000002"/>
    <n v="68.8"/>
    <n v="2.0631400000000002"/>
    <n v="-7.09009"/>
    <n v="-50"/>
    <n v="0"/>
    <n v="0"/>
    <n v="0"/>
    <n v="0"/>
    <n v="0"/>
    <n v="6.25E-2"/>
    <n v="0"/>
    <n v="6.25E-2"/>
    <n v="0"/>
    <n v="0"/>
    <n v="0"/>
    <n v="0"/>
    <n v="0"/>
    <n v="0"/>
    <n v="0"/>
    <n v="0"/>
    <n v="0"/>
    <n v="7.1697100000000002"/>
    <n v="0"/>
    <n v="0.31445299999999998"/>
    <n v="0"/>
    <n v="0.4"/>
    <n v="0"/>
    <n v="0"/>
    <n v="5"/>
    <n v="1.7"/>
    <n v="65.831599999999995"/>
    <n v="1773.12"/>
    <n v="59.4"/>
    <n v="0"/>
    <n v="8"/>
  </r>
  <r>
    <x v="7"/>
    <n v="102053"/>
    <n v="24135"/>
    <n v="10.91"/>
    <n v="11742.9"/>
    <n v="217.01599999999999"/>
    <n v="10.199999999999999"/>
    <n v="0"/>
    <n v="-4.8194300000000002E-2"/>
    <n v="12.1111"/>
    <n v="-3.1623199999999998"/>
    <n v="1.00146E-4"/>
    <n v="9151.73"/>
    <n v="223.31700000000001"/>
    <n v="32"/>
    <n v="0"/>
    <n v="-3.30938E-2"/>
    <n v="9.2827199999999994"/>
    <n v="-5.5458299999999996"/>
    <n v="1.8744899999999999E-4"/>
    <n v="7212.29"/>
    <n v="238.005"/>
    <n v="23.9"/>
    <n v="0"/>
    <n v="0.257129"/>
    <n v="9.1554599999999997"/>
    <n v="-5.2374799999999997"/>
    <n v="9.9827499999999999E-5"/>
    <n v="5616.04"/>
    <n v="250.65199999999999"/>
    <n v="15.1"/>
    <n v="0"/>
    <n v="0.12948399999999999"/>
    <n v="8.9128100000000003"/>
    <n v="-4.6307499999999999"/>
    <n v="1.06012E-4"/>
    <n v="4249.8999999999996"/>
    <n v="261.51600000000002"/>
    <n v="12.4"/>
    <n v="0"/>
    <n v="-4.8244099999999998E-2"/>
    <n v="7.1676599999999997"/>
    <n v="-3.0168599999999999"/>
    <n v="7.9691199999999994E-5"/>
    <n v="3049.26"/>
    <n v="270.04500000000002"/>
    <n v="4.5999999999999996"/>
    <n v="0"/>
    <n v="3.3628900000000003E-2"/>
    <n v="3.1323799999999999"/>
    <n v="-4.1043099999999999"/>
    <n v="5.6654699999999998E-5"/>
    <n v="1499.99"/>
    <n v="275.37700000000001"/>
    <n v="54.3"/>
    <n v="0"/>
    <n v="0.212561"/>
    <n v="-0.45136700000000002"/>
    <n v="-6.1562799999999998"/>
    <n v="9.8657200000000001E-5"/>
    <n v="812.94"/>
    <n v="278.262"/>
    <n v="83.7"/>
    <n v="0"/>
    <n v="0.149114"/>
    <n v="0.941218"/>
    <n v="-11.4956"/>
    <n v="2.4044099999999999E-5"/>
    <n v="594.36400000000003"/>
    <n v="280.101"/>
    <n v="80.099999999999994"/>
    <n v="0"/>
    <n v="-3.7597199999999997E-2"/>
    <n v="1.5086599999999999"/>
    <n v="-11.9496"/>
    <n v="6.6394699999999996E-5"/>
    <n v="3"/>
    <n v="379.94600000000003"/>
    <n v="282.07100000000003"/>
    <n v="73.099999999999994"/>
    <n v="0"/>
    <n v="-0.22575000000000001"/>
    <n v="2.0531700000000002"/>
    <n v="-11.804399999999999"/>
    <n v="7.03213E-5"/>
    <n v="283.71699999999998"/>
    <n v="68.3"/>
    <n v="0"/>
    <n v="-0.27074999999999999"/>
    <n v="2.34355"/>
    <n v="-9.7371200000000009"/>
    <n v="-4.3973399999999996E-6"/>
    <n v="169.56399999999999"/>
    <n v="55.5794"/>
    <n v="281.99799999999999"/>
    <n v="0"/>
    <n v="45.1053"/>
    <n v="283.755"/>
    <n v="278.60199999999998"/>
    <n v="70.599999999999994"/>
    <n v="1.73445"/>
    <n v="-6.0012699999999999"/>
    <n v="-50"/>
    <n v="0"/>
    <n v="0"/>
    <n v="0"/>
    <n v="0"/>
    <n v="0"/>
    <n v="6.25E-2"/>
    <n v="0"/>
    <n v="6.25E-2"/>
    <n v="0"/>
    <n v="0"/>
    <n v="0"/>
    <n v="0"/>
    <n v="0"/>
    <n v="0"/>
    <n v="0"/>
    <n v="0"/>
    <n v="148"/>
    <n v="7.3030099999999996"/>
    <n v="0"/>
    <n v="-0.23571800000000001"/>
    <n v="0"/>
    <n v="0.2"/>
    <n v="0"/>
    <n v="0"/>
    <n v="0"/>
    <n v="2.5"/>
    <n v="58.584400000000002"/>
    <n v="1861.76"/>
    <n v="44.5"/>
    <n v="0"/>
    <n v="9"/>
  </r>
  <r>
    <x v="8"/>
    <n v="102128"/>
    <n v="24134.799999999999"/>
    <n v="7.9150400000000003"/>
    <n v="11763.6"/>
    <n v="215.34100000000001"/>
    <n v="20.100000000000001"/>
    <n v="0"/>
    <n v="-1.52979E-2"/>
    <n v="13.145300000000001"/>
    <n v="-4.7891300000000001"/>
    <n v="1.3479799999999999E-4"/>
    <n v="9179.32"/>
    <n v="223.98599999999999"/>
    <n v="39.299999999999997"/>
    <n v="0"/>
    <n v="5.3659199999999997E-2"/>
    <n v="6.71957"/>
    <n v="-18.713000000000001"/>
    <n v="2.55247E-4"/>
    <n v="7231.38"/>
    <n v="238.136"/>
    <n v="25.3"/>
    <n v="0"/>
    <n v="0.21057400000000001"/>
    <n v="5.5940000000000003"/>
    <n v="-9.1168200000000006"/>
    <n v="1.5325500000000001E-4"/>
    <n v="5634.43"/>
    <n v="251.732"/>
    <n v="16.100000000000001"/>
    <n v="0"/>
    <n v="0.189779"/>
    <n v="4.70411"/>
    <n v="-7.9110100000000001"/>
    <n v="5.5319799999999998E-5"/>
    <n v="4263.16"/>
    <n v="261.83100000000002"/>
    <n v="10.3"/>
    <n v="0"/>
    <n v="0.114094"/>
    <n v="6.3643400000000003"/>
    <n v="-2.1984499999999998"/>
    <n v="1.02326E-4"/>
    <n v="3061.61"/>
    <n v="270.37400000000002"/>
    <n v="3.8"/>
    <n v="0"/>
    <n v="4.7099599999999998E-2"/>
    <n v="2.6321099999999999"/>
    <n v="-0.39510699999999999"/>
    <n v="1.10216E-4"/>
    <n v="1507.12"/>
    <n v="275.65199999999999"/>
    <n v="47.8"/>
    <n v="0"/>
    <n v="-3.1651400000000003E-2"/>
    <n v="0.23958499999999999"/>
    <n v="-4.2039499999999999"/>
    <n v="7.3684599999999996E-5"/>
    <n v="820.10900000000004"/>
    <n v="278.26299999999998"/>
    <n v="81.400000000000006"/>
    <n v="0"/>
    <n v="4.7132800000000002E-2"/>
    <n v="0.74201899999999998"/>
    <n v="-8.9343400000000006"/>
    <n v="3.4725599999999998E-5"/>
    <n v="601.471"/>
    <n v="280.29300000000001"/>
    <n v="74.099999999999994"/>
    <n v="0"/>
    <n v="-3.8137200000000003E-2"/>
    <n v="0.88659900000000003"/>
    <n v="-9.3513099999999998"/>
    <n v="3.4725599999999998E-5"/>
    <n v="3"/>
    <n v="386.96800000000002"/>
    <n v="282.32900000000001"/>
    <n v="66.7"/>
    <n v="0"/>
    <n v="-0.13092999999999999"/>
    <n v="1.0103800000000001"/>
    <n v="-9.5916899999999998"/>
    <n v="3.53721E-5"/>
    <n v="284.39699999999999"/>
    <n v="60.2"/>
    <n v="0"/>
    <n v="-0.21193000000000001"/>
    <n v="1.09067"/>
    <n v="-9.3114399999999993"/>
    <n v="2.54091E-5"/>
    <n v="176.37700000000001"/>
    <n v="55.5794"/>
    <n v="288.51400000000001"/>
    <n v="0"/>
    <n v="223.96700000000001"/>
    <n v="286.16500000000002"/>
    <n v="277.93799999999999"/>
    <n v="57.2"/>
    <n v="0.89749000000000001"/>
    <n v="-7.1235799999999996"/>
    <n v="-50"/>
    <n v="0"/>
    <n v="0"/>
    <n v="0"/>
    <n v="0"/>
    <n v="0"/>
    <n v="6.25E-2"/>
    <n v="0"/>
    <n v="6.25E-2"/>
    <n v="0"/>
    <n v="0"/>
    <n v="0"/>
    <n v="0"/>
    <n v="0"/>
    <n v="0"/>
    <n v="0"/>
    <n v="0"/>
    <n v="10800"/>
    <n v="7.8592500000000003"/>
    <n v="0"/>
    <n v="-0.18487500000000001"/>
    <n v="0"/>
    <n v="0"/>
    <n v="0"/>
    <n v="0"/>
    <n v="0"/>
    <n v="0"/>
    <n v="60.425899999999999"/>
    <n v="2522.2399999999998"/>
    <n v="4.7"/>
    <n v="0"/>
    <n v="10"/>
  </r>
  <r>
    <x v="9"/>
    <n v="102005"/>
    <n v="24134.9"/>
    <n v="7.1009500000000001"/>
    <n v="11771.4"/>
    <n v="214.6"/>
    <n v="27.6"/>
    <n v="0"/>
    <n v="8.8837900000000008E-3"/>
    <n v="10.6568"/>
    <n v="-4.2454099999999997"/>
    <n v="1.3318600000000001E-4"/>
    <n v="9197.51"/>
    <n v="224.131"/>
    <n v="56.9"/>
    <n v="0"/>
    <n v="-6.9199200000000004E-3"/>
    <n v="6.7261300000000004"/>
    <n v="-28.006900000000002"/>
    <n v="-9.0956299999999995E-5"/>
    <n v="7237.98"/>
    <n v="240.80500000000001"/>
    <n v="13.3"/>
    <n v="0"/>
    <n v="0.13733200000000001"/>
    <n v="-0.68069500000000005"/>
    <n v="-11.950200000000001"/>
    <n v="6.7251799999999999E-5"/>
    <n v="5633.48"/>
    <n v="251.68600000000001"/>
    <n v="18.5"/>
    <n v="0"/>
    <n v="0.32510699999999998"/>
    <n v="7.1426100000000003"/>
    <n v="-4.3122400000000001"/>
    <n v="4.1980200000000002E-5"/>
    <n v="4258.3500000000004"/>
    <n v="262.52199999999999"/>
    <n v="7"/>
    <n v="0"/>
    <n v="0.34539300000000001"/>
    <n v="5.2777500000000002"/>
    <n v="-1.3140499999999999"/>
    <n v="8.6826399999999999E-5"/>
    <n v="3055.94"/>
    <n v="270.52600000000001"/>
    <n v="4.7"/>
    <n v="0"/>
    <n v="5.9117200000000002E-2"/>
    <n v="4.8960900000000001"/>
    <n v="0.67533900000000002"/>
    <n v="1.16067E-4"/>
    <n v="1497.51"/>
    <n v="276.32299999999998"/>
    <n v="34.9"/>
    <n v="0"/>
    <n v="-0.10390000000000001"/>
    <n v="-5.4875500000000001E-2"/>
    <n v="-2.1690800000000001"/>
    <n v="6.6474099999999994E-5"/>
    <n v="810.36199999999997"/>
    <n v="278.392"/>
    <n v="78.900000000000006"/>
    <n v="0"/>
    <n v="7.2265600000000001E-5"/>
    <n v="0.97179400000000005"/>
    <n v="-7.8379000000000003"/>
    <n v="3.3090699999999998E-5"/>
    <n v="591.66700000000003"/>
    <n v="280.41800000000001"/>
    <n v="71.5"/>
    <n v="0"/>
    <n v="-2.4658699999999999E-2"/>
    <n v="0.888154"/>
    <n v="-8.3222500000000004"/>
    <n v="2.37589E-5"/>
    <n v="3"/>
    <n v="377.09"/>
    <n v="282.45999999999998"/>
    <n v="64.5"/>
    <n v="0"/>
    <n v="-8.8124999999999995E-2"/>
    <n v="0.73802199999999996"/>
    <n v="-8.6461199999999998"/>
    <n v="1.87399E-5"/>
    <n v="284.55"/>
    <n v="58.1"/>
    <n v="0"/>
    <n v="-0.182058"/>
    <n v="0.54242199999999996"/>
    <n v="-8.51126"/>
    <n v="9.14343E-6"/>
    <n v="166.40899999999999"/>
    <n v="55.5794"/>
    <n v="289.86900000000003"/>
    <n v="0"/>
    <n v="255.09299999999999"/>
    <n v="286.42599999999999"/>
    <n v="277.60700000000003"/>
    <n v="54.8"/>
    <n v="0.32750000000000001"/>
    <n v="-6.7809400000000002"/>
    <n v="-50"/>
    <n v="0"/>
    <n v="0"/>
    <n v="0"/>
    <n v="0"/>
    <n v="0"/>
    <n v="6.25E-2"/>
    <n v="0"/>
    <n v="6.25E-2"/>
    <n v="0"/>
    <n v="0"/>
    <n v="0"/>
    <n v="0"/>
    <n v="0"/>
    <n v="0"/>
    <n v="0"/>
    <n v="0"/>
    <n v="21600"/>
    <n v="7.9863600000000003"/>
    <n v="0"/>
    <n v="-0.119507"/>
    <n v="0"/>
    <n v="0"/>
    <n v="0"/>
    <n v="0"/>
    <n v="5"/>
    <n v="0.8"/>
    <n v="97.9846"/>
    <n v="2598.4"/>
    <n v="3.8"/>
    <n v="0"/>
    <n v="11"/>
  </r>
  <r>
    <x v="10"/>
    <n v="101986"/>
    <n v="24135.1"/>
    <n v="7.11313"/>
    <n v="11785.6"/>
    <n v="213.30199999999999"/>
    <n v="38.200000000000003"/>
    <n v="0"/>
    <n v="-6.6297900000000007E-2"/>
    <n v="10.8606"/>
    <n v="-7.3976100000000002"/>
    <n v="1.45656E-4"/>
    <n v="9219.17"/>
    <n v="224.24199999999999"/>
    <n v="81.7"/>
    <n v="5"/>
    <n v="0.197406"/>
    <n v="8.9262700000000006"/>
    <n v="-19.990100000000002"/>
    <n v="4.3677899999999997E-5"/>
    <n v="7256.96"/>
    <n v="241.63399999999999"/>
    <n v="23.8"/>
    <n v="0"/>
    <n v="0.39981100000000003"/>
    <n v="4.9867800000000004"/>
    <n v="-10.0063"/>
    <n v="5.4890699999999999E-5"/>
    <n v="5640.01"/>
    <n v="252.709"/>
    <n v="12.3"/>
    <n v="0"/>
    <n v="0.36460199999999998"/>
    <n v="6.1810099999999997"/>
    <n v="-3.9493299999999998"/>
    <n v="6.4501500000000006E-5"/>
    <n v="4261.55"/>
    <n v="263.67700000000002"/>
    <n v="4.4000000000000004"/>
    <n v="0"/>
    <n v="1.05605E-2"/>
    <n v="4.8261500000000002"/>
    <n v="1.1769799999999999"/>
    <n v="8.1962199999999999E-5"/>
    <n v="3055.04"/>
    <n v="271.07600000000002"/>
    <n v="3.9"/>
    <n v="0"/>
    <n v="-6.0812499999999999E-2"/>
    <n v="4.0336999999999996"/>
    <n v="2.49796"/>
    <n v="7.5860500000000003E-5"/>
    <n v="1495.15"/>
    <n v="276.892"/>
    <n v="28.4"/>
    <n v="0"/>
    <n v="0.113579"/>
    <n v="0.68227800000000005"/>
    <n v="0.26383099999999998"/>
    <n v="9.6037800000000004E-5"/>
    <n v="807.18600000000004"/>
    <n v="278.00400000000002"/>
    <n v="81.099999999999994"/>
    <n v="0"/>
    <n v="0.334449"/>
    <n v="1.6834199999999999"/>
    <n v="-6.5030700000000001"/>
    <n v="6.2089700000000003E-5"/>
    <n v="588.84500000000003"/>
    <n v="279.88099999999997"/>
    <n v="76.3"/>
    <n v="0"/>
    <n v="0.23121"/>
    <n v="1.5813299999999999"/>
    <n v="-7.3470899999999997"/>
    <n v="3.4175399999999998E-5"/>
    <n v="2"/>
    <n v="374.61500000000001"/>
    <n v="281.93400000000003"/>
    <n v="68.599999999999994"/>
    <n v="0"/>
    <n v="5.9622099999999997E-2"/>
    <n v="1.3792500000000001"/>
    <n v="-7.5065499999999998"/>
    <n v="2.3200000000000001E-5"/>
    <n v="283.91899999999998"/>
    <n v="62.4"/>
    <n v="0"/>
    <n v="-0.11076999999999999"/>
    <n v="1.11805"/>
    <n v="-6.8391799999999998"/>
    <n v="1.3854499999999999E-5"/>
    <n v="164.30099999999999"/>
    <n v="55.5794"/>
    <n v="283.58800000000002"/>
    <n v="0"/>
    <n v="64.973299999999995"/>
    <n v="284.50400000000002"/>
    <n v="277.80200000000002"/>
    <n v="63.3"/>
    <n v="0.76960899999999999"/>
    <n v="-4.7427000000000001"/>
    <n v="-50"/>
    <n v="0"/>
    <n v="0"/>
    <n v="0"/>
    <n v="0"/>
    <n v="0"/>
    <n v="6.25E-2"/>
    <n v="0"/>
    <n v="6.25E-2"/>
    <n v="0"/>
    <n v="0"/>
    <n v="0"/>
    <n v="0"/>
    <n v="0"/>
    <n v="0"/>
    <n v="0"/>
    <n v="0"/>
    <n v="10800"/>
    <n v="9.5384499999999992"/>
    <n v="0"/>
    <n v="3.9746099999999999E-2"/>
    <n v="0"/>
    <n v="0"/>
    <n v="0"/>
    <n v="0"/>
    <n v="5"/>
    <n v="6.6"/>
    <n v="81.278599999999997"/>
    <n v="2650.88"/>
    <n v="3.5"/>
    <n v="0"/>
    <n v="12"/>
  </r>
  <r>
    <x v="11"/>
    <n v="101996"/>
    <n v="24134.799999999999"/>
    <n v="3.2133099999999999"/>
    <n v="11794.5"/>
    <n v="212.02699999999999"/>
    <n v="49.1"/>
    <n v="0"/>
    <n v="2.7408200000000001E-2"/>
    <n v="13"/>
    <n v="-4.2448399999999999"/>
    <n v="6.7975800000000001E-5"/>
    <n v="9236.19"/>
    <n v="224.82"/>
    <n v="53.6"/>
    <n v="0.4"/>
    <n v="9.1581999999999997E-2"/>
    <n v="8.6664200000000005"/>
    <n v="-9.8640000000000008"/>
    <n v="3.6659699999999997E-5"/>
    <n v="7271.15"/>
    <n v="241.71799999999999"/>
    <n v="47.5"/>
    <n v="0"/>
    <n v="-3.1877000000000003E-2"/>
    <n v="9.1667400000000008"/>
    <n v="-4.13687"/>
    <n v="6.7480499999999997E-6"/>
    <n v="5647.59"/>
    <n v="254.82599999999999"/>
    <n v="9.4"/>
    <n v="0"/>
    <n v="0.24041399999999999"/>
    <n v="7.5524399999999998"/>
    <n v="-0.221384"/>
    <n v="9.3334599999999999E-5"/>
    <n v="4263.3599999999997"/>
    <n v="264.47500000000002"/>
    <n v="3.7"/>
    <n v="0"/>
    <n v="-1.64219E-2"/>
    <n v="6.3648199999999999"/>
    <n v="3.9277500000000001"/>
    <n v="7.1544999999999993E-5"/>
    <n v="3055.26"/>
    <n v="270.95100000000002"/>
    <n v="3.8"/>
    <n v="0"/>
    <n v="-0.26164999999999999"/>
    <n v="4.3173899999999996"/>
    <n v="5.8772399999999996"/>
    <n v="7.0902700000000001E-5"/>
    <n v="1496.85"/>
    <n v="276.77600000000001"/>
    <n v="23.7"/>
    <n v="0"/>
    <n v="0.15031"/>
    <n v="2.3874599999999999"/>
    <n v="1.34917"/>
    <n v="1.9842500000000001E-4"/>
    <n v="807.572"/>
    <n v="279.166"/>
    <n v="57.9"/>
    <n v="0"/>
    <n v="0.56801599999999997"/>
    <n v="1.5740499999999999"/>
    <n v="-2.8854600000000001"/>
    <n v="8.2111299999999994E-5"/>
    <n v="588.89300000000003"/>
    <n v="279.90100000000001"/>
    <n v="74.5"/>
    <n v="0"/>
    <n v="0.54517400000000005"/>
    <n v="0.83343800000000001"/>
    <n v="-4.5736499999999998"/>
    <n v="4.2963999999999997E-5"/>
    <n v="3"/>
    <n v="374.745"/>
    <n v="281.80200000000002"/>
    <n v="69.900000000000006"/>
    <n v="0"/>
    <n v="0.30442399999999997"/>
    <n v="0.57104999999999995"/>
    <n v="-5.2091799999999999"/>
    <n v="4.7011100000000001E-5"/>
    <n v="283.49700000000001"/>
    <n v="64.900000000000006"/>
    <n v="0"/>
    <n v="5.4243199999999998E-3"/>
    <n v="0.72345199999999998"/>
    <n v="-4.6653599999999997"/>
    <n v="3.0130599999999999E-5"/>
    <n v="164.56800000000001"/>
    <n v="55.5794"/>
    <n v="281.11599999999999"/>
    <n v="0"/>
    <n v="17.315100000000001"/>
    <n v="282.76600000000002"/>
    <n v="277.80700000000002"/>
    <n v="71.3"/>
    <n v="0.64876500000000004"/>
    <n v="-2.6101200000000002"/>
    <n v="-50"/>
    <n v="0"/>
    <n v="0"/>
    <n v="0"/>
    <n v="0"/>
    <n v="0"/>
    <n v="6.25E-2"/>
    <n v="0"/>
    <n v="6.25E-2"/>
    <n v="0"/>
    <n v="0"/>
    <n v="0"/>
    <n v="0"/>
    <n v="0"/>
    <n v="0"/>
    <n v="0"/>
    <n v="0"/>
    <n v="11739"/>
    <n v="12.536199999999999"/>
    <n v="0"/>
    <n v="0.151611"/>
    <n v="0"/>
    <n v="0"/>
    <n v="5"/>
    <n v="0"/>
    <n v="84.9"/>
    <n v="10.4"/>
    <n v="59.849400000000003"/>
    <n v="2623.52"/>
    <n v="4.0999999999999996"/>
    <n v="0"/>
    <n v="13"/>
  </r>
  <r>
    <x v="12"/>
    <n v="101981"/>
    <n v="24135"/>
    <n v="1.2038899999999999"/>
    <n v="11788.1"/>
    <n v="210.672"/>
    <n v="60.3"/>
    <n v="1.5"/>
    <n v="4.02461E-2"/>
    <n v="17.3"/>
    <n v="-0.61057099999999997"/>
    <n v="8.4534800000000002E-5"/>
    <n v="9238.77"/>
    <n v="225.44800000000001"/>
    <n v="91.6"/>
    <n v="35"/>
    <n v="-0.16337499999999999"/>
    <n v="11.1259"/>
    <n v="-4.0640599999999996"/>
    <n v="5.8035899999999999E-6"/>
    <n v="7270.61"/>
    <n v="242.059"/>
    <n v="99.3"/>
    <n v="53.7"/>
    <n v="-3.3705100000000002E-2"/>
    <n v="13.9558"/>
    <n v="-1.7007000000000001"/>
    <n v="1.06061E-4"/>
    <n v="5645.23"/>
    <n v="255.464"/>
    <n v="20.399999999999999"/>
    <n v="0"/>
    <n v="3.5619100000000001E-2"/>
    <n v="8.2397899999999993"/>
    <n v="2.4537399999999998"/>
    <n v="4.0364999999999997E-5"/>
    <n v="4259.8"/>
    <n v="264.09199999999998"/>
    <n v="4.8"/>
    <n v="0"/>
    <n v="-0.18182999999999999"/>
    <n v="9.0096900000000009"/>
    <n v="6.1581400000000004"/>
    <n v="6.9521400000000002E-5"/>
    <n v="3052.92"/>
    <n v="270.61799999999999"/>
    <n v="3.4"/>
    <n v="0"/>
    <n v="-0.17721300000000001"/>
    <n v="7.0072700000000001"/>
    <n v="7.1979600000000001"/>
    <n v="1.05474E-4"/>
    <n v="1495.88"/>
    <n v="275.97899999999998"/>
    <n v="45.1"/>
    <n v="0"/>
    <n v="0.105887"/>
    <n v="2.20818"/>
    <n v="0.90668899999999997"/>
    <n v="1.09015E-4"/>
    <n v="807.15499999999997"/>
    <n v="279.61099999999999"/>
    <n v="57.6"/>
    <n v="0"/>
    <n v="0.17749999999999999"/>
    <n v="2.94686"/>
    <n v="-1.6438900000000001"/>
    <n v="7.6024099999999996E-5"/>
    <n v="587.90899999999999"/>
    <n v="280.803"/>
    <n v="60.6"/>
    <n v="0"/>
    <n v="0.179589"/>
    <n v="1.50186"/>
    <n v="-1.99685"/>
    <n v="8.6644399999999993E-5"/>
    <n v="4"/>
    <n v="373.4"/>
    <n v="281.95499999999998"/>
    <n v="67.3"/>
    <n v="0"/>
    <n v="0.132299"/>
    <n v="0.12088599999999999"/>
    <n v="-2.2111399999999999"/>
    <n v="6.4311899999999997E-5"/>
    <n v="283.37400000000002"/>
    <n v="65.8"/>
    <n v="0"/>
    <n v="1.9299299999999998E-2"/>
    <n v="1.8410599999999999E-2"/>
    <n v="-1.8244499999999999"/>
    <n v="4.3188500000000002E-5"/>
    <n v="163.249"/>
    <n v="55.5794"/>
    <n v="280.04300000000001"/>
    <n v="0"/>
    <n v="4.7934599999999996"/>
    <n v="282.13400000000001"/>
    <n v="277.75400000000002"/>
    <n v="73.900000000000006"/>
    <n v="0.23035900000000001"/>
    <n v="-1.0445500000000001"/>
    <n v="-50"/>
    <n v="0"/>
    <n v="0"/>
    <n v="0"/>
    <n v="0"/>
    <n v="0"/>
    <n v="6.25E-2"/>
    <n v="0"/>
    <n v="6.25E-2"/>
    <n v="0"/>
    <n v="0"/>
    <n v="0"/>
    <n v="0"/>
    <n v="0"/>
    <n v="0"/>
    <n v="0"/>
    <n v="0"/>
    <n v="0"/>
    <n v="13.2561"/>
    <n v="0"/>
    <n v="-0.35131800000000002"/>
    <n v="0"/>
    <n v="0"/>
    <n v="93.3"/>
    <n v="16.2"/>
    <n v="98.9"/>
    <n v="95.4"/>
    <n v="83.848299999999995"/>
    <n v="2540.3200000000002"/>
    <n v="4.8"/>
    <n v="0"/>
    <n v="14"/>
  </r>
  <r>
    <x v="13"/>
    <n v="101890"/>
    <n v="24135"/>
    <n v="1.10504"/>
    <n v="11776.1"/>
    <n v="210.38"/>
    <n v="69.900000000000006"/>
    <n v="1.6"/>
    <n v="3.1472699999999999E-2"/>
    <n v="17.79"/>
    <n v="-0.78884799999999999"/>
    <n v="6.2774900000000001E-5"/>
    <n v="9223.2900000000009"/>
    <n v="225.07499999999999"/>
    <n v="100"/>
    <n v="100"/>
    <n v="-0.32933800000000002"/>
    <n v="17.112500000000001"/>
    <n v="3.0948000000000002"/>
    <n v="1.7613399999999999E-4"/>
    <n v="7253.8"/>
    <n v="242.27099999999999"/>
    <n v="91.3"/>
    <n v="8.3000000000000007"/>
    <n v="-2.1322299999999999E-2"/>
    <n v="13.731"/>
    <n v="5.5311500000000002"/>
    <n v="2.33892E-5"/>
    <n v="5630.59"/>
    <n v="254.619"/>
    <n v="20.6"/>
    <n v="0"/>
    <n v="-0.206178"/>
    <n v="12.527100000000001"/>
    <n v="8.2635000000000005"/>
    <n v="6.5954300000000006E-5"/>
    <n v="4245.93"/>
    <n v="263.964"/>
    <n v="3.9"/>
    <n v="0"/>
    <n v="-0.13325600000000001"/>
    <n v="11.0671"/>
    <n v="6.2606700000000002"/>
    <n v="1.06005E-4"/>
    <n v="3040.88"/>
    <n v="270.11099999999999"/>
    <n v="3.8"/>
    <n v="0"/>
    <n v="-0.113566"/>
    <n v="7.38225"/>
    <n v="5.8745700000000003"/>
    <n v="1.6205599999999999E-4"/>
    <n v="1486.69"/>
    <n v="275.49400000000003"/>
    <n v="45"/>
    <n v="0"/>
    <n v="7.1552699999999997E-2"/>
    <n v="3.4895700000000001"/>
    <n v="3.4688500000000002"/>
    <n v="1.5577200000000001E-4"/>
    <n v="799.23800000000006"/>
    <n v="279.23399999999998"/>
    <n v="67.5"/>
    <n v="0"/>
    <n v="5.5892600000000001E-2"/>
    <n v="2.2592599999999998"/>
    <n v="0.91491699999999998"/>
    <n v="5.3359600000000003E-5"/>
    <n v="580.11900000000003"/>
    <n v="280.67399999999998"/>
    <n v="63.9"/>
    <n v="0"/>
    <n v="9.3231400000000006E-2"/>
    <n v="1.4432799999999999"/>
    <n v="0.32128899999999999"/>
    <n v="5.69366E-5"/>
    <n v="4"/>
    <n v="365.63"/>
    <n v="282.01499999999999"/>
    <n v="64.400000000000006"/>
    <n v="0"/>
    <n v="0.132996"/>
    <n v="0.67650399999999999"/>
    <n v="0.14427000000000001"/>
    <n v="6.3723299999999993E-5"/>
    <n v="282.94499999999999"/>
    <n v="66.599999999999994"/>
    <n v="0"/>
    <n v="0.102878"/>
    <n v="0.61519999999999997"/>
    <n v="0.51583000000000001"/>
    <n v="5.2132400000000003E-5"/>
    <n v="155.60499999999999"/>
    <n v="55.5794"/>
    <n v="279.68400000000003"/>
    <n v="0"/>
    <n v="4.7176600000000004"/>
    <n v="281.69099999999997"/>
    <n v="277.52100000000002"/>
    <n v="75"/>
    <n v="0.71216100000000004"/>
    <n v="0.784609"/>
    <n v="-50"/>
    <n v="0"/>
    <n v="0"/>
    <n v="0"/>
    <n v="0"/>
    <n v="0"/>
    <n v="6.25E-2"/>
    <n v="0"/>
    <n v="6.25E-2"/>
    <n v="0"/>
    <n v="0"/>
    <n v="0"/>
    <n v="0"/>
    <n v="0"/>
    <n v="0"/>
    <n v="0"/>
    <n v="0"/>
    <n v="0"/>
    <n v="12.722799999999999"/>
    <n v="0"/>
    <n v="-2.6074199999999999E-2"/>
    <n v="0"/>
    <n v="0"/>
    <n v="23.1"/>
    <n v="16.100000000000001"/>
    <n v="100"/>
    <n v="97.7"/>
    <n v="76.868099999999998"/>
    <n v="2377.12"/>
    <n v="8.4"/>
    <n v="0"/>
    <n v="15"/>
  </r>
  <r>
    <x v="14"/>
    <n v="101790"/>
    <n v="24135.1"/>
    <n v="1.7132799999999999"/>
    <n v="11758.9"/>
    <n v="211.29"/>
    <n v="42.5"/>
    <n v="0"/>
    <n v="3.7267599999999998E-2"/>
    <n v="20.8828"/>
    <n v="3.0380400000000001"/>
    <n v="1.07639E-4"/>
    <n v="9205.27"/>
    <n v="225.08600000000001"/>
    <n v="86.4"/>
    <n v="11.4"/>
    <n v="0.35240199999999999"/>
    <n v="18.708100000000002"/>
    <n v="3.3841399999999999"/>
    <n v="-1.7312999999999998E-5"/>
    <n v="7234.09"/>
    <n v="242.71100000000001"/>
    <n v="97.3"/>
    <n v="34"/>
    <n v="1.68945E-2"/>
    <n v="16.1587"/>
    <n v="8.8067299999999999"/>
    <n v="1.2128100000000001E-4"/>
    <n v="5608.44"/>
    <n v="254.333"/>
    <n v="73.5"/>
    <n v="9.1999999999999993"/>
    <n v="-6.8912100000000004E-2"/>
    <n v="14.2826"/>
    <n v="14.837199999999999"/>
    <n v="3.83701E-5"/>
    <n v="4229.6099999999997"/>
    <n v="262.00400000000002"/>
    <n v="24.4"/>
    <n v="0"/>
    <n v="-0.41350999999999999"/>
    <n v="9.6644000000000005"/>
    <n v="5.6306599999999998"/>
    <n v="1.05906E-4"/>
    <n v="3029.38"/>
    <n v="269.49299999999999"/>
    <n v="4.5"/>
    <n v="0"/>
    <n v="-0.56581099999999995"/>
    <n v="8.1105900000000002"/>
    <n v="4.7060899999999997"/>
    <n v="2.2437100000000001E-4"/>
    <n v="1478.63"/>
    <n v="275.197"/>
    <n v="67.7"/>
    <n v="0"/>
    <n v="0.322135"/>
    <n v="0.73061500000000001"/>
    <n v="5.3818200000000003"/>
    <n v="1.33828E-5"/>
    <n v="791.476"/>
    <n v="279.15199999999999"/>
    <n v="75.5"/>
    <n v="0"/>
    <n v="0.38995999999999997"/>
    <n v="1.2827500000000001"/>
    <n v="3.6219700000000001"/>
    <n v="-3.6405500000000002E-5"/>
    <n v="572.29899999999998"/>
    <n v="280.762"/>
    <n v="70"/>
    <n v="0"/>
    <n v="0.37887100000000001"/>
    <n v="1.0323800000000001"/>
    <n v="2.8741599999999998"/>
    <n v="-5.8561999999999999E-6"/>
    <n v="4"/>
    <n v="357.637"/>
    <n v="282.22699999999998"/>
    <n v="64.400000000000006"/>
    <n v="0"/>
    <n v="0.31693300000000002"/>
    <n v="0.51684600000000003"/>
    <n v="2.2395299999999998"/>
    <n v="2.6110700000000001E-5"/>
    <n v="283.101"/>
    <n v="62.5"/>
    <n v="0"/>
    <n v="0.166933"/>
    <n v="6.3320299999999996E-2"/>
    <n v="1.88994"/>
    <n v="3.46678E-5"/>
    <n v="147.49799999999999"/>
    <n v="55.5794"/>
    <n v="280.04500000000002"/>
    <n v="0"/>
    <n v="11.155799999999999"/>
    <n v="281.93200000000002"/>
    <n v="276.80200000000002"/>
    <n v="70.3"/>
    <n v="-4.7522000000000002E-2"/>
    <n v="1.5953599999999999"/>
    <n v="-50"/>
    <n v="0"/>
    <n v="0"/>
    <n v="0"/>
    <n v="0"/>
    <n v="0"/>
    <n v="6.25E-2"/>
    <n v="0"/>
    <n v="6.25E-2"/>
    <n v="0"/>
    <n v="0"/>
    <n v="0"/>
    <n v="0"/>
    <n v="0"/>
    <n v="0"/>
    <n v="0"/>
    <n v="0"/>
    <n v="0"/>
    <n v="12.891400000000001"/>
    <n v="0"/>
    <n v="-4.1015599999999999E-2"/>
    <n v="0"/>
    <n v="0"/>
    <n v="100"/>
    <n v="68.5"/>
    <n v="94.7"/>
    <n v="100"/>
    <n v="74.115200000000002"/>
    <n v="2189.2800000000002"/>
    <n v="17"/>
    <n v="0"/>
    <n v="16"/>
  </r>
  <r>
    <x v="15"/>
    <n v="101709"/>
    <n v="24135.1"/>
    <n v="4.4068399999999999"/>
    <n v="11745.5"/>
    <n v="213.071"/>
    <n v="35.700000000000003"/>
    <n v="0"/>
    <n v="2.9481400000000001E-2"/>
    <n v="22.977799999999998"/>
    <n v="5.0946999999999996"/>
    <n v="1.6201799999999999E-4"/>
    <n v="9188.69"/>
    <n v="224.999"/>
    <n v="65.2"/>
    <n v="1.1000000000000001"/>
    <n v="0.70418899999999995"/>
    <n v="17.0136"/>
    <n v="7.27841"/>
    <n v="4.42929E-4"/>
    <n v="7217.26"/>
    <n v="242.857"/>
    <n v="100"/>
    <n v="99.2"/>
    <n v="-0.31320300000000001"/>
    <n v="19.140999999999998"/>
    <n v="10.2271"/>
    <n v="-8.2348400000000006E-5"/>
    <n v="5593.26"/>
    <n v="253.309"/>
    <n v="100"/>
    <n v="100"/>
    <n v="-0.67518"/>
    <n v="12.0246"/>
    <n v="13.966100000000001"/>
    <n v="3.8767799999999998E-5"/>
    <n v="4219.38"/>
    <n v="261.834"/>
    <n v="97.2"/>
    <n v="100"/>
    <n v="-1.54871"/>
    <n v="12.7896"/>
    <n v="8.0366400000000002"/>
    <n v="-1.23795E-4"/>
    <n v="3022.66"/>
    <n v="267.52199999999999"/>
    <n v="46.1"/>
    <n v="6.5"/>
    <n v="0.63592400000000004"/>
    <n v="4.4157099999999998"/>
    <n v="5.2025600000000001"/>
    <n v="6.7886399999999994E-5"/>
    <n v="1474.3"/>
    <n v="274.721"/>
    <n v="86.8"/>
    <n v="5"/>
    <n v="0.87560400000000005"/>
    <n v="3.0476100000000002"/>
    <n v="5.7836499999999997"/>
    <n v="8.2692E-5"/>
    <n v="786.13900000000001"/>
    <n v="279.67500000000001"/>
    <n v="87.3"/>
    <n v="5"/>
    <n v="0.66788700000000001"/>
    <n v="0.85012200000000004"/>
    <n v="5.9774500000000002"/>
    <n v="-1.9551999999999999E-6"/>
    <n v="566.428"/>
    <n v="281.24299999999999"/>
    <n v="79.599999999999994"/>
    <n v="5"/>
    <n v="0.52254299999999998"/>
    <n v="-0.73851800000000001"/>
    <n v="5.5197799999999999"/>
    <n v="-1.2135E-5"/>
    <n v="3"/>
    <n v="351.31299999999999"/>
    <n v="282.654"/>
    <n v="71.5"/>
    <n v="0.4"/>
    <n v="0.38961000000000001"/>
    <n v="-1.8503700000000001"/>
    <n v="5.1381699999999997"/>
    <n v="-3.9775399999999999E-6"/>
    <n v="283.23899999999998"/>
    <n v="66"/>
    <n v="0"/>
    <n v="0.20760999999999999"/>
    <n v="-2.3515100000000002"/>
    <n v="4.15686"/>
    <n v="3.1429400000000001E-5"/>
    <n v="140.809"/>
    <n v="55.5794"/>
    <n v="281.56299999999999"/>
    <n v="0"/>
    <n v="31.2958"/>
    <n v="282.57900000000001"/>
    <n v="277.512"/>
    <n v="70.3"/>
    <n v="-1.7271799999999999"/>
    <n v="2.4954499999999999"/>
    <n v="-37.700000000000003"/>
    <n v="0"/>
    <n v="2.3200000000000001E-5"/>
    <n v="0"/>
    <n v="3.9999999999999998E-7"/>
    <n v="0"/>
    <n v="6.25E-2"/>
    <n v="0"/>
    <n v="6.25E-2"/>
    <n v="0"/>
    <n v="0"/>
    <n v="0"/>
    <n v="0"/>
    <n v="0"/>
    <n v="0"/>
    <n v="0"/>
    <n v="0"/>
    <n v="47"/>
    <n v="11.5335"/>
    <n v="0"/>
    <n v="-1.0437E-2"/>
    <n v="100"/>
    <n v="1.6"/>
    <n v="100"/>
    <n v="84.3"/>
    <n v="76.7"/>
    <n v="99.9"/>
    <n v="67.219499999999996"/>
    <n v="1861.44"/>
    <n v="61.4"/>
    <n v="0"/>
    <n v="17"/>
  </r>
  <r>
    <x v="16"/>
    <n v="101589"/>
    <n v="24134.799999999999"/>
    <n v="8.3015500000000007"/>
    <n v="11733.9"/>
    <n v="212.85499999999999"/>
    <n v="38.9"/>
    <n v="0"/>
    <n v="-2.8730499999999999E-2"/>
    <n v="24.602499999999999"/>
    <n v="8.6547800000000006"/>
    <n v="1.0016799999999999E-4"/>
    <n v="9171.25"/>
    <n v="225.30199999999999"/>
    <n v="100"/>
    <n v="100"/>
    <n v="-0.29180699999999998"/>
    <n v="14.486599999999999"/>
    <n v="15.5617"/>
    <n v="-4.4693000000000001E-5"/>
    <n v="7199.61"/>
    <n v="242.87700000000001"/>
    <n v="100"/>
    <n v="99.9"/>
    <n v="2.9765600000000001E-3"/>
    <n v="17.408799999999999"/>
    <n v="14.100099999999999"/>
    <n v="6.2809899999999996E-5"/>
    <n v="5572.86"/>
    <n v="253.518"/>
    <n v="100"/>
    <n v="86.5"/>
    <n v="0.13309399999999999"/>
    <n v="13.282"/>
    <n v="12.311"/>
    <n v="9.1189900000000006E-5"/>
    <n v="4206.72"/>
    <n v="258.41800000000001"/>
    <n v="61.9"/>
    <n v="10.4"/>
    <n v="-0.55906100000000003"/>
    <n v="7.0233299999999996"/>
    <n v="11.669"/>
    <n v="-1.84232E-5"/>
    <n v="3017.15"/>
    <n v="268.26100000000002"/>
    <n v="14.6"/>
    <n v="0"/>
    <n v="-0.50551400000000002"/>
    <n v="5.4581900000000001"/>
    <n v="8.32517"/>
    <n v="2.5049399999999998E-4"/>
    <n v="1469.3"/>
    <n v="275.548"/>
    <n v="98.4"/>
    <n v="65.599999999999994"/>
    <n v="-0.25311299999999998"/>
    <n v="2.9228700000000001"/>
    <n v="10.9602"/>
    <n v="-7.1330600000000001E-6"/>
    <n v="779.58100000000002"/>
    <n v="279.661"/>
    <n v="97.6"/>
    <n v="31.6"/>
    <n v="-0.222694"/>
    <n v="-2.6750600000000002"/>
    <n v="10.3409"/>
    <n v="4.1551500000000004E-6"/>
    <n v="559.68399999999997"/>
    <n v="281.64100000000002"/>
    <n v="87"/>
    <n v="2"/>
    <n v="-9.8166000000000003E-2"/>
    <n v="-3.5865499999999999"/>
    <n v="9.9419699999999995"/>
    <n v="5.2769000000000002E-5"/>
    <n v="3"/>
    <n v="344.00400000000002"/>
    <n v="283.48399999999998"/>
    <n v="78.400000000000006"/>
    <n v="1.5"/>
    <n v="-1.9064899999999999E-2"/>
    <n v="-4.29399"/>
    <n v="8.5505800000000001"/>
    <n v="1.3353400000000001E-4"/>
    <n v="285.36200000000002"/>
    <n v="71.599999999999994"/>
    <n v="0"/>
    <n v="8.1935099999999997E-2"/>
    <n v="-3.9597000000000002"/>
    <n v="6.4093299999999997"/>
    <n v="1.8264299999999999E-4"/>
    <n v="132.417"/>
    <n v="55.5794"/>
    <n v="286.16800000000001"/>
    <n v="0"/>
    <n v="89.428299999999993"/>
    <n v="286.01400000000001"/>
    <n v="280.96899999999999"/>
    <n v="71.2"/>
    <n v="-3.0076299999999998"/>
    <n v="4.298"/>
    <n v="-3.90001"/>
    <n v="1.696E-5"/>
    <n v="1.6799999999999998E-5"/>
    <n v="2.3999999999999999E-6"/>
    <n v="1.2799999999999999E-5"/>
    <n v="0.125"/>
    <n v="0.1875"/>
    <n v="0"/>
    <n v="6.25E-2"/>
    <n v="0"/>
    <n v="0"/>
    <n v="0"/>
    <n v="1"/>
    <n v="0"/>
    <n v="0"/>
    <n v="0"/>
    <n v="1"/>
    <n v="10525"/>
    <n v="6.7369300000000001"/>
    <n v="1"/>
    <n v="-6.03843"/>
    <n v="100"/>
    <n v="85.4"/>
    <n v="100"/>
    <n v="100"/>
    <n v="100"/>
    <n v="100"/>
    <n v="119.62"/>
    <n v="1890.24"/>
    <n v="83.2"/>
    <n v="0"/>
    <n v="18"/>
  </r>
  <r>
    <x v="17"/>
    <n v="101262"/>
    <n v="24134.7"/>
    <n v="9.3000399999999992"/>
    <n v="11707.4"/>
    <n v="215.58099999999999"/>
    <n v="18.2"/>
    <n v="0"/>
    <n v="2.09775E-2"/>
    <n v="21.8812"/>
    <n v="8.1046399999999998"/>
    <n v="1.1117599999999999E-4"/>
    <n v="9121.49"/>
    <n v="225.06800000000001"/>
    <n v="100"/>
    <n v="97.5"/>
    <n v="-5.4174800000000002E-2"/>
    <n v="11.8141"/>
    <n v="23.017299999999999"/>
    <n v="5.6780999999999999E-6"/>
    <n v="7157.68"/>
    <n v="241.18100000000001"/>
    <n v="100"/>
    <n v="90"/>
    <n v="-0.194521"/>
    <n v="15.0633"/>
    <n v="11.224399999999999"/>
    <n v="8.94379E-5"/>
    <n v="5541.68"/>
    <n v="252.36500000000001"/>
    <n v="100"/>
    <n v="88.9"/>
    <n v="-0.13516"/>
    <n v="11.786899999999999"/>
    <n v="6.6831100000000001"/>
    <n v="2.39101E-4"/>
    <n v="4175.58"/>
    <n v="259.35700000000003"/>
    <n v="99.6"/>
    <n v="100"/>
    <n v="-0.75082400000000005"/>
    <n v="13.239699999999999"/>
    <n v="10.0143"/>
    <n v="2.8804999999999998E-4"/>
    <n v="2991.22"/>
    <n v="265.35300000000001"/>
    <n v="70.8"/>
    <n v="1.2"/>
    <n v="0.24249399999999999"/>
    <n v="5.6242599999999996"/>
    <n v="9.4969900000000003"/>
    <n v="1.08556E-4"/>
    <n v="1446.58"/>
    <n v="275.154"/>
    <n v="94.6"/>
    <n v="42.6"/>
    <n v="-0.336814"/>
    <n v="0.37042999999999998"/>
    <n v="12.046799999999999"/>
    <n v="1.6309300000000001E-4"/>
    <n v="756.43899999999996"/>
    <n v="280.92500000000001"/>
    <n v="86.5"/>
    <n v="0"/>
    <n v="-0.680396"/>
    <n v="1.1861200000000001"/>
    <n v="10.327199999999999"/>
    <n v="1.38703E-4"/>
    <n v="535.54200000000003"/>
    <n v="283.00400000000002"/>
    <n v="78.2"/>
    <n v="0"/>
    <n v="-0.56465200000000004"/>
    <n v="1.2138500000000001"/>
    <n v="10.077500000000001"/>
    <n v="1.5744199999999999E-4"/>
    <n v="4"/>
    <n v="318.75700000000001"/>
    <n v="285.053"/>
    <n v="70.599999999999994"/>
    <n v="0"/>
    <n v="-0.27554600000000001"/>
    <n v="1.17058"/>
    <n v="9.7820300000000007"/>
    <n v="1.7651E-4"/>
    <n v="287.10899999999998"/>
    <n v="64.2"/>
    <n v="0"/>
    <n v="0.12645400000000001"/>
    <n v="0.96862099999999995"/>
    <n v="8.5292399999999997"/>
    <n v="1.89125E-4"/>
    <n v="105.974"/>
    <n v="55.5794"/>
    <n v="288.976"/>
    <n v="0"/>
    <n v="175.68"/>
    <n v="287.88400000000001"/>
    <n v="281.108"/>
    <n v="63.9"/>
    <n v="0.67110599999999998"/>
    <n v="6.7291499999999997"/>
    <n v="-6.1035199999999998E-6"/>
    <n v="2.232E-5"/>
    <n v="2.1999999999999999E-5"/>
    <n v="2.0279999999999999E-5"/>
    <n v="2.6400000000000001E-5"/>
    <n v="0.5625"/>
    <n v="0.625"/>
    <n v="0.4375"/>
    <n v="0.5"/>
    <n v="0"/>
    <n v="0"/>
    <n v="0"/>
    <n v="1"/>
    <n v="0"/>
    <n v="0"/>
    <n v="0"/>
    <n v="1"/>
    <n v="18315"/>
    <n v="4.1021200000000002"/>
    <n v="95"/>
    <n v="-2.15937"/>
    <n v="90.3"/>
    <n v="80.2"/>
    <n v="100"/>
    <n v="99.9"/>
    <n v="100"/>
    <n v="100"/>
    <n v="34.530900000000003"/>
    <n v="1933.6"/>
    <n v="59.3"/>
    <n v="0"/>
    <n v="19"/>
  </r>
  <r>
    <x v="18"/>
    <n v="101117"/>
    <n v="24135.200000000001"/>
    <n v="8.1116600000000005"/>
    <n v="11688.7"/>
    <n v="219.137"/>
    <n v="9.1999999999999993"/>
    <n v="0"/>
    <n v="1.4751E-2"/>
    <n v="20.1357"/>
    <n v="9.4169300000000007"/>
    <n v="1.15331E-4"/>
    <n v="9082.9500000000007"/>
    <n v="224.536"/>
    <n v="22.6"/>
    <n v="0"/>
    <n v="-0.12845899999999999"/>
    <n v="9.2389600000000005"/>
    <n v="19.035900000000002"/>
    <n v="1.39281E-4"/>
    <n v="7133.19"/>
    <n v="238.77199999999999"/>
    <n v="99.6"/>
    <n v="49.8"/>
    <n v="6.8414100000000005E-2"/>
    <n v="11.4534"/>
    <n v="5.3574000000000002"/>
    <n v="3.39412E-5"/>
    <n v="5532.51"/>
    <n v="250.61199999999999"/>
    <n v="100"/>
    <n v="99.6"/>
    <n v="5.1173799999999998E-2"/>
    <n v="8.3054299999999994"/>
    <n v="1.3486199999999999"/>
    <n v="6.0720300000000002E-5"/>
    <n v="4169.5200000000004"/>
    <n v="259.78100000000001"/>
    <n v="96.4"/>
    <n v="89.9"/>
    <n v="-0.15046499999999999"/>
    <n v="8.2730499999999996"/>
    <n v="-2.5661999999999998"/>
    <n v="2.7223899999999999E-5"/>
    <n v="2979.11"/>
    <n v="266.65899999999999"/>
    <n v="95.4"/>
    <n v="69.5"/>
    <n v="-0.55168399999999995"/>
    <n v="8.1598600000000001"/>
    <n v="3.3780600000000001"/>
    <n v="4.83129E-4"/>
    <n v="1435.26"/>
    <n v="276.291"/>
    <n v="79.599999999999994"/>
    <n v="2.8"/>
    <n v="-0.17526"/>
    <n v="8.9138900000000003"/>
    <n v="8.5412800000000004"/>
    <n v="-1.37627E-4"/>
    <n v="742.95299999999997"/>
    <n v="281.43599999999998"/>
    <n v="66.900000000000006"/>
    <n v="0"/>
    <n v="0.27057900000000001"/>
    <n v="3.1447699999999998"/>
    <n v="8.3919800000000002"/>
    <n v="-3.0217199999999999E-5"/>
    <n v="522.00900000000001"/>
    <n v="282.899"/>
    <n v="66.8"/>
    <n v="0"/>
    <n v="0.40537299999999998"/>
    <n v="0.85830300000000004"/>
    <n v="8.9026599999999991"/>
    <n v="1.2777E-5"/>
    <n v="4"/>
    <n v="305.61599999999999"/>
    <n v="284.42899999999997"/>
    <n v="70.2"/>
    <n v="0"/>
    <n v="0.32451600000000003"/>
    <n v="-0.195769"/>
    <n v="8.5822699999999994"/>
    <n v="6.4968600000000007E-5"/>
    <n v="286.005"/>
    <n v="67.400000000000006"/>
    <n v="0"/>
    <n v="0.17491699999999999"/>
    <n v="-0.41128199999999998"/>
    <n v="5.6171100000000003"/>
    <n v="1.09819E-4"/>
    <n v="93.430300000000003"/>
    <n v="55.5794"/>
    <n v="285.06799999999998"/>
    <n v="0"/>
    <n v="55.985199999999999"/>
    <n v="285.89"/>
    <n v="280.58499999999998"/>
    <n v="70"/>
    <n v="-0.39918700000000001"/>
    <n v="4.3634000000000004"/>
    <n v="-50"/>
    <n v="0"/>
    <n v="0"/>
    <n v="7.2200000000000003E-6"/>
    <n v="1.1600000000000001E-5"/>
    <n v="0.125"/>
    <n v="0.75"/>
    <n v="6.25E-2"/>
    <n v="0.5625"/>
    <n v="0"/>
    <n v="0"/>
    <n v="0"/>
    <n v="0"/>
    <n v="0"/>
    <n v="0"/>
    <n v="0"/>
    <n v="1"/>
    <n v="10800"/>
    <n v="3.6585299999999998"/>
    <n v="7"/>
    <n v="-36.758000000000003"/>
    <n v="93.2"/>
    <n v="99.7"/>
    <n v="100"/>
    <n v="100"/>
    <n v="0"/>
    <n v="100"/>
    <n v="118.32299999999999"/>
    <n v="1921.92"/>
    <n v="70.900000000000006"/>
    <n v="0"/>
    <n v="20"/>
  </r>
  <r>
    <x v="19"/>
    <n v="101039"/>
    <n v="24134.9"/>
    <n v="3.80741"/>
    <n v="11673.4"/>
    <n v="221.20500000000001"/>
    <n v="5.3"/>
    <n v="0"/>
    <n v="5.5747999999999999E-2"/>
    <n v="19.253699999999998"/>
    <n v="2.1848999999999998"/>
    <n v="1.41025E-4"/>
    <n v="9052.89"/>
    <n v="222.75399999999999"/>
    <n v="43"/>
    <n v="0"/>
    <n v="-0.16029099999999999"/>
    <n v="8.8779400000000006"/>
    <n v="13.0647"/>
    <n v="2.40401E-4"/>
    <n v="7123.04"/>
    <n v="237.006"/>
    <n v="69.900000000000006"/>
    <n v="0.6"/>
    <n v="-8.8373099999999996E-2"/>
    <n v="8.7589199999999998"/>
    <n v="6.4491199999999997"/>
    <n v="1.0789399999999999E-4"/>
    <n v="5531.5"/>
    <n v="249.81"/>
    <n v="77"/>
    <n v="2"/>
    <n v="-0.43872699999999998"/>
    <n v="9.35276"/>
    <n v="5.0955399999999997"/>
    <n v="1.29052E-4"/>
    <n v="4170.83"/>
    <n v="260.036"/>
    <n v="89.4"/>
    <n v="5.3"/>
    <n v="-0.42279099999999997"/>
    <n v="7.64276"/>
    <n v="4.4864300000000004"/>
    <n v="7.1129199999999998E-6"/>
    <n v="2978.76"/>
    <n v="267.41500000000002"/>
    <n v="92.3"/>
    <n v="5"/>
    <n v="-0.15348400000000001"/>
    <n v="4.9251100000000001"/>
    <n v="0.237234"/>
    <n v="2.1002899999999998E-5"/>
    <n v="1430.72"/>
    <n v="276.85500000000002"/>
    <n v="69"/>
    <n v="0"/>
    <n v="0.397287"/>
    <n v="2.49092"/>
    <n v="6.1005200000000004"/>
    <n v="1.10153E-4"/>
    <n v="737.125"/>
    <n v="281.90300000000002"/>
    <n v="61.6"/>
    <n v="0"/>
    <n v="0.434921"/>
    <n v="0.37231900000000001"/>
    <n v="5.4871400000000001"/>
    <n v="1.6577900000000001E-4"/>
    <n v="515.87800000000004"/>
    <n v="283.15100000000001"/>
    <n v="76.900000000000006"/>
    <n v="0"/>
    <n v="0.39901700000000001"/>
    <n v="4.9904799999999999E-2"/>
    <n v="6.0231000000000003"/>
    <n v="1.5287800000000001E-4"/>
    <n v="3"/>
    <n v="299.084"/>
    <n v="284.892"/>
    <n v="73.900000000000006"/>
    <n v="0"/>
    <n v="0.30358099999999999"/>
    <n v="5.2089799999999999E-2"/>
    <n v="5.5916600000000001"/>
    <n v="1.36291E-4"/>
    <n v="285.423"/>
    <n v="75.2"/>
    <n v="0"/>
    <n v="0.13458100000000001"/>
    <n v="-0.154644"/>
    <n v="3.5643199999999999"/>
    <n v="1.4835299999999999E-4"/>
    <n v="86.754199999999997"/>
    <n v="55.5794"/>
    <n v="283.34899999999999"/>
    <n v="0"/>
    <n v="15.6173"/>
    <n v="284.72500000000002"/>
    <n v="281.35500000000002"/>
    <n v="79.8"/>
    <n v="-0.16831499999999999"/>
    <n v="2.9861900000000001"/>
    <n v="-50"/>
    <n v="0"/>
    <n v="0"/>
    <n v="7.1799999999999999E-6"/>
    <n v="9.3999999999999998E-6"/>
    <n v="0.1875"/>
    <n v="0.8125"/>
    <n v="0.1875"/>
    <n v="0.625"/>
    <n v="0"/>
    <n v="0"/>
    <n v="0"/>
    <n v="0"/>
    <n v="0"/>
    <n v="0"/>
    <n v="0"/>
    <n v="1"/>
    <n v="11727"/>
    <n v="2.5792899999999999"/>
    <n v="2"/>
    <n v="-35.6023"/>
    <n v="9.3000000000000007"/>
    <n v="93.8"/>
    <n v="31.1"/>
    <n v="88.3"/>
    <n v="5"/>
    <n v="96.1"/>
    <n v="64.865099999999998"/>
    <n v="1928.48"/>
    <n v="89.6"/>
    <n v="0"/>
    <n v="21"/>
  </r>
  <r>
    <x v="20"/>
    <n v="100952"/>
    <n v="24135.200000000001"/>
    <n v="7.7024499999999998"/>
    <n v="11669.2"/>
    <n v="220.31299999999999"/>
    <n v="7.9"/>
    <n v="0"/>
    <n v="1.0498E-2"/>
    <n v="15.397500000000001"/>
    <n v="0.60338099999999995"/>
    <n v="1.2492300000000001E-4"/>
    <n v="9038.2199999999993"/>
    <n v="221.99299999999999"/>
    <n v="88.4"/>
    <n v="9.3000000000000007"/>
    <n v="2.8619100000000001E-2"/>
    <n v="9.0757100000000008"/>
    <n v="7.1709800000000001"/>
    <n v="4.6114600000000001E-5"/>
    <n v="7114.39"/>
    <n v="236.79400000000001"/>
    <n v="85.4"/>
    <n v="4.5999999999999996"/>
    <n v="0.46306399999999998"/>
    <n v="8.4268000000000001"/>
    <n v="4.4111000000000002"/>
    <n v="1.25E-4"/>
    <n v="5523.34"/>
    <n v="249.94"/>
    <n v="90.4"/>
    <n v="16.600000000000001"/>
    <n v="1.1796900000000001E-2"/>
    <n v="11.0611"/>
    <n v="6.9182300000000003"/>
    <n v="9.0211199999999994E-5"/>
    <n v="4161.7299999999996"/>
    <n v="259.71600000000001"/>
    <n v="99.7"/>
    <n v="92.1"/>
    <n v="-0.39619900000000002"/>
    <n v="8.8532499999999992"/>
    <n v="8.9944900000000008"/>
    <n v="-6.5270000000000004E-5"/>
    <n v="2969.79"/>
    <n v="267.20600000000002"/>
    <n v="97.2"/>
    <n v="39.1"/>
    <n v="-1.02988E-2"/>
    <n v="3.1093000000000002"/>
    <n v="7.6097900000000003"/>
    <n v="1.7244299999999999E-4"/>
    <n v="1422.5"/>
    <n v="276.58300000000003"/>
    <n v="81.8"/>
    <n v="1"/>
    <n v="-0.105238"/>
    <n v="1.6696500000000001"/>
    <n v="7.1494999999999997"/>
    <n v="1.3951799999999999E-4"/>
    <n v="729.56899999999996"/>
    <n v="281.32499999999999"/>
    <n v="85.1"/>
    <n v="0.2"/>
    <n v="0.147621"/>
    <n v="-0.56182399999999999"/>
    <n v="8.9609000000000005"/>
    <n v="1.2307799999999999E-4"/>
    <n v="508.459"/>
    <n v="283.10399999999998"/>
    <n v="81.8"/>
    <n v="0.1"/>
    <n v="0.19562099999999999"/>
    <n v="-0.69662100000000005"/>
    <n v="9.1212"/>
    <n v="1.14942E-4"/>
    <n v="3"/>
    <n v="291.60399999999998"/>
    <n v="284.947"/>
    <n v="74.400000000000006"/>
    <n v="0.1"/>
    <n v="0.26162099999999999"/>
    <n v="-0.80404299999999995"/>
    <n v="8.8956800000000005"/>
    <n v="1.0770800000000001E-4"/>
    <n v="284.97800000000001"/>
    <n v="73.2"/>
    <n v="0.1"/>
    <n v="0.13462099999999999"/>
    <n v="-1.0838099999999999"/>
    <n v="4.1311799999999996"/>
    <n v="1.9465199999999999E-4"/>
    <n v="79.351799999999997"/>
    <n v="55.5794"/>
    <n v="282.98099999999999"/>
    <n v="0"/>
    <n v="22.036200000000001"/>
    <n v="284.42700000000002"/>
    <n v="280.54899999999998"/>
    <n v="77"/>
    <n v="-1.0065999999999999"/>
    <n v="3.4400200000000001"/>
    <n v="-50"/>
    <n v="1.4080000000000001E-5"/>
    <n v="1.4399999999999999E-5"/>
    <n v="4.6399999999999996E-6"/>
    <n v="4.7999999999999998E-6"/>
    <n v="6.25E-2"/>
    <n v="0.875"/>
    <n v="6.25E-2"/>
    <n v="0.6875"/>
    <n v="0"/>
    <n v="0"/>
    <n v="0"/>
    <n v="0"/>
    <n v="0"/>
    <n v="0"/>
    <n v="0"/>
    <n v="0"/>
    <n v="0"/>
    <n v="3.7394699999999998"/>
    <n v="0"/>
    <n v="0.14208999999999999"/>
    <n v="53.5"/>
    <n v="32.1"/>
    <n v="97.6"/>
    <n v="63.9"/>
    <n v="90.1"/>
    <n v="48.4"/>
    <n v="40.156100000000002"/>
    <n v="1903.84"/>
    <n v="95.4"/>
    <n v="0"/>
    <n v="22"/>
  </r>
  <r>
    <x v="21"/>
    <n v="100855"/>
    <n v="10183.9"/>
    <n v="7.3025700000000002"/>
    <n v="11661.9"/>
    <n v="220.77600000000001"/>
    <n v="6.1"/>
    <n v="0"/>
    <n v="0.16386400000000001"/>
    <n v="19.604800000000001"/>
    <n v="-1.31473"/>
    <n v="1.5003E-4"/>
    <n v="9024.41"/>
    <n v="224.02199999999999"/>
    <n v="15.8"/>
    <n v="0"/>
    <n v="-0.16330500000000001"/>
    <n v="16.577000000000002"/>
    <n v="1.82778"/>
    <n v="2.6245199999999999E-4"/>
    <n v="7101.05"/>
    <n v="236.27"/>
    <n v="100"/>
    <n v="99.7"/>
    <n v="4.9984399999999998E-2"/>
    <n v="7.2251700000000003"/>
    <n v="10.376200000000001"/>
    <n v="1.7391999999999999E-4"/>
    <n v="5512.79"/>
    <n v="249.827"/>
    <n v="99.9"/>
    <n v="93.1"/>
    <n v="-0.100143"/>
    <n v="7.48428"/>
    <n v="4.8177099999999999"/>
    <n v="2.39757E-4"/>
    <n v="4151.66"/>
    <n v="259.67700000000002"/>
    <n v="97.2"/>
    <n v="100"/>
    <n v="-0.64710400000000001"/>
    <n v="6.7472200000000004"/>
    <n v="5.5739599999999996"/>
    <n v="2.91274E-4"/>
    <n v="2960.73"/>
    <n v="267.35000000000002"/>
    <n v="96.9"/>
    <n v="100"/>
    <n v="-0.95601400000000003"/>
    <n v="4.7831799999999998"/>
    <n v="6.1844400000000004"/>
    <n v="1.9867600000000001E-4"/>
    <n v="1413.17"/>
    <n v="276.255"/>
    <n v="97.9"/>
    <n v="51.7"/>
    <n v="-1.0917300000000001"/>
    <n v="3.7473399999999999"/>
    <n v="6.7320900000000004"/>
    <n v="2.0236000000000001E-4"/>
    <n v="720.95100000000002"/>
    <n v="281.22199999999998"/>
    <n v="90.1"/>
    <n v="5.5"/>
    <n v="-0.68472599999999995"/>
    <n v="1.5402"/>
    <n v="7.5461999999999998"/>
    <n v="2.66078E-4"/>
    <n v="499.86399999999998"/>
    <n v="282.93700000000001"/>
    <n v="85.9"/>
    <n v="4.9000000000000004"/>
    <n v="-0.36721700000000002"/>
    <n v="0.61662399999999995"/>
    <n v="7.7361300000000002"/>
    <n v="2.8673899999999999E-4"/>
    <n v="3"/>
    <n v="283.25599999999997"/>
    <n v="284.44"/>
    <n v="83.5"/>
    <n v="5"/>
    <n v="-1.7969700000000002E-2"/>
    <n v="-0.72305699999999995"/>
    <n v="7.8010299999999999"/>
    <n v="3.2471699999999997E-4"/>
    <n v="284.76100000000002"/>
    <n v="90.2"/>
    <n v="2.2000000000000002"/>
    <n v="8.3842299999999995E-2"/>
    <n v="-1.4615199999999999"/>
    <n v="3.8489800000000001"/>
    <n v="3.4153699999999999E-4"/>
    <n v="71.347800000000007"/>
    <n v="55.5794"/>
    <n v="284.08499999999998"/>
    <n v="0"/>
    <n v="9.3442699999999999"/>
    <n v="284.702"/>
    <n v="283.298"/>
    <n v="91.1"/>
    <n v="-1.4003000000000001"/>
    <n v="3.59049"/>
    <n v="-6.1035199999999998E-6"/>
    <n v="2.1560000000000001E-4"/>
    <n v="2.2719999999999999E-4"/>
    <n v="9.5080000000000004E-5"/>
    <n v="9.6000000000000002E-5"/>
    <n v="2.0625"/>
    <n v="2.875"/>
    <n v="2.0625"/>
    <n v="2.6875"/>
    <n v="0"/>
    <n v="0"/>
    <n v="0"/>
    <n v="1"/>
    <n v="0"/>
    <n v="0"/>
    <n v="0"/>
    <n v="1"/>
    <n v="0"/>
    <n v="1.1064099999999999"/>
    <n v="41"/>
    <n v="-13.662000000000001"/>
    <n v="100"/>
    <n v="55.8"/>
    <n v="100"/>
    <n v="82"/>
    <n v="100"/>
    <n v="67"/>
    <n v="69.861599999999996"/>
    <n v="1926.24"/>
    <n v="98.7"/>
    <n v="0"/>
    <n v="23"/>
  </r>
  <r>
    <x v="22"/>
    <n v="100830"/>
    <n v="24135"/>
    <n v="4.2039999999999997"/>
    <n v="11662.9"/>
    <n v="219.32300000000001"/>
    <n v="7.8"/>
    <n v="0"/>
    <n v="2.19648E-2"/>
    <n v="25.303999999999998"/>
    <n v="-8.0540299999999991"/>
    <n v="1.5398399999999999E-4"/>
    <n v="9034.0300000000007"/>
    <n v="226.054"/>
    <n v="13.8"/>
    <n v="0"/>
    <n v="-8.5055699999999998E-2"/>
    <n v="26.928100000000001"/>
    <n v="-12.5502"/>
    <n v="3.2468599999999997E-4"/>
    <n v="7086.64"/>
    <n v="236.261"/>
    <n v="45.6"/>
    <n v="9.6"/>
    <n v="-0.101538"/>
    <n v="5.8639999999999999"/>
    <n v="8.5725200000000008"/>
    <n v="5.9670100000000005E-4"/>
    <n v="5502.75"/>
    <n v="248.81899999999999"/>
    <n v="88.4"/>
    <n v="5.6"/>
    <n v="5.3953099999999997E-2"/>
    <n v="5.1027500000000003"/>
    <n v="7.7645600000000004"/>
    <n v="1.5010699999999999E-4"/>
    <n v="4145.3900000000003"/>
    <n v="259.267"/>
    <n v="82.3"/>
    <n v="10.7"/>
    <n v="0.11250599999999999"/>
    <n v="7.5651400000000004"/>
    <n v="4.81107"/>
    <n v="1.80612E-4"/>
    <n v="2956.8"/>
    <n v="266.505"/>
    <n v="86.8"/>
    <n v="7.1"/>
    <n v="-0.109834"/>
    <n v="5.8468600000000004"/>
    <n v="-0.13470699999999999"/>
    <n v="2.3419099999999999E-4"/>
    <n v="1411.59"/>
    <n v="276.88400000000001"/>
    <n v="79.900000000000006"/>
    <n v="0"/>
    <n v="-3.03672E-2"/>
    <n v="7.1067400000000003"/>
    <n v="1.6082700000000001"/>
    <n v="2.06808E-4"/>
    <n v="718.16"/>
    <n v="281.34500000000003"/>
    <n v="80.3"/>
    <n v="0"/>
    <n v="0.31667600000000001"/>
    <n v="6.3013399999999997"/>
    <n v="2.6678999999999999"/>
    <n v="1.2474E-4"/>
    <n v="497.28"/>
    <n v="282.62400000000002"/>
    <n v="84.6"/>
    <n v="0"/>
    <n v="0.27499499999999999"/>
    <n v="5.93926"/>
    <n v="1.6794800000000001"/>
    <n v="1.2677000000000001E-4"/>
    <n v="3"/>
    <n v="280.95"/>
    <n v="284.01400000000001"/>
    <n v="82.5"/>
    <n v="0"/>
    <n v="0.172459"/>
    <n v="5.3083900000000002"/>
    <n v="0.251606"/>
    <n v="1.5350300000000001E-4"/>
    <n v="284.73500000000001"/>
    <n v="84.1"/>
    <n v="0"/>
    <n v="5.2241500000000003E-2"/>
    <n v="2.6788500000000002"/>
    <n v="0.121279"/>
    <n v="1.6455199999999999E-4"/>
    <n v="69.230900000000005"/>
    <n v="55.5794"/>
    <n v="283.327"/>
    <n v="0"/>
    <n v="8.2009399999999992"/>
    <n v="284.41800000000001"/>
    <n v="282.28500000000003"/>
    <n v="86.7"/>
    <n v="2.5818400000000001"/>
    <n v="0.15773200000000001"/>
    <n v="-50"/>
    <n v="4.4800000000000003E-6"/>
    <n v="4.4000000000000002E-6"/>
    <n v="1.3988E-4"/>
    <n v="1.6559999999999999E-4"/>
    <n v="1.8125"/>
    <n v="4.6875"/>
    <n v="1.5"/>
    <n v="4.1875"/>
    <n v="0"/>
    <n v="0"/>
    <n v="0"/>
    <n v="0"/>
    <n v="0"/>
    <n v="0"/>
    <n v="0"/>
    <n v="1"/>
    <n v="0"/>
    <n v="1.0778300000000001"/>
    <n v="23"/>
    <n v="-35.354599999999998"/>
    <n v="14.6"/>
    <n v="69.2"/>
    <n v="55"/>
    <n v="100"/>
    <n v="0"/>
    <n v="100"/>
    <n v="5.9543200000000001"/>
    <n v="1890.08"/>
    <n v="81.7"/>
    <n v="0"/>
    <n v="24"/>
  </r>
  <r>
    <x v="23"/>
    <n v="100928"/>
    <n v="24135.200000000001"/>
    <n v="6.6073899999999997"/>
    <n v="11672.6"/>
    <n v="218.11600000000001"/>
    <n v="10.3"/>
    <n v="0"/>
    <n v="0.131304"/>
    <n v="28.698"/>
    <n v="-4.58249"/>
    <n v="1.4427299999999999E-4"/>
    <n v="9070.9699999999993"/>
    <n v="225.358"/>
    <n v="45.9"/>
    <n v="0"/>
    <n v="5.5878899999999999E-3"/>
    <n v="45.847299999999997"/>
    <n v="-20.014199999999999"/>
    <n v="1.4455100000000001E-4"/>
    <n v="7108.88"/>
    <n v="240.89699999999999"/>
    <n v="6"/>
    <n v="0"/>
    <n v="0.157248"/>
    <n v="28.040500000000002"/>
    <n v="-15.5999"/>
    <n v="1.3179399999999999E-4"/>
    <n v="5502.57"/>
    <n v="249.34399999999999"/>
    <n v="21.6"/>
    <n v="0"/>
    <n v="0.26630300000000001"/>
    <n v="11.3034"/>
    <n v="-1.48597"/>
    <n v="3.1707000000000003E-4"/>
    <n v="4147.1000000000004"/>
    <n v="259.00400000000002"/>
    <n v="46"/>
    <n v="0"/>
    <n v="-2.51563E-3"/>
    <n v="6.8463000000000003"/>
    <n v="4.16716"/>
    <n v="8.7593600000000001E-5"/>
    <n v="2960.73"/>
    <n v="266.488"/>
    <n v="50.8"/>
    <n v="0"/>
    <n v="-0.17067399999999999"/>
    <n v="6.1701199999999998"/>
    <n v="-5.9457999999999997E-2"/>
    <n v="1.6345199999999999E-4"/>
    <n v="1417.1"/>
    <n v="276.32400000000001"/>
    <n v="77.7"/>
    <n v="0"/>
    <n v="2.71641E-2"/>
    <n v="7.4086600000000002"/>
    <n v="-2.52712"/>
    <n v="2.00117E-5"/>
    <n v="724.87099999999998"/>
    <n v="281.392"/>
    <n v="68.599999999999994"/>
    <n v="0"/>
    <n v="0.183921"/>
    <n v="7.3424399999999999"/>
    <n v="-2.8614099999999998"/>
    <n v="1.3723899999999999E-4"/>
    <n v="504.03899999999999"/>
    <n v="282.58499999999998"/>
    <n v="69.900000000000006"/>
    <n v="0"/>
    <n v="0.23913599999999999"/>
    <n v="7.5888799999999996"/>
    <n v="-2.2982"/>
    <n v="1.6059599999999999E-4"/>
    <n v="4"/>
    <n v="288.06700000000001"/>
    <n v="283.52699999999999"/>
    <n v="74.2"/>
    <n v="0"/>
    <n v="0.22098699999999999"/>
    <n v="7.38558"/>
    <n v="-1.92953"/>
    <n v="1.6015199999999999E-4"/>
    <n v="283.51600000000002"/>
    <n v="83.9"/>
    <n v="0"/>
    <n v="6.1334699999999999E-2"/>
    <n v="4.0785400000000003"/>
    <n v="-0.65311799999999998"/>
    <n v="7.0172400000000006E-5"/>
    <n v="76.953500000000005"/>
    <n v="55.5794"/>
    <n v="281.28500000000003"/>
    <n v="0"/>
    <n v="1.7685299999999999"/>
    <n v="283.03199999999998"/>
    <n v="281.09899999999999"/>
    <n v="87.6"/>
    <n v="3.6225100000000001"/>
    <n v="-0.48135699999999998"/>
    <n v="-50"/>
    <n v="8.0000000000000002E-8"/>
    <n v="0"/>
    <n v="7.0840000000000006E-5"/>
    <n v="8.3679999999999998E-5"/>
    <n v="1.8125"/>
    <n v="4.6875"/>
    <n v="1.5"/>
    <n v="4.25"/>
    <n v="0"/>
    <n v="0"/>
    <n v="0"/>
    <n v="0"/>
    <n v="0"/>
    <n v="0"/>
    <n v="0"/>
    <n v="1"/>
    <n v="0"/>
    <n v="3.7118000000000002"/>
    <n v="0"/>
    <n v="0.245117"/>
    <n v="5"/>
    <n v="36.700000000000003"/>
    <n v="0"/>
    <n v="54.6"/>
    <n v="0"/>
    <n v="50"/>
    <n v="14.452"/>
    <n v="1810.4"/>
    <n v="84.4"/>
    <n v="0"/>
    <n v="25"/>
  </r>
  <r>
    <x v="24"/>
    <n v="101086"/>
    <n v="24135.200000000001"/>
    <n v="4.5056599999999998"/>
    <n v="11690.7"/>
    <n v="216.81399999999999"/>
    <n v="10"/>
    <n v="0"/>
    <n v="-0.11559999999999999"/>
    <n v="26.223700000000001"/>
    <n v="-4.15625"/>
    <n v="1.12484E-4"/>
    <n v="9103.48"/>
    <n v="225.53899999999999"/>
    <n v="82.6"/>
    <n v="4.0999999999999996"/>
    <n v="-5.9958999999999998E-2"/>
    <n v="43.343499999999999"/>
    <n v="-9.0232200000000002"/>
    <n v="2.14627E-4"/>
    <n v="7139.92"/>
    <n v="240.69"/>
    <n v="17.899999999999999"/>
    <n v="0"/>
    <n v="0.24609800000000001"/>
    <n v="25.938800000000001"/>
    <n v="-8.6177100000000006"/>
    <n v="1.05519E-4"/>
    <n v="5526.71"/>
    <n v="253.744"/>
    <n v="2.7"/>
    <n v="0"/>
    <n v="0.35031099999999998"/>
    <n v="23.385000000000002"/>
    <n v="-8.6927299999999992"/>
    <n v="1.07376E-4"/>
    <n v="4156.3500000000004"/>
    <n v="258.87099999999998"/>
    <n v="19"/>
    <n v="0"/>
    <n v="0.32490200000000002"/>
    <n v="6.3513599999999997"/>
    <n v="2.61009"/>
    <n v="1.3496100000000001E-4"/>
    <n v="2972.22"/>
    <n v="266.12099999999998"/>
    <n v="70.099999999999994"/>
    <n v="1.1000000000000001"/>
    <n v="-0.39161699999999999"/>
    <n v="4.4985400000000002"/>
    <n v="3.58527"/>
    <n v="3.7068499999999999E-5"/>
    <n v="1429.95"/>
    <n v="275.572"/>
    <n v="78.7"/>
    <n v="0"/>
    <n v="2.8857399999999999E-3"/>
    <n v="5.2214200000000002"/>
    <n v="-4.0895200000000003"/>
    <n v="1.7112299999999999E-5"/>
    <n v="738.82600000000002"/>
    <n v="281.17200000000003"/>
    <n v="65.5"/>
    <n v="0"/>
    <n v="-0.15403500000000001"/>
    <n v="4.7491500000000002"/>
    <n v="-3.96488"/>
    <n v="1.4023200000000001E-4"/>
    <n v="518.19000000000005"/>
    <n v="282.17700000000002"/>
    <n v="71.3"/>
    <n v="0"/>
    <n v="-6.2096199999999997E-2"/>
    <n v="4.2007099999999999"/>
    <n v="-3.1795"/>
    <n v="1.1818E-4"/>
    <n v="3"/>
    <n v="302.46100000000001"/>
    <n v="283.61799999999999"/>
    <n v="72.8"/>
    <n v="0"/>
    <n v="9.1992199999999993E-3"/>
    <n v="3.5467300000000002"/>
    <n v="-2.21854"/>
    <n v="8.3701200000000004E-5"/>
    <n v="285.68"/>
    <n v="66.400000000000006"/>
    <n v="0"/>
    <n v="-2.8007800000000001E-3"/>
    <n v="3.1497299999999999"/>
    <n v="-1.8281400000000001"/>
    <n v="4.8207300000000002E-5"/>
    <n v="90.815200000000004"/>
    <n v="55.5794"/>
    <n v="289.28500000000003"/>
    <n v="0"/>
    <n v="148.05699999999999"/>
    <n v="286.48"/>
    <n v="280.27600000000001"/>
    <n v="66"/>
    <n v="2.7513800000000002"/>
    <n v="-1.5666199999999999"/>
    <n v="-50"/>
    <n v="1.6E-7"/>
    <n v="0"/>
    <n v="1.1999999999999999E-7"/>
    <n v="1.9999999999999999E-7"/>
    <n v="0"/>
    <n v="4.6875"/>
    <n v="0"/>
    <n v="4.25"/>
    <n v="0"/>
    <n v="0"/>
    <n v="0"/>
    <n v="0"/>
    <n v="0"/>
    <n v="0"/>
    <n v="0"/>
    <n v="0"/>
    <n v="10800"/>
    <n v="7.21584"/>
    <n v="1"/>
    <n v="-1.81074"/>
    <n v="5"/>
    <n v="5.4"/>
    <n v="0"/>
    <n v="0"/>
    <n v="27.6"/>
    <n v="3"/>
    <n v="18.351299999999998"/>
    <n v="1819.84"/>
    <n v="76.7"/>
    <n v="0"/>
    <n v="26"/>
  </r>
  <r>
    <x v="25"/>
    <n v="101036"/>
    <n v="24135"/>
    <n v="3.7199200000000001"/>
    <n v="11680.6"/>
    <n v="215.81800000000001"/>
    <n v="12.2"/>
    <n v="0"/>
    <n v="7.6826200000000002E-3"/>
    <n v="28.119199999999999"/>
    <n v="1.41092"/>
    <n v="9.7751700000000001E-5"/>
    <n v="9103.69"/>
    <n v="226.04599999999999"/>
    <n v="100"/>
    <n v="99.4"/>
    <n v="-0.109135"/>
    <n v="36.924399999999999"/>
    <n v="5.1908700000000003"/>
    <n v="1.6388400000000001E-5"/>
    <n v="7142.28"/>
    <n v="239.71299999999999"/>
    <n v="46"/>
    <n v="0"/>
    <n v="-7.8802700000000003E-2"/>
    <n v="20.612400000000001"/>
    <n v="-3.4435199999999999"/>
    <n v="3.0906099999999999E-5"/>
    <n v="5533.69"/>
    <n v="252.97800000000001"/>
    <n v="14.6"/>
    <n v="0"/>
    <n v="-0.171018"/>
    <n v="19.5654"/>
    <n v="-4.9452499999999997"/>
    <n v="1.0483400000000001E-4"/>
    <n v="4155.5"/>
    <n v="261.98200000000003"/>
    <n v="2.2999999999999998"/>
    <n v="0"/>
    <n v="-0.18079899999999999"/>
    <n v="13.6114"/>
    <n v="-2.6759499999999998"/>
    <n v="2.43553E-4"/>
    <n v="2966.34"/>
    <n v="265.83100000000002"/>
    <n v="30.2"/>
    <n v="0"/>
    <n v="0.10451199999999999"/>
    <n v="3.71706"/>
    <n v="5.3802899999999996"/>
    <n v="1.02879E-4"/>
    <n v="1427.46"/>
    <n v="275.28699999999998"/>
    <n v="83.6"/>
    <n v="1.4"/>
    <n v="7.3519500000000002E-2"/>
    <n v="4.44034"/>
    <n v="-1.6397699999999999"/>
    <n v="6.0452299999999997E-5"/>
    <n v="737.70699999999999"/>
    <n v="281.036"/>
    <n v="73.5"/>
    <n v="0"/>
    <n v="-0.33266800000000002"/>
    <n v="3.22465"/>
    <n v="-2.4733999999999998"/>
    <n v="7.8653199999999994E-5"/>
    <n v="516.81899999999996"/>
    <n v="283.15600000000001"/>
    <n v="65.7"/>
    <n v="0"/>
    <n v="-0.34528999999999999"/>
    <n v="3.0396299999999998"/>
    <n v="-2.5629"/>
    <n v="8.0213600000000001E-5"/>
    <n v="5"/>
    <n v="300.04199999999997"/>
    <n v="285.28699999999998"/>
    <n v="58.8"/>
    <n v="0"/>
    <n v="-0.26171499999999998"/>
    <n v="2.8196300000000001"/>
    <n v="-2.6416599999999999"/>
    <n v="8.2058799999999994E-5"/>
    <n v="287.47800000000001"/>
    <n v="52.9"/>
    <n v="0"/>
    <n v="-7.9715099999999997E-2"/>
    <n v="2.3396300000000001"/>
    <n v="-2.4884900000000001"/>
    <n v="6.5994600000000007E-5"/>
    <n v="87.150199999999998"/>
    <n v="55.5794"/>
    <n v="291.58100000000002"/>
    <n v="0"/>
    <n v="206.64099999999999"/>
    <n v="288.26100000000002"/>
    <n v="278.82799999999997"/>
    <n v="52.8"/>
    <n v="2.0604399999999998"/>
    <n v="-2.2820499999999999"/>
    <n v="-50"/>
    <n v="0"/>
    <n v="0"/>
    <n v="4.4000000000000002E-7"/>
    <n v="4.7999999999999996E-7"/>
    <n v="0"/>
    <n v="4.6875"/>
    <n v="0"/>
    <n v="4.25"/>
    <n v="0"/>
    <n v="0"/>
    <n v="0"/>
    <n v="0"/>
    <n v="0"/>
    <n v="0"/>
    <n v="0"/>
    <n v="0"/>
    <n v="21600"/>
    <n v="6.3994200000000001"/>
    <n v="21"/>
    <n v="3.43018E-2"/>
    <n v="5.7"/>
    <n v="5.4"/>
    <n v="0.9"/>
    <n v="0"/>
    <n v="100"/>
    <n v="6.6"/>
    <n v="29.007000000000001"/>
    <n v="1750.88"/>
    <n v="78.5"/>
    <n v="0"/>
    <n v="27"/>
  </r>
  <r>
    <x v="26"/>
    <n v="101110"/>
    <n v="18266"/>
    <n v="2.1016900000000001"/>
    <n v="11680.8"/>
    <n v="215.84200000000001"/>
    <n v="11.9"/>
    <n v="0"/>
    <n v="1.5517599999999999E-2"/>
    <n v="27.579699999999999"/>
    <n v="6.2520800000000003"/>
    <n v="1.2544800000000001E-4"/>
    <n v="9096.91"/>
    <n v="225.834"/>
    <n v="100"/>
    <n v="100"/>
    <n v="0.136902"/>
    <n v="33.632800000000003"/>
    <n v="8.2770799999999998"/>
    <n v="1.51784E-4"/>
    <n v="7141.22"/>
    <n v="239.01"/>
    <n v="100"/>
    <n v="97.9"/>
    <n v="5.0707000000000002E-2"/>
    <n v="15.9298"/>
    <n v="2.2228500000000002"/>
    <n v="9.4496199999999998E-5"/>
    <n v="5538.95"/>
    <n v="252.131"/>
    <n v="39.6"/>
    <n v="0"/>
    <n v="9.3257800000000002E-2"/>
    <n v="17.4922"/>
    <n v="-0.73363"/>
    <n v="6.27557E-5"/>
    <n v="4162.6499999999996"/>
    <n v="262.846"/>
    <n v="3.2"/>
    <n v="0"/>
    <n v="-7.9613299999999998E-2"/>
    <n v="12.3889"/>
    <n v="-3.51681"/>
    <n v="1.3327799999999999E-4"/>
    <n v="2971.03"/>
    <n v="264.98099999999999"/>
    <n v="80"/>
    <n v="68.7"/>
    <n v="9.0472700000000003E-2"/>
    <n v="1.5180400000000001"/>
    <n v="-0.80136200000000002"/>
    <n v="1.3103100000000001E-4"/>
    <n v="1433.22"/>
    <n v="275.21499999999997"/>
    <n v="88.7"/>
    <n v="0"/>
    <n v="-0.551844"/>
    <n v="3.08317"/>
    <n v="0.33435500000000001"/>
    <n v="6.6387699999999995E-5"/>
    <n v="743.048"/>
    <n v="281.12599999999998"/>
    <n v="74.099999999999994"/>
    <n v="0"/>
    <n v="-1.0996600000000001"/>
    <n v="2.21244"/>
    <n v="-0.392988"/>
    <n v="6.1496199999999996E-5"/>
    <n v="522.12199999999996"/>
    <n v="283.07900000000001"/>
    <n v="68.2"/>
    <n v="0"/>
    <n v="-1.0412399999999999"/>
    <n v="2.32639"/>
    <n v="-0.48642099999999999"/>
    <n v="7.2767899999999998E-5"/>
    <n v="5"/>
    <n v="305.43799999999999"/>
    <n v="284.96199999999999"/>
    <n v="63.7"/>
    <n v="0"/>
    <n v="-0.71533500000000005"/>
    <n v="2.50129"/>
    <n v="-0.49948999999999999"/>
    <n v="6.8157200000000005E-5"/>
    <n v="286.36200000000002"/>
    <n v="62.6"/>
    <n v="0"/>
    <n v="-0.11433500000000001"/>
    <n v="1.86609"/>
    <n v="-0.722302"/>
    <n v="4.6535600000000004E-6"/>
    <n v="92.915199999999999"/>
    <n v="55.5794"/>
    <n v="284.608"/>
    <n v="0"/>
    <n v="26.329699999999999"/>
    <n v="285.892"/>
    <n v="280.375"/>
    <n v="69"/>
    <n v="1.4999"/>
    <n v="-0.66941200000000001"/>
    <n v="-13.3"/>
    <n v="6.1039999999999998E-5"/>
    <n v="6.0800000000000001E-5"/>
    <n v="1.7600000000000001E-5"/>
    <n v="1.7600000000000001E-5"/>
    <n v="0.1875"/>
    <n v="4.875"/>
    <n v="0.1875"/>
    <n v="4.4375"/>
    <n v="0"/>
    <n v="0"/>
    <n v="0"/>
    <n v="1"/>
    <n v="0"/>
    <n v="0"/>
    <n v="0"/>
    <n v="1"/>
    <n v="10800"/>
    <n v="5.5102500000000001"/>
    <n v="40"/>
    <n v="-7.2542099999999996"/>
    <n v="79"/>
    <n v="15.9"/>
    <n v="100"/>
    <n v="0.4"/>
    <n v="100"/>
    <n v="100"/>
    <n v="-0.64624000000000004"/>
    <n v="1771.36"/>
    <n v="74.400000000000006"/>
    <n v="0"/>
    <n v="28"/>
  </r>
  <r>
    <x v="27"/>
    <n v="101265"/>
    <n v="24135.200000000001"/>
    <n v="0.91730199999999995"/>
    <n v="11675.7"/>
    <n v="217.17699999999999"/>
    <n v="8.8000000000000007"/>
    <n v="0"/>
    <n v="6.9103499999999998E-2"/>
    <n v="23.474799999999998"/>
    <n v="6.8283199999999997"/>
    <n v="1.21824E-4"/>
    <n v="9086.67"/>
    <n v="223.84"/>
    <n v="100"/>
    <n v="99.9"/>
    <n v="0.41147699999999998"/>
    <n v="21.8109"/>
    <n v="10.482900000000001"/>
    <n v="-5.5479400000000003E-5"/>
    <n v="7141.92"/>
    <n v="239.21100000000001"/>
    <n v="100"/>
    <n v="100"/>
    <n v="-0.747807"/>
    <n v="14.558999999999999"/>
    <n v="4.0128500000000003"/>
    <n v="2.6468299999999999E-4"/>
    <n v="5541.08"/>
    <n v="250.57400000000001"/>
    <n v="88.7"/>
    <n v="13.4"/>
    <n v="0.604877"/>
    <n v="11.2994"/>
    <n v="4.0325600000000001"/>
    <n v="-7.8372800000000006E-6"/>
    <n v="4171.21"/>
    <n v="261.86900000000003"/>
    <n v="4.7"/>
    <n v="0"/>
    <n v="-0.13430500000000001"/>
    <n v="9.5399899999999995"/>
    <n v="-2.8336000000000001"/>
    <n v="8.3014299999999996E-5"/>
    <n v="2981.12"/>
    <n v="265.649"/>
    <n v="29.5"/>
    <n v="0"/>
    <n v="6.3430700000000007E-2"/>
    <n v="1.1872499999999999"/>
    <n v="1.5777099999999999"/>
    <n v="1.8458099999999999E-4"/>
    <n v="1443.65"/>
    <n v="275.14100000000002"/>
    <n v="76.2"/>
    <n v="0"/>
    <n v="-0.149862"/>
    <n v="3.7677499999999999"/>
    <n v="1.45391"/>
    <n v="6.3002800000000006E-5"/>
    <n v="753.952"/>
    <n v="280.714"/>
    <n v="75.099999999999994"/>
    <n v="0"/>
    <n v="-0.39009199999999999"/>
    <n v="1.86646"/>
    <n v="-0.18395500000000001"/>
    <n v="9.5105499999999999E-5"/>
    <n v="533.4"/>
    <n v="282.46300000000002"/>
    <n v="71.7"/>
    <n v="0"/>
    <n v="-0.32242799999999999"/>
    <n v="0.97983600000000004"/>
    <n v="-0.562361"/>
    <n v="1.00287E-4"/>
    <n v="4"/>
    <n v="317.286"/>
    <n v="284.096"/>
    <n v="69.3"/>
    <n v="0"/>
    <n v="-0.18557100000000001"/>
    <n v="0.21345900000000001"/>
    <n v="-0.85147499999999998"/>
    <n v="7.8588499999999995E-5"/>
    <n v="285.43700000000001"/>
    <n v="68.2"/>
    <n v="0"/>
    <n v="-5.15708E-2"/>
    <n v="-0.38654100000000002"/>
    <n v="-0.92332999999999998"/>
    <n v="5.0771099999999999E-5"/>
    <n v="105.47"/>
    <n v="55.5794"/>
    <n v="283.5"/>
    <n v="0"/>
    <n v="9.2473899999999993"/>
    <n v="284.86900000000003"/>
    <n v="280.48700000000002"/>
    <n v="74.2"/>
    <n v="-0.41786600000000002"/>
    <n v="-0.82109600000000005"/>
    <n v="-49"/>
    <n v="1.44E-6"/>
    <n v="1.5999999999999999E-6"/>
    <n v="1.6359999999999999E-5"/>
    <n v="1.632E-5"/>
    <n v="0.375"/>
    <n v="5.0625"/>
    <n v="0.375"/>
    <n v="4.5625"/>
    <n v="0"/>
    <n v="0"/>
    <n v="0"/>
    <n v="0"/>
    <n v="0"/>
    <n v="0"/>
    <n v="0"/>
    <n v="1"/>
    <n v="11712"/>
    <n v="4.3972600000000002"/>
    <n v="21"/>
    <n v="-14.3749"/>
    <n v="3.1"/>
    <n v="23"/>
    <n v="100"/>
    <n v="49.7"/>
    <n v="100"/>
    <n v="100"/>
    <n v="18.064499999999999"/>
    <n v="1709.44"/>
    <n v="73.099999999999994"/>
    <n v="0"/>
    <n v="29"/>
  </r>
  <r>
    <x v="28"/>
    <n v="101361"/>
    <n v="24135"/>
    <n v="0.60520600000000002"/>
    <n v="11669.2"/>
    <n v="219.809"/>
    <n v="6"/>
    <n v="0"/>
    <n v="3.3053699999999998E-2"/>
    <n v="19.073399999999999"/>
    <n v="1.14724"/>
    <n v="1.32943E-4"/>
    <n v="9073.16"/>
    <n v="222.21100000000001"/>
    <n v="100"/>
    <n v="70.599999999999994"/>
    <n v="-9.8789100000000005E-2"/>
    <n v="15.2666"/>
    <n v="4.5437700000000003"/>
    <n v="1.1163E-4"/>
    <n v="7134.2"/>
    <n v="237.762"/>
    <n v="100"/>
    <n v="86.6"/>
    <n v="4.8560499999999999E-2"/>
    <n v="12.1303"/>
    <n v="1.7193499999999999"/>
    <n v="1.4173199999999999E-4"/>
    <n v="5539.48"/>
    <n v="250.15100000000001"/>
    <n v="79.5"/>
    <n v="21.8"/>
    <n v="-0.13236100000000001"/>
    <n v="8.6692400000000003"/>
    <n v="-1.09815"/>
    <n v="1.6828000000000001E-4"/>
    <n v="4173.88"/>
    <n v="261.137"/>
    <n v="9.9"/>
    <n v="0"/>
    <n v="-0.123322"/>
    <n v="9.4773899999999998"/>
    <n v="0.249614"/>
    <n v="1.5524399999999999E-4"/>
    <n v="2987.73"/>
    <n v="265.03500000000003"/>
    <n v="45.5"/>
    <n v="0"/>
    <n v="5.6148400000000001E-2"/>
    <n v="2.5611700000000002"/>
    <n v="1.7474400000000001"/>
    <n v="2.5886300000000002E-4"/>
    <n v="1450.63"/>
    <n v="275.19600000000003"/>
    <n v="70.599999999999994"/>
    <n v="0"/>
    <n v="0.12744"/>
    <n v="3.70492"/>
    <n v="0.74381799999999998"/>
    <n v="1.17815E-4"/>
    <n v="761.28099999999995"/>
    <n v="280.50299999999999"/>
    <n v="73.099999999999994"/>
    <n v="0"/>
    <n v="0.13888700000000001"/>
    <n v="1.80209"/>
    <n v="0.367842"/>
    <n v="1.3494000000000001E-4"/>
    <n v="540.93299999999999"/>
    <n v="282.28800000000001"/>
    <n v="71.5"/>
    <n v="0"/>
    <n v="0.136465"/>
    <n v="0.76833700000000005"/>
    <n v="0.10972700000000001"/>
    <n v="1.20327E-4"/>
    <n v="4"/>
    <n v="324.947"/>
    <n v="283.91500000000002"/>
    <n v="70.400000000000006"/>
    <n v="0"/>
    <n v="0.105507"/>
    <n v="-0.127329"/>
    <n v="-0.16783899999999999"/>
    <n v="7.6078899999999994E-5"/>
    <n v="285.12"/>
    <n v="70.099999999999994"/>
    <n v="0"/>
    <n v="2.55073E-2"/>
    <n v="-0.42281200000000002"/>
    <n v="-0.29245900000000002"/>
    <n v="3.31996E-5"/>
    <n v="113.298"/>
    <n v="55.5794"/>
    <n v="283.077"/>
    <n v="0"/>
    <n v="7.9208299999999996"/>
    <n v="284.43599999999998"/>
    <n v="280.50400000000002"/>
    <n v="76.5"/>
    <n v="-0.38832"/>
    <n v="-0.25385999999999997"/>
    <n v="-50"/>
    <n v="0"/>
    <n v="0"/>
    <n v="3.72E-6"/>
    <n v="3.5999999999999998E-6"/>
    <n v="6.25E-2"/>
    <n v="5.125"/>
    <n v="6.25E-2"/>
    <n v="4.625"/>
    <n v="0"/>
    <n v="0"/>
    <n v="0"/>
    <n v="0"/>
    <n v="0"/>
    <n v="0"/>
    <n v="0"/>
    <n v="0"/>
    <n v="0"/>
    <n v="4.1120299999999999"/>
    <n v="22"/>
    <n v="-16.437000000000001"/>
    <n v="3.9"/>
    <n v="2.1"/>
    <n v="97.6"/>
    <n v="99.9"/>
    <n v="73.7"/>
    <n v="100"/>
    <n v="23.6311"/>
    <n v="1741.12"/>
    <n v="75.2"/>
    <n v="0"/>
    <n v="30"/>
  </r>
  <r>
    <x v="29"/>
    <n v="101380"/>
    <n v="24135.4"/>
    <n v="2.1000399999999999"/>
    <n v="11656.8"/>
    <n v="220.774"/>
    <n v="5.5"/>
    <n v="0"/>
    <n v="3.3874000000000001E-2"/>
    <n v="15.4931"/>
    <n v="-0.63476600000000005"/>
    <n v="1.21568E-4"/>
    <n v="9054.61"/>
    <n v="221.179"/>
    <n v="98.3"/>
    <n v="68.900000000000006"/>
    <n v="0.209227"/>
    <n v="12.2019"/>
    <n v="4.2790800000000004"/>
    <n v="6.3287700000000001E-5"/>
    <n v="7125.24"/>
    <n v="237.39599999999999"/>
    <n v="95.2"/>
    <n v="37.9"/>
    <n v="-9.0580099999999997E-2"/>
    <n v="11.863099999999999"/>
    <n v="-2.27881"/>
    <n v="3.7233000000000001E-5"/>
    <n v="5532.95"/>
    <n v="250.024"/>
    <n v="50.5"/>
    <n v="0"/>
    <n v="-0.24111299999999999"/>
    <n v="11.0603"/>
    <n v="-1.4817400000000001"/>
    <n v="1.17367E-4"/>
    <n v="4169.07"/>
    <n v="260.089"/>
    <n v="8.1"/>
    <n v="0"/>
    <n v="-6.6714800000000005E-2"/>
    <n v="10.44"/>
    <n v="-1.31105"/>
    <n v="1.28458E-4"/>
    <n v="2986.99"/>
    <n v="264.69099999999997"/>
    <n v="94.1"/>
    <n v="51.1"/>
    <n v="0.187615"/>
    <n v="5.0430999999999999"/>
    <n v="-0.35354999999999998"/>
    <n v="3.9428799999999998E-5"/>
    <n v="1450.3"/>
    <n v="274.90800000000002"/>
    <n v="84.9"/>
    <n v="0"/>
    <n v="-6.2036099999999997E-2"/>
    <n v="3.9117999999999999"/>
    <n v="-1.7924599999999999"/>
    <n v="7.7613299999999998E-5"/>
    <n v="761.51400000000001"/>
    <n v="280.14699999999999"/>
    <n v="77.900000000000006"/>
    <n v="0"/>
    <n v="-0.21523900000000001"/>
    <n v="1.12662"/>
    <n v="-1.4305699999999999"/>
    <n v="1.3205500000000001E-4"/>
    <n v="541.44600000000003"/>
    <n v="281.83999999999997"/>
    <n v="76.2"/>
    <n v="0"/>
    <n v="-0.16773299999999999"/>
    <n v="0.55044400000000004"/>
    <n v="-1.70817"/>
    <n v="9.6631200000000004E-5"/>
    <n v="3"/>
    <n v="325.77"/>
    <n v="283.43099999999998"/>
    <n v="74"/>
    <n v="0"/>
    <n v="-8.7026900000000004E-2"/>
    <n v="0.504722"/>
    <n v="-2.16099"/>
    <n v="5.6178000000000003E-5"/>
    <n v="284.40199999999999"/>
    <n v="74"/>
    <n v="0"/>
    <n v="-2.8273E-2"/>
    <n v="0.96440700000000001"/>
    <n v="-2.1947199999999998"/>
    <n v="2.42595E-5"/>
    <n v="114.52800000000001"/>
    <n v="55.5794"/>
    <n v="281.91899999999998"/>
    <n v="0"/>
    <n v="8.6956500000000005"/>
    <n v="283.63400000000001"/>
    <n v="280.33699999999999"/>
    <n v="80"/>
    <n v="0.92643299999999995"/>
    <n v="-1.80986"/>
    <n v="-50"/>
    <n v="0"/>
    <n v="0"/>
    <n v="3.0000000000000001E-6"/>
    <n v="2.7999999999999999E-6"/>
    <n v="6.25E-2"/>
    <n v="5.125"/>
    <n v="6.25E-2"/>
    <n v="4.625"/>
    <n v="0"/>
    <n v="0"/>
    <n v="0"/>
    <n v="0"/>
    <n v="0"/>
    <n v="0"/>
    <n v="0"/>
    <n v="0"/>
    <n v="0"/>
    <n v="4.7023299999999999"/>
    <n v="9"/>
    <n v="-22.471399999999999"/>
    <n v="86.7"/>
    <n v="15"/>
    <n v="88.2"/>
    <n v="97.7"/>
    <n v="92.7"/>
    <n v="100"/>
    <n v="34.485700000000001"/>
    <n v="1700.32"/>
    <n v="88.2"/>
    <n v="0"/>
    <n v="31"/>
  </r>
  <r>
    <x v="30"/>
    <n v="101460"/>
    <n v="24135"/>
    <n v="8.4005100000000006"/>
    <n v="11647.4"/>
    <n v="219.20099999999999"/>
    <n v="6"/>
    <n v="0"/>
    <n v="-2.2280299999999999E-2"/>
    <n v="16.514700000000001"/>
    <n v="-4.52888"/>
    <n v="1.3001500000000001E-4"/>
    <n v="9042.41"/>
    <n v="221.143"/>
    <n v="33.9"/>
    <n v="0"/>
    <n v="3.1549800000000003E-2"/>
    <n v="12.869199999999999"/>
    <n v="-2.55145"/>
    <n v="1.2644800000000001E-4"/>
    <n v="7119.94"/>
    <n v="236.38399999999999"/>
    <n v="19.600000000000001"/>
    <n v="0"/>
    <n v="-5.1978499999999997E-2"/>
    <n v="13.8117"/>
    <n v="-3.2130700000000001"/>
    <n v="5.9385000000000001E-5"/>
    <n v="5529.8"/>
    <n v="250.68199999999999"/>
    <n v="4.5999999999999996"/>
    <n v="0"/>
    <n v="-0.237313"/>
    <n v="14.1715"/>
    <n v="-5.6985299999999999"/>
    <n v="1.14438E-4"/>
    <n v="4166.3500000000004"/>
    <n v="259.35000000000002"/>
    <n v="4.9000000000000004"/>
    <n v="0"/>
    <n v="-0.248617"/>
    <n v="10.7052"/>
    <n v="-2.5870899999999999"/>
    <n v="1.32387E-4"/>
    <n v="2988.18"/>
    <n v="264.27199999999999"/>
    <n v="89.8"/>
    <n v="11.1"/>
    <n v="0.26930500000000002"/>
    <n v="6.8446300000000004"/>
    <n v="-1.91357"/>
    <n v="2.6658299999999999E-5"/>
    <n v="1452.76"/>
    <n v="274.358"/>
    <n v="91.5"/>
    <n v="0.3"/>
    <n v="0.23453199999999999"/>
    <n v="5.21427"/>
    <n v="-4.0351600000000003"/>
    <n v="8.5948900000000006E-5"/>
    <n v="765.23400000000004"/>
    <n v="279.661"/>
    <n v="78.099999999999994"/>
    <n v="0"/>
    <n v="0.17365"/>
    <n v="3.66933"/>
    <n v="-6.0671400000000002"/>
    <n v="1.6404300000000001E-5"/>
    <n v="545.68100000000004"/>
    <n v="281.08199999999999"/>
    <n v="77.2"/>
    <n v="0"/>
    <n v="0.161324"/>
    <n v="3.5389300000000001"/>
    <n v="-7.7432100000000004"/>
    <n v="3.3653299999999998E-5"/>
    <n v="3"/>
    <n v="330.73399999999998"/>
    <n v="282.37400000000002"/>
    <n v="78.2"/>
    <n v="0"/>
    <n v="0.102324"/>
    <n v="4.0519600000000002"/>
    <n v="-8.5768500000000003"/>
    <n v="5.3071700000000002E-5"/>
    <n v="282.85300000000001"/>
    <n v="81.2"/>
    <n v="0"/>
    <n v="-4.0675799999999998E-2"/>
    <n v="3.4449900000000002"/>
    <n v="-5.4308100000000001"/>
    <n v="-3.5819699999999999E-5"/>
    <n v="120.434"/>
    <n v="55.5794"/>
    <n v="280.976"/>
    <n v="0"/>
    <n v="8.7126900000000003"/>
    <n v="282.22899999999998"/>
    <n v="280.113"/>
    <n v="86.5"/>
    <n v="2.2833000000000001"/>
    <n v="-3.0804100000000001"/>
    <n v="-50"/>
    <n v="7.9999999999999996E-7"/>
    <n v="7.9999999999999996E-7"/>
    <n v="5.7200000000000003E-6"/>
    <n v="5.5999999999999997E-6"/>
    <n v="6.25E-2"/>
    <n v="5.1875"/>
    <n v="6.25E-2"/>
    <n v="4.6875"/>
    <n v="0"/>
    <n v="0"/>
    <n v="0"/>
    <n v="0"/>
    <n v="0"/>
    <n v="0"/>
    <n v="0"/>
    <n v="0"/>
    <n v="0"/>
    <n v="6.8047300000000002"/>
    <n v="0"/>
    <n v="-2.21509"/>
    <n v="22.5"/>
    <n v="28.7"/>
    <n v="0"/>
    <n v="1.7"/>
    <n v="0"/>
    <n v="37.6"/>
    <n v="37.352699999999999"/>
    <n v="1656.16"/>
    <n v="85.3"/>
    <n v="0"/>
    <n v="32"/>
  </r>
  <r>
    <x v="31"/>
    <n v="101565"/>
    <n v="24135.1"/>
    <n v="10.1065"/>
    <n v="11655.1"/>
    <n v="218.535"/>
    <n v="11.2"/>
    <n v="0"/>
    <n v="-0.15141299999999999"/>
    <n v="14.504300000000001"/>
    <n v="-9.5893999999999995"/>
    <n v="1.40345E-4"/>
    <n v="9042.43"/>
    <n v="223.56399999999999"/>
    <n v="19.2"/>
    <n v="0"/>
    <n v="0.20562900000000001"/>
    <n v="17.029499999999999"/>
    <n v="-17.0581"/>
    <n v="2.6907899999999998E-4"/>
    <n v="7118.75"/>
    <n v="235.892"/>
    <n v="17.899999999999999"/>
    <n v="0"/>
    <n v="-3.7119100000000002E-2"/>
    <n v="14.3354"/>
    <n v="-7.1808800000000002"/>
    <n v="1.39503E-4"/>
    <n v="5531.63"/>
    <n v="250.44900000000001"/>
    <n v="3.6"/>
    <n v="0"/>
    <n v="0.12806300000000001"/>
    <n v="15.8926"/>
    <n v="-8.1764299999999999"/>
    <n v="1.2607300000000001E-4"/>
    <n v="4169.99"/>
    <n v="258.58800000000002"/>
    <n v="7.3"/>
    <n v="0"/>
    <n v="1.8984399999999998E-2"/>
    <n v="10.466100000000001"/>
    <n v="-6.3691800000000001"/>
    <n v="2.0892099999999999E-4"/>
    <n v="2991.86"/>
    <n v="263.78100000000001"/>
    <n v="65.5"/>
    <n v="1.1000000000000001"/>
    <n v="0.21326999999999999"/>
    <n v="6.2014800000000001"/>
    <n v="4.8913600000000002E-2"/>
    <n v="2.1990099999999999E-4"/>
    <n v="1460.18"/>
    <n v="274.24700000000001"/>
    <n v="76.7"/>
    <n v="0"/>
    <n v="-1.85693E-2"/>
    <n v="6.7724299999999999"/>
    <n v="-5.3072800000000004"/>
    <n v="3.5504599999999999E-5"/>
    <n v="773.26300000000003"/>
    <n v="278.80700000000002"/>
    <n v="84.8"/>
    <n v="0"/>
    <n v="0.15632499999999999"/>
    <n v="3.2290899999999998"/>
    <n v="-10.179600000000001"/>
    <n v="5.6886999999999999E-5"/>
    <n v="554.25099999999998"/>
    <n v="280.54300000000001"/>
    <n v="82.5"/>
    <n v="0"/>
    <n v="-2.8259300000000001E-2"/>
    <n v="3.1151900000000001"/>
    <n v="-11.011200000000001"/>
    <n v="7.3351100000000003E-5"/>
    <n v="3"/>
    <n v="339.49799999999999"/>
    <n v="282.35399999999998"/>
    <n v="76.5"/>
    <n v="0"/>
    <n v="-0.24571799999999999"/>
    <n v="3.5712600000000001"/>
    <n v="-10.8713"/>
    <n v="7.7045400000000006E-5"/>
    <n v="283.22500000000002"/>
    <n v="76.2"/>
    <n v="0"/>
    <n v="-0.188718"/>
    <n v="3.1687400000000001"/>
    <n v="-6.7405499999999998"/>
    <n v="-3.1603000000000002E-5"/>
    <n v="129.12299999999999"/>
    <n v="55.5794"/>
    <n v="280.96300000000002"/>
    <n v="0"/>
    <n v="15.076599999999999"/>
    <n v="282.55099999999999"/>
    <n v="279.61900000000003"/>
    <n v="81.7"/>
    <n v="2.1966399999999999"/>
    <n v="-3.9685600000000001"/>
    <n v="-50"/>
    <n v="7.1999999999999999E-7"/>
    <n v="7.9999999999999996E-7"/>
    <n v="3.8600000000000003E-6"/>
    <n v="3.8E-6"/>
    <n v="6.25E-2"/>
    <n v="5.25"/>
    <n v="6.25E-2"/>
    <n v="4.75"/>
    <n v="0"/>
    <n v="0"/>
    <n v="0"/>
    <n v="0"/>
    <n v="0"/>
    <n v="0"/>
    <n v="0"/>
    <n v="0"/>
    <n v="0"/>
    <n v="6.7858799999999997"/>
    <n v="2"/>
    <n v="-1.2011700000000001"/>
    <n v="5"/>
    <n v="32.200000000000003"/>
    <n v="0"/>
    <n v="0.8"/>
    <n v="0"/>
    <n v="18.8"/>
    <n v="14.234500000000001"/>
    <n v="1583.36"/>
    <n v="83.5"/>
    <n v="0"/>
    <n v="33"/>
  </r>
  <r>
    <x v="32"/>
    <n v="101720"/>
    <n v="24135.1"/>
    <n v="8.3000299999999996"/>
    <n v="11670.6"/>
    <n v="218.76599999999999"/>
    <n v="10"/>
    <n v="0"/>
    <n v="3.6894499999999997E-2"/>
    <n v="17.682700000000001"/>
    <n v="-11.9436"/>
    <n v="1.02563E-4"/>
    <n v="9069.83"/>
    <n v="223.91"/>
    <n v="20.8"/>
    <n v="0"/>
    <n v="-7.9296899999999997E-3"/>
    <n v="16.321200000000001"/>
    <n v="-26.590399999999999"/>
    <n v="1.76489E-5"/>
    <n v="7128.62"/>
    <n v="236.18799999999999"/>
    <n v="11"/>
    <n v="0"/>
    <n v="0.182891"/>
    <n v="13.1294"/>
    <n v="-14.760300000000001"/>
    <n v="1.7843700000000001E-4"/>
    <n v="5542.12"/>
    <n v="250.33600000000001"/>
    <n v="3"/>
    <n v="0"/>
    <n v="0.194969"/>
    <n v="13.7363"/>
    <n v="-13.0974"/>
    <n v="8.4090099999999996E-5"/>
    <n v="4180.8599999999997"/>
    <n v="258.34199999999998"/>
    <n v="7.5"/>
    <n v="0"/>
    <n v="6.8802699999999994E-2"/>
    <n v="9.9781099999999991"/>
    <n v="-10.1778"/>
    <n v="1.5433499999999999E-4"/>
    <n v="3001.53"/>
    <n v="264.58999999999997"/>
    <n v="38.1"/>
    <n v="0"/>
    <n v="0.143119"/>
    <n v="3.61592"/>
    <n v="-4.1855200000000004"/>
    <n v="4.9760299999999999E-5"/>
    <n v="1471.23"/>
    <n v="274.01600000000002"/>
    <n v="65.599999999999994"/>
    <n v="0.1"/>
    <n v="9.1944300000000007E-2"/>
    <n v="5.2392799999999999"/>
    <n v="-4.5686799999999996"/>
    <n v="4.6341599999999997E-5"/>
    <n v="785.55"/>
    <n v="278.17899999999997"/>
    <n v="90.9"/>
    <n v="2.5"/>
    <n v="3.1631399999999997E-2"/>
    <n v="3.8210600000000001"/>
    <n v="-8.6999099999999991"/>
    <n v="5.3115199999999996E-6"/>
    <n v="567.10799999999995"/>
    <n v="279.84899999999999"/>
    <n v="87.4"/>
    <n v="0"/>
    <n v="2.9218299999999999E-2"/>
    <n v="4.3796200000000001"/>
    <n v="-8.0879999999999992"/>
    <n v="-2.5597900000000001E-5"/>
    <n v="3"/>
    <n v="352.87299999999999"/>
    <n v="281.83999999999997"/>
    <n v="78.8"/>
    <n v="0"/>
    <n v="-4.1674800000000003E-3"/>
    <n v="4.7021899999999999"/>
    <n v="-7.8345399999999996"/>
    <n v="-3.5614100000000002E-5"/>
    <n v="283.81099999999998"/>
    <n v="71"/>
    <n v="0"/>
    <n v="-7.9167500000000002E-2"/>
    <n v="4.6944699999999999"/>
    <n v="-7.0949"/>
    <n v="-5.1087300000000001E-5"/>
    <n v="142.57599999999999"/>
    <n v="55.5794"/>
    <n v="287.43200000000002"/>
    <n v="0"/>
    <n v="174.68600000000001"/>
    <n v="285.32900000000001"/>
    <n v="279.661"/>
    <n v="68.5"/>
    <n v="3.7971300000000001"/>
    <n v="-5.3713899999999999"/>
    <n v="-50"/>
    <n v="0"/>
    <n v="0"/>
    <n v="1.7600000000000001E-6"/>
    <n v="1.5999999999999999E-6"/>
    <n v="0"/>
    <n v="5.25"/>
    <n v="0"/>
    <n v="4.75"/>
    <n v="0"/>
    <n v="0"/>
    <n v="0"/>
    <n v="0"/>
    <n v="0"/>
    <n v="0"/>
    <n v="0"/>
    <n v="0"/>
    <n v="10783"/>
    <n v="5.61747"/>
    <n v="27"/>
    <n v="-3.84741"/>
    <n v="5.5"/>
    <n v="3.3"/>
    <n v="0"/>
    <n v="0"/>
    <n v="0"/>
    <n v="0"/>
    <n v="-5.3300799999999997"/>
    <n v="1566.72"/>
    <n v="64.7"/>
    <n v="0"/>
    <n v="34"/>
  </r>
  <r>
    <x v="33"/>
    <n v="101644"/>
    <n v="24134.9"/>
    <n v="7.2005100000000004"/>
    <n v="11678.1"/>
    <n v="218.19800000000001"/>
    <n v="7.6"/>
    <n v="0"/>
    <n v="9.0234400000000002E-4"/>
    <n v="15.311500000000001"/>
    <n v="-17.5015"/>
    <n v="1.46766E-4"/>
    <n v="9081.75"/>
    <n v="223.26499999999999"/>
    <n v="23.8"/>
    <n v="0"/>
    <n v="5.60195E-2"/>
    <n v="14.4506"/>
    <n v="-31.1891"/>
    <n v="6.7203600000000001E-5"/>
    <n v="7134.78"/>
    <n v="239.00200000000001"/>
    <n v="11.9"/>
    <n v="0"/>
    <n v="0.36146899999999998"/>
    <n v="15.432600000000001"/>
    <n v="-26.257400000000001"/>
    <n v="1.15628E-4"/>
    <n v="5541.07"/>
    <n v="249.70400000000001"/>
    <n v="6.3"/>
    <n v="0"/>
    <n v="0.175098"/>
    <n v="13.917"/>
    <n v="-16.068200000000001"/>
    <n v="8.5263400000000001E-5"/>
    <n v="4180.13"/>
    <n v="258.62599999999998"/>
    <n v="7.1"/>
    <n v="0"/>
    <n v="9.5443399999999998E-2"/>
    <n v="10.7927"/>
    <n v="-13.205299999999999"/>
    <n v="1.2484599999999999E-4"/>
    <n v="2999.14"/>
    <n v="265.51799999999997"/>
    <n v="27"/>
    <n v="0"/>
    <n v="7.6624999999999999E-2"/>
    <n v="6.1186100000000003"/>
    <n v="-7.8695399999999998"/>
    <n v="1.00084E-4"/>
    <n v="1465.8"/>
    <n v="272.70600000000002"/>
    <n v="89.4"/>
    <n v="4"/>
    <n v="0.16717099999999999"/>
    <n v="6.11036"/>
    <n v="-5.1845999999999997"/>
    <n v="1.00129E-4"/>
    <n v="781.79600000000005"/>
    <n v="278.77800000000002"/>
    <n v="76.7"/>
    <n v="0"/>
    <n v="-5.3204599999999998E-2"/>
    <n v="5.50664"/>
    <n v="-6.0552000000000001"/>
    <n v="3.9850800000000001E-5"/>
    <n v="562.76599999999996"/>
    <n v="280.846"/>
    <n v="69"/>
    <n v="0"/>
    <n v="-8.9834999999999998E-2"/>
    <n v="5.3981899999999996"/>
    <n v="-6.5049999999999999"/>
    <n v="2.6967499999999999E-5"/>
    <n v="5"/>
    <n v="347.84399999999999"/>
    <n v="282.90699999999998"/>
    <n v="62.3"/>
    <n v="0"/>
    <n v="-0.115339"/>
    <n v="5.1700699999999999"/>
    <n v="-6.9104900000000002"/>
    <n v="1.30629E-5"/>
    <n v="285.01799999999997"/>
    <n v="56.4"/>
    <n v="0"/>
    <n v="-0.12833900000000001"/>
    <n v="4.6183800000000002"/>
    <n v="-6.8580899999999998"/>
    <n v="-1.00421E-5"/>
    <n v="136.81899999999999"/>
    <n v="55.5794"/>
    <n v="289.07799999999997"/>
    <n v="0"/>
    <n v="246.74100000000001"/>
    <n v="286.45999999999998"/>
    <n v="277.71699999999998"/>
    <n v="55.4"/>
    <n v="3.5100099999999999"/>
    <n v="-5.6129800000000003"/>
    <n v="-50"/>
    <n v="2.3999999999999998E-7"/>
    <n v="0"/>
    <n v="9.7999999999999993E-7"/>
    <n v="9.5999999999999991E-7"/>
    <n v="0"/>
    <n v="5.25"/>
    <n v="0"/>
    <n v="4.75"/>
    <n v="0"/>
    <n v="0"/>
    <n v="0"/>
    <n v="0"/>
    <n v="0"/>
    <n v="0"/>
    <n v="0"/>
    <n v="0"/>
    <n v="21583"/>
    <n v="5.6332300000000002"/>
    <n v="14"/>
    <n v="0.44921899999999998"/>
    <n v="4.2"/>
    <n v="2.1"/>
    <n v="0"/>
    <n v="0"/>
    <n v="0"/>
    <n v="0"/>
    <n v="25.360199999999999"/>
    <n v="1412.8"/>
    <n v="89.7"/>
    <n v="0"/>
    <n v="35"/>
  </r>
  <r>
    <x v="34"/>
    <n v="101735"/>
    <n v="24134.799999999999"/>
    <n v="10.120200000000001"/>
    <n v="11704"/>
    <n v="217.535"/>
    <n v="8.1999999999999993"/>
    <n v="0"/>
    <n v="7.5689500000000007E-2"/>
    <n v="18.005099999999999"/>
    <n v="-29.9498"/>
    <n v="1.8167899999999999E-4"/>
    <n v="9102.48"/>
    <n v="222.85400000000001"/>
    <n v="38.299999999999997"/>
    <n v="0"/>
    <n v="0.100525"/>
    <n v="11.6777"/>
    <n v="-26.144300000000001"/>
    <n v="1.11094E-4"/>
    <n v="7158.62"/>
    <n v="239.62200000000001"/>
    <n v="13.2"/>
    <n v="0"/>
    <n v="0.107324"/>
    <n v="14.2384"/>
    <n v="-24.0565"/>
    <n v="1.9428699999999999E-5"/>
    <n v="5555.13"/>
    <n v="250.71600000000001"/>
    <n v="6.1"/>
    <n v="0"/>
    <n v="6.5527299999999997E-3"/>
    <n v="13.445399999999999"/>
    <n v="-17.976400000000002"/>
    <n v="7.2128900000000007E-5"/>
    <n v="4192.4399999999996"/>
    <n v="260.363"/>
    <n v="3.3"/>
    <n v="0"/>
    <n v="-3.2050799999999997E-2"/>
    <n v="11.135999999999999"/>
    <n v="-17.211400000000001"/>
    <n v="9.2565900000000001E-5"/>
    <n v="3006.34"/>
    <n v="266.08600000000001"/>
    <n v="20.6"/>
    <n v="0"/>
    <n v="0.20360900000000001"/>
    <n v="7.1275500000000003"/>
    <n v="-10.929600000000001"/>
    <n v="8.84338E-5"/>
    <n v="1471.53"/>
    <n v="272.85000000000002"/>
    <n v="99.5"/>
    <n v="94.9"/>
    <n v="0.41905999999999999"/>
    <n v="6.2079000000000004"/>
    <n v="-9.6418599999999994"/>
    <n v="-5.0933300000000002E-5"/>
    <n v="787.83100000000002"/>
    <n v="278.55"/>
    <n v="78.099999999999994"/>
    <n v="3.5"/>
    <n v="0.341088"/>
    <n v="6.9348999999999998"/>
    <n v="-11.0235"/>
    <n v="4.1582499999999997E-5"/>
    <n v="569.00300000000004"/>
    <n v="280.48700000000002"/>
    <n v="72.8"/>
    <n v="0.3"/>
    <n v="0.25069200000000003"/>
    <n v="7.4167699999999996"/>
    <n v="-10.794499999999999"/>
    <n v="4.6999499999999998E-6"/>
    <n v="4"/>
    <n v="354.44799999999998"/>
    <n v="282.29700000000003"/>
    <n v="69.400000000000006"/>
    <n v="0"/>
    <n v="0.110111"/>
    <n v="7.2949599999999997"/>
    <n v="-9.9516299999999998"/>
    <n v="-9.0241700000000004E-6"/>
    <n v="284.29000000000002"/>
    <n v="63.7"/>
    <n v="0"/>
    <n v="-6.6365199999999999E-2"/>
    <n v="6.3620799999999997"/>
    <n v="-8.3745799999999999"/>
    <n v="-2.16111E-5"/>
    <n v="143.84200000000001"/>
    <n v="55.5794"/>
    <n v="284.49599999999998"/>
    <n v="0"/>
    <n v="114.678"/>
    <n v="284.928"/>
    <n v="278.45"/>
    <n v="64.400000000000006"/>
    <n v="4.65055"/>
    <n v="-5.8257000000000003"/>
    <n v="-50"/>
    <n v="1.68E-6"/>
    <n v="1.5999999999999999E-6"/>
    <n v="6.8800000000000002E-6"/>
    <n v="6.8000000000000001E-6"/>
    <n v="6.25E-2"/>
    <n v="5.3125"/>
    <n v="6.25E-2"/>
    <n v="4.8125"/>
    <n v="0"/>
    <n v="0"/>
    <n v="0"/>
    <n v="0"/>
    <n v="0"/>
    <n v="0"/>
    <n v="0"/>
    <n v="0"/>
    <n v="10800"/>
    <n v="6.7195799999999997"/>
    <n v="14"/>
    <n v="-2.6127899999999999"/>
    <n v="96"/>
    <n v="38.9"/>
    <n v="0"/>
    <n v="0"/>
    <n v="0"/>
    <n v="0"/>
    <n v="47.058599999999998"/>
    <n v="1429.76"/>
    <n v="99"/>
    <n v="0"/>
    <n v="36"/>
  </r>
  <r>
    <x v="35"/>
    <n v="101826"/>
    <n v="24134.799999999999"/>
    <n v="9.5"/>
    <n v="11738.5"/>
    <n v="214.93600000000001"/>
    <n v="20.100000000000001"/>
    <n v="0"/>
    <n v="-8.2085000000000005E-2"/>
    <n v="14.287699999999999"/>
    <n v="-42.638500000000001"/>
    <n v="2.7976699999999999E-4"/>
    <n v="9132.7199999999993"/>
    <n v="226.80600000000001"/>
    <n v="27.2"/>
    <n v="0"/>
    <n v="0.24707799999999999"/>
    <n v="11.696400000000001"/>
    <n v="-46.565399999999997"/>
    <n v="2.8280699999999999E-4"/>
    <n v="7179.92"/>
    <n v="239.13300000000001"/>
    <n v="30.7"/>
    <n v="0"/>
    <n v="0.29595300000000002"/>
    <n v="11.6752"/>
    <n v="-22.011199999999999"/>
    <n v="4.9493699999999997E-5"/>
    <n v="5573.65"/>
    <n v="252.03899999999999"/>
    <n v="6.5"/>
    <n v="0"/>
    <n v="0.66479299999999997"/>
    <n v="11.076000000000001"/>
    <n v="-18.602699999999999"/>
    <n v="7.2084700000000005E-5"/>
    <n v="4207.49"/>
    <n v="260.39699999999999"/>
    <n v="6.8"/>
    <n v="0"/>
    <n v="0.224602"/>
    <n v="10.0604"/>
    <n v="-18.061"/>
    <n v="7.5584499999999994E-5"/>
    <n v="3016.79"/>
    <n v="266.63799999999998"/>
    <n v="11.3"/>
    <n v="0"/>
    <n v="0.10425"/>
    <n v="6.9909299999999996"/>
    <n v="-11.9704"/>
    <n v="1.26062E-4"/>
    <n v="1479.03"/>
    <n v="272.62900000000002"/>
    <n v="95.9"/>
    <n v="32.700000000000003"/>
    <n v="0.16656499999999999"/>
    <n v="5.1966000000000001"/>
    <n v="-10.1927"/>
    <n v="8.3027600000000004E-5"/>
    <n v="795.32500000000005"/>
    <n v="278.51100000000002"/>
    <n v="78.8"/>
    <n v="0.1"/>
    <n v="-0.50975999999999999"/>
    <n v="6.3386100000000001"/>
    <n v="-10.139699999999999"/>
    <n v="7.5805700000000005E-5"/>
    <n v="576.529"/>
    <n v="280.46100000000001"/>
    <n v="72.2"/>
    <n v="0"/>
    <n v="-0.54428699999999997"/>
    <n v="6.7844899999999999"/>
    <n v="-8.8392199999999992"/>
    <n v="1.28418E-5"/>
    <n v="4"/>
    <n v="361.90300000000002"/>
    <n v="282.428"/>
    <n v="65.7"/>
    <n v="0"/>
    <n v="-0.45086999999999999"/>
    <n v="6.9244500000000002"/>
    <n v="-7.4811100000000001"/>
    <n v="1.7683099999999999E-6"/>
    <n v="284.26600000000002"/>
    <n v="60.6"/>
    <n v="0"/>
    <n v="-0.19686999999999999"/>
    <n v="6.3466500000000003"/>
    <n v="-5.52311"/>
    <n v="-2.1231699999999999E-5"/>
    <n v="151.262"/>
    <n v="55.5794"/>
    <n v="283.90899999999999"/>
    <n v="0"/>
    <n v="90.841999999999999"/>
    <n v="284.71600000000001"/>
    <n v="277.72800000000001"/>
    <n v="62"/>
    <n v="4.5729499999999996"/>
    <n v="-3.4057400000000002"/>
    <n v="-50"/>
    <n v="2.96E-6"/>
    <n v="2.7999999999999999E-6"/>
    <n v="3.7799999999999998E-6"/>
    <n v="3.8E-6"/>
    <n v="6.25E-2"/>
    <n v="5.3125"/>
    <n v="6.25E-2"/>
    <n v="4.8125"/>
    <n v="0"/>
    <n v="0"/>
    <n v="0"/>
    <n v="0"/>
    <n v="0"/>
    <n v="0"/>
    <n v="0"/>
    <n v="0"/>
    <n v="11491"/>
    <n v="8.7518700000000003"/>
    <n v="11"/>
    <n v="-5.1720600000000001"/>
    <n v="81.599999999999994"/>
    <n v="67.599999999999994"/>
    <n v="0"/>
    <n v="0"/>
    <n v="0"/>
    <n v="0"/>
    <n v="65.621799999999993"/>
    <n v="1414.56"/>
    <n v="95.1"/>
    <n v="0"/>
    <n v="37"/>
  </r>
  <r>
    <x v="36"/>
    <n v="101872"/>
    <n v="24135.200000000001"/>
    <n v="8.8079499999999999"/>
    <n v="11775"/>
    <n v="214.774"/>
    <n v="26"/>
    <n v="0"/>
    <n v="-0.16922799999999999"/>
    <n v="13.173500000000001"/>
    <n v="-40.741999999999997"/>
    <n v="1.4634899999999999E-4"/>
    <n v="9165.76"/>
    <n v="229.114"/>
    <n v="24.8"/>
    <n v="0"/>
    <n v="0.24660899999999999"/>
    <n v="12.227399999999999"/>
    <n v="-52.540999999999997"/>
    <n v="-1.2633099999999999E-5"/>
    <n v="7194.1"/>
    <n v="239.095"/>
    <n v="32"/>
    <n v="0"/>
    <n v="0.73481300000000005"/>
    <n v="10.8459"/>
    <n v="-23.573399999999999"/>
    <n v="2.06052E-4"/>
    <n v="5588.81"/>
    <n v="252.38399999999999"/>
    <n v="12.6"/>
    <n v="0"/>
    <n v="0.70367999999999997"/>
    <n v="9.4339399999999998"/>
    <n v="-19.899799999999999"/>
    <n v="6.0062000000000002E-5"/>
    <n v="4218.75"/>
    <n v="260.61500000000001"/>
    <n v="10"/>
    <n v="0"/>
    <n v="0.11687699999999999"/>
    <n v="8.8998399999999993"/>
    <n v="-17.7348"/>
    <n v="1.05095E-4"/>
    <n v="3023.69"/>
    <n v="268.404"/>
    <n v="3.4"/>
    <n v="0"/>
    <n v="-0.13202"/>
    <n v="5.5295100000000001"/>
    <n v="-14.0191"/>
    <n v="8.9806600000000002E-5"/>
    <n v="1481.57"/>
    <n v="272.714"/>
    <n v="98.6"/>
    <n v="79.3"/>
    <n v="4.2091799999999999E-2"/>
    <n v="2.6217000000000001"/>
    <n v="-9.9659399999999998"/>
    <n v="8.9479200000000002E-5"/>
    <n v="797.72299999999996"/>
    <n v="278.738"/>
    <n v="75.599999999999994"/>
    <n v="0"/>
    <n v="-0.52699200000000002"/>
    <n v="3.8247900000000001"/>
    <n v="-9.6623699999999992"/>
    <n v="1.17545E-4"/>
    <n v="578.74099999999999"/>
    <n v="280.68700000000001"/>
    <n v="68.8"/>
    <n v="0"/>
    <n v="-0.54867699999999997"/>
    <n v="4.3642899999999996"/>
    <n v="-9.3090799999999998"/>
    <n v="1.45346E-4"/>
    <n v="5"/>
    <n v="364.34800000000001"/>
    <n v="281.642"/>
    <n v="69.900000000000006"/>
    <n v="0"/>
    <n v="-0.44673299999999999"/>
    <n v="6.5245800000000003"/>
    <n v="-6.6150099999999998"/>
    <n v="2.0474999999999999E-4"/>
    <n v="283.08999999999997"/>
    <n v="66.3"/>
    <n v="0"/>
    <n v="-0.16467399999999999"/>
    <n v="6.6469500000000004"/>
    <n v="-3.86416"/>
    <n v="1.2574999999999999E-4"/>
    <n v="154.46"/>
    <n v="55.5794"/>
    <n v="283.11399999999998"/>
    <n v="0"/>
    <n v="75.570499999999996"/>
    <n v="283.61399999999998"/>
    <n v="277.88200000000001"/>
    <n v="67.599999999999994"/>
    <n v="4.8623000000000003"/>
    <n v="-2.0078299999999998"/>
    <n v="-50"/>
    <n v="7.1999999999999999E-7"/>
    <n v="7.9999999999999996E-7"/>
    <n v="1.1599999999999999E-6"/>
    <n v="1.3999999999999999E-6"/>
    <n v="0"/>
    <n v="5.375"/>
    <n v="0"/>
    <n v="4.875"/>
    <n v="0"/>
    <n v="0"/>
    <n v="0"/>
    <n v="0"/>
    <n v="0"/>
    <n v="0"/>
    <n v="0"/>
    <n v="0"/>
    <n v="0"/>
    <n v="9.8554399999999998"/>
    <n v="0"/>
    <n v="-0.48449700000000001"/>
    <n v="86.7"/>
    <n v="67.2"/>
    <n v="0"/>
    <n v="0"/>
    <n v="0"/>
    <n v="0"/>
    <n v="87.630700000000004"/>
    <n v="1401.12"/>
    <n v="99"/>
    <n v="0"/>
    <n v="38"/>
  </r>
  <r>
    <x v="37"/>
    <n v="101899"/>
    <n v="24135.1"/>
    <n v="8.6080500000000004"/>
    <n v="11805.4"/>
    <n v="212.017"/>
    <n v="37.4"/>
    <n v="0"/>
    <n v="-3.08125E-2"/>
    <n v="22.441600000000001"/>
    <n v="-44.563099999999999"/>
    <n v="1.34828E-4"/>
    <n v="9209.18"/>
    <n v="229.42"/>
    <n v="31.6"/>
    <n v="0"/>
    <n v="-0.239957"/>
    <n v="16.2287"/>
    <n v="-48.246099999999998"/>
    <n v="6.9249600000000002E-5"/>
    <n v="7216.1"/>
    <n v="243.13399999999999"/>
    <n v="12.6"/>
    <n v="0"/>
    <n v="-7.0335900000000007E-2"/>
    <n v="11.726599999999999"/>
    <n v="-29.444900000000001"/>
    <n v="1.62153E-4"/>
    <n v="5596.43"/>
    <n v="252.78200000000001"/>
    <n v="24.2"/>
    <n v="0"/>
    <n v="0.47004099999999999"/>
    <n v="7.8552400000000002"/>
    <n v="-18.3597"/>
    <n v="1.00158E-4"/>
    <n v="4223.07"/>
    <n v="261.10500000000002"/>
    <n v="10.7"/>
    <n v="0"/>
    <n v="0.37284400000000001"/>
    <n v="7.4187700000000003"/>
    <n v="-17.465299999999999"/>
    <n v="4.1217300000000003E-5"/>
    <n v="3027.57"/>
    <n v="268.88499999999999"/>
    <n v="4.5999999999999996"/>
    <n v="0"/>
    <n v="-5.8732399999999997E-2"/>
    <n v="5.0781900000000002"/>
    <n v="-13.463200000000001"/>
    <n v="7.1620399999999996E-5"/>
    <n v="1481.84"/>
    <n v="272.96899999999999"/>
    <n v="83.6"/>
    <n v="37.6"/>
    <n v="0.38552599999999998"/>
    <n v="2.8092800000000002"/>
    <n v="-9.7999899999999993"/>
    <n v="8.5768599999999997E-5"/>
    <n v="798.39099999999996"/>
    <n v="278.44099999999997"/>
    <n v="80.7"/>
    <n v="0"/>
    <n v="5.9964799999999999E-2"/>
    <n v="3.5196100000000001"/>
    <n v="-9.8446300000000004"/>
    <n v="1.02129E-4"/>
    <n v="579.60799999999995"/>
    <n v="280.42399999999998"/>
    <n v="73"/>
    <n v="0"/>
    <n v="9.1777400000000002E-3"/>
    <n v="3.9413800000000001"/>
    <n v="-9.4222999999999999"/>
    <n v="1.14577E-4"/>
    <n v="4"/>
    <n v="365.22199999999998"/>
    <n v="281.50400000000002"/>
    <n v="72.099999999999994"/>
    <n v="0"/>
    <n v="3.2122100000000001E-2"/>
    <n v="5.5689500000000001"/>
    <n v="-7.5506700000000002"/>
    <n v="1.54845E-4"/>
    <n v="281.91000000000003"/>
    <n v="72.099999999999994"/>
    <n v="0"/>
    <n v="3.3822499999999998E-2"/>
    <n v="6.9563300000000003"/>
    <n v="-3.7106699999999999"/>
    <n v="1.3884499999999999E-4"/>
    <n v="155.804"/>
    <n v="55.5794"/>
    <n v="280.89999999999998"/>
    <n v="0"/>
    <n v="38.956499999999998"/>
    <n v="281.786"/>
    <n v="277.70299999999997"/>
    <n v="75.400000000000006"/>
    <n v="4.5833599999999999"/>
    <n v="-1.66459"/>
    <n v="-50"/>
    <n v="0"/>
    <n v="0"/>
    <n v="1.08E-6"/>
    <n v="1.1200000000000001E-6"/>
    <n v="0"/>
    <n v="5.375"/>
    <n v="0"/>
    <n v="4.875"/>
    <n v="0"/>
    <n v="0"/>
    <n v="0"/>
    <n v="0"/>
    <n v="0"/>
    <n v="0"/>
    <n v="0"/>
    <n v="0"/>
    <n v="0"/>
    <n v="11.5799"/>
    <n v="0"/>
    <n v="8.6608900000000003E-2"/>
    <n v="74"/>
    <n v="57.9"/>
    <n v="0"/>
    <n v="0"/>
    <n v="0"/>
    <n v="0"/>
    <n v="101.17100000000001"/>
    <n v="1546.08"/>
    <n v="80.099999999999994"/>
    <n v="0"/>
    <n v="39"/>
  </r>
  <r>
    <x v="38"/>
    <n v="101896"/>
    <n v="24134.7"/>
    <n v="7.3065199999999999"/>
    <n v="11841.7"/>
    <n v="208.828"/>
    <n v="65.400000000000006"/>
    <n v="0"/>
    <n v="0.24721299999999999"/>
    <n v="20.780799999999999"/>
    <n v="-44.315300000000001"/>
    <n v="1.44802E-4"/>
    <n v="9249.01"/>
    <n v="229.96100000000001"/>
    <n v="21.5"/>
    <n v="0"/>
    <n v="0.242781"/>
    <n v="12.0357"/>
    <n v="-43.506599999999999"/>
    <n v="5.9111799999999999E-5"/>
    <n v="7244.61"/>
    <n v="244.83500000000001"/>
    <n v="20.399999999999999"/>
    <n v="0"/>
    <n v="-9.53262E-2"/>
    <n v="11.543900000000001"/>
    <n v="-31.553799999999999"/>
    <n v="8.8545899999999995E-5"/>
    <n v="5611.4"/>
    <n v="254.447"/>
    <n v="9.9"/>
    <n v="0"/>
    <n v="-8.7193400000000004E-2"/>
    <n v="9.7972000000000001"/>
    <n v="-19.067599999999999"/>
    <n v="1.5361699999999999E-4"/>
    <n v="4232.2700000000004"/>
    <n v="262.61900000000003"/>
    <n v="17.2"/>
    <n v="0"/>
    <n v="5.8218800000000001E-2"/>
    <n v="9.1369100000000003"/>
    <n v="-13.8047"/>
    <n v="6.4612500000000005E-5"/>
    <n v="3033.16"/>
    <n v="269.28100000000001"/>
    <n v="9"/>
    <n v="0"/>
    <n v="0.743344"/>
    <n v="4.32836"/>
    <n v="-12.2004"/>
    <n v="3.9332500000000003E-5"/>
    <n v="1482.88"/>
    <n v="274.93700000000001"/>
    <n v="41.7"/>
    <n v="0"/>
    <n v="0.45031700000000002"/>
    <n v="3.9880900000000001"/>
    <n v="-7.5663499999999999"/>
    <n v="6.7538600000000004E-5"/>
    <n v="798.40499999999997"/>
    <n v="278.596"/>
    <n v="80.2"/>
    <n v="0"/>
    <n v="0.27129199999999998"/>
    <n v="1.82433"/>
    <n v="-8.3329199999999997"/>
    <n v="7.49534E-5"/>
    <n v="579.53899999999999"/>
    <n v="280.37"/>
    <n v="76"/>
    <n v="0"/>
    <n v="0.18110000000000001"/>
    <n v="2.5409899999999999"/>
    <n v="-7.9854599999999998"/>
    <n v="1.0813400000000001E-4"/>
    <n v="3"/>
    <n v="365.173"/>
    <n v="281.60599999999999"/>
    <n v="75"/>
    <n v="0"/>
    <n v="0.12404999999999999"/>
    <n v="3.9018700000000002"/>
    <n v="-7.3483200000000002"/>
    <n v="1.62514E-4"/>
    <n v="282.11500000000001"/>
    <n v="74.2"/>
    <n v="0"/>
    <n v="2.8101600000000001E-2"/>
    <n v="5.1160399999999999"/>
    <n v="-4.43804"/>
    <n v="1.2051400000000001E-4"/>
    <n v="155.583"/>
    <n v="55.5794"/>
    <n v="280.39499999999998"/>
    <n v="0"/>
    <n v="19.9785"/>
    <n v="281.69600000000003"/>
    <n v="278.15800000000002"/>
    <n v="78.400000000000006"/>
    <n v="3.3362099999999999"/>
    <n v="-1.71034"/>
    <n v="-50"/>
    <n v="0"/>
    <n v="0"/>
    <n v="1.8E-7"/>
    <n v="0"/>
    <n v="0"/>
    <n v="5.375"/>
    <n v="0"/>
    <n v="4.875"/>
    <n v="0"/>
    <n v="0"/>
    <n v="0"/>
    <n v="0"/>
    <n v="0"/>
    <n v="0"/>
    <n v="0"/>
    <n v="0"/>
    <n v="0"/>
    <n v="12.9396"/>
    <n v="0"/>
    <n v="-2.5097700000000001E-2"/>
    <n v="8.8000000000000007"/>
    <n v="58.8"/>
    <n v="0"/>
    <n v="0"/>
    <n v="0"/>
    <n v="0"/>
    <n v="80.941199999999995"/>
    <n v="2159.1999999999998"/>
    <n v="6.4"/>
    <n v="0"/>
    <n v="40"/>
  </r>
  <r>
    <x v="39"/>
    <n v="101910"/>
    <n v="24135.200000000001"/>
    <n v="3.7"/>
    <n v="11886.8"/>
    <n v="209.405"/>
    <n v="78"/>
    <n v="3.5"/>
    <n v="-0.14033200000000001"/>
    <n v="20.685099999999998"/>
    <n v="-40.677100000000003"/>
    <n v="1.42874E-4"/>
    <n v="9284.1200000000008"/>
    <n v="230.63900000000001"/>
    <n v="17.899999999999999"/>
    <n v="0"/>
    <n v="0.25507999999999997"/>
    <n v="13.7461"/>
    <n v="-34.321899999999999"/>
    <n v="4.7506799999999997E-5"/>
    <n v="7273.14"/>
    <n v="246.28700000000001"/>
    <n v="44.6"/>
    <n v="0"/>
    <n v="1.31641E-2"/>
    <n v="8.6706599999999998"/>
    <n v="-28.6022"/>
    <n v="4.1842999999999999E-5"/>
    <n v="5628.2"/>
    <n v="257.31599999999997"/>
    <n v="21.4"/>
    <n v="0"/>
    <n v="2.31367E-2"/>
    <n v="10.4754"/>
    <n v="-21.652899999999999"/>
    <n v="6.9452399999999999E-5"/>
    <n v="4240.03"/>
    <n v="262.59699999999998"/>
    <n v="27.6"/>
    <n v="0"/>
    <n v="0.15623000000000001"/>
    <n v="6.9577299999999997"/>
    <n v="-11.893000000000001"/>
    <n v="7.80068E-5"/>
    <n v="3040.09"/>
    <n v="269.58600000000001"/>
    <n v="8.9"/>
    <n v="0"/>
    <n v="9.7716800000000006E-2"/>
    <n v="6.1038300000000003"/>
    <n v="-7.5779100000000001"/>
    <n v="4.5003899999999998E-5"/>
    <n v="1485.37"/>
    <n v="275.90600000000001"/>
    <n v="27.1"/>
    <n v="0"/>
    <n v="8.2165000000000002E-2"/>
    <n v="3.8404400000000001"/>
    <n v="-5.7049599999999998"/>
    <n v="6.2635300000000007E-5"/>
    <n v="799.61099999999999"/>
    <n v="278.44600000000003"/>
    <n v="83.1"/>
    <n v="0"/>
    <n v="0.15386900000000001"/>
    <n v="0.90150799999999998"/>
    <n v="-5.7421800000000003"/>
    <n v="6.4120800000000004E-5"/>
    <n v="580.82000000000005"/>
    <n v="280.38499999999999"/>
    <n v="76.099999999999994"/>
    <n v="0"/>
    <n v="0.11282"/>
    <n v="1.25366"/>
    <n v="-5.7105199999999998"/>
    <n v="8.6360599999999994E-5"/>
    <n v="3"/>
    <n v="366.37299999999999"/>
    <n v="281.77800000000002"/>
    <n v="73.900000000000006"/>
    <n v="0"/>
    <n v="9.3168000000000001E-2"/>
    <n v="2.4959899999999999"/>
    <n v="-5.2856500000000004"/>
    <n v="1.14641E-4"/>
    <n v="282.18099999999998"/>
    <n v="74.900000000000006"/>
    <n v="0"/>
    <n v="3.02954E-2"/>
    <n v="3.7350599999999998"/>
    <n v="-3.8536899999999998"/>
    <n v="9.1641100000000006E-5"/>
    <n v="156.63200000000001"/>
    <n v="55.5794"/>
    <n v="279.37400000000002"/>
    <n v="0"/>
    <n v="7.1292400000000002"/>
    <n v="281.04000000000002"/>
    <n v="278.20100000000002"/>
    <n v="82.2"/>
    <n v="2.8389700000000002"/>
    <n v="-1.35561"/>
    <n v="-50"/>
    <n v="0"/>
    <n v="0"/>
    <n v="9.9999999999999995E-8"/>
    <n v="0"/>
    <n v="0"/>
    <n v="5.375"/>
    <n v="0"/>
    <n v="4.875"/>
    <n v="0"/>
    <n v="0"/>
    <n v="0"/>
    <n v="0"/>
    <n v="0"/>
    <n v="0"/>
    <n v="0"/>
    <n v="0"/>
    <n v="0"/>
    <n v="15.9604"/>
    <n v="0"/>
    <n v="0.242676"/>
    <n v="0"/>
    <n v="30.3"/>
    <n v="0"/>
    <n v="0"/>
    <n v="100"/>
    <n v="11.4"/>
    <n v="52.261899999999997"/>
    <n v="2457.6"/>
    <n v="6.9"/>
    <n v="0"/>
    <n v="41"/>
  </r>
  <r>
    <x v="40"/>
    <n v="101928"/>
    <n v="24135.200000000001"/>
    <n v="3.2150400000000001"/>
    <n v="11915"/>
    <n v="210.50399999999999"/>
    <n v="72.900000000000006"/>
    <n v="2.5"/>
    <n v="-7.07285E-2"/>
    <n v="23.0411"/>
    <n v="-33.950400000000002"/>
    <n v="8.2848400000000005E-5"/>
    <n v="9308.49"/>
    <n v="230.53700000000001"/>
    <n v="80.7"/>
    <n v="4.8"/>
    <n v="-9.9794900000000006E-2"/>
    <n v="17.0398"/>
    <n v="-22.503399999999999"/>
    <n v="2.79216E-5"/>
    <n v="7295.64"/>
    <n v="246.55600000000001"/>
    <n v="45.8"/>
    <n v="0"/>
    <n v="0.111402"/>
    <n v="10.351000000000001"/>
    <n v="-18.6432"/>
    <n v="8.4240700000000008E-6"/>
    <n v="5644.94"/>
    <n v="258.178"/>
    <n v="28.2"/>
    <n v="0"/>
    <n v="2.4832E-2"/>
    <n v="9.47119"/>
    <n v="-16.3627"/>
    <n v="4.0791299999999997E-5"/>
    <n v="4251.37"/>
    <n v="264.01"/>
    <n v="35.1"/>
    <n v="0"/>
    <n v="-8.8208999999999996E-2"/>
    <n v="8.15062"/>
    <n v="-10.080299999999999"/>
    <n v="7.6096199999999998E-5"/>
    <n v="3045.59"/>
    <n v="270.48599999999999"/>
    <n v="10.9"/>
    <n v="0"/>
    <n v="3.6417999999999999E-2"/>
    <n v="4.8581500000000002"/>
    <n v="-3.9744600000000001"/>
    <n v="5.855E-5"/>
    <n v="1488.52"/>
    <n v="276.029"/>
    <n v="26"/>
    <n v="0"/>
    <n v="0.28351199999999999"/>
    <n v="2.7844699999999998"/>
    <n v="-2.2970299999999999"/>
    <n v="5.2136499999999998E-5"/>
    <n v="802.62"/>
    <n v="278.363"/>
    <n v="84.5"/>
    <n v="0"/>
    <n v="0.17280899999999999"/>
    <n v="1.6010599999999999"/>
    <n v="-2.01972"/>
    <n v="6.8693400000000002E-5"/>
    <n v="583.928"/>
    <n v="280.20299999999997"/>
    <n v="78.5"/>
    <n v="0"/>
    <n v="0.167573"/>
    <n v="2.1843400000000002"/>
    <n v="-1.89554"/>
    <n v="7.5358900000000001E-5"/>
    <n v="3"/>
    <n v="369.64299999999997"/>
    <n v="281.678"/>
    <n v="76.7"/>
    <n v="0"/>
    <n v="0.15264"/>
    <n v="3.1400800000000002"/>
    <n v="-1.2922400000000001"/>
    <n v="5.9425300000000002E-5"/>
    <n v="283.63"/>
    <n v="69.599999999999994"/>
    <n v="0"/>
    <n v="6.9001499999999993E-2"/>
    <n v="3.40008"/>
    <n v="-1.0450600000000001"/>
    <n v="4.8425299999999999E-5"/>
    <n v="159.548"/>
    <n v="55.5794"/>
    <n v="288.2"/>
    <n v="0"/>
    <n v="137.822"/>
    <n v="285.18299999999999"/>
    <n v="279.03199999999998"/>
    <n v="66"/>
    <n v="2.9249000000000001"/>
    <n v="-0.79054000000000002"/>
    <n v="-50"/>
    <n v="0"/>
    <n v="0"/>
    <n v="0"/>
    <n v="0"/>
    <n v="0"/>
    <n v="5.375"/>
    <n v="0"/>
    <n v="4.875"/>
    <n v="0"/>
    <n v="0"/>
    <n v="0"/>
    <n v="0"/>
    <n v="0"/>
    <n v="0"/>
    <n v="0"/>
    <n v="0"/>
    <n v="10681"/>
    <n v="14.064399999999999"/>
    <n v="0"/>
    <n v="-1.50391E-2"/>
    <n v="0"/>
    <n v="0"/>
    <n v="0"/>
    <n v="0"/>
    <n v="73.2"/>
    <n v="67.8"/>
    <n v="28.591699999999999"/>
    <n v="2536.96"/>
    <n v="7.1"/>
    <n v="0"/>
    <n v="42"/>
  </r>
  <r>
    <x v="41"/>
    <n v="101699"/>
    <n v="24135.1"/>
    <n v="2.30349"/>
    <n v="11916"/>
    <n v="210.33600000000001"/>
    <n v="85.6"/>
    <n v="4.4000000000000004"/>
    <n v="4.5603499999999998E-2"/>
    <n v="24.032"/>
    <n v="-23.387699999999999"/>
    <n v="1.6849100000000001E-5"/>
    <n v="9305.74"/>
    <n v="231.03700000000001"/>
    <n v="100"/>
    <n v="100"/>
    <n v="-0.13161300000000001"/>
    <n v="19.466999999999999"/>
    <n v="-13.690300000000001"/>
    <n v="1.27818E-4"/>
    <n v="7289.63"/>
    <n v="247.245"/>
    <n v="64.3"/>
    <n v="3.5"/>
    <n v="8.8466799999999998E-2"/>
    <n v="12.0814"/>
    <n v="-9.8335799999999995"/>
    <n v="4.1609600000000002E-5"/>
    <n v="5637.36"/>
    <n v="258.18200000000002"/>
    <n v="52.9"/>
    <n v="0"/>
    <n v="3.08574E-2"/>
    <n v="9.6683599999999998"/>
    <n v="-8.3119499999999995"/>
    <n v="4.1735800000000001E-5"/>
    <n v="4242.6400000000003"/>
    <n v="264.64"/>
    <n v="38.9"/>
    <n v="0"/>
    <n v="-6.3437499999999994E-2"/>
    <n v="8.6228200000000008"/>
    <n v="-5.2249100000000004"/>
    <n v="5.75486E-5"/>
    <n v="3033.93"/>
    <n v="270.76100000000002"/>
    <n v="8.6999999999999993"/>
    <n v="0"/>
    <n v="1.71875E-3"/>
    <n v="6.4664400000000004"/>
    <n v="0.20694599999999999"/>
    <n v="7.8376500000000004E-5"/>
    <n v="1474.74"/>
    <n v="276.83499999999998"/>
    <n v="21.5"/>
    <n v="0"/>
    <n v="2.8167999999999999E-2"/>
    <n v="3.99607"/>
    <n v="1.7620199999999999"/>
    <n v="6.4656699999999994E-5"/>
    <n v="786.89700000000005"/>
    <n v="278.97899999999998"/>
    <n v="76.5"/>
    <n v="0"/>
    <n v="-5.0404299999999999E-2"/>
    <n v="1.4815199999999999"/>
    <n v="1.7184299999999999"/>
    <n v="5.7707800000000003E-5"/>
    <n v="567.71799999999996"/>
    <n v="281.05599999999998"/>
    <n v="69.2"/>
    <n v="0"/>
    <n v="-9.8975099999999996E-2"/>
    <n v="1.60164"/>
    <n v="1.7098599999999999"/>
    <n v="5.6415300000000002E-5"/>
    <n v="4"/>
    <n v="352.59899999999999"/>
    <n v="283.14699999999999"/>
    <n v="62.2"/>
    <n v="0"/>
    <n v="-8.9371599999999995E-2"/>
    <n v="1.6408799999999999"/>
    <n v="1.7134400000000001"/>
    <n v="5.5540500000000001E-5"/>
    <n v="285.255"/>
    <n v="55.9"/>
    <n v="0"/>
    <n v="-4.0808099999999998E-3"/>
    <n v="1.6908799999999999"/>
    <n v="1.64344"/>
    <n v="5.7540500000000002E-5"/>
    <n v="141.38800000000001"/>
    <n v="55.5794"/>
    <n v="290.11"/>
    <n v="0"/>
    <n v="171.84299999999999"/>
    <n v="286.61599999999999"/>
    <n v="277.471"/>
    <n v="53.8"/>
    <n v="1.5926400000000001"/>
    <n v="1.48916"/>
    <n v="-50"/>
    <n v="0"/>
    <n v="0"/>
    <n v="0"/>
    <n v="0"/>
    <n v="0"/>
    <n v="5.375"/>
    <n v="0"/>
    <n v="4.875"/>
    <n v="0"/>
    <n v="0"/>
    <n v="0"/>
    <n v="0"/>
    <n v="0"/>
    <n v="0"/>
    <n v="0"/>
    <n v="0"/>
    <n v="21481"/>
    <n v="14.081099999999999"/>
    <n v="0"/>
    <n v="1.15234E-2"/>
    <n v="0"/>
    <n v="0"/>
    <n v="78.3"/>
    <n v="0"/>
    <n v="100"/>
    <n v="67"/>
    <n v="44.813899999999997"/>
    <n v="2565.12"/>
    <n v="7.1"/>
    <n v="0"/>
    <n v="43"/>
  </r>
  <r>
    <x v="42"/>
    <n v="101612"/>
    <n v="24134.799999999999"/>
    <n v="4.6029999999999998"/>
    <n v="11920.6"/>
    <n v="210.09200000000001"/>
    <n v="95.1"/>
    <n v="15.5"/>
    <n v="0.107656"/>
    <n v="26.7195"/>
    <n v="-12.3002"/>
    <n v="1.12599E-4"/>
    <n v="9303.56"/>
    <n v="230.89599999999999"/>
    <n v="84.8"/>
    <n v="5"/>
    <n v="-8.8408200000000006E-2"/>
    <n v="17.235199999999999"/>
    <n v="-5.8583299999999996"/>
    <n v="3.7779099999999999E-5"/>
    <n v="7288.24"/>
    <n v="247.33199999999999"/>
    <n v="100"/>
    <n v="73.900000000000006"/>
    <n v="-7.6828099999999996E-2"/>
    <n v="14.8011"/>
    <n v="-8.5780600000000007"/>
    <n v="1.20072E-4"/>
    <n v="5633.79"/>
    <n v="258.27199999999999"/>
    <n v="97.8"/>
    <n v="94.4"/>
    <n v="-3.1152300000000001E-3"/>
    <n v="13.4817"/>
    <n v="-7.19923"/>
    <n v="1.02512E-4"/>
    <n v="4233.76"/>
    <n v="265.03699999999998"/>
    <n v="48.6"/>
    <n v="1.1000000000000001"/>
    <n v="0.42070099999999999"/>
    <n v="7.3694600000000001"/>
    <n v="0.66183499999999995"/>
    <n v="5.81665E-5"/>
    <n v="3024.6"/>
    <n v="270.37200000000001"/>
    <n v="37.6"/>
    <n v="0"/>
    <n v="-4.0552699999999997E-2"/>
    <n v="7.1405500000000002"/>
    <n v="0.63656000000000001"/>
    <n v="1.39037E-4"/>
    <n v="1466.9"/>
    <n v="276.34199999999998"/>
    <n v="37.799999999999997"/>
    <n v="0"/>
    <n v="-4.8070300000000003E-2"/>
    <n v="3.5820099999999999"/>
    <n v="5.1909999999999998"/>
    <n v="3.62354E-6"/>
    <n v="778.55600000000004"/>
    <n v="279.40300000000002"/>
    <n v="60.6"/>
    <n v="0"/>
    <n v="0.101352"/>
    <n v="-9.4549599999999998E-2"/>
    <n v="4.5543199999999997"/>
    <n v="5.6313500000000002E-5"/>
    <n v="559.34699999999998"/>
    <n v="280.84800000000001"/>
    <n v="64.900000000000006"/>
    <n v="0"/>
    <n v="0.20097999999999999"/>
    <n v="0.48128100000000001"/>
    <n v="4.6702000000000004"/>
    <n v="4.31443E-5"/>
    <n v="4"/>
    <n v="344.54"/>
    <n v="282.65600000000001"/>
    <n v="61.8"/>
    <n v="0"/>
    <n v="0.23796900000000001"/>
    <n v="1.28861"/>
    <n v="4.7468199999999996"/>
    <n v="3.23191E-5"/>
    <n v="284.52800000000002"/>
    <n v="57.6"/>
    <n v="0"/>
    <n v="0.18496899999999999"/>
    <n v="1.6786099999999999"/>
    <n v="4.0968200000000001"/>
    <n v="3.1319100000000003E-5"/>
    <n v="133.75899999999999"/>
    <n v="55.5794"/>
    <n v="283.52600000000001"/>
    <n v="0"/>
    <n v="46.890599999999999"/>
    <n v="284.608"/>
    <n v="277.55700000000002"/>
    <n v="61.8"/>
    <n v="1.1818599999999999"/>
    <n v="2.7246800000000002"/>
    <n v="-50"/>
    <n v="0"/>
    <n v="0"/>
    <n v="0"/>
    <n v="0"/>
    <n v="0"/>
    <n v="5.375"/>
    <n v="0"/>
    <n v="4.875"/>
    <n v="0"/>
    <n v="0"/>
    <n v="0"/>
    <n v="0"/>
    <n v="0"/>
    <n v="0"/>
    <n v="0"/>
    <n v="0"/>
    <n v="10800"/>
    <n v="14.9254"/>
    <n v="0"/>
    <n v="-1.1816399999999999E-2"/>
    <n v="0"/>
    <n v="0"/>
    <n v="99.9"/>
    <n v="67.099999999999994"/>
    <n v="62.9"/>
    <n v="100"/>
    <n v="72.216200000000001"/>
    <n v="2506.08"/>
    <n v="15.4"/>
    <n v="0"/>
    <n v="44"/>
  </r>
  <r>
    <x v="43"/>
    <n v="101432"/>
    <n v="24135"/>
    <n v="9.0060800000000008"/>
    <n v="11898"/>
    <n v="209.66900000000001"/>
    <n v="82.3"/>
    <n v="7.9"/>
    <n v="-2.9359400000000001E-2"/>
    <n v="26.567299999999999"/>
    <n v="-1.9211100000000001"/>
    <n v="6.6996199999999994E-5"/>
    <n v="9291.07"/>
    <n v="230.10300000000001"/>
    <n v="100"/>
    <n v="100"/>
    <n v="-2.9982399999999999E-2"/>
    <n v="18.6052"/>
    <n v="-1.50692"/>
    <n v="4.9964599999999999E-5"/>
    <n v="7285.24"/>
    <n v="246.25899999999999"/>
    <n v="85.4"/>
    <n v="4.3"/>
    <n v="-0.122195"/>
    <n v="15.4564"/>
    <n v="-2.3032300000000001"/>
    <n v="-1.52161E-5"/>
    <n v="5634.75"/>
    <n v="257.983"/>
    <n v="97.7"/>
    <n v="53"/>
    <n v="-0.21301"/>
    <n v="16.317900000000002"/>
    <n v="-3.4710100000000002"/>
    <n v="2.7787400000000001E-5"/>
    <n v="4232.24"/>
    <n v="266.27"/>
    <n v="93.7"/>
    <n v="37.200000000000003"/>
    <n v="0.258025"/>
    <n v="12.9339"/>
    <n v="-4.25875"/>
    <n v="6.2674600000000005E-5"/>
    <n v="3017.1"/>
    <n v="270.61700000000002"/>
    <n v="94.2"/>
    <n v="15.7"/>
    <n v="0.168686"/>
    <n v="9.0699900000000007"/>
    <n v="5.0225999999999997"/>
    <n v="2.5921499999999998E-4"/>
    <n v="1454.97"/>
    <n v="277.87599999999998"/>
    <n v="38.799999999999997"/>
    <n v="0"/>
    <n v="0.27839000000000003"/>
    <n v="3.72017"/>
    <n v="4.2648999999999999"/>
    <n v="1.9195900000000001E-4"/>
    <n v="764.52800000000002"/>
    <n v="279.38"/>
    <n v="87.8"/>
    <n v="0"/>
    <n v="0.48600700000000002"/>
    <n v="2.4127200000000001E-2"/>
    <n v="9.6481399999999997"/>
    <n v="1.34099E-5"/>
    <n v="544.98299999999995"/>
    <n v="281.27300000000002"/>
    <n v="80.400000000000006"/>
    <n v="0"/>
    <n v="0.48917500000000003"/>
    <n v="-1.29356"/>
    <n v="9.8454700000000006"/>
    <n v="1.68132E-5"/>
    <n v="3"/>
    <n v="329.65600000000001"/>
    <n v="283.13400000000001"/>
    <n v="72.8"/>
    <n v="0"/>
    <n v="0.44817499999999999"/>
    <n v="-2.3372099999999998"/>
    <n v="9.4633099999999999"/>
    <n v="3.49951E-5"/>
    <n v="284.065"/>
    <n v="69.900000000000006"/>
    <n v="0"/>
    <n v="0.235175"/>
    <n v="-3.34721"/>
    <n v="6.2233099999999997"/>
    <n v="1.5799499999999999E-4"/>
    <n v="118.605"/>
    <n v="55.5794"/>
    <n v="282.84899999999999"/>
    <n v="0"/>
    <n v="45.328800000000001"/>
    <n v="283.75400000000002"/>
    <n v="279.11200000000002"/>
    <n v="72.900000000000006"/>
    <n v="-2.48447"/>
    <n v="3.8082699999999998"/>
    <n v="-50"/>
    <n v="0"/>
    <n v="0"/>
    <n v="0"/>
    <n v="0"/>
    <n v="0"/>
    <n v="5.375"/>
    <n v="0"/>
    <n v="4.875"/>
    <n v="0"/>
    <n v="0"/>
    <n v="0"/>
    <n v="0"/>
    <n v="0"/>
    <n v="0"/>
    <n v="0"/>
    <n v="0"/>
    <n v="11712"/>
    <n v="13.9031"/>
    <n v="0"/>
    <n v="0.31134000000000001"/>
    <n v="53.3"/>
    <n v="12.6"/>
    <n v="99.9"/>
    <n v="78.599999999999994"/>
    <n v="100"/>
    <n v="98.9"/>
    <n v="130.66999999999999"/>
    <n v="2538.56"/>
    <n v="54.8"/>
    <n v="0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la pivot2" cacheId="6" applyNumberFormats="0" applyBorderFormats="0" applyFontFormats="0" applyPatternFormats="0" applyAlignmentFormats="0" applyWidthHeightFormats="0" dataCaption="Values" updatedVersion="8" itemPrintTitles="1" indent="0" compact="0" compactData="0" multipleFieldFilters="0">
  <location ref="A3:M11" firstHeaderRow="1" firstDataRow="2" firstDataCol="1"/>
  <pivotFields count="134">
    <pivotField axis="axisRow" compact="0" numFmtId="22" outline="0" showAll="0" includeNewItemsInFilter="1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outline="0" showAll="0" includeNewItemsInFilter="1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outline="0" showAll="0" includeNewItemsInFilter="1"/>
  </pivotFields>
  <rowFields count="1">
    <field x="0"/>
  </rowFields>
  <rowItems count="7">
    <i>
      <x v="337"/>
    </i>
    <i>
      <x v="338"/>
    </i>
    <i>
      <x v="339"/>
    </i>
    <i>
      <x v="340"/>
    </i>
    <i>
      <x v="341"/>
    </i>
    <i>
      <x v="34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Max di TMP - 2_m_above_ground" fld="97" subtotal="max" baseField="0" baseItem="0"/>
    <dataField name="Min di TMP - 2_m_above_ground" fld="97" subtotal="min" baseField="0" baseItem="304"/>
    <dataField name="Media di TMP - 2_m_above_ground" fld="97" subtotal="average" baseField="0" baseItem="302"/>
    <dataField name="Media di RH - 2_m_above_ground" fld="99" subtotal="average" baseField="0" baseItem="0"/>
    <dataField name="Media di DPT - 2_m_above_ground" fld="98" subtotal="average" baseField="0" baseItem="0"/>
    <dataField name="Media di UGRD - 10_m_above_ground" fld="100" subtotal="average" baseField="0" baseItem="0"/>
    <dataField name="Media di VGRD - 10_m_above_ground" fld="101" subtotal="average" baseField="0" baseItem="0"/>
    <dataField name="Max di LCDC - low_cloud_layer2" fld="124" subtotal="max" baseField="0" baseItem="179"/>
    <dataField name="Media di MCDC - middle_cloud_layer2" fld="126" subtotal="average" baseField="0" baseItem="0"/>
    <dataField name="Max di PRATE - surface" fld="104" subtotal="max" baseField="0" baseItem="0" numFmtId="11"/>
    <dataField name="Max di CRAIN - surface2" fld="118" subtotal="max" baseField="0" baseItem="297"/>
    <dataField name="Max di CSNOW - surface" fld="111" subtotal="max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DataPilot1" cacheId="6" applyNumberFormats="0" applyBorderFormats="0" applyFontFormats="0" applyPatternFormats="0" applyAlignmentFormats="0" applyWidthHeightFormats="0" dataCaption="Values" updatedVersion="8" itemPrintTitles="1" indent="0" compact="0" compactData="0" multipleFieldFilters="0">
  <location ref="A1:H9" firstHeaderRow="1" firstDataRow="2" firstDataCol="1"/>
  <pivotFields count="134">
    <pivotField axis="axisRow" compact="0" numFmtId="22" outline="0" showAll="0" includeNewItemsInFilter="1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outline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outline="0" showAll="0"/>
    <pivotField dataField="1" compact="0" outline="0" showAll="0"/>
    <pivotField compact="0" showAll="0"/>
    <pivotField compact="0" showAll="0"/>
    <pivotField dataField="1" compact="0" outline="0" showAll="0"/>
    <pivotField dataField="1" compact="0" outline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outline="0" showAll="0" includeNewItemsInFilter="1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outline="0" showAll="0"/>
    <pivotField dataField="1" compact="0" outline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outline="0" showAll="0" includeNewItemsInFilter="1"/>
  </pivotFields>
  <rowFields count="1">
    <field x="0"/>
  </rowFields>
  <rowItems count="7">
    <i>
      <x v="337"/>
    </i>
    <i>
      <x v="338"/>
    </i>
    <i>
      <x v="339"/>
    </i>
    <i>
      <x v="340"/>
    </i>
    <i>
      <x v="341"/>
    </i>
    <i>
      <x v="34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Min - TMP - 850_mb" fld="53" subtotal="min" baseField="0" baseItem="0" numFmtId="2"/>
    <dataField name="Average - RH - 850_mb" fld="54" subtotal="average" baseField="0" baseItem="0" numFmtId="2"/>
    <dataField name="Average - RH - 700_mb" fld="46" subtotal="average" baseField="0" baseItem="0" numFmtId="2"/>
    <dataField name="Average - UGRD - 850_mb" fld="57" subtotal="average" baseField="0" baseItem="0" numFmtId="2"/>
    <dataField name="Average - VGRD - 850_mb" fld="58" subtotal="average" baseField="0" baseItem="0" numFmtId="2"/>
    <dataField name="Average - UGRD - 1000_mb" fld="89" subtotal="average" baseField="0" baseItem="0" numFmtId="2"/>
    <dataField name="Average - VGRD - 1000_mb" fld="90" subtotal="average" baseField="0" baseItem="0" numFmtId="2"/>
  </dataFields>
  <formats count="16">
    <format dxfId="106">
      <pivotArea type="all" dataOnly="0" outline="0" fieldPosition="0"/>
    </format>
    <format dxfId="105">
      <pivotArea outline="0" fieldPosition="0"/>
    </format>
    <format dxfId="104">
      <pivotArea type="origin" dataOnly="0" labelOnly="1" outline="0" fieldPosition="0"/>
    </format>
    <format dxfId="103">
      <pivotArea field="-2" type="button" dataOnly="0" labelOnly="1" outline="0" axis="axisCol" fieldPosition="0"/>
    </format>
    <format dxfId="102">
      <pivotArea type="topRight" dataOnly="0" labelOnly="1" outline="0" fieldPosition="0"/>
    </format>
    <format dxfId="101">
      <pivotArea field="0" type="button" dataOnly="0" labelOnly="1" outline="0" axis="axisRow" fieldPosition="0"/>
    </format>
    <format dxfId="100">
      <pivotArea dataOnly="0" labelOnly="1" outline="0" fieldPosition="0">
        <references count="1">
          <reference field="0" count="7">
            <x v="325"/>
            <x v="326"/>
            <x v="327"/>
            <x v="328"/>
            <x v="329"/>
            <x v="330"/>
            <x v="331"/>
          </reference>
        </references>
      </pivotArea>
    </format>
    <format dxfId="99">
      <pivotArea dataOnly="0" labelOnly="1" grandRow="1" outline="0" fieldPosition="0"/>
    </format>
    <format dxfId="98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97">
      <pivotArea outline="0" fieldPosition="0">
        <references count="1">
          <reference field="4294967294" count="1">
            <x v="0"/>
          </reference>
        </references>
      </pivotArea>
    </format>
    <format dxfId="96">
      <pivotArea outline="0" fieldPosition="0">
        <references count="1">
          <reference field="4294967294" count="1">
            <x v="1"/>
          </reference>
        </references>
      </pivotArea>
    </format>
    <format dxfId="95">
      <pivotArea outline="0" fieldPosition="0">
        <references count="1">
          <reference field="4294967294" count="1">
            <x v="2"/>
          </reference>
        </references>
      </pivotArea>
    </format>
    <format dxfId="94">
      <pivotArea outline="0" fieldPosition="0">
        <references count="1">
          <reference field="4294967294" count="1">
            <x v="3"/>
          </reference>
        </references>
      </pivotArea>
    </format>
    <format dxfId="93">
      <pivotArea outline="0" fieldPosition="0">
        <references count="1">
          <reference field="4294967294" count="1">
            <x v="4"/>
          </reference>
        </references>
      </pivotArea>
    </format>
    <format dxfId="92">
      <pivotArea outline="0" fieldPosition="0">
        <references count="1">
          <reference field="4294967294" count="1">
            <x v="5"/>
          </reference>
        </references>
      </pivotArea>
    </format>
    <format dxfId="91">
      <pivotArea outline="0" fieldPosition="0">
        <references count="1">
          <reference field="4294967294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48"/>
  <sheetViews>
    <sheetView zoomScaleNormal="100" workbookViewId="0">
      <selection sqref="A1:A1048576"/>
    </sheetView>
  </sheetViews>
  <sheetFormatPr defaultColWidth="8.6640625" defaultRowHeight="14.4" x14ac:dyDescent="0.3"/>
  <cols>
    <col min="1" max="1" width="20" style="1" customWidth="1"/>
  </cols>
  <sheetData>
    <row r="1" spans="1:1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103</v>
      </c>
      <c r="DC1" t="s">
        <v>104</v>
      </c>
      <c r="DD1" t="s">
        <v>105</v>
      </c>
      <c r="DE1" t="s">
        <v>105</v>
      </c>
      <c r="DF1" t="s">
        <v>106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107</v>
      </c>
      <c r="DM1" t="s">
        <v>108</v>
      </c>
      <c r="DN1" t="s">
        <v>109</v>
      </c>
      <c r="DO1" t="s">
        <v>110</v>
      </c>
      <c r="DP1" t="s">
        <v>111</v>
      </c>
      <c r="DQ1" t="s">
        <v>112</v>
      </c>
      <c r="DR1" t="s">
        <v>113</v>
      </c>
      <c r="DS1" t="s">
        <v>114</v>
      </c>
      <c r="DT1" t="s">
        <v>115</v>
      </c>
      <c r="DU1" t="s">
        <v>115</v>
      </c>
      <c r="DV1" t="s">
        <v>116</v>
      </c>
      <c r="DW1" t="s">
        <v>116</v>
      </c>
      <c r="DX1" t="s">
        <v>117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</row>
    <row r="2" spans="1:134" x14ac:dyDescent="0.3">
      <c r="A2" s="10">
        <v>45263.375</v>
      </c>
      <c r="B2" s="47">
        <v>101468</v>
      </c>
      <c r="C2" s="47">
        <v>24135</v>
      </c>
      <c r="D2" s="47">
        <v>4.1115500000000003</v>
      </c>
      <c r="E2" s="47">
        <v>11795.6</v>
      </c>
      <c r="F2" s="47">
        <v>218.10599999999999</v>
      </c>
      <c r="G2" s="47">
        <v>12.6</v>
      </c>
      <c r="H2" s="47">
        <v>0</v>
      </c>
      <c r="I2" s="47">
        <v>-0.11606</v>
      </c>
      <c r="J2" s="47">
        <v>23.5289</v>
      </c>
      <c r="K2" s="47">
        <v>22.719200000000001</v>
      </c>
      <c r="L2" s="47">
        <v>1.10321E-4</v>
      </c>
      <c r="M2" s="47">
        <v>9190.2199999999993</v>
      </c>
      <c r="N2" s="47">
        <v>226.52699999999999</v>
      </c>
      <c r="O2" s="47">
        <v>100</v>
      </c>
      <c r="P2" s="47">
        <v>100</v>
      </c>
      <c r="Q2" s="47">
        <v>-0.24348900000000001</v>
      </c>
      <c r="R2" s="47">
        <v>25.274799999999999</v>
      </c>
      <c r="S2" s="47">
        <v>23.899699999999999</v>
      </c>
      <c r="T2" s="2">
        <v>1.6668100000000001E-5</v>
      </c>
      <c r="U2" s="47">
        <v>7220.62</v>
      </c>
      <c r="V2" s="47">
        <v>241.22399999999999</v>
      </c>
      <c r="W2" s="47">
        <v>95.4</v>
      </c>
      <c r="X2" s="47">
        <v>36.5</v>
      </c>
      <c r="Y2" s="47">
        <v>0.19675999999999999</v>
      </c>
      <c r="Z2" s="47">
        <v>22.5611</v>
      </c>
      <c r="AA2" s="47">
        <v>13.8522</v>
      </c>
      <c r="AB2" s="2">
        <v>9.5769300000000005E-5</v>
      </c>
      <c r="AC2" s="47">
        <v>5601.5</v>
      </c>
      <c r="AD2" s="47">
        <v>254.14699999999999</v>
      </c>
      <c r="AE2" s="47">
        <v>100</v>
      </c>
      <c r="AF2" s="47">
        <v>100</v>
      </c>
      <c r="AG2" s="47">
        <v>-0.74283600000000005</v>
      </c>
      <c r="AH2" s="47">
        <v>21.279599999999999</v>
      </c>
      <c r="AI2" s="47">
        <v>17.374400000000001</v>
      </c>
      <c r="AJ2" s="2">
        <v>1.5491299999999999E-6</v>
      </c>
      <c r="AK2" s="47">
        <v>4221.68</v>
      </c>
      <c r="AL2" s="47">
        <v>261.17099999999999</v>
      </c>
      <c r="AM2" s="47">
        <v>84.7</v>
      </c>
      <c r="AN2" s="47">
        <v>48.5</v>
      </c>
      <c r="AO2" s="47">
        <v>1.32484</v>
      </c>
      <c r="AP2" s="47">
        <v>18.704499999999999</v>
      </c>
      <c r="AQ2" s="47">
        <v>8.9187399999999997</v>
      </c>
      <c r="AR2" s="47">
        <v>1.9481500000000001E-4</v>
      </c>
      <c r="AS2" s="47">
        <v>3023.76</v>
      </c>
      <c r="AT2" s="47">
        <v>268.964</v>
      </c>
      <c r="AU2" s="47">
        <v>17.8</v>
      </c>
      <c r="AV2" s="47">
        <v>0</v>
      </c>
      <c r="AW2" s="47">
        <v>-5.9150399999999999E-2</v>
      </c>
      <c r="AX2" s="47">
        <v>9.8392800000000005</v>
      </c>
      <c r="AY2" s="47">
        <v>9.67685</v>
      </c>
      <c r="AZ2" s="47">
        <v>1.8324899999999999E-4</v>
      </c>
      <c r="BA2" s="47">
        <v>1471.78</v>
      </c>
      <c r="BB2" s="47">
        <v>277.80799999999999</v>
      </c>
      <c r="BC2" s="47">
        <v>35.9</v>
      </c>
      <c r="BD2" s="47">
        <v>0</v>
      </c>
      <c r="BE2" s="47">
        <v>-3.0022500000000001E-2</v>
      </c>
      <c r="BF2" s="47">
        <v>3.1161799999999999</v>
      </c>
      <c r="BG2" s="47">
        <v>-1.4114599999999999</v>
      </c>
      <c r="BH2" s="47">
        <v>2.2962899999999999E-4</v>
      </c>
      <c r="BI2" s="47">
        <v>776.39099999999996</v>
      </c>
      <c r="BJ2" s="47">
        <v>282.92399999999998</v>
      </c>
      <c r="BK2" s="47">
        <v>55.1</v>
      </c>
      <c r="BL2" s="47">
        <v>0</v>
      </c>
      <c r="BM2" s="47">
        <v>-0.20050599999999999</v>
      </c>
      <c r="BN2" s="47">
        <v>0.33790500000000001</v>
      </c>
      <c r="BO2" s="47">
        <v>-4.4246299999999996</v>
      </c>
      <c r="BP2" s="47">
        <v>1.41404E-4</v>
      </c>
      <c r="BQ2" s="47">
        <v>554.30899999999997</v>
      </c>
      <c r="BR2" s="47">
        <v>284.35000000000002</v>
      </c>
      <c r="BS2" s="47">
        <v>58.1</v>
      </c>
      <c r="BT2" s="47">
        <v>0</v>
      </c>
      <c r="BU2" s="47">
        <v>-0.10234699999999999</v>
      </c>
      <c r="BV2" s="47">
        <v>0.213281</v>
      </c>
      <c r="BW2" s="47">
        <v>-4.5544700000000002</v>
      </c>
      <c r="BX2" s="47">
        <v>1.4052800000000001E-4</v>
      </c>
      <c r="BY2" s="47">
        <v>4</v>
      </c>
      <c r="BZ2" s="47">
        <v>336.88400000000001</v>
      </c>
      <c r="CA2" s="47">
        <v>285.97000000000003</v>
      </c>
      <c r="CB2" s="47">
        <v>58.2</v>
      </c>
      <c r="CC2" s="47">
        <v>0</v>
      </c>
      <c r="CD2" s="47">
        <v>-6.4022499999999996E-2</v>
      </c>
      <c r="CE2" s="47">
        <v>0.27827600000000002</v>
      </c>
      <c r="CF2" s="47">
        <v>-4.2089600000000003</v>
      </c>
      <c r="CG2" s="2">
        <v>8.0233499999999997E-5</v>
      </c>
      <c r="CH2" s="47">
        <v>287.98700000000002</v>
      </c>
      <c r="CI2" s="47">
        <v>53.1</v>
      </c>
      <c r="CJ2" s="47">
        <v>0</v>
      </c>
      <c r="CK2" s="47">
        <v>-8.4390599999999996E-2</v>
      </c>
      <c r="CL2" s="47">
        <v>0.31620799999999999</v>
      </c>
      <c r="CM2" s="47">
        <v>-3.8250799999999998</v>
      </c>
      <c r="CN2" s="2">
        <v>5.1268699999999999E-5</v>
      </c>
      <c r="CO2" s="47">
        <v>123.51300000000001</v>
      </c>
      <c r="CP2" s="47">
        <v>55.5794</v>
      </c>
      <c r="CQ2" s="47">
        <v>290.52999999999997</v>
      </c>
      <c r="CR2" s="47">
        <v>0</v>
      </c>
      <c r="CS2" s="47">
        <v>155.245</v>
      </c>
      <c r="CT2" s="47">
        <v>288.97699999999998</v>
      </c>
      <c r="CU2" s="47">
        <v>279.39400000000001</v>
      </c>
      <c r="CV2" s="47">
        <v>52.8</v>
      </c>
      <c r="CW2" s="47">
        <v>0.3054</v>
      </c>
      <c r="CX2" s="47">
        <v>-3.1164299999999998</v>
      </c>
      <c r="CY2" s="47">
        <v>-50</v>
      </c>
      <c r="CZ2" s="47">
        <v>0</v>
      </c>
      <c r="DA2" s="47">
        <v>0</v>
      </c>
      <c r="DB2" s="47">
        <v>0</v>
      </c>
      <c r="DC2" s="47">
        <v>0</v>
      </c>
      <c r="DD2" s="47">
        <v>0</v>
      </c>
      <c r="DE2" s="47">
        <v>0</v>
      </c>
      <c r="DF2" s="47">
        <v>0</v>
      </c>
      <c r="DG2" s="47">
        <v>0</v>
      </c>
      <c r="DH2" s="47">
        <v>0</v>
      </c>
      <c r="DI2" s="47">
        <v>0</v>
      </c>
      <c r="DJ2" s="47">
        <v>0</v>
      </c>
      <c r="DK2" s="47">
        <v>0</v>
      </c>
      <c r="DL2" s="47">
        <v>0</v>
      </c>
      <c r="DM2" s="47">
        <v>0</v>
      </c>
      <c r="DN2" s="47">
        <v>0</v>
      </c>
      <c r="DO2" s="47">
        <v>0</v>
      </c>
      <c r="DP2" s="47">
        <v>10800</v>
      </c>
      <c r="DQ2" s="47">
        <v>6.6563600000000003</v>
      </c>
      <c r="DR2" s="47">
        <v>0</v>
      </c>
      <c r="DS2" s="47">
        <v>0.145508</v>
      </c>
      <c r="DT2" s="47">
        <v>0</v>
      </c>
      <c r="DU2" s="47">
        <v>0</v>
      </c>
      <c r="DV2" s="47">
        <v>100</v>
      </c>
      <c r="DW2" s="47">
        <v>94</v>
      </c>
      <c r="DX2" s="47">
        <v>100</v>
      </c>
      <c r="DY2" s="47">
        <v>95.9</v>
      </c>
      <c r="DZ2" s="47">
        <v>155.89400000000001</v>
      </c>
      <c r="EA2" s="47">
        <v>2159.1999999999998</v>
      </c>
      <c r="EB2" s="47">
        <v>40.6</v>
      </c>
      <c r="EC2" s="47">
        <v>0</v>
      </c>
      <c r="ED2" s="47">
        <v>2</v>
      </c>
    </row>
    <row r="3" spans="1:134" x14ac:dyDescent="0.3">
      <c r="A3" s="10">
        <v>45263.5</v>
      </c>
      <c r="B3" s="47">
        <v>101467</v>
      </c>
      <c r="C3" s="47">
        <v>24134.7</v>
      </c>
      <c r="D3" s="47">
        <v>3.8126899999999999</v>
      </c>
      <c r="E3" s="47">
        <v>11784</v>
      </c>
      <c r="F3" s="47">
        <v>218.57900000000001</v>
      </c>
      <c r="G3" s="47">
        <v>11</v>
      </c>
      <c r="H3" s="47">
        <v>0</v>
      </c>
      <c r="I3" s="47">
        <v>-0.26819999999999999</v>
      </c>
      <c r="J3" s="47">
        <v>21.1081</v>
      </c>
      <c r="K3" s="47">
        <v>19.456299999999999</v>
      </c>
      <c r="L3" s="47">
        <v>1.5480499999999999E-4</v>
      </c>
      <c r="M3" s="47">
        <v>9170.89</v>
      </c>
      <c r="N3" s="47">
        <v>225.636</v>
      </c>
      <c r="O3" s="47">
        <v>100</v>
      </c>
      <c r="P3" s="47">
        <v>100</v>
      </c>
      <c r="Q3" s="47">
        <v>0.217059</v>
      </c>
      <c r="R3" s="47">
        <v>24.0031</v>
      </c>
      <c r="S3" s="47">
        <v>24.732500000000002</v>
      </c>
      <c r="T3" s="47">
        <v>1.5327099999999999E-4</v>
      </c>
      <c r="U3" s="47">
        <v>7207.48</v>
      </c>
      <c r="V3" s="47">
        <v>240.708</v>
      </c>
      <c r="W3" s="47">
        <v>99.3</v>
      </c>
      <c r="X3" s="47">
        <v>88.8</v>
      </c>
      <c r="Y3" s="47">
        <v>0.32469399999999998</v>
      </c>
      <c r="Z3" s="47">
        <v>19.987100000000002</v>
      </c>
      <c r="AA3" s="47">
        <v>15.4876</v>
      </c>
      <c r="AB3" s="47">
        <v>1.07351E-4</v>
      </c>
      <c r="AC3" s="47">
        <v>5591.57</v>
      </c>
      <c r="AD3" s="47">
        <v>253.233</v>
      </c>
      <c r="AE3" s="47">
        <v>65.400000000000006</v>
      </c>
      <c r="AF3" s="47">
        <v>5.0999999999999996</v>
      </c>
      <c r="AG3" s="47">
        <v>0.74972499999999997</v>
      </c>
      <c r="AH3" s="47">
        <v>19.859100000000002</v>
      </c>
      <c r="AI3" s="47">
        <v>11.7334</v>
      </c>
      <c r="AJ3" s="47">
        <v>1.17955E-4</v>
      </c>
      <c r="AK3" s="47">
        <v>4218.01</v>
      </c>
      <c r="AL3" s="47">
        <v>261.58800000000002</v>
      </c>
      <c r="AM3" s="47">
        <v>6.6</v>
      </c>
      <c r="AN3" s="47">
        <v>0</v>
      </c>
      <c r="AO3" s="47">
        <v>1.2877E-2</v>
      </c>
      <c r="AP3" s="47">
        <v>16.113099999999999</v>
      </c>
      <c r="AQ3" s="47">
        <v>6.1112099999999998</v>
      </c>
      <c r="AR3" s="2">
        <v>8.6383099999999996E-5</v>
      </c>
      <c r="AS3" s="47">
        <v>3022.09</v>
      </c>
      <c r="AT3" s="47">
        <v>268.38600000000002</v>
      </c>
      <c r="AU3" s="47">
        <v>17.600000000000001</v>
      </c>
      <c r="AV3" s="47">
        <v>0</v>
      </c>
      <c r="AW3" s="47">
        <v>-0.32302500000000001</v>
      </c>
      <c r="AX3" s="47">
        <v>11.045199999999999</v>
      </c>
      <c r="AY3" s="47">
        <v>6.4638600000000004</v>
      </c>
      <c r="AZ3" s="47">
        <v>1.2404000000000001E-4</v>
      </c>
      <c r="BA3" s="47">
        <v>1472.8</v>
      </c>
      <c r="BB3" s="47">
        <v>277.35500000000002</v>
      </c>
      <c r="BC3" s="47">
        <v>50.6</v>
      </c>
      <c r="BD3" s="47">
        <v>0</v>
      </c>
      <c r="BE3" s="47">
        <v>-0.18348900000000001</v>
      </c>
      <c r="BF3" s="47">
        <v>7.2966699999999998</v>
      </c>
      <c r="BG3" s="47">
        <v>-3.6299199999999998</v>
      </c>
      <c r="BH3" s="2">
        <v>4.9580100000000003E-5</v>
      </c>
      <c r="BI3" s="47">
        <v>778.20399999999995</v>
      </c>
      <c r="BJ3" s="47">
        <v>283.00099999999998</v>
      </c>
      <c r="BK3" s="47">
        <v>48.2</v>
      </c>
      <c r="BL3" s="47">
        <v>0</v>
      </c>
      <c r="BM3" s="47">
        <v>-0.34029599999999999</v>
      </c>
      <c r="BN3" s="47">
        <v>3.7954300000000001</v>
      </c>
      <c r="BO3" s="47">
        <v>-1.9472799999999999</v>
      </c>
      <c r="BP3" s="2">
        <v>4.9949199999999999E-5</v>
      </c>
      <c r="BQ3" s="47">
        <v>555.97</v>
      </c>
      <c r="BR3" s="47">
        <v>285.06200000000001</v>
      </c>
      <c r="BS3" s="47">
        <v>44.5</v>
      </c>
      <c r="BT3" s="47">
        <v>0</v>
      </c>
      <c r="BU3" s="47">
        <v>-0.30033599999999999</v>
      </c>
      <c r="BV3" s="47">
        <v>3.6907399999999999</v>
      </c>
      <c r="BW3" s="47">
        <v>-1.9127799999999999</v>
      </c>
      <c r="BX3" s="2">
        <v>3.4888400000000003E-5</v>
      </c>
      <c r="BY3" s="47">
        <v>6</v>
      </c>
      <c r="BZ3" s="47">
        <v>337.88299999999998</v>
      </c>
      <c r="CA3" s="47">
        <v>287.17200000000003</v>
      </c>
      <c r="CB3" s="47">
        <v>40.200000000000003</v>
      </c>
      <c r="CC3" s="47">
        <v>0</v>
      </c>
      <c r="CD3" s="47">
        <v>-0.230351</v>
      </c>
      <c r="CE3" s="47">
        <v>3.5454500000000002</v>
      </c>
      <c r="CF3" s="47">
        <v>-1.87087</v>
      </c>
      <c r="CG3" s="2">
        <v>3.2999600000000002E-5</v>
      </c>
      <c r="CH3" s="47">
        <v>289.26</v>
      </c>
      <c r="CI3" s="47">
        <v>36.5</v>
      </c>
      <c r="CJ3" s="47">
        <v>0</v>
      </c>
      <c r="CK3" s="47">
        <v>-9.4275600000000001E-2</v>
      </c>
      <c r="CL3" s="47">
        <v>3.2166399999999999</v>
      </c>
      <c r="CM3" s="47">
        <v>-1.73332</v>
      </c>
      <c r="CN3" s="2">
        <v>3.0616E-5</v>
      </c>
      <c r="CO3" s="47">
        <v>123.782</v>
      </c>
      <c r="CP3" s="47">
        <v>55.5794</v>
      </c>
      <c r="CQ3" s="47">
        <v>291.02499999999998</v>
      </c>
      <c r="CR3" s="47">
        <v>0</v>
      </c>
      <c r="CS3" s="47">
        <v>178.185</v>
      </c>
      <c r="CT3" s="47">
        <v>290.13200000000001</v>
      </c>
      <c r="CU3" s="47">
        <v>275.63499999999999</v>
      </c>
      <c r="CV3" s="47">
        <v>37.6</v>
      </c>
      <c r="CW3" s="47">
        <v>2.6071300000000002</v>
      </c>
      <c r="CX3" s="47">
        <v>-1.4291700000000001</v>
      </c>
      <c r="CY3" s="47">
        <v>-50</v>
      </c>
      <c r="CZ3" s="47">
        <v>0</v>
      </c>
      <c r="DA3" s="47">
        <v>0</v>
      </c>
      <c r="DB3" s="47">
        <v>0</v>
      </c>
      <c r="DC3" s="47">
        <v>0</v>
      </c>
      <c r="DD3" s="47">
        <v>0</v>
      </c>
      <c r="DE3" s="47">
        <v>0</v>
      </c>
      <c r="DF3" s="47">
        <v>0</v>
      </c>
      <c r="DG3" s="47">
        <v>0</v>
      </c>
      <c r="DH3" s="47">
        <v>0</v>
      </c>
      <c r="DI3" s="47">
        <v>0</v>
      </c>
      <c r="DJ3" s="47">
        <v>0</v>
      </c>
      <c r="DK3" s="47">
        <v>0</v>
      </c>
      <c r="DL3" s="47">
        <v>0</v>
      </c>
      <c r="DM3" s="47">
        <v>0</v>
      </c>
      <c r="DN3" s="47">
        <v>0</v>
      </c>
      <c r="DO3" s="47">
        <v>0</v>
      </c>
      <c r="DP3" s="47">
        <v>21600</v>
      </c>
      <c r="DQ3" s="47">
        <v>7.6095300000000003</v>
      </c>
      <c r="DR3" s="47">
        <v>0</v>
      </c>
      <c r="DS3" s="47">
        <v>0.34021000000000001</v>
      </c>
      <c r="DT3" s="47">
        <v>0</v>
      </c>
      <c r="DU3" s="47">
        <v>0</v>
      </c>
      <c r="DV3" s="47">
        <v>99.6</v>
      </c>
      <c r="DW3" s="47">
        <v>97</v>
      </c>
      <c r="DX3" s="47">
        <v>100</v>
      </c>
      <c r="DY3" s="47">
        <v>98</v>
      </c>
      <c r="DZ3" s="47">
        <v>107.426</v>
      </c>
      <c r="EA3" s="47">
        <v>2021.44</v>
      </c>
      <c r="EB3" s="47">
        <v>58</v>
      </c>
      <c r="EC3" s="47">
        <v>0</v>
      </c>
      <c r="ED3" s="47">
        <v>3</v>
      </c>
    </row>
    <row r="4" spans="1:134" x14ac:dyDescent="0.3">
      <c r="A4" s="10">
        <v>45263.625</v>
      </c>
      <c r="B4" s="47">
        <v>101599</v>
      </c>
      <c r="C4" s="47">
        <v>24134.799999999999</v>
      </c>
      <c r="D4" s="47">
        <v>8.1</v>
      </c>
      <c r="E4" s="47">
        <v>11756.7</v>
      </c>
      <c r="F4" s="47">
        <v>216.583</v>
      </c>
      <c r="G4" s="47">
        <v>14.7</v>
      </c>
      <c r="H4" s="47">
        <v>0</v>
      </c>
      <c r="I4" s="47">
        <v>-3.6031199999999999E-2</v>
      </c>
      <c r="J4" s="47">
        <v>19.517900000000001</v>
      </c>
      <c r="K4" s="47">
        <v>17.173100000000002</v>
      </c>
      <c r="L4" s="47">
        <v>1.0689299999999999E-4</v>
      </c>
      <c r="M4" s="47">
        <v>9163.7999999999993</v>
      </c>
      <c r="N4" s="47">
        <v>224.161</v>
      </c>
      <c r="O4" s="47">
        <v>100</v>
      </c>
      <c r="P4" s="47">
        <v>80.2</v>
      </c>
      <c r="Q4" s="47">
        <v>-0.35919699999999999</v>
      </c>
      <c r="R4" s="47">
        <v>19.910799999999998</v>
      </c>
      <c r="S4" s="47">
        <v>16.445399999999999</v>
      </c>
      <c r="T4" s="2">
        <v>6.7671799999999998E-5</v>
      </c>
      <c r="U4" s="47">
        <v>7207.52</v>
      </c>
      <c r="V4" s="47">
        <v>240.69200000000001</v>
      </c>
      <c r="W4" s="47">
        <v>92.5</v>
      </c>
      <c r="X4" s="47">
        <v>8.8000000000000007</v>
      </c>
      <c r="Y4" s="47">
        <v>-0.56382399999999999</v>
      </c>
      <c r="Z4" s="47">
        <v>17.370999999999999</v>
      </c>
      <c r="AA4" s="47">
        <v>12.0479</v>
      </c>
      <c r="AB4" s="2">
        <v>3.4607200000000003E-5</v>
      </c>
      <c r="AC4" s="47">
        <v>5592.25</v>
      </c>
      <c r="AD4" s="47">
        <v>253.18899999999999</v>
      </c>
      <c r="AE4" s="47">
        <v>34</v>
      </c>
      <c r="AF4" s="47">
        <v>0</v>
      </c>
      <c r="AG4" s="47">
        <v>1.1136699999999999E-2</v>
      </c>
      <c r="AH4" s="47">
        <v>16.8688</v>
      </c>
      <c r="AI4" s="47">
        <v>3.66092</v>
      </c>
      <c r="AJ4" s="2">
        <v>9.67466E-5</v>
      </c>
      <c r="AK4" s="47">
        <v>4214.6899999999996</v>
      </c>
      <c r="AL4" s="47">
        <v>262.94499999999999</v>
      </c>
      <c r="AM4" s="47">
        <v>4.5999999999999996</v>
      </c>
      <c r="AN4" s="47">
        <v>0</v>
      </c>
      <c r="AO4" s="47">
        <v>0.24215999999999999</v>
      </c>
      <c r="AP4" s="47">
        <v>15.1776</v>
      </c>
      <c r="AQ4" s="47">
        <v>4.6570200000000002</v>
      </c>
      <c r="AR4" s="2">
        <v>7.5027300000000006E-5</v>
      </c>
      <c r="AS4" s="47">
        <v>3017</v>
      </c>
      <c r="AT4" s="47">
        <v>266.84500000000003</v>
      </c>
      <c r="AU4" s="47">
        <v>39.200000000000003</v>
      </c>
      <c r="AV4" s="47">
        <v>0</v>
      </c>
      <c r="AW4" s="47">
        <v>0.218885</v>
      </c>
      <c r="AX4" s="47">
        <v>11.729100000000001</v>
      </c>
      <c r="AY4" s="47">
        <v>3.3101600000000002</v>
      </c>
      <c r="AZ4" s="47">
        <v>1.0480900000000001E-4</v>
      </c>
      <c r="BA4" s="47">
        <v>1476.36</v>
      </c>
      <c r="BB4" s="47">
        <v>275.98700000000002</v>
      </c>
      <c r="BC4" s="47">
        <v>82.6</v>
      </c>
      <c r="BD4" s="47">
        <v>0</v>
      </c>
      <c r="BE4" s="47">
        <v>-0.81774400000000003</v>
      </c>
      <c r="BF4" s="47">
        <v>2.5432399999999999</v>
      </c>
      <c r="BG4" s="47">
        <v>-2.2289099999999999</v>
      </c>
      <c r="BH4" s="47">
        <v>1.37754E-4</v>
      </c>
      <c r="BI4" s="47">
        <v>784.56500000000005</v>
      </c>
      <c r="BJ4" s="47">
        <v>281.255</v>
      </c>
      <c r="BK4" s="47">
        <v>72.3</v>
      </c>
      <c r="BL4" s="47">
        <v>0</v>
      </c>
      <c r="BM4" s="47">
        <v>-1.35151</v>
      </c>
      <c r="BN4" s="47">
        <v>-1.3624799999999999</v>
      </c>
      <c r="BO4" s="47">
        <v>-6.4642999999999997</v>
      </c>
      <c r="BP4" s="2">
        <v>4.9545200000000001E-5</v>
      </c>
      <c r="BQ4" s="47">
        <v>563.548</v>
      </c>
      <c r="BR4" s="47">
        <v>283.19</v>
      </c>
      <c r="BS4" s="47">
        <v>68</v>
      </c>
      <c r="BT4" s="47">
        <v>0</v>
      </c>
      <c r="BU4" s="47">
        <v>-1.1293800000000001</v>
      </c>
      <c r="BV4" s="47">
        <v>-1.9029799999999999</v>
      </c>
      <c r="BW4" s="47">
        <v>-7.6900199999999996</v>
      </c>
      <c r="BX4" s="2">
        <v>-3.3083400000000002E-5</v>
      </c>
      <c r="BY4" s="47">
        <v>5</v>
      </c>
      <c r="BZ4" s="47">
        <v>346.73700000000002</v>
      </c>
      <c r="CA4" s="47">
        <v>285.18099999999998</v>
      </c>
      <c r="CB4" s="47">
        <v>63.2</v>
      </c>
      <c r="CC4" s="47">
        <v>0</v>
      </c>
      <c r="CD4" s="47">
        <v>-0.81021500000000002</v>
      </c>
      <c r="CE4" s="47">
        <v>-2.0698699999999999</v>
      </c>
      <c r="CF4" s="47">
        <v>-8.3435900000000007</v>
      </c>
      <c r="CG4" s="2">
        <v>-7.12545E-5</v>
      </c>
      <c r="CH4" s="47">
        <v>287.084</v>
      </c>
      <c r="CI4" s="47">
        <v>58.7</v>
      </c>
      <c r="CJ4" s="47">
        <v>0</v>
      </c>
      <c r="CK4" s="47">
        <v>-0.37221500000000002</v>
      </c>
      <c r="CL4" s="47">
        <v>-1.8942300000000001</v>
      </c>
      <c r="CM4" s="47">
        <v>-7.2918500000000002</v>
      </c>
      <c r="CN4" s="2">
        <v>-7.5121000000000001E-5</v>
      </c>
      <c r="CO4" s="47">
        <v>133.93600000000001</v>
      </c>
      <c r="CP4" s="47">
        <v>55.5794</v>
      </c>
      <c r="CQ4" s="47">
        <v>285.94</v>
      </c>
      <c r="CR4" s="47">
        <v>0</v>
      </c>
      <c r="CS4" s="47">
        <v>79.509399999999999</v>
      </c>
      <c r="CT4" s="47">
        <v>287.21499999999997</v>
      </c>
      <c r="CU4" s="47">
        <v>279.89499999999998</v>
      </c>
      <c r="CV4" s="47">
        <v>61.2</v>
      </c>
      <c r="CW4" s="47">
        <v>-1.4063600000000001</v>
      </c>
      <c r="CX4" s="47">
        <v>-5.07233</v>
      </c>
      <c r="CY4" s="47">
        <v>-16.2</v>
      </c>
      <c r="CZ4" s="2">
        <v>4.4000000000000002E-6</v>
      </c>
      <c r="DA4" s="2">
        <v>4.4000000000000002E-6</v>
      </c>
      <c r="DB4" s="2">
        <v>8.8000000000000004E-7</v>
      </c>
      <c r="DC4" s="2">
        <v>7.9999999999999996E-7</v>
      </c>
      <c r="DD4" s="47">
        <v>0</v>
      </c>
      <c r="DE4" s="47">
        <v>0</v>
      </c>
      <c r="DF4" s="47">
        <v>0</v>
      </c>
      <c r="DG4" s="47">
        <v>0</v>
      </c>
      <c r="DH4" s="47">
        <v>0</v>
      </c>
      <c r="DI4" s="47">
        <v>0</v>
      </c>
      <c r="DJ4" s="47">
        <v>0</v>
      </c>
      <c r="DK4" s="47">
        <v>1</v>
      </c>
      <c r="DL4" s="47">
        <v>0</v>
      </c>
      <c r="DM4" s="47">
        <v>0</v>
      </c>
      <c r="DN4" s="47">
        <v>0</v>
      </c>
      <c r="DO4" s="47">
        <v>0</v>
      </c>
      <c r="DP4" s="47">
        <v>10800</v>
      </c>
      <c r="DQ4" s="47">
        <v>6.2389099999999997</v>
      </c>
      <c r="DR4" s="47">
        <v>27</v>
      </c>
      <c r="DS4" s="47">
        <v>-13.5913</v>
      </c>
      <c r="DT4" s="47">
        <v>15.3</v>
      </c>
      <c r="DU4" s="47">
        <v>4</v>
      </c>
      <c r="DV4" s="47">
        <v>80.2</v>
      </c>
      <c r="DW4" s="47">
        <v>40.799999999999997</v>
      </c>
      <c r="DX4" s="47">
        <v>100</v>
      </c>
      <c r="DY4" s="47">
        <v>100</v>
      </c>
      <c r="DZ4" s="47">
        <v>114.154</v>
      </c>
      <c r="EA4" s="47">
        <v>1793.44</v>
      </c>
      <c r="EB4" s="47">
        <v>93</v>
      </c>
      <c r="EC4" s="47">
        <v>0</v>
      </c>
      <c r="ED4" s="47">
        <v>4</v>
      </c>
    </row>
    <row r="5" spans="1:134" x14ac:dyDescent="0.3">
      <c r="A5" s="10">
        <v>45263.75</v>
      </c>
      <c r="B5" s="47">
        <v>101760</v>
      </c>
      <c r="C5" s="47">
        <v>24135.200000000001</v>
      </c>
      <c r="D5" s="47">
        <v>9.1078399999999995</v>
      </c>
      <c r="E5" s="47">
        <v>11746.9</v>
      </c>
      <c r="F5" s="47">
        <v>217.31800000000001</v>
      </c>
      <c r="G5" s="47">
        <v>10.6</v>
      </c>
      <c r="H5" s="47">
        <v>0</v>
      </c>
      <c r="I5" s="47">
        <v>-4.2029299999999999E-2</v>
      </c>
      <c r="J5" s="47">
        <v>19.282800000000002</v>
      </c>
      <c r="K5" s="47">
        <v>14.267799999999999</v>
      </c>
      <c r="L5" s="47">
        <v>1.3072999999999999E-4</v>
      </c>
      <c r="M5" s="47">
        <v>9153.43</v>
      </c>
      <c r="N5" s="47">
        <v>223.328</v>
      </c>
      <c r="O5" s="47">
        <v>91.4</v>
      </c>
      <c r="P5" s="47">
        <v>9.3000000000000007</v>
      </c>
      <c r="Q5" s="47">
        <v>-0.12035899999999999</v>
      </c>
      <c r="R5" s="47">
        <v>17.433399999999999</v>
      </c>
      <c r="S5" s="47">
        <v>15.058199999999999</v>
      </c>
      <c r="T5" s="2">
        <v>8.1259899999999998E-5</v>
      </c>
      <c r="U5" s="47">
        <v>7205.35</v>
      </c>
      <c r="V5" s="47">
        <v>239.88399999999999</v>
      </c>
      <c r="W5" s="47">
        <v>100</v>
      </c>
      <c r="X5" s="47">
        <v>86.7</v>
      </c>
      <c r="Y5" s="47">
        <v>-0.47900799999999999</v>
      </c>
      <c r="Z5" s="47">
        <v>14.989800000000001</v>
      </c>
      <c r="AA5" s="47">
        <v>7.9654100000000003</v>
      </c>
      <c r="AB5" s="47">
        <v>1.21297E-4</v>
      </c>
      <c r="AC5" s="47">
        <v>5599.25</v>
      </c>
      <c r="AD5" s="47">
        <v>252.06899999999999</v>
      </c>
      <c r="AE5" s="47">
        <v>9.4</v>
      </c>
      <c r="AF5" s="47">
        <v>0</v>
      </c>
      <c r="AG5" s="47">
        <v>-0.21199599999999999</v>
      </c>
      <c r="AH5" s="47">
        <v>9.8256200000000007</v>
      </c>
      <c r="AI5" s="47">
        <v>-0.49714399999999997</v>
      </c>
      <c r="AJ5" s="2">
        <v>6.4786800000000001E-5</v>
      </c>
      <c r="AK5" s="47">
        <v>4224.18</v>
      </c>
      <c r="AL5" s="47">
        <v>262.77499999999998</v>
      </c>
      <c r="AM5" s="47">
        <v>3.1</v>
      </c>
      <c r="AN5" s="47">
        <v>0</v>
      </c>
      <c r="AO5" s="47">
        <v>-0.15700600000000001</v>
      </c>
      <c r="AP5" s="47">
        <v>9.3888999999999996</v>
      </c>
      <c r="AQ5" s="47">
        <v>-2.0294699999999999</v>
      </c>
      <c r="AR5" s="47">
        <v>1.9213100000000001E-4</v>
      </c>
      <c r="AS5" s="47">
        <v>3026.07</v>
      </c>
      <c r="AT5" s="47">
        <v>267.60500000000002</v>
      </c>
      <c r="AU5" s="47">
        <v>7.6</v>
      </c>
      <c r="AV5" s="47">
        <v>0</v>
      </c>
      <c r="AW5" s="47">
        <v>0.37995299999999999</v>
      </c>
      <c r="AX5" s="47">
        <v>9.5224200000000003</v>
      </c>
      <c r="AY5" s="47">
        <v>-1.58464</v>
      </c>
      <c r="AZ5" s="47">
        <v>1.3091200000000001E-4</v>
      </c>
      <c r="BA5" s="47">
        <v>1485.31</v>
      </c>
      <c r="BB5" s="47">
        <v>276.16899999999998</v>
      </c>
      <c r="BC5" s="47">
        <v>75.7</v>
      </c>
      <c r="BD5" s="47">
        <v>2</v>
      </c>
      <c r="BE5" s="47">
        <v>0.33088200000000001</v>
      </c>
      <c r="BF5" s="47">
        <v>4.54392</v>
      </c>
      <c r="BG5" s="47">
        <v>-4.8617499999999998</v>
      </c>
      <c r="BH5" s="2">
        <v>8.0714099999999993E-6</v>
      </c>
      <c r="BI5" s="47">
        <v>793.48</v>
      </c>
      <c r="BJ5" s="47">
        <v>280.14</v>
      </c>
      <c r="BK5" s="47">
        <v>79.900000000000006</v>
      </c>
      <c r="BL5" s="47">
        <v>0.3</v>
      </c>
      <c r="BM5" s="47">
        <v>0.400362</v>
      </c>
      <c r="BN5" s="47">
        <v>2.0418500000000002</v>
      </c>
      <c r="BO5" s="47">
        <v>-8.9782499999999992</v>
      </c>
      <c r="BP5" s="2">
        <v>-2.7602200000000001E-5</v>
      </c>
      <c r="BQ5" s="47">
        <v>573.654</v>
      </c>
      <c r="BR5" s="47">
        <v>281.41800000000001</v>
      </c>
      <c r="BS5" s="47">
        <v>82.6</v>
      </c>
      <c r="BT5" s="47">
        <v>0.3</v>
      </c>
      <c r="BU5" s="47">
        <v>0.25717499999999999</v>
      </c>
      <c r="BV5" s="47">
        <v>1.6500300000000001</v>
      </c>
      <c r="BW5" s="47">
        <v>-10.3217</v>
      </c>
      <c r="BX5" s="2">
        <v>2.4607899999999999E-5</v>
      </c>
      <c r="BY5" s="47">
        <v>3</v>
      </c>
      <c r="BZ5" s="47">
        <v>358.13099999999997</v>
      </c>
      <c r="CA5" s="47">
        <v>283.459</v>
      </c>
      <c r="CB5" s="47">
        <v>74.7</v>
      </c>
      <c r="CC5" s="47">
        <v>0</v>
      </c>
      <c r="CD5" s="47">
        <v>4.2138700000000001E-4</v>
      </c>
      <c r="CE5" s="47">
        <v>1.4986999999999999</v>
      </c>
      <c r="CF5" s="47">
        <v>-10.1081</v>
      </c>
      <c r="CG5" s="2">
        <v>2.5298200000000001E-5</v>
      </c>
      <c r="CH5" s="47">
        <v>285.39499999999998</v>
      </c>
      <c r="CI5" s="47">
        <v>68.400000000000006</v>
      </c>
      <c r="CJ5" s="47">
        <v>0</v>
      </c>
      <c r="CK5" s="47">
        <v>-0.18257899999999999</v>
      </c>
      <c r="CL5" s="47">
        <v>1.2330300000000001</v>
      </c>
      <c r="CM5" s="47">
        <v>-8.6118600000000001</v>
      </c>
      <c r="CN5" s="2">
        <v>1.21619E-6</v>
      </c>
      <c r="CO5" s="47">
        <v>146.57</v>
      </c>
      <c r="CP5" s="47">
        <v>55.5794</v>
      </c>
      <c r="CQ5" s="47">
        <v>284.93299999999999</v>
      </c>
      <c r="CR5" s="47">
        <v>0</v>
      </c>
      <c r="CS5" s="47">
        <v>72.082599999999999</v>
      </c>
      <c r="CT5" s="47">
        <v>285.81599999999997</v>
      </c>
      <c r="CU5" s="47">
        <v>280.28100000000001</v>
      </c>
      <c r="CV5" s="47">
        <v>69</v>
      </c>
      <c r="CW5" s="47">
        <v>0.82864300000000002</v>
      </c>
      <c r="CX5" s="47">
        <v>-5.91981</v>
      </c>
      <c r="CY5" s="47">
        <v>-50</v>
      </c>
      <c r="CZ5" s="47">
        <v>0</v>
      </c>
      <c r="DA5" s="47">
        <v>0</v>
      </c>
      <c r="DB5" s="2">
        <v>1.9599999999999999E-6</v>
      </c>
      <c r="DC5" s="2">
        <v>1.9999999999999999E-6</v>
      </c>
      <c r="DD5" s="47">
        <v>6.25E-2</v>
      </c>
      <c r="DE5" s="47">
        <v>6.25E-2</v>
      </c>
      <c r="DF5" s="47">
        <v>6.25E-2</v>
      </c>
      <c r="DG5" s="47">
        <v>6.25E-2</v>
      </c>
      <c r="DH5" s="47">
        <v>0</v>
      </c>
      <c r="DI5" s="47">
        <v>0</v>
      </c>
      <c r="DJ5" s="47">
        <v>0</v>
      </c>
      <c r="DK5" s="47">
        <v>0</v>
      </c>
      <c r="DL5" s="47">
        <v>0</v>
      </c>
      <c r="DM5" s="47">
        <v>0</v>
      </c>
      <c r="DN5" s="47">
        <v>0</v>
      </c>
      <c r="DO5" s="47">
        <v>0</v>
      </c>
      <c r="DP5" s="47">
        <v>11741</v>
      </c>
      <c r="DQ5" s="47">
        <v>5.8747100000000003</v>
      </c>
      <c r="DR5" s="47">
        <v>14</v>
      </c>
      <c r="DS5" s="47">
        <v>-42.731299999999997</v>
      </c>
      <c r="DT5" s="47">
        <v>62.1</v>
      </c>
      <c r="DU5" s="47">
        <v>17.100000000000001</v>
      </c>
      <c r="DV5" s="47">
        <v>100</v>
      </c>
      <c r="DW5" s="47">
        <v>34.4</v>
      </c>
      <c r="DX5" s="47">
        <v>100</v>
      </c>
      <c r="DY5" s="47">
        <v>100</v>
      </c>
      <c r="DZ5" s="47">
        <v>65.6708</v>
      </c>
      <c r="EA5" s="47">
        <v>1800.8</v>
      </c>
      <c r="EB5" s="47">
        <v>89.3</v>
      </c>
      <c r="EC5" s="47">
        <v>0</v>
      </c>
      <c r="ED5" s="47">
        <v>5</v>
      </c>
    </row>
    <row r="6" spans="1:134" x14ac:dyDescent="0.3">
      <c r="A6" s="10">
        <v>45263.875</v>
      </c>
      <c r="B6" s="47">
        <v>101874</v>
      </c>
      <c r="C6" s="47">
        <v>24135</v>
      </c>
      <c r="D6" s="47">
        <v>9.7258899999999997</v>
      </c>
      <c r="E6" s="47">
        <v>11747.2</v>
      </c>
      <c r="F6" s="47">
        <v>217.96899999999999</v>
      </c>
      <c r="G6" s="47">
        <v>9.6</v>
      </c>
      <c r="H6" s="47">
        <v>0</v>
      </c>
      <c r="I6" s="47">
        <v>-2.7852499999999999E-2</v>
      </c>
      <c r="J6" s="47">
        <v>18.4986</v>
      </c>
      <c r="K6" s="47">
        <v>10.5467</v>
      </c>
      <c r="L6" s="47">
        <v>1.15395E-4</v>
      </c>
      <c r="M6" s="47">
        <v>9148.26</v>
      </c>
      <c r="N6" s="47">
        <v>223.79</v>
      </c>
      <c r="O6" s="47">
        <v>41.7</v>
      </c>
      <c r="P6" s="47">
        <v>0</v>
      </c>
      <c r="Q6" s="47">
        <v>5.6314500000000003E-2</v>
      </c>
      <c r="R6" s="47">
        <v>15.1959</v>
      </c>
      <c r="S6" s="47">
        <v>8.9058499999999992</v>
      </c>
      <c r="T6" s="47">
        <v>1.3049399999999999E-4</v>
      </c>
      <c r="U6" s="47">
        <v>7205.37</v>
      </c>
      <c r="V6" s="47">
        <v>238.78299999999999</v>
      </c>
      <c r="W6" s="47">
        <v>88.7</v>
      </c>
      <c r="X6" s="47">
        <v>47.5</v>
      </c>
      <c r="Y6" s="47">
        <v>7.2187500000000002E-2</v>
      </c>
      <c r="Z6" s="47">
        <v>10.0488</v>
      </c>
      <c r="AA6" s="47">
        <v>3.1946699999999999</v>
      </c>
      <c r="AB6" s="47">
        <v>1.6775000000000001E-4</v>
      </c>
      <c r="AC6" s="47">
        <v>5606</v>
      </c>
      <c r="AD6" s="47">
        <v>251.441</v>
      </c>
      <c r="AE6" s="47">
        <v>16.899999999999999</v>
      </c>
      <c r="AF6" s="47">
        <v>0</v>
      </c>
      <c r="AG6" s="47">
        <v>6.6431599999999993E-2</v>
      </c>
      <c r="AH6" s="47">
        <v>8.8930399999999992</v>
      </c>
      <c r="AI6" s="47">
        <v>-1.3414299999999999</v>
      </c>
      <c r="AJ6" s="47">
        <v>1.06975E-4</v>
      </c>
      <c r="AK6" s="47">
        <v>4233.66</v>
      </c>
      <c r="AL6" s="47">
        <v>262.49799999999999</v>
      </c>
      <c r="AM6" s="47">
        <v>5.6</v>
      </c>
      <c r="AN6" s="47">
        <v>0</v>
      </c>
      <c r="AO6" s="47">
        <v>8.0312500000000002E-3</v>
      </c>
      <c r="AP6" s="47">
        <v>6.6263100000000001</v>
      </c>
      <c r="AQ6" s="47">
        <v>-3.3587099999999999</v>
      </c>
      <c r="AR6" s="47">
        <v>1.0995199999999999E-4</v>
      </c>
      <c r="AS6" s="47">
        <v>3036.12</v>
      </c>
      <c r="AT6" s="47">
        <v>268.03399999999999</v>
      </c>
      <c r="AU6" s="47">
        <v>6.4</v>
      </c>
      <c r="AV6" s="47">
        <v>0</v>
      </c>
      <c r="AW6" s="47">
        <v>-2.1385700000000001E-2</v>
      </c>
      <c r="AX6" s="47">
        <v>5.2430000000000003</v>
      </c>
      <c r="AY6" s="47">
        <v>-2.9969100000000002</v>
      </c>
      <c r="AZ6" s="47">
        <v>1.2632400000000001E-4</v>
      </c>
      <c r="BA6" s="47">
        <v>1492.61</v>
      </c>
      <c r="BB6" s="47">
        <v>276.07799999999997</v>
      </c>
      <c r="BC6" s="47">
        <v>65.099999999999994</v>
      </c>
      <c r="BD6" s="47">
        <v>0</v>
      </c>
      <c r="BE6" s="47">
        <v>3.7274399999999999E-2</v>
      </c>
      <c r="BF6" s="47">
        <v>7.75732</v>
      </c>
      <c r="BG6" s="47">
        <v>-4.4231999999999996</v>
      </c>
      <c r="BH6" s="2">
        <v>1.40416E-5</v>
      </c>
      <c r="BI6" s="47">
        <v>801.87400000000002</v>
      </c>
      <c r="BJ6" s="47">
        <v>279.67</v>
      </c>
      <c r="BK6" s="47">
        <v>80.400000000000006</v>
      </c>
      <c r="BL6" s="47">
        <v>0</v>
      </c>
      <c r="BM6" s="47">
        <v>-0.30023699999999998</v>
      </c>
      <c r="BN6" s="47">
        <v>1.4789300000000001</v>
      </c>
      <c r="BO6" s="47">
        <v>-9.8748000000000005</v>
      </c>
      <c r="BP6" s="2">
        <v>4.3871700000000002E-5</v>
      </c>
      <c r="BQ6" s="47">
        <v>582.29399999999998</v>
      </c>
      <c r="BR6" s="47">
        <v>281.25299999999999</v>
      </c>
      <c r="BS6" s="47">
        <v>82.2</v>
      </c>
      <c r="BT6" s="47">
        <v>0</v>
      </c>
      <c r="BU6" s="47">
        <v>-0.35743399999999997</v>
      </c>
      <c r="BV6" s="47">
        <v>1.61863</v>
      </c>
      <c r="BW6" s="47">
        <v>-10.9885</v>
      </c>
      <c r="BX6" s="2">
        <v>3.4258699999999998E-5</v>
      </c>
      <c r="BY6" s="47">
        <v>3</v>
      </c>
      <c r="BZ6" s="47">
        <v>366.94299999999998</v>
      </c>
      <c r="CA6" s="47">
        <v>283.19</v>
      </c>
      <c r="CB6" s="47">
        <v>75.400000000000006</v>
      </c>
      <c r="CC6" s="47">
        <v>0</v>
      </c>
      <c r="CD6" s="47">
        <v>-0.36047600000000002</v>
      </c>
      <c r="CE6" s="47">
        <v>1.97767</v>
      </c>
      <c r="CF6" s="47">
        <v>-10.377700000000001</v>
      </c>
      <c r="CG6" s="2">
        <v>-2.1076700000000001E-5</v>
      </c>
      <c r="CH6" s="47">
        <v>284.92</v>
      </c>
      <c r="CI6" s="47">
        <v>70.099999999999994</v>
      </c>
      <c r="CJ6" s="47">
        <v>0</v>
      </c>
      <c r="CK6" s="47">
        <v>-0.26147599999999999</v>
      </c>
      <c r="CL6" s="47">
        <v>1.71061</v>
      </c>
      <c r="CM6" s="47">
        <v>-8.2805800000000005</v>
      </c>
      <c r="CN6" s="2">
        <v>-7.2804600000000004E-5</v>
      </c>
      <c r="CO6" s="47">
        <v>155.63300000000001</v>
      </c>
      <c r="CP6" s="47">
        <v>55.5794</v>
      </c>
      <c r="CQ6" s="47">
        <v>283.85300000000001</v>
      </c>
      <c r="CR6" s="47">
        <v>0</v>
      </c>
      <c r="CS6" s="47">
        <v>48.668300000000002</v>
      </c>
      <c r="CT6" s="47">
        <v>285.08300000000003</v>
      </c>
      <c r="CU6" s="47">
        <v>280.13900000000001</v>
      </c>
      <c r="CV6" s="47">
        <v>71.599999999999994</v>
      </c>
      <c r="CW6" s="47">
        <v>1.1472100000000001</v>
      </c>
      <c r="CX6" s="47">
        <v>-5.2560700000000002</v>
      </c>
      <c r="CY6" s="47">
        <v>-50</v>
      </c>
      <c r="CZ6" s="47">
        <v>0</v>
      </c>
      <c r="DA6" s="47">
        <v>0</v>
      </c>
      <c r="DB6" s="47">
        <v>0</v>
      </c>
      <c r="DC6" s="47">
        <v>0</v>
      </c>
      <c r="DD6" s="47">
        <v>0</v>
      </c>
      <c r="DE6" s="47">
        <v>6.25E-2</v>
      </c>
      <c r="DF6" s="47">
        <v>0</v>
      </c>
      <c r="DG6" s="47">
        <v>6.25E-2</v>
      </c>
      <c r="DH6" s="47">
        <v>0</v>
      </c>
      <c r="DI6" s="47">
        <v>0</v>
      </c>
      <c r="DJ6" s="47">
        <v>0</v>
      </c>
      <c r="DK6" s="47">
        <v>0</v>
      </c>
      <c r="DL6" s="47">
        <v>0</v>
      </c>
      <c r="DM6" s="47">
        <v>0</v>
      </c>
      <c r="DN6" s="47">
        <v>0</v>
      </c>
      <c r="DO6" s="47">
        <v>0</v>
      </c>
      <c r="DP6" s="47">
        <v>0</v>
      </c>
      <c r="DQ6" s="47">
        <v>5.8514699999999999</v>
      </c>
      <c r="DR6" s="47">
        <v>2</v>
      </c>
      <c r="DS6" s="47">
        <v>-42.907200000000003</v>
      </c>
      <c r="DT6" s="47">
        <v>4.7</v>
      </c>
      <c r="DU6" s="47">
        <v>44.1</v>
      </c>
      <c r="DV6" s="47">
        <v>100</v>
      </c>
      <c r="DW6" s="47">
        <v>31.3</v>
      </c>
      <c r="DX6" s="47">
        <v>73.5</v>
      </c>
      <c r="DY6" s="47">
        <v>100</v>
      </c>
      <c r="DZ6" s="47">
        <v>39.328000000000003</v>
      </c>
      <c r="EA6" s="47">
        <v>1800</v>
      </c>
      <c r="EB6" s="47">
        <v>75.8</v>
      </c>
      <c r="EC6" s="47">
        <v>0</v>
      </c>
      <c r="ED6" s="47">
        <v>6</v>
      </c>
    </row>
    <row r="7" spans="1:134" x14ac:dyDescent="0.3">
      <c r="A7" s="10">
        <v>45264</v>
      </c>
      <c r="B7" s="47">
        <v>101912</v>
      </c>
      <c r="C7" s="47">
        <v>24135.3</v>
      </c>
      <c r="D7" s="47">
        <v>11.215199999999999</v>
      </c>
      <c r="E7" s="47">
        <v>11736.2</v>
      </c>
      <c r="F7" s="47">
        <v>217.387</v>
      </c>
      <c r="G7" s="47">
        <v>11.4</v>
      </c>
      <c r="H7" s="47">
        <v>0</v>
      </c>
      <c r="I7" s="47">
        <v>-4.8039100000000001E-2</v>
      </c>
      <c r="J7" s="47">
        <v>17.691099999999999</v>
      </c>
      <c r="K7" s="47">
        <v>5.2520800000000003</v>
      </c>
      <c r="L7" s="47">
        <v>1.2274399999999999E-4</v>
      </c>
      <c r="M7" s="47">
        <v>9142.5300000000007</v>
      </c>
      <c r="N7" s="47">
        <v>222.87700000000001</v>
      </c>
      <c r="O7" s="47">
        <v>49.2</v>
      </c>
      <c r="P7" s="47">
        <v>0</v>
      </c>
      <c r="Q7" s="47">
        <v>1.0371099999999999E-2</v>
      </c>
      <c r="R7" s="47">
        <v>8.6272500000000001</v>
      </c>
      <c r="S7" s="47">
        <v>-3.4787499999999998</v>
      </c>
      <c r="T7" s="2">
        <v>5.6452900000000003E-5</v>
      </c>
      <c r="U7" s="47">
        <v>7203.6</v>
      </c>
      <c r="V7" s="47">
        <v>238.07900000000001</v>
      </c>
      <c r="W7" s="47">
        <v>25.9</v>
      </c>
      <c r="X7" s="47">
        <v>0</v>
      </c>
      <c r="Y7" s="47">
        <v>0.18182200000000001</v>
      </c>
      <c r="Z7" s="47">
        <v>9.6149199999999997</v>
      </c>
      <c r="AA7" s="47">
        <v>-0.86529500000000004</v>
      </c>
      <c r="AB7" s="2">
        <v>9.3504200000000005E-5</v>
      </c>
      <c r="AC7" s="47">
        <v>5605.5</v>
      </c>
      <c r="AD7" s="47">
        <v>251.251</v>
      </c>
      <c r="AE7" s="47">
        <v>24.9</v>
      </c>
      <c r="AF7" s="47">
        <v>0</v>
      </c>
      <c r="AG7" s="47">
        <v>-4.3642599999999997E-2</v>
      </c>
      <c r="AH7" s="47">
        <v>7.0756500000000004</v>
      </c>
      <c r="AI7" s="47">
        <v>-3.5484499999999999</v>
      </c>
      <c r="AJ7" s="47">
        <v>1.1681899999999999E-4</v>
      </c>
      <c r="AK7" s="47">
        <v>4234.83</v>
      </c>
      <c r="AL7" s="47">
        <v>262.274</v>
      </c>
      <c r="AM7" s="47">
        <v>12.3</v>
      </c>
      <c r="AN7" s="47">
        <v>0</v>
      </c>
      <c r="AO7" s="47">
        <v>-0.156449</v>
      </c>
      <c r="AP7" s="47">
        <v>6.5619399999999999</v>
      </c>
      <c r="AQ7" s="47">
        <v>-4.4650299999999996</v>
      </c>
      <c r="AR7" s="2">
        <v>8.5220499999999995E-5</v>
      </c>
      <c r="AS7" s="47">
        <v>3034.05</v>
      </c>
      <c r="AT7" s="47">
        <v>268.85700000000003</v>
      </c>
      <c r="AU7" s="47">
        <v>5</v>
      </c>
      <c r="AV7" s="47">
        <v>0</v>
      </c>
      <c r="AW7" s="47">
        <v>6.4002000000000003E-2</v>
      </c>
      <c r="AX7" s="47">
        <v>5.1098999999999997</v>
      </c>
      <c r="AY7" s="47">
        <v>-3.6928200000000002</v>
      </c>
      <c r="AZ7" s="47">
        <v>1.01146E-4</v>
      </c>
      <c r="BA7" s="47">
        <v>1491.68</v>
      </c>
      <c r="BB7" s="47">
        <v>275.37799999999999</v>
      </c>
      <c r="BC7" s="47">
        <v>62.4</v>
      </c>
      <c r="BD7" s="47">
        <v>0</v>
      </c>
      <c r="BE7" s="47">
        <v>0.104176</v>
      </c>
      <c r="BF7" s="47">
        <v>3.0104099999999998</v>
      </c>
      <c r="BG7" s="47">
        <v>-7.6764299999999999</v>
      </c>
      <c r="BH7" s="2">
        <v>6.8035500000000003E-5</v>
      </c>
      <c r="BI7" s="47">
        <v>803.93100000000004</v>
      </c>
      <c r="BJ7" s="47">
        <v>278.89299999999997</v>
      </c>
      <c r="BK7" s="47">
        <v>88.6</v>
      </c>
      <c r="BL7" s="47">
        <v>0</v>
      </c>
      <c r="BM7" s="47">
        <v>-0.230543</v>
      </c>
      <c r="BN7" s="47">
        <v>2.8822199999999998</v>
      </c>
      <c r="BO7" s="47">
        <v>-12.235200000000001</v>
      </c>
      <c r="BP7" s="47">
        <v>1.0595E-4</v>
      </c>
      <c r="BQ7" s="47">
        <v>584.71100000000001</v>
      </c>
      <c r="BR7" s="47">
        <v>280.923</v>
      </c>
      <c r="BS7" s="47">
        <v>80.900000000000006</v>
      </c>
      <c r="BT7" s="47">
        <v>0</v>
      </c>
      <c r="BU7" s="47">
        <v>-0.39888200000000001</v>
      </c>
      <c r="BV7" s="47">
        <v>2.9564699999999999</v>
      </c>
      <c r="BW7" s="47">
        <v>-12.440200000000001</v>
      </c>
      <c r="BX7" s="47">
        <v>1.01698E-4</v>
      </c>
      <c r="BY7" s="47">
        <v>3</v>
      </c>
      <c r="BZ7" s="47">
        <v>369.61700000000002</v>
      </c>
      <c r="CA7" s="47">
        <v>282.90800000000002</v>
      </c>
      <c r="CB7" s="47">
        <v>73.2</v>
      </c>
      <c r="CC7" s="47">
        <v>0</v>
      </c>
      <c r="CD7" s="47">
        <v>-0.45626699999999998</v>
      </c>
      <c r="CE7" s="47">
        <v>2.9890400000000001</v>
      </c>
      <c r="CF7" s="47">
        <v>-11.7898</v>
      </c>
      <c r="CG7" s="2">
        <v>4.13428E-5</v>
      </c>
      <c r="CH7" s="47">
        <v>284.67599999999999</v>
      </c>
      <c r="CI7" s="47">
        <v>67.400000000000006</v>
      </c>
      <c r="CJ7" s="47">
        <v>0</v>
      </c>
      <c r="CK7" s="47">
        <v>-0.32852199999999998</v>
      </c>
      <c r="CL7" s="47">
        <v>2.55816</v>
      </c>
      <c r="CM7" s="47">
        <v>-9.6122700000000005</v>
      </c>
      <c r="CN7" s="2">
        <v>-1.8923199999999999E-5</v>
      </c>
      <c r="CO7" s="47">
        <v>158.55199999999999</v>
      </c>
      <c r="CP7" s="47">
        <v>55.5794</v>
      </c>
      <c r="CQ7" s="47">
        <v>283.23</v>
      </c>
      <c r="CR7" s="47">
        <v>0</v>
      </c>
      <c r="CS7" s="47">
        <v>56.402299999999997</v>
      </c>
      <c r="CT7" s="47">
        <v>284.75200000000001</v>
      </c>
      <c r="CU7" s="47">
        <v>279.29899999999998</v>
      </c>
      <c r="CV7" s="47">
        <v>69.099999999999994</v>
      </c>
      <c r="CW7" s="47">
        <v>1.75071</v>
      </c>
      <c r="CX7" s="47">
        <v>-6.0793999999999997</v>
      </c>
      <c r="CY7" s="47">
        <v>-50</v>
      </c>
      <c r="CZ7" s="47">
        <v>0</v>
      </c>
      <c r="DA7" s="47">
        <v>0</v>
      </c>
      <c r="DB7" s="2">
        <v>8.0000000000000002E-8</v>
      </c>
      <c r="DC7" s="47">
        <v>0</v>
      </c>
      <c r="DD7" s="47">
        <v>0</v>
      </c>
      <c r="DE7" s="47">
        <v>6.25E-2</v>
      </c>
      <c r="DF7" s="47">
        <v>0</v>
      </c>
      <c r="DG7" s="47">
        <v>6.25E-2</v>
      </c>
      <c r="DH7" s="47">
        <v>0</v>
      </c>
      <c r="DI7" s="47">
        <v>0</v>
      </c>
      <c r="DJ7" s="47">
        <v>0</v>
      </c>
      <c r="DK7" s="47">
        <v>0</v>
      </c>
      <c r="DL7" s="47">
        <v>0</v>
      </c>
      <c r="DM7" s="47">
        <v>0</v>
      </c>
      <c r="DN7" s="47">
        <v>0</v>
      </c>
      <c r="DO7" s="47">
        <v>0</v>
      </c>
      <c r="DP7" s="47">
        <v>0</v>
      </c>
      <c r="DQ7" s="47">
        <v>6.5398199999999997</v>
      </c>
      <c r="DR7" s="47">
        <v>0</v>
      </c>
      <c r="DS7" s="47">
        <v>5.6640600000000003E-3</v>
      </c>
      <c r="DT7" s="47">
        <v>0</v>
      </c>
      <c r="DU7" s="47">
        <v>25.5</v>
      </c>
      <c r="DV7" s="47">
        <v>0.8</v>
      </c>
      <c r="DW7" s="47">
        <v>15.9</v>
      </c>
      <c r="DX7" s="47">
        <v>3.1</v>
      </c>
      <c r="DY7" s="47">
        <v>98.8</v>
      </c>
      <c r="DZ7" s="47">
        <v>37.999899999999997</v>
      </c>
      <c r="EA7" s="47">
        <v>1785.12</v>
      </c>
      <c r="EB7" s="47">
        <v>65.3</v>
      </c>
      <c r="EC7" s="47">
        <v>0</v>
      </c>
      <c r="ED7" s="47">
        <v>7</v>
      </c>
    </row>
    <row r="8" spans="1:134" x14ac:dyDescent="0.3">
      <c r="A8" s="10">
        <v>45264.125</v>
      </c>
      <c r="B8" s="47">
        <v>101957</v>
      </c>
      <c r="C8" s="47">
        <v>24135.1</v>
      </c>
      <c r="D8" s="47">
        <v>12.1007</v>
      </c>
      <c r="E8" s="47">
        <v>11732</v>
      </c>
      <c r="F8" s="47">
        <v>216.518</v>
      </c>
      <c r="G8" s="47">
        <v>11.6</v>
      </c>
      <c r="H8" s="47">
        <v>0</v>
      </c>
      <c r="I8" s="47">
        <v>5.2789099999999999E-2</v>
      </c>
      <c r="J8" s="47">
        <v>16.2103</v>
      </c>
      <c r="K8" s="47">
        <v>-0.57167999999999997</v>
      </c>
      <c r="L8" s="47">
        <v>1.4385600000000001E-4</v>
      </c>
      <c r="M8" s="47">
        <v>9143.2900000000009</v>
      </c>
      <c r="N8" s="47">
        <v>222.47800000000001</v>
      </c>
      <c r="O8" s="47">
        <v>79.900000000000006</v>
      </c>
      <c r="P8" s="47">
        <v>5</v>
      </c>
      <c r="Q8" s="47">
        <v>-0.104555</v>
      </c>
      <c r="R8" s="47">
        <v>9.1999899999999997</v>
      </c>
      <c r="S8" s="47">
        <v>-2.25542</v>
      </c>
      <c r="T8" s="2">
        <v>3.3612100000000003E-5</v>
      </c>
      <c r="U8" s="47">
        <v>7205.15</v>
      </c>
      <c r="V8" s="47">
        <v>237.82400000000001</v>
      </c>
      <c r="W8" s="47">
        <v>32.9</v>
      </c>
      <c r="X8" s="47">
        <v>0</v>
      </c>
      <c r="Y8" s="47">
        <v>0.13269500000000001</v>
      </c>
      <c r="Z8" s="47">
        <v>11.311500000000001</v>
      </c>
      <c r="AA8" s="47">
        <v>-3.1273399999999998</v>
      </c>
      <c r="AB8" s="2">
        <v>3.9041300000000002E-5</v>
      </c>
      <c r="AC8" s="47">
        <v>5608.71</v>
      </c>
      <c r="AD8" s="47">
        <v>251.04499999999999</v>
      </c>
      <c r="AE8" s="47">
        <v>28.1</v>
      </c>
      <c r="AF8" s="47">
        <v>0</v>
      </c>
      <c r="AG8" s="47">
        <v>-1.4363300000000001E-2</v>
      </c>
      <c r="AH8" s="47">
        <v>9.7553699999999992</v>
      </c>
      <c r="AI8" s="47">
        <v>-3.0320399999999998</v>
      </c>
      <c r="AJ8" s="2">
        <v>3.8194600000000002E-5</v>
      </c>
      <c r="AK8" s="47">
        <v>4239.99</v>
      </c>
      <c r="AL8" s="47">
        <v>261.77499999999998</v>
      </c>
      <c r="AM8" s="47">
        <v>16.399999999999999</v>
      </c>
      <c r="AN8" s="47">
        <v>0</v>
      </c>
      <c r="AO8" s="47">
        <v>-0.132742</v>
      </c>
      <c r="AP8" s="47">
        <v>5.8853499999999999</v>
      </c>
      <c r="AQ8" s="47">
        <v>-4.67502</v>
      </c>
      <c r="AR8" s="2">
        <v>2.92643E-5</v>
      </c>
      <c r="AS8" s="47">
        <v>3039.34</v>
      </c>
      <c r="AT8" s="47">
        <v>269.48099999999999</v>
      </c>
      <c r="AU8" s="47">
        <v>4.3</v>
      </c>
      <c r="AV8" s="47">
        <v>0</v>
      </c>
      <c r="AW8" s="47">
        <v>7.9669900000000002E-2</v>
      </c>
      <c r="AX8" s="47">
        <v>4.81311</v>
      </c>
      <c r="AY8" s="47">
        <v>-5.3171499999999998</v>
      </c>
      <c r="AZ8" s="2">
        <v>8.5306800000000001E-5</v>
      </c>
      <c r="BA8" s="47">
        <v>1494.11</v>
      </c>
      <c r="BB8" s="47">
        <v>275.59899999999999</v>
      </c>
      <c r="BC8" s="47">
        <v>48.2</v>
      </c>
      <c r="BD8" s="47">
        <v>0</v>
      </c>
      <c r="BE8" s="47">
        <v>0.47232000000000002</v>
      </c>
      <c r="BF8" s="47">
        <v>2.15673</v>
      </c>
      <c r="BG8" s="47">
        <v>-6.6194899999999999</v>
      </c>
      <c r="BH8" s="47">
        <v>1.64029E-4</v>
      </c>
      <c r="BI8" s="47">
        <v>806.36</v>
      </c>
      <c r="BJ8" s="47">
        <v>278.65699999999998</v>
      </c>
      <c r="BK8" s="47">
        <v>86.5</v>
      </c>
      <c r="BL8" s="47">
        <v>0</v>
      </c>
      <c r="BM8" s="47">
        <v>0.48841800000000002</v>
      </c>
      <c r="BN8" s="47">
        <v>0.43699500000000002</v>
      </c>
      <c r="BO8" s="47">
        <v>-13.1553</v>
      </c>
      <c r="BP8" s="2">
        <v>8.38261E-5</v>
      </c>
      <c r="BQ8" s="47">
        <v>587.40899999999999</v>
      </c>
      <c r="BR8" s="47">
        <v>280.57799999999997</v>
      </c>
      <c r="BS8" s="47">
        <v>79.7</v>
      </c>
      <c r="BT8" s="47">
        <v>0</v>
      </c>
      <c r="BU8" s="47">
        <v>0.167935</v>
      </c>
      <c r="BV8" s="47">
        <v>1.14696</v>
      </c>
      <c r="BW8" s="47">
        <v>-13.528700000000001</v>
      </c>
      <c r="BX8" s="47">
        <v>1.15591E-4</v>
      </c>
      <c r="BY8" s="47">
        <v>3</v>
      </c>
      <c r="BZ8" s="47">
        <v>372.61900000000003</v>
      </c>
      <c r="CA8" s="47">
        <v>282.50400000000002</v>
      </c>
      <c r="CB8" s="47">
        <v>72.3</v>
      </c>
      <c r="CC8" s="47">
        <v>0</v>
      </c>
      <c r="CD8" s="47">
        <v>-0.127077</v>
      </c>
      <c r="CE8" s="47">
        <v>2.1981899999999999</v>
      </c>
      <c r="CF8" s="47">
        <v>-13.1562</v>
      </c>
      <c r="CG8" s="47">
        <v>1.06023E-4</v>
      </c>
      <c r="CH8" s="47">
        <v>284.173</v>
      </c>
      <c r="CI8" s="47">
        <v>67</v>
      </c>
      <c r="CJ8" s="47">
        <v>0</v>
      </c>
      <c r="CK8" s="47">
        <v>-0.25130599999999997</v>
      </c>
      <c r="CL8" s="47">
        <v>2.6146600000000002</v>
      </c>
      <c r="CM8" s="47">
        <v>-11.0307</v>
      </c>
      <c r="CN8" s="2">
        <v>3.9988599999999999E-5</v>
      </c>
      <c r="CO8" s="47">
        <v>161.922</v>
      </c>
      <c r="CP8" s="47">
        <v>55.5794</v>
      </c>
      <c r="CQ8" s="47">
        <v>282.72699999999998</v>
      </c>
      <c r="CR8" s="47">
        <v>0</v>
      </c>
      <c r="CS8" s="47">
        <v>63.404499999999999</v>
      </c>
      <c r="CT8" s="47">
        <v>284.26</v>
      </c>
      <c r="CU8" s="47">
        <v>278.74200000000002</v>
      </c>
      <c r="CV8" s="47">
        <v>68.8</v>
      </c>
      <c r="CW8" s="47">
        <v>2.0631400000000002</v>
      </c>
      <c r="CX8" s="47">
        <v>-7.09009</v>
      </c>
      <c r="CY8" s="47">
        <v>-50</v>
      </c>
      <c r="CZ8" s="47">
        <v>0</v>
      </c>
      <c r="DA8" s="47">
        <v>0</v>
      </c>
      <c r="DB8" s="47">
        <v>0</v>
      </c>
      <c r="DC8" s="47">
        <v>0</v>
      </c>
      <c r="DD8" s="47">
        <v>0</v>
      </c>
      <c r="DE8" s="47">
        <v>6.25E-2</v>
      </c>
      <c r="DF8" s="47">
        <v>0</v>
      </c>
      <c r="DG8" s="47">
        <v>6.25E-2</v>
      </c>
      <c r="DH8" s="47">
        <v>0</v>
      </c>
      <c r="DI8" s="47">
        <v>0</v>
      </c>
      <c r="DJ8" s="47">
        <v>0</v>
      </c>
      <c r="DK8" s="47">
        <v>0</v>
      </c>
      <c r="DL8" s="47">
        <v>0</v>
      </c>
      <c r="DM8" s="47">
        <v>0</v>
      </c>
      <c r="DN8" s="47">
        <v>0</v>
      </c>
      <c r="DO8" s="47">
        <v>0</v>
      </c>
      <c r="DP8" s="47">
        <v>0</v>
      </c>
      <c r="DQ8" s="47">
        <v>7.1697100000000002</v>
      </c>
      <c r="DR8" s="47">
        <v>0</v>
      </c>
      <c r="DS8" s="47">
        <v>0.31445299999999998</v>
      </c>
      <c r="DT8" s="47">
        <v>0</v>
      </c>
      <c r="DU8" s="47">
        <v>0.4</v>
      </c>
      <c r="DV8" s="47">
        <v>0</v>
      </c>
      <c r="DW8" s="47">
        <v>0</v>
      </c>
      <c r="DX8" s="47">
        <v>5</v>
      </c>
      <c r="DY8" s="47">
        <v>1.7</v>
      </c>
      <c r="DZ8" s="47">
        <v>65.831599999999995</v>
      </c>
      <c r="EA8" s="47">
        <v>1773.12</v>
      </c>
      <c r="EB8" s="47">
        <v>59.4</v>
      </c>
      <c r="EC8" s="47">
        <v>0</v>
      </c>
      <c r="ED8" s="47">
        <v>8</v>
      </c>
    </row>
    <row r="9" spans="1:134" x14ac:dyDescent="0.3">
      <c r="A9" s="10">
        <v>45264.25</v>
      </c>
      <c r="B9" s="47">
        <v>102053</v>
      </c>
      <c r="C9" s="47">
        <v>24135</v>
      </c>
      <c r="D9" s="47">
        <v>10.91</v>
      </c>
      <c r="E9" s="47">
        <v>11742.9</v>
      </c>
      <c r="F9" s="47">
        <v>217.01599999999999</v>
      </c>
      <c r="G9" s="47">
        <v>10.199999999999999</v>
      </c>
      <c r="H9" s="47">
        <v>0</v>
      </c>
      <c r="I9" s="47">
        <v>-4.8194300000000002E-2</v>
      </c>
      <c r="J9" s="47">
        <v>12.1111</v>
      </c>
      <c r="K9" s="47">
        <v>-3.1623199999999998</v>
      </c>
      <c r="L9" s="47">
        <v>1.00146E-4</v>
      </c>
      <c r="M9" s="47">
        <v>9151.73</v>
      </c>
      <c r="N9" s="47">
        <v>223.31700000000001</v>
      </c>
      <c r="O9" s="47">
        <v>32</v>
      </c>
      <c r="P9" s="47">
        <v>0</v>
      </c>
      <c r="Q9" s="47">
        <v>-3.30938E-2</v>
      </c>
      <c r="R9" s="47">
        <v>9.2827199999999994</v>
      </c>
      <c r="S9" s="47">
        <v>-5.5458299999999996</v>
      </c>
      <c r="T9" s="47">
        <v>1.8744899999999999E-4</v>
      </c>
      <c r="U9" s="47">
        <v>7212.29</v>
      </c>
      <c r="V9" s="47">
        <v>238.005</v>
      </c>
      <c r="W9" s="47">
        <v>23.9</v>
      </c>
      <c r="X9" s="47">
        <v>0</v>
      </c>
      <c r="Y9" s="47">
        <v>0.257129</v>
      </c>
      <c r="Z9" s="47">
        <v>9.1554599999999997</v>
      </c>
      <c r="AA9" s="47">
        <v>-5.2374799999999997</v>
      </c>
      <c r="AB9" s="2">
        <v>9.9827499999999999E-5</v>
      </c>
      <c r="AC9" s="47">
        <v>5616.04</v>
      </c>
      <c r="AD9" s="47">
        <v>250.65199999999999</v>
      </c>
      <c r="AE9" s="47">
        <v>15.1</v>
      </c>
      <c r="AF9" s="47">
        <v>0</v>
      </c>
      <c r="AG9" s="47">
        <v>0.12948399999999999</v>
      </c>
      <c r="AH9" s="47">
        <v>8.9128100000000003</v>
      </c>
      <c r="AI9" s="47">
        <v>-4.6307499999999999</v>
      </c>
      <c r="AJ9" s="47">
        <v>1.06012E-4</v>
      </c>
      <c r="AK9" s="47">
        <v>4249.8999999999996</v>
      </c>
      <c r="AL9" s="47">
        <v>261.51600000000002</v>
      </c>
      <c r="AM9" s="47">
        <v>12.4</v>
      </c>
      <c r="AN9" s="47">
        <v>0</v>
      </c>
      <c r="AO9" s="47">
        <v>-4.8244099999999998E-2</v>
      </c>
      <c r="AP9" s="47">
        <v>7.1676599999999997</v>
      </c>
      <c r="AQ9" s="47">
        <v>-3.0168599999999999</v>
      </c>
      <c r="AR9" s="2">
        <v>7.9691199999999994E-5</v>
      </c>
      <c r="AS9" s="47">
        <v>3049.26</v>
      </c>
      <c r="AT9" s="47">
        <v>270.04500000000002</v>
      </c>
      <c r="AU9" s="47">
        <v>4.5999999999999996</v>
      </c>
      <c r="AV9" s="47">
        <v>0</v>
      </c>
      <c r="AW9" s="47">
        <v>3.3628900000000003E-2</v>
      </c>
      <c r="AX9" s="47">
        <v>3.1323799999999999</v>
      </c>
      <c r="AY9" s="47">
        <v>-4.1043099999999999</v>
      </c>
      <c r="AZ9" s="2">
        <v>5.6654699999999998E-5</v>
      </c>
      <c r="BA9" s="47">
        <v>1499.99</v>
      </c>
      <c r="BB9" s="47">
        <v>275.37700000000001</v>
      </c>
      <c r="BC9" s="47">
        <v>54.3</v>
      </c>
      <c r="BD9" s="47">
        <v>0</v>
      </c>
      <c r="BE9" s="47">
        <v>0.212561</v>
      </c>
      <c r="BF9" s="47">
        <v>-0.45136700000000002</v>
      </c>
      <c r="BG9" s="47">
        <v>-6.1562799999999998</v>
      </c>
      <c r="BH9" s="2">
        <v>9.8657200000000001E-5</v>
      </c>
      <c r="BI9" s="47">
        <v>812.94</v>
      </c>
      <c r="BJ9" s="47">
        <v>278.262</v>
      </c>
      <c r="BK9" s="47">
        <v>83.7</v>
      </c>
      <c r="BL9" s="47">
        <v>0</v>
      </c>
      <c r="BM9" s="47">
        <v>0.149114</v>
      </c>
      <c r="BN9" s="47">
        <v>0.941218</v>
      </c>
      <c r="BO9" s="47">
        <v>-11.4956</v>
      </c>
      <c r="BP9" s="2">
        <v>2.4044099999999999E-5</v>
      </c>
      <c r="BQ9" s="47">
        <v>594.36400000000003</v>
      </c>
      <c r="BR9" s="47">
        <v>280.101</v>
      </c>
      <c r="BS9" s="47">
        <v>80.099999999999994</v>
      </c>
      <c r="BT9" s="47">
        <v>0</v>
      </c>
      <c r="BU9" s="47">
        <v>-3.7597199999999997E-2</v>
      </c>
      <c r="BV9" s="47">
        <v>1.5086599999999999</v>
      </c>
      <c r="BW9" s="47">
        <v>-11.9496</v>
      </c>
      <c r="BX9" s="2">
        <v>6.6394699999999996E-5</v>
      </c>
      <c r="BY9" s="47">
        <v>3</v>
      </c>
      <c r="BZ9" s="47">
        <v>379.94600000000003</v>
      </c>
      <c r="CA9" s="47">
        <v>282.07100000000003</v>
      </c>
      <c r="CB9" s="47">
        <v>73.099999999999994</v>
      </c>
      <c r="CC9" s="47">
        <v>0</v>
      </c>
      <c r="CD9" s="47">
        <v>-0.22575000000000001</v>
      </c>
      <c r="CE9" s="47">
        <v>2.0531700000000002</v>
      </c>
      <c r="CF9" s="47">
        <v>-11.804399999999999</v>
      </c>
      <c r="CG9" s="2">
        <v>7.03213E-5</v>
      </c>
      <c r="CH9" s="47">
        <v>283.71699999999998</v>
      </c>
      <c r="CI9" s="47">
        <v>68.3</v>
      </c>
      <c r="CJ9" s="47">
        <v>0</v>
      </c>
      <c r="CK9" s="47">
        <v>-0.27074999999999999</v>
      </c>
      <c r="CL9" s="47">
        <v>2.34355</v>
      </c>
      <c r="CM9" s="47">
        <v>-9.7371200000000009</v>
      </c>
      <c r="CN9" s="2">
        <v>-4.3973399999999996E-6</v>
      </c>
      <c r="CO9" s="47">
        <v>169.56399999999999</v>
      </c>
      <c r="CP9" s="47">
        <v>55.5794</v>
      </c>
      <c r="CQ9" s="47">
        <v>281.99799999999999</v>
      </c>
      <c r="CR9" s="47">
        <v>0</v>
      </c>
      <c r="CS9" s="47">
        <v>45.1053</v>
      </c>
      <c r="CT9" s="47">
        <v>283.755</v>
      </c>
      <c r="CU9" s="47">
        <v>278.60199999999998</v>
      </c>
      <c r="CV9" s="47">
        <v>70.599999999999994</v>
      </c>
      <c r="CW9" s="47">
        <v>1.73445</v>
      </c>
      <c r="CX9" s="47">
        <v>-6.0012699999999999</v>
      </c>
      <c r="CY9" s="47">
        <v>-50</v>
      </c>
      <c r="CZ9" s="47">
        <v>0</v>
      </c>
      <c r="DA9" s="47">
        <v>0</v>
      </c>
      <c r="DB9" s="47">
        <v>0</v>
      </c>
      <c r="DC9" s="47">
        <v>0</v>
      </c>
      <c r="DD9" s="47">
        <v>0</v>
      </c>
      <c r="DE9" s="47">
        <v>6.25E-2</v>
      </c>
      <c r="DF9" s="47">
        <v>0</v>
      </c>
      <c r="DG9" s="47">
        <v>6.25E-2</v>
      </c>
      <c r="DH9" s="47">
        <v>0</v>
      </c>
      <c r="DI9" s="47">
        <v>0</v>
      </c>
      <c r="DJ9" s="47">
        <v>0</v>
      </c>
      <c r="DK9" s="47">
        <v>0</v>
      </c>
      <c r="DL9" s="47">
        <v>0</v>
      </c>
      <c r="DM9" s="47">
        <v>0</v>
      </c>
      <c r="DN9" s="47">
        <v>0</v>
      </c>
      <c r="DO9" s="47">
        <v>0</v>
      </c>
      <c r="DP9" s="47">
        <v>148</v>
      </c>
      <c r="DQ9" s="47">
        <v>7.3030099999999996</v>
      </c>
      <c r="DR9" s="47">
        <v>0</v>
      </c>
      <c r="DS9" s="47">
        <v>-0.23571800000000001</v>
      </c>
      <c r="DT9" s="47">
        <v>0</v>
      </c>
      <c r="DU9" s="47">
        <v>0.2</v>
      </c>
      <c r="DV9" s="47">
        <v>0</v>
      </c>
      <c r="DW9" s="47">
        <v>0</v>
      </c>
      <c r="DX9" s="47">
        <v>0</v>
      </c>
      <c r="DY9" s="47">
        <v>2.5</v>
      </c>
      <c r="DZ9" s="47">
        <v>58.584400000000002</v>
      </c>
      <c r="EA9" s="47">
        <v>1861.76</v>
      </c>
      <c r="EB9" s="47">
        <v>44.5</v>
      </c>
      <c r="EC9" s="47">
        <v>0</v>
      </c>
      <c r="ED9" s="47">
        <v>9</v>
      </c>
    </row>
    <row r="10" spans="1:134" x14ac:dyDescent="0.3">
      <c r="A10" s="10">
        <v>45264.375</v>
      </c>
      <c r="B10" s="47">
        <v>102128</v>
      </c>
      <c r="C10" s="47">
        <v>24134.799999999999</v>
      </c>
      <c r="D10" s="47">
        <v>7.9150400000000003</v>
      </c>
      <c r="E10" s="47">
        <v>11763.6</v>
      </c>
      <c r="F10" s="47">
        <v>215.34100000000001</v>
      </c>
      <c r="G10" s="47">
        <v>20.100000000000001</v>
      </c>
      <c r="H10" s="47">
        <v>0</v>
      </c>
      <c r="I10" s="47">
        <v>-1.52979E-2</v>
      </c>
      <c r="J10" s="47">
        <v>13.145300000000001</v>
      </c>
      <c r="K10" s="47">
        <v>-4.7891300000000001</v>
      </c>
      <c r="L10" s="47">
        <v>1.3479799999999999E-4</v>
      </c>
      <c r="M10" s="47">
        <v>9179.32</v>
      </c>
      <c r="N10" s="47">
        <v>223.98599999999999</v>
      </c>
      <c r="O10" s="47">
        <v>39.299999999999997</v>
      </c>
      <c r="P10" s="47">
        <v>0</v>
      </c>
      <c r="Q10" s="47">
        <v>5.3659199999999997E-2</v>
      </c>
      <c r="R10" s="47">
        <v>6.71957</v>
      </c>
      <c r="S10" s="47">
        <v>-18.713000000000001</v>
      </c>
      <c r="T10" s="47">
        <v>2.55247E-4</v>
      </c>
      <c r="U10" s="47">
        <v>7231.38</v>
      </c>
      <c r="V10" s="47">
        <v>238.136</v>
      </c>
      <c r="W10" s="47">
        <v>25.3</v>
      </c>
      <c r="X10" s="47">
        <v>0</v>
      </c>
      <c r="Y10" s="47">
        <v>0.21057400000000001</v>
      </c>
      <c r="Z10" s="47">
        <v>5.5940000000000003</v>
      </c>
      <c r="AA10" s="47">
        <v>-9.1168200000000006</v>
      </c>
      <c r="AB10" s="47">
        <v>1.5325500000000001E-4</v>
      </c>
      <c r="AC10" s="47">
        <v>5634.43</v>
      </c>
      <c r="AD10" s="47">
        <v>251.732</v>
      </c>
      <c r="AE10" s="47">
        <v>16.100000000000001</v>
      </c>
      <c r="AF10" s="47">
        <v>0</v>
      </c>
      <c r="AG10" s="47">
        <v>0.189779</v>
      </c>
      <c r="AH10" s="47">
        <v>4.70411</v>
      </c>
      <c r="AI10" s="47">
        <v>-7.9110100000000001</v>
      </c>
      <c r="AJ10" s="2">
        <v>5.5319799999999998E-5</v>
      </c>
      <c r="AK10" s="47">
        <v>4263.16</v>
      </c>
      <c r="AL10" s="47">
        <v>261.83100000000002</v>
      </c>
      <c r="AM10" s="47">
        <v>10.3</v>
      </c>
      <c r="AN10" s="47">
        <v>0</v>
      </c>
      <c r="AO10" s="47">
        <v>0.114094</v>
      </c>
      <c r="AP10" s="47">
        <v>6.3643400000000003</v>
      </c>
      <c r="AQ10" s="47">
        <v>-2.1984499999999998</v>
      </c>
      <c r="AR10" s="47">
        <v>1.02326E-4</v>
      </c>
      <c r="AS10" s="47">
        <v>3061.61</v>
      </c>
      <c r="AT10" s="47">
        <v>270.37400000000002</v>
      </c>
      <c r="AU10" s="47">
        <v>3.8</v>
      </c>
      <c r="AV10" s="47">
        <v>0</v>
      </c>
      <c r="AW10" s="47">
        <v>4.7099599999999998E-2</v>
      </c>
      <c r="AX10" s="47">
        <v>2.6321099999999999</v>
      </c>
      <c r="AY10" s="47">
        <v>-0.39510699999999999</v>
      </c>
      <c r="AZ10" s="47">
        <v>1.10216E-4</v>
      </c>
      <c r="BA10" s="47">
        <v>1507.12</v>
      </c>
      <c r="BB10" s="47">
        <v>275.65199999999999</v>
      </c>
      <c r="BC10" s="47">
        <v>47.8</v>
      </c>
      <c r="BD10" s="47">
        <v>0</v>
      </c>
      <c r="BE10" s="47">
        <v>-3.1651400000000003E-2</v>
      </c>
      <c r="BF10" s="47">
        <v>0.23958499999999999</v>
      </c>
      <c r="BG10" s="47">
        <v>-4.2039499999999999</v>
      </c>
      <c r="BH10" s="2">
        <v>7.3684599999999996E-5</v>
      </c>
      <c r="BI10" s="47">
        <v>820.10900000000004</v>
      </c>
      <c r="BJ10" s="47">
        <v>278.26299999999998</v>
      </c>
      <c r="BK10" s="47">
        <v>81.400000000000006</v>
      </c>
      <c r="BL10" s="47">
        <v>0</v>
      </c>
      <c r="BM10" s="47">
        <v>4.7132800000000002E-2</v>
      </c>
      <c r="BN10" s="47">
        <v>0.74201899999999998</v>
      </c>
      <c r="BO10" s="47">
        <v>-8.9343400000000006</v>
      </c>
      <c r="BP10" s="2">
        <v>3.4725599999999998E-5</v>
      </c>
      <c r="BQ10" s="47">
        <v>601.471</v>
      </c>
      <c r="BR10" s="47">
        <v>280.29300000000001</v>
      </c>
      <c r="BS10" s="47">
        <v>74.099999999999994</v>
      </c>
      <c r="BT10" s="47">
        <v>0</v>
      </c>
      <c r="BU10" s="47">
        <v>-3.8137200000000003E-2</v>
      </c>
      <c r="BV10" s="47">
        <v>0.88659900000000003</v>
      </c>
      <c r="BW10" s="47">
        <v>-9.3513099999999998</v>
      </c>
      <c r="BX10" s="2">
        <v>3.4725599999999998E-5</v>
      </c>
      <c r="BY10" s="47">
        <v>3</v>
      </c>
      <c r="BZ10" s="47">
        <v>386.96800000000002</v>
      </c>
      <c r="CA10" s="47">
        <v>282.32900000000001</v>
      </c>
      <c r="CB10" s="47">
        <v>66.7</v>
      </c>
      <c r="CC10" s="47">
        <v>0</v>
      </c>
      <c r="CD10" s="47">
        <v>-0.13092999999999999</v>
      </c>
      <c r="CE10" s="47">
        <v>1.0103800000000001</v>
      </c>
      <c r="CF10" s="47">
        <v>-9.5916899999999998</v>
      </c>
      <c r="CG10" s="2">
        <v>3.53721E-5</v>
      </c>
      <c r="CH10" s="47">
        <v>284.39699999999999</v>
      </c>
      <c r="CI10" s="47">
        <v>60.2</v>
      </c>
      <c r="CJ10" s="47">
        <v>0</v>
      </c>
      <c r="CK10" s="47">
        <v>-0.21193000000000001</v>
      </c>
      <c r="CL10" s="47">
        <v>1.09067</v>
      </c>
      <c r="CM10" s="47">
        <v>-9.3114399999999993</v>
      </c>
      <c r="CN10" s="2">
        <v>2.54091E-5</v>
      </c>
      <c r="CO10" s="47">
        <v>176.37700000000001</v>
      </c>
      <c r="CP10" s="47">
        <v>55.5794</v>
      </c>
      <c r="CQ10" s="47">
        <v>288.51400000000001</v>
      </c>
      <c r="CR10" s="47">
        <v>0</v>
      </c>
      <c r="CS10" s="47">
        <v>223.96700000000001</v>
      </c>
      <c r="CT10" s="47">
        <v>286.16500000000002</v>
      </c>
      <c r="CU10" s="47">
        <v>277.93799999999999</v>
      </c>
      <c r="CV10" s="47">
        <v>57.2</v>
      </c>
      <c r="CW10" s="47">
        <v>0.89749000000000001</v>
      </c>
      <c r="CX10" s="47">
        <v>-7.1235799999999996</v>
      </c>
      <c r="CY10" s="47">
        <v>-50</v>
      </c>
      <c r="CZ10" s="47">
        <v>0</v>
      </c>
      <c r="DA10" s="47">
        <v>0</v>
      </c>
      <c r="DB10" s="47">
        <v>0</v>
      </c>
      <c r="DC10" s="47">
        <v>0</v>
      </c>
      <c r="DD10" s="47">
        <v>0</v>
      </c>
      <c r="DE10" s="47">
        <v>6.25E-2</v>
      </c>
      <c r="DF10" s="47">
        <v>0</v>
      </c>
      <c r="DG10" s="47">
        <v>6.25E-2</v>
      </c>
      <c r="DH10" s="47">
        <v>0</v>
      </c>
      <c r="DI10" s="47">
        <v>0</v>
      </c>
      <c r="DJ10" s="47">
        <v>0</v>
      </c>
      <c r="DK10" s="47">
        <v>0</v>
      </c>
      <c r="DL10" s="47">
        <v>0</v>
      </c>
      <c r="DM10" s="47">
        <v>0</v>
      </c>
      <c r="DN10" s="47">
        <v>0</v>
      </c>
      <c r="DO10" s="47">
        <v>0</v>
      </c>
      <c r="DP10" s="47">
        <v>10800</v>
      </c>
      <c r="DQ10" s="47">
        <v>7.8592500000000003</v>
      </c>
      <c r="DR10" s="47">
        <v>0</v>
      </c>
      <c r="DS10" s="47">
        <v>-0.18487500000000001</v>
      </c>
      <c r="DT10" s="47">
        <v>0</v>
      </c>
      <c r="DU10" s="47">
        <v>0</v>
      </c>
      <c r="DV10" s="47">
        <v>0</v>
      </c>
      <c r="DW10" s="47">
        <v>0</v>
      </c>
      <c r="DX10" s="47">
        <v>0</v>
      </c>
      <c r="DY10" s="47">
        <v>0</v>
      </c>
      <c r="DZ10" s="47">
        <v>60.425899999999999</v>
      </c>
      <c r="EA10" s="47">
        <v>2522.2399999999998</v>
      </c>
      <c r="EB10" s="47">
        <v>4.7</v>
      </c>
      <c r="EC10" s="47">
        <v>0</v>
      </c>
      <c r="ED10" s="47">
        <v>10</v>
      </c>
    </row>
    <row r="11" spans="1:134" x14ac:dyDescent="0.3">
      <c r="A11" s="10">
        <v>45264.5</v>
      </c>
      <c r="B11" s="47">
        <v>102005</v>
      </c>
      <c r="C11" s="47">
        <v>24134.9</v>
      </c>
      <c r="D11" s="47">
        <v>7.1009500000000001</v>
      </c>
      <c r="E11" s="47">
        <v>11771.4</v>
      </c>
      <c r="F11" s="47">
        <v>214.6</v>
      </c>
      <c r="G11" s="47">
        <v>27.6</v>
      </c>
      <c r="H11" s="47">
        <v>0</v>
      </c>
      <c r="I11" s="47">
        <v>8.8837900000000008E-3</v>
      </c>
      <c r="J11" s="47">
        <v>10.6568</v>
      </c>
      <c r="K11" s="47">
        <v>-4.2454099999999997</v>
      </c>
      <c r="L11" s="47">
        <v>1.3318600000000001E-4</v>
      </c>
      <c r="M11" s="47">
        <v>9197.51</v>
      </c>
      <c r="N11" s="47">
        <v>224.131</v>
      </c>
      <c r="O11" s="47">
        <v>56.9</v>
      </c>
      <c r="P11" s="47">
        <v>0</v>
      </c>
      <c r="Q11" s="47">
        <v>-6.9199200000000004E-3</v>
      </c>
      <c r="R11" s="47">
        <v>6.7261300000000004</v>
      </c>
      <c r="S11" s="47">
        <v>-28.006900000000002</v>
      </c>
      <c r="T11" s="2">
        <v>-9.0956299999999995E-5</v>
      </c>
      <c r="U11" s="47">
        <v>7237.98</v>
      </c>
      <c r="V11" s="47">
        <v>240.80500000000001</v>
      </c>
      <c r="W11" s="47">
        <v>13.3</v>
      </c>
      <c r="X11" s="47">
        <v>0</v>
      </c>
      <c r="Y11" s="47">
        <v>0.13733200000000001</v>
      </c>
      <c r="Z11" s="47">
        <v>-0.68069500000000005</v>
      </c>
      <c r="AA11" s="47">
        <v>-11.950200000000001</v>
      </c>
      <c r="AB11" s="2">
        <v>6.7251799999999999E-5</v>
      </c>
      <c r="AC11" s="47">
        <v>5633.48</v>
      </c>
      <c r="AD11" s="47">
        <v>251.68600000000001</v>
      </c>
      <c r="AE11" s="47">
        <v>18.5</v>
      </c>
      <c r="AF11" s="47">
        <v>0</v>
      </c>
      <c r="AG11" s="47">
        <v>0.32510699999999998</v>
      </c>
      <c r="AH11" s="47">
        <v>7.1426100000000003</v>
      </c>
      <c r="AI11" s="47">
        <v>-4.3122400000000001</v>
      </c>
      <c r="AJ11" s="2">
        <v>4.1980200000000002E-5</v>
      </c>
      <c r="AK11" s="47">
        <v>4258.3500000000004</v>
      </c>
      <c r="AL11" s="47">
        <v>262.52199999999999</v>
      </c>
      <c r="AM11" s="47">
        <v>7</v>
      </c>
      <c r="AN11" s="47">
        <v>0</v>
      </c>
      <c r="AO11" s="47">
        <v>0.34539300000000001</v>
      </c>
      <c r="AP11" s="47">
        <v>5.2777500000000002</v>
      </c>
      <c r="AQ11" s="47">
        <v>-1.3140499999999999</v>
      </c>
      <c r="AR11" s="2">
        <v>8.6826399999999999E-5</v>
      </c>
      <c r="AS11" s="47">
        <v>3055.94</v>
      </c>
      <c r="AT11" s="47">
        <v>270.52600000000001</v>
      </c>
      <c r="AU11" s="47">
        <v>4.7</v>
      </c>
      <c r="AV11" s="47">
        <v>0</v>
      </c>
      <c r="AW11" s="47">
        <v>5.9117200000000002E-2</v>
      </c>
      <c r="AX11" s="47">
        <v>4.8960900000000001</v>
      </c>
      <c r="AY11" s="47">
        <v>0.67533900000000002</v>
      </c>
      <c r="AZ11" s="47">
        <v>1.16067E-4</v>
      </c>
      <c r="BA11" s="47">
        <v>1497.51</v>
      </c>
      <c r="BB11" s="47">
        <v>276.32299999999998</v>
      </c>
      <c r="BC11" s="47">
        <v>34.9</v>
      </c>
      <c r="BD11" s="47">
        <v>0</v>
      </c>
      <c r="BE11" s="47">
        <v>-0.10390000000000001</v>
      </c>
      <c r="BF11" s="47">
        <v>-5.4875500000000001E-2</v>
      </c>
      <c r="BG11" s="47">
        <v>-2.1690800000000001</v>
      </c>
      <c r="BH11" s="2">
        <v>6.6474099999999994E-5</v>
      </c>
      <c r="BI11" s="47">
        <v>810.36199999999997</v>
      </c>
      <c r="BJ11" s="47">
        <v>278.392</v>
      </c>
      <c r="BK11" s="47">
        <v>78.900000000000006</v>
      </c>
      <c r="BL11" s="47">
        <v>0</v>
      </c>
      <c r="BM11" s="2">
        <v>7.2265600000000001E-5</v>
      </c>
      <c r="BN11" s="47">
        <v>0.97179400000000005</v>
      </c>
      <c r="BO11" s="47">
        <v>-7.8379000000000003</v>
      </c>
      <c r="BP11" s="2">
        <v>3.3090699999999998E-5</v>
      </c>
      <c r="BQ11" s="47">
        <v>591.66700000000003</v>
      </c>
      <c r="BR11" s="47">
        <v>280.41800000000001</v>
      </c>
      <c r="BS11" s="47">
        <v>71.5</v>
      </c>
      <c r="BT11" s="47">
        <v>0</v>
      </c>
      <c r="BU11" s="47">
        <v>-2.4658699999999999E-2</v>
      </c>
      <c r="BV11" s="47">
        <v>0.888154</v>
      </c>
      <c r="BW11" s="47">
        <v>-8.3222500000000004</v>
      </c>
      <c r="BX11" s="2">
        <v>2.37589E-5</v>
      </c>
      <c r="BY11" s="47">
        <v>3</v>
      </c>
      <c r="BZ11" s="47">
        <v>377.09</v>
      </c>
      <c r="CA11" s="47">
        <v>282.45999999999998</v>
      </c>
      <c r="CB11" s="47">
        <v>64.5</v>
      </c>
      <c r="CC11" s="47">
        <v>0</v>
      </c>
      <c r="CD11" s="47">
        <v>-8.8124999999999995E-2</v>
      </c>
      <c r="CE11" s="47">
        <v>0.73802199999999996</v>
      </c>
      <c r="CF11" s="47">
        <v>-8.6461199999999998</v>
      </c>
      <c r="CG11" s="2">
        <v>1.87399E-5</v>
      </c>
      <c r="CH11" s="47">
        <v>284.55</v>
      </c>
      <c r="CI11" s="47">
        <v>58.1</v>
      </c>
      <c r="CJ11" s="47">
        <v>0</v>
      </c>
      <c r="CK11" s="47">
        <v>-0.182058</v>
      </c>
      <c r="CL11" s="47">
        <v>0.54242199999999996</v>
      </c>
      <c r="CM11" s="47">
        <v>-8.51126</v>
      </c>
      <c r="CN11" s="2">
        <v>9.14343E-6</v>
      </c>
      <c r="CO11" s="47">
        <v>166.40899999999999</v>
      </c>
      <c r="CP11" s="47">
        <v>55.5794</v>
      </c>
      <c r="CQ11" s="47">
        <v>289.86900000000003</v>
      </c>
      <c r="CR11" s="47">
        <v>0</v>
      </c>
      <c r="CS11" s="47">
        <v>255.09299999999999</v>
      </c>
      <c r="CT11" s="47">
        <v>286.42599999999999</v>
      </c>
      <c r="CU11" s="47">
        <v>277.60700000000003</v>
      </c>
      <c r="CV11" s="47">
        <v>54.8</v>
      </c>
      <c r="CW11" s="47">
        <v>0.32750000000000001</v>
      </c>
      <c r="CX11" s="47">
        <v>-6.7809400000000002</v>
      </c>
      <c r="CY11" s="47">
        <v>-50</v>
      </c>
      <c r="CZ11" s="47">
        <v>0</v>
      </c>
      <c r="DA11" s="47">
        <v>0</v>
      </c>
      <c r="DB11" s="47">
        <v>0</v>
      </c>
      <c r="DC11" s="47">
        <v>0</v>
      </c>
      <c r="DD11" s="47">
        <v>0</v>
      </c>
      <c r="DE11" s="47">
        <v>6.25E-2</v>
      </c>
      <c r="DF11" s="47">
        <v>0</v>
      </c>
      <c r="DG11" s="47">
        <v>6.25E-2</v>
      </c>
      <c r="DH11" s="47">
        <v>0</v>
      </c>
      <c r="DI11" s="47">
        <v>0</v>
      </c>
      <c r="DJ11" s="47">
        <v>0</v>
      </c>
      <c r="DK11" s="47">
        <v>0</v>
      </c>
      <c r="DL11" s="47">
        <v>0</v>
      </c>
      <c r="DM11" s="47">
        <v>0</v>
      </c>
      <c r="DN11" s="47">
        <v>0</v>
      </c>
      <c r="DO11" s="47">
        <v>0</v>
      </c>
      <c r="DP11" s="47">
        <v>21600</v>
      </c>
      <c r="DQ11" s="47">
        <v>7.9863600000000003</v>
      </c>
      <c r="DR11" s="47">
        <v>0</v>
      </c>
      <c r="DS11" s="47">
        <v>-0.119507</v>
      </c>
      <c r="DT11" s="47">
        <v>0</v>
      </c>
      <c r="DU11" s="47">
        <v>0</v>
      </c>
      <c r="DV11" s="47">
        <v>0</v>
      </c>
      <c r="DW11" s="47">
        <v>0</v>
      </c>
      <c r="DX11" s="47">
        <v>5</v>
      </c>
      <c r="DY11" s="47">
        <v>0.8</v>
      </c>
      <c r="DZ11" s="47">
        <v>97.9846</v>
      </c>
      <c r="EA11" s="47">
        <v>2598.4</v>
      </c>
      <c r="EB11" s="47">
        <v>3.8</v>
      </c>
      <c r="EC11" s="47">
        <v>0</v>
      </c>
      <c r="ED11" s="47">
        <v>11</v>
      </c>
    </row>
    <row r="12" spans="1:134" x14ac:dyDescent="0.3">
      <c r="A12" s="10">
        <v>45264.625</v>
      </c>
      <c r="B12" s="47">
        <v>101986</v>
      </c>
      <c r="C12" s="47">
        <v>24135.1</v>
      </c>
      <c r="D12" s="47">
        <v>7.11313</v>
      </c>
      <c r="E12" s="47">
        <v>11785.6</v>
      </c>
      <c r="F12" s="47">
        <v>213.30199999999999</v>
      </c>
      <c r="G12" s="47">
        <v>38.200000000000003</v>
      </c>
      <c r="H12" s="47">
        <v>0</v>
      </c>
      <c r="I12" s="47">
        <v>-6.6297900000000007E-2</v>
      </c>
      <c r="J12" s="47">
        <v>10.8606</v>
      </c>
      <c r="K12" s="47">
        <v>-7.3976100000000002</v>
      </c>
      <c r="L12" s="47">
        <v>1.45656E-4</v>
      </c>
      <c r="M12" s="47">
        <v>9219.17</v>
      </c>
      <c r="N12" s="47">
        <v>224.24199999999999</v>
      </c>
      <c r="O12" s="47">
        <v>81.7</v>
      </c>
      <c r="P12" s="47">
        <v>5</v>
      </c>
      <c r="Q12" s="47">
        <v>0.197406</v>
      </c>
      <c r="R12" s="47">
        <v>8.9262700000000006</v>
      </c>
      <c r="S12" s="47">
        <v>-19.990100000000002</v>
      </c>
      <c r="T12" s="2">
        <v>4.3677899999999997E-5</v>
      </c>
      <c r="U12" s="47">
        <v>7256.96</v>
      </c>
      <c r="V12" s="47">
        <v>241.63399999999999</v>
      </c>
      <c r="W12" s="47">
        <v>23.8</v>
      </c>
      <c r="X12" s="47">
        <v>0</v>
      </c>
      <c r="Y12" s="47">
        <v>0.39981100000000003</v>
      </c>
      <c r="Z12" s="47">
        <v>4.9867800000000004</v>
      </c>
      <c r="AA12" s="47">
        <v>-10.0063</v>
      </c>
      <c r="AB12" s="2">
        <v>5.4890699999999999E-5</v>
      </c>
      <c r="AC12" s="47">
        <v>5640.01</v>
      </c>
      <c r="AD12" s="47">
        <v>252.709</v>
      </c>
      <c r="AE12" s="47">
        <v>12.3</v>
      </c>
      <c r="AF12" s="47">
        <v>0</v>
      </c>
      <c r="AG12" s="47">
        <v>0.36460199999999998</v>
      </c>
      <c r="AH12" s="47">
        <v>6.1810099999999997</v>
      </c>
      <c r="AI12" s="47">
        <v>-3.9493299999999998</v>
      </c>
      <c r="AJ12" s="2">
        <v>6.4501500000000006E-5</v>
      </c>
      <c r="AK12" s="47">
        <v>4261.55</v>
      </c>
      <c r="AL12" s="47">
        <v>263.67700000000002</v>
      </c>
      <c r="AM12" s="47">
        <v>4.4000000000000004</v>
      </c>
      <c r="AN12" s="47">
        <v>0</v>
      </c>
      <c r="AO12" s="47">
        <v>1.05605E-2</v>
      </c>
      <c r="AP12" s="47">
        <v>4.8261500000000002</v>
      </c>
      <c r="AQ12" s="47">
        <v>1.1769799999999999</v>
      </c>
      <c r="AR12" s="2">
        <v>8.1962199999999999E-5</v>
      </c>
      <c r="AS12" s="47">
        <v>3055.04</v>
      </c>
      <c r="AT12" s="47">
        <v>271.07600000000002</v>
      </c>
      <c r="AU12" s="47">
        <v>3.9</v>
      </c>
      <c r="AV12" s="47">
        <v>0</v>
      </c>
      <c r="AW12" s="47">
        <v>-6.0812499999999999E-2</v>
      </c>
      <c r="AX12" s="47">
        <v>4.0336999999999996</v>
      </c>
      <c r="AY12" s="47">
        <v>2.49796</v>
      </c>
      <c r="AZ12" s="2">
        <v>7.5860500000000003E-5</v>
      </c>
      <c r="BA12" s="47">
        <v>1495.15</v>
      </c>
      <c r="BB12" s="47">
        <v>276.892</v>
      </c>
      <c r="BC12" s="47">
        <v>28.4</v>
      </c>
      <c r="BD12" s="47">
        <v>0</v>
      </c>
      <c r="BE12" s="47">
        <v>0.113579</v>
      </c>
      <c r="BF12" s="47">
        <v>0.68227800000000005</v>
      </c>
      <c r="BG12" s="47">
        <v>0.26383099999999998</v>
      </c>
      <c r="BH12" s="2">
        <v>9.6037800000000004E-5</v>
      </c>
      <c r="BI12" s="47">
        <v>807.18600000000004</v>
      </c>
      <c r="BJ12" s="47">
        <v>278.00400000000002</v>
      </c>
      <c r="BK12" s="47">
        <v>81.099999999999994</v>
      </c>
      <c r="BL12" s="47">
        <v>0</v>
      </c>
      <c r="BM12" s="47">
        <v>0.334449</v>
      </c>
      <c r="BN12" s="47">
        <v>1.6834199999999999</v>
      </c>
      <c r="BO12" s="47">
        <v>-6.5030700000000001</v>
      </c>
      <c r="BP12" s="2">
        <v>6.2089700000000003E-5</v>
      </c>
      <c r="BQ12" s="47">
        <v>588.84500000000003</v>
      </c>
      <c r="BR12" s="47">
        <v>279.88099999999997</v>
      </c>
      <c r="BS12" s="47">
        <v>76.3</v>
      </c>
      <c r="BT12" s="47">
        <v>0</v>
      </c>
      <c r="BU12" s="47">
        <v>0.23121</v>
      </c>
      <c r="BV12" s="47">
        <v>1.5813299999999999</v>
      </c>
      <c r="BW12" s="47">
        <v>-7.3470899999999997</v>
      </c>
      <c r="BX12" s="2">
        <v>3.4175399999999998E-5</v>
      </c>
      <c r="BY12" s="47">
        <v>2</v>
      </c>
      <c r="BZ12" s="47">
        <v>374.61500000000001</v>
      </c>
      <c r="CA12" s="47">
        <v>281.93400000000003</v>
      </c>
      <c r="CB12" s="47">
        <v>68.599999999999994</v>
      </c>
      <c r="CC12" s="47">
        <v>0</v>
      </c>
      <c r="CD12" s="47">
        <v>5.9622099999999997E-2</v>
      </c>
      <c r="CE12" s="47">
        <v>1.3792500000000001</v>
      </c>
      <c r="CF12" s="47">
        <v>-7.5065499999999998</v>
      </c>
      <c r="CG12" s="2">
        <v>2.3200000000000001E-5</v>
      </c>
      <c r="CH12" s="47">
        <v>283.91899999999998</v>
      </c>
      <c r="CI12" s="47">
        <v>62.4</v>
      </c>
      <c r="CJ12" s="47">
        <v>0</v>
      </c>
      <c r="CK12" s="47">
        <v>-0.11076999999999999</v>
      </c>
      <c r="CL12" s="47">
        <v>1.11805</v>
      </c>
      <c r="CM12" s="47">
        <v>-6.8391799999999998</v>
      </c>
      <c r="CN12" s="2">
        <v>1.3854499999999999E-5</v>
      </c>
      <c r="CO12" s="47">
        <v>164.30099999999999</v>
      </c>
      <c r="CP12" s="47">
        <v>55.5794</v>
      </c>
      <c r="CQ12" s="47">
        <v>283.58800000000002</v>
      </c>
      <c r="CR12" s="47">
        <v>0</v>
      </c>
      <c r="CS12" s="47">
        <v>64.973299999999995</v>
      </c>
      <c r="CT12" s="47">
        <v>284.50400000000002</v>
      </c>
      <c r="CU12" s="47">
        <v>277.80200000000002</v>
      </c>
      <c r="CV12" s="47">
        <v>63.3</v>
      </c>
      <c r="CW12" s="47">
        <v>0.76960899999999999</v>
      </c>
      <c r="CX12" s="47">
        <v>-4.7427000000000001</v>
      </c>
      <c r="CY12" s="47">
        <v>-50</v>
      </c>
      <c r="CZ12" s="47">
        <v>0</v>
      </c>
      <c r="DA12" s="47">
        <v>0</v>
      </c>
      <c r="DB12" s="47">
        <v>0</v>
      </c>
      <c r="DC12" s="47">
        <v>0</v>
      </c>
      <c r="DD12" s="47">
        <v>0</v>
      </c>
      <c r="DE12" s="47">
        <v>6.25E-2</v>
      </c>
      <c r="DF12" s="47">
        <v>0</v>
      </c>
      <c r="DG12" s="47">
        <v>6.25E-2</v>
      </c>
      <c r="DH12" s="47">
        <v>0</v>
      </c>
      <c r="DI12" s="47">
        <v>0</v>
      </c>
      <c r="DJ12" s="47">
        <v>0</v>
      </c>
      <c r="DK12" s="47">
        <v>0</v>
      </c>
      <c r="DL12" s="47">
        <v>0</v>
      </c>
      <c r="DM12" s="47">
        <v>0</v>
      </c>
      <c r="DN12" s="47">
        <v>0</v>
      </c>
      <c r="DO12" s="47">
        <v>0</v>
      </c>
      <c r="DP12" s="47">
        <v>10800</v>
      </c>
      <c r="DQ12" s="47">
        <v>9.5384499999999992</v>
      </c>
      <c r="DR12" s="47">
        <v>0</v>
      </c>
      <c r="DS12" s="47">
        <v>3.9746099999999999E-2</v>
      </c>
      <c r="DT12" s="47">
        <v>0</v>
      </c>
      <c r="DU12" s="47">
        <v>0</v>
      </c>
      <c r="DV12" s="47">
        <v>0</v>
      </c>
      <c r="DW12" s="47">
        <v>0</v>
      </c>
      <c r="DX12" s="47">
        <v>5</v>
      </c>
      <c r="DY12" s="47">
        <v>6.6</v>
      </c>
      <c r="DZ12" s="47">
        <v>81.278599999999997</v>
      </c>
      <c r="EA12" s="47">
        <v>2650.88</v>
      </c>
      <c r="EB12" s="47">
        <v>3.5</v>
      </c>
      <c r="EC12" s="47">
        <v>0</v>
      </c>
      <c r="ED12" s="47">
        <v>12</v>
      </c>
    </row>
    <row r="13" spans="1:134" x14ac:dyDescent="0.3">
      <c r="A13" s="10">
        <v>45264.75</v>
      </c>
      <c r="B13" s="47">
        <v>101996</v>
      </c>
      <c r="C13" s="47">
        <v>24134.799999999999</v>
      </c>
      <c r="D13" s="47">
        <v>3.2133099999999999</v>
      </c>
      <c r="E13" s="47">
        <v>11794.5</v>
      </c>
      <c r="F13" s="47">
        <v>212.02699999999999</v>
      </c>
      <c r="G13" s="47">
        <v>49.1</v>
      </c>
      <c r="H13" s="47">
        <v>0</v>
      </c>
      <c r="I13" s="47">
        <v>2.7408200000000001E-2</v>
      </c>
      <c r="J13" s="47">
        <v>13</v>
      </c>
      <c r="K13" s="47">
        <v>-4.2448399999999999</v>
      </c>
      <c r="L13" s="2">
        <v>6.7975800000000001E-5</v>
      </c>
      <c r="M13" s="47">
        <v>9236.19</v>
      </c>
      <c r="N13" s="47">
        <v>224.82</v>
      </c>
      <c r="O13" s="47">
        <v>53.6</v>
      </c>
      <c r="P13" s="47">
        <v>0.4</v>
      </c>
      <c r="Q13" s="47">
        <v>9.1581999999999997E-2</v>
      </c>
      <c r="R13" s="47">
        <v>8.6664200000000005</v>
      </c>
      <c r="S13" s="47">
        <v>-9.8640000000000008</v>
      </c>
      <c r="T13" s="2">
        <v>3.6659699999999997E-5</v>
      </c>
      <c r="U13" s="47">
        <v>7271.15</v>
      </c>
      <c r="V13" s="47">
        <v>241.71799999999999</v>
      </c>
      <c r="W13" s="47">
        <v>47.5</v>
      </c>
      <c r="X13" s="47">
        <v>0</v>
      </c>
      <c r="Y13" s="47">
        <v>-3.1877000000000003E-2</v>
      </c>
      <c r="Z13" s="47">
        <v>9.1667400000000008</v>
      </c>
      <c r="AA13" s="47">
        <v>-4.13687</v>
      </c>
      <c r="AB13" s="2">
        <v>6.7480499999999997E-6</v>
      </c>
      <c r="AC13" s="47">
        <v>5647.59</v>
      </c>
      <c r="AD13" s="47">
        <v>254.82599999999999</v>
      </c>
      <c r="AE13" s="47">
        <v>9.4</v>
      </c>
      <c r="AF13" s="47">
        <v>0</v>
      </c>
      <c r="AG13" s="47">
        <v>0.24041399999999999</v>
      </c>
      <c r="AH13" s="47">
        <v>7.5524399999999998</v>
      </c>
      <c r="AI13" s="47">
        <v>-0.221384</v>
      </c>
      <c r="AJ13" s="2">
        <v>9.3334599999999999E-5</v>
      </c>
      <c r="AK13" s="47">
        <v>4263.3599999999997</v>
      </c>
      <c r="AL13" s="47">
        <v>264.47500000000002</v>
      </c>
      <c r="AM13" s="47">
        <v>3.7</v>
      </c>
      <c r="AN13" s="47">
        <v>0</v>
      </c>
      <c r="AO13" s="47">
        <v>-1.64219E-2</v>
      </c>
      <c r="AP13" s="47">
        <v>6.3648199999999999</v>
      </c>
      <c r="AQ13" s="47">
        <v>3.9277500000000001</v>
      </c>
      <c r="AR13" s="2">
        <v>7.1544999999999993E-5</v>
      </c>
      <c r="AS13" s="47">
        <v>3055.26</v>
      </c>
      <c r="AT13" s="47">
        <v>270.95100000000002</v>
      </c>
      <c r="AU13" s="47">
        <v>3.8</v>
      </c>
      <c r="AV13" s="47">
        <v>0</v>
      </c>
      <c r="AW13" s="47">
        <v>-0.26164999999999999</v>
      </c>
      <c r="AX13" s="47">
        <v>4.3173899999999996</v>
      </c>
      <c r="AY13" s="47">
        <v>5.8772399999999996</v>
      </c>
      <c r="AZ13" s="2">
        <v>7.0902700000000001E-5</v>
      </c>
      <c r="BA13" s="47">
        <v>1496.85</v>
      </c>
      <c r="BB13" s="47">
        <v>276.77600000000001</v>
      </c>
      <c r="BC13" s="47">
        <v>23.7</v>
      </c>
      <c r="BD13" s="47">
        <v>0</v>
      </c>
      <c r="BE13" s="47">
        <v>0.15031</v>
      </c>
      <c r="BF13" s="47">
        <v>2.3874599999999999</v>
      </c>
      <c r="BG13" s="47">
        <v>1.34917</v>
      </c>
      <c r="BH13" s="47">
        <v>1.9842500000000001E-4</v>
      </c>
      <c r="BI13" s="47">
        <v>807.572</v>
      </c>
      <c r="BJ13" s="47">
        <v>279.166</v>
      </c>
      <c r="BK13" s="47">
        <v>57.9</v>
      </c>
      <c r="BL13" s="47">
        <v>0</v>
      </c>
      <c r="BM13" s="47">
        <v>0.56801599999999997</v>
      </c>
      <c r="BN13" s="47">
        <v>1.5740499999999999</v>
      </c>
      <c r="BO13" s="47">
        <v>-2.8854600000000001</v>
      </c>
      <c r="BP13" s="2">
        <v>8.2111299999999994E-5</v>
      </c>
      <c r="BQ13" s="47">
        <v>588.89300000000003</v>
      </c>
      <c r="BR13" s="47">
        <v>279.90100000000001</v>
      </c>
      <c r="BS13" s="47">
        <v>74.5</v>
      </c>
      <c r="BT13" s="47">
        <v>0</v>
      </c>
      <c r="BU13" s="47">
        <v>0.54517400000000005</v>
      </c>
      <c r="BV13" s="47">
        <v>0.83343800000000001</v>
      </c>
      <c r="BW13" s="47">
        <v>-4.5736499999999998</v>
      </c>
      <c r="BX13" s="2">
        <v>4.2963999999999997E-5</v>
      </c>
      <c r="BY13" s="47">
        <v>3</v>
      </c>
      <c r="BZ13" s="47">
        <v>374.745</v>
      </c>
      <c r="CA13" s="47">
        <v>281.80200000000002</v>
      </c>
      <c r="CB13" s="47">
        <v>69.900000000000006</v>
      </c>
      <c r="CC13" s="47">
        <v>0</v>
      </c>
      <c r="CD13" s="47">
        <v>0.30442399999999997</v>
      </c>
      <c r="CE13" s="47">
        <v>0.57104999999999995</v>
      </c>
      <c r="CF13" s="47">
        <v>-5.2091799999999999</v>
      </c>
      <c r="CG13" s="2">
        <v>4.7011100000000001E-5</v>
      </c>
      <c r="CH13" s="47">
        <v>283.49700000000001</v>
      </c>
      <c r="CI13" s="47">
        <v>64.900000000000006</v>
      </c>
      <c r="CJ13" s="47">
        <v>0</v>
      </c>
      <c r="CK13" s="47">
        <v>5.4243199999999998E-3</v>
      </c>
      <c r="CL13" s="47">
        <v>0.72345199999999998</v>
      </c>
      <c r="CM13" s="47">
        <v>-4.6653599999999997</v>
      </c>
      <c r="CN13" s="2">
        <v>3.0130599999999999E-5</v>
      </c>
      <c r="CO13" s="47">
        <v>164.56800000000001</v>
      </c>
      <c r="CP13" s="47">
        <v>55.5794</v>
      </c>
      <c r="CQ13" s="47">
        <v>281.11599999999999</v>
      </c>
      <c r="CR13" s="47">
        <v>0</v>
      </c>
      <c r="CS13" s="47">
        <v>17.315100000000001</v>
      </c>
      <c r="CT13" s="47">
        <v>282.76600000000002</v>
      </c>
      <c r="CU13" s="47">
        <v>277.80700000000002</v>
      </c>
      <c r="CV13" s="47">
        <v>71.3</v>
      </c>
      <c r="CW13" s="47">
        <v>0.64876500000000004</v>
      </c>
      <c r="CX13" s="47">
        <v>-2.6101200000000002</v>
      </c>
      <c r="CY13" s="47">
        <v>-50</v>
      </c>
      <c r="CZ13" s="47">
        <v>0</v>
      </c>
      <c r="DA13" s="47">
        <v>0</v>
      </c>
      <c r="DB13" s="47">
        <v>0</v>
      </c>
      <c r="DC13" s="47">
        <v>0</v>
      </c>
      <c r="DD13" s="47">
        <v>0</v>
      </c>
      <c r="DE13" s="47">
        <v>6.25E-2</v>
      </c>
      <c r="DF13" s="47">
        <v>0</v>
      </c>
      <c r="DG13" s="47">
        <v>6.25E-2</v>
      </c>
      <c r="DH13" s="47">
        <v>0</v>
      </c>
      <c r="DI13" s="47">
        <v>0</v>
      </c>
      <c r="DJ13" s="47">
        <v>0</v>
      </c>
      <c r="DK13" s="47">
        <v>0</v>
      </c>
      <c r="DL13" s="47">
        <v>0</v>
      </c>
      <c r="DM13" s="47">
        <v>0</v>
      </c>
      <c r="DN13" s="47">
        <v>0</v>
      </c>
      <c r="DO13" s="47">
        <v>0</v>
      </c>
      <c r="DP13" s="47">
        <v>11739</v>
      </c>
      <c r="DQ13" s="47">
        <v>12.536199999999999</v>
      </c>
      <c r="DR13" s="47">
        <v>0</v>
      </c>
      <c r="DS13" s="47">
        <v>0.151611</v>
      </c>
      <c r="DT13" s="47">
        <v>0</v>
      </c>
      <c r="DU13" s="47">
        <v>0</v>
      </c>
      <c r="DV13" s="47">
        <v>5</v>
      </c>
      <c r="DW13" s="47">
        <v>0</v>
      </c>
      <c r="DX13" s="47">
        <v>84.9</v>
      </c>
      <c r="DY13" s="47">
        <v>10.4</v>
      </c>
      <c r="DZ13" s="47">
        <v>59.849400000000003</v>
      </c>
      <c r="EA13" s="47">
        <v>2623.52</v>
      </c>
      <c r="EB13" s="47">
        <v>4.0999999999999996</v>
      </c>
      <c r="EC13" s="47">
        <v>0</v>
      </c>
      <c r="ED13" s="47">
        <v>13</v>
      </c>
    </row>
    <row r="14" spans="1:134" x14ac:dyDescent="0.3">
      <c r="A14" s="10">
        <v>45264.875</v>
      </c>
      <c r="B14" s="47">
        <v>101981</v>
      </c>
      <c r="C14" s="47">
        <v>24135</v>
      </c>
      <c r="D14" s="47">
        <v>1.2038899999999999</v>
      </c>
      <c r="E14" s="47">
        <v>11788.1</v>
      </c>
      <c r="F14" s="47">
        <v>210.672</v>
      </c>
      <c r="G14" s="47">
        <v>60.3</v>
      </c>
      <c r="H14" s="47">
        <v>1.5</v>
      </c>
      <c r="I14" s="47">
        <v>4.02461E-2</v>
      </c>
      <c r="J14" s="47">
        <v>17.3</v>
      </c>
      <c r="K14" s="47">
        <v>-0.61057099999999997</v>
      </c>
      <c r="L14" s="2">
        <v>8.4534800000000002E-5</v>
      </c>
      <c r="M14" s="47">
        <v>9238.77</v>
      </c>
      <c r="N14" s="47">
        <v>225.44800000000001</v>
      </c>
      <c r="O14" s="47">
        <v>91.6</v>
      </c>
      <c r="P14" s="47">
        <v>35</v>
      </c>
      <c r="Q14" s="47">
        <v>-0.16337499999999999</v>
      </c>
      <c r="R14" s="47">
        <v>11.1259</v>
      </c>
      <c r="S14" s="47">
        <v>-4.0640599999999996</v>
      </c>
      <c r="T14" s="2">
        <v>5.8035899999999999E-6</v>
      </c>
      <c r="U14" s="47">
        <v>7270.61</v>
      </c>
      <c r="V14" s="47">
        <v>242.059</v>
      </c>
      <c r="W14" s="47">
        <v>99.3</v>
      </c>
      <c r="X14" s="47">
        <v>53.7</v>
      </c>
      <c r="Y14" s="47">
        <v>-3.3705100000000002E-2</v>
      </c>
      <c r="Z14" s="47">
        <v>13.9558</v>
      </c>
      <c r="AA14" s="47">
        <v>-1.7007000000000001</v>
      </c>
      <c r="AB14" s="47">
        <v>1.06061E-4</v>
      </c>
      <c r="AC14" s="47">
        <v>5645.23</v>
      </c>
      <c r="AD14" s="47">
        <v>255.464</v>
      </c>
      <c r="AE14" s="47">
        <v>20.399999999999999</v>
      </c>
      <c r="AF14" s="47">
        <v>0</v>
      </c>
      <c r="AG14" s="47">
        <v>3.5619100000000001E-2</v>
      </c>
      <c r="AH14" s="47">
        <v>8.2397899999999993</v>
      </c>
      <c r="AI14" s="47">
        <v>2.4537399999999998</v>
      </c>
      <c r="AJ14" s="2">
        <v>4.0364999999999997E-5</v>
      </c>
      <c r="AK14" s="47">
        <v>4259.8</v>
      </c>
      <c r="AL14" s="47">
        <v>264.09199999999998</v>
      </c>
      <c r="AM14" s="47">
        <v>4.8</v>
      </c>
      <c r="AN14" s="47">
        <v>0</v>
      </c>
      <c r="AO14" s="47">
        <v>-0.18182999999999999</v>
      </c>
      <c r="AP14" s="47">
        <v>9.0096900000000009</v>
      </c>
      <c r="AQ14" s="47">
        <v>6.1581400000000004</v>
      </c>
      <c r="AR14" s="2">
        <v>6.9521400000000002E-5</v>
      </c>
      <c r="AS14" s="47">
        <v>3052.92</v>
      </c>
      <c r="AT14" s="47">
        <v>270.61799999999999</v>
      </c>
      <c r="AU14" s="47">
        <v>3.4</v>
      </c>
      <c r="AV14" s="47">
        <v>0</v>
      </c>
      <c r="AW14" s="47">
        <v>-0.17721300000000001</v>
      </c>
      <c r="AX14" s="47">
        <v>7.0072700000000001</v>
      </c>
      <c r="AY14" s="47">
        <v>7.1979600000000001</v>
      </c>
      <c r="AZ14" s="47">
        <v>1.05474E-4</v>
      </c>
      <c r="BA14" s="47">
        <v>1495.88</v>
      </c>
      <c r="BB14" s="47">
        <v>275.97899999999998</v>
      </c>
      <c r="BC14" s="47">
        <v>45.1</v>
      </c>
      <c r="BD14" s="47">
        <v>0</v>
      </c>
      <c r="BE14" s="47">
        <v>0.105887</v>
      </c>
      <c r="BF14" s="47">
        <v>2.20818</v>
      </c>
      <c r="BG14" s="47">
        <v>0.90668899999999997</v>
      </c>
      <c r="BH14" s="47">
        <v>1.09015E-4</v>
      </c>
      <c r="BI14" s="47">
        <v>807.15499999999997</v>
      </c>
      <c r="BJ14" s="47">
        <v>279.61099999999999</v>
      </c>
      <c r="BK14" s="47">
        <v>57.6</v>
      </c>
      <c r="BL14" s="47">
        <v>0</v>
      </c>
      <c r="BM14" s="47">
        <v>0.17749999999999999</v>
      </c>
      <c r="BN14" s="47">
        <v>2.94686</v>
      </c>
      <c r="BO14" s="47">
        <v>-1.6438900000000001</v>
      </c>
      <c r="BP14" s="2">
        <v>7.6024099999999996E-5</v>
      </c>
      <c r="BQ14" s="47">
        <v>587.90899999999999</v>
      </c>
      <c r="BR14" s="47">
        <v>280.803</v>
      </c>
      <c r="BS14" s="47">
        <v>60.6</v>
      </c>
      <c r="BT14" s="47">
        <v>0</v>
      </c>
      <c r="BU14" s="47">
        <v>0.179589</v>
      </c>
      <c r="BV14" s="47">
        <v>1.50186</v>
      </c>
      <c r="BW14" s="47">
        <v>-1.99685</v>
      </c>
      <c r="BX14" s="2">
        <v>8.6644399999999993E-5</v>
      </c>
      <c r="BY14" s="47">
        <v>4</v>
      </c>
      <c r="BZ14" s="47">
        <v>373.4</v>
      </c>
      <c r="CA14" s="47">
        <v>281.95499999999998</v>
      </c>
      <c r="CB14" s="47">
        <v>67.3</v>
      </c>
      <c r="CC14" s="47">
        <v>0</v>
      </c>
      <c r="CD14" s="47">
        <v>0.132299</v>
      </c>
      <c r="CE14" s="47">
        <v>0.12088599999999999</v>
      </c>
      <c r="CF14" s="47">
        <v>-2.2111399999999999</v>
      </c>
      <c r="CG14" s="2">
        <v>6.4311899999999997E-5</v>
      </c>
      <c r="CH14" s="47">
        <v>283.37400000000002</v>
      </c>
      <c r="CI14" s="47">
        <v>65.8</v>
      </c>
      <c r="CJ14" s="47">
        <v>0</v>
      </c>
      <c r="CK14" s="47">
        <v>1.9299299999999998E-2</v>
      </c>
      <c r="CL14" s="47">
        <v>1.8410599999999999E-2</v>
      </c>
      <c r="CM14" s="47">
        <v>-1.8244499999999999</v>
      </c>
      <c r="CN14" s="2">
        <v>4.3188500000000002E-5</v>
      </c>
      <c r="CO14" s="47">
        <v>163.249</v>
      </c>
      <c r="CP14" s="47">
        <v>55.5794</v>
      </c>
      <c r="CQ14" s="47">
        <v>280.04300000000001</v>
      </c>
      <c r="CR14" s="47">
        <v>0</v>
      </c>
      <c r="CS14" s="47">
        <v>4.7934599999999996</v>
      </c>
      <c r="CT14" s="47">
        <v>282.13400000000001</v>
      </c>
      <c r="CU14" s="47">
        <v>277.75400000000002</v>
      </c>
      <c r="CV14" s="47">
        <v>73.900000000000006</v>
      </c>
      <c r="CW14" s="47">
        <v>0.23035900000000001</v>
      </c>
      <c r="CX14" s="47">
        <v>-1.0445500000000001</v>
      </c>
      <c r="CY14" s="47">
        <v>-50</v>
      </c>
      <c r="CZ14" s="47">
        <v>0</v>
      </c>
      <c r="DA14" s="47">
        <v>0</v>
      </c>
      <c r="DB14" s="47">
        <v>0</v>
      </c>
      <c r="DC14" s="47">
        <v>0</v>
      </c>
      <c r="DD14" s="47">
        <v>0</v>
      </c>
      <c r="DE14" s="47">
        <v>6.25E-2</v>
      </c>
      <c r="DF14" s="47">
        <v>0</v>
      </c>
      <c r="DG14" s="47">
        <v>6.25E-2</v>
      </c>
      <c r="DH14" s="47">
        <v>0</v>
      </c>
      <c r="DI14" s="47">
        <v>0</v>
      </c>
      <c r="DJ14" s="47">
        <v>0</v>
      </c>
      <c r="DK14" s="47">
        <v>0</v>
      </c>
      <c r="DL14" s="47">
        <v>0</v>
      </c>
      <c r="DM14" s="47">
        <v>0</v>
      </c>
      <c r="DN14" s="47">
        <v>0</v>
      </c>
      <c r="DO14" s="47">
        <v>0</v>
      </c>
      <c r="DP14" s="47">
        <v>0</v>
      </c>
      <c r="DQ14" s="47">
        <v>13.2561</v>
      </c>
      <c r="DR14" s="47">
        <v>0</v>
      </c>
      <c r="DS14" s="47">
        <v>-0.35131800000000002</v>
      </c>
      <c r="DT14" s="47">
        <v>0</v>
      </c>
      <c r="DU14" s="47">
        <v>0</v>
      </c>
      <c r="DV14" s="47">
        <v>93.3</v>
      </c>
      <c r="DW14" s="47">
        <v>16.2</v>
      </c>
      <c r="DX14" s="47">
        <v>98.9</v>
      </c>
      <c r="DY14" s="47">
        <v>95.4</v>
      </c>
      <c r="DZ14" s="47">
        <v>83.848299999999995</v>
      </c>
      <c r="EA14" s="47">
        <v>2540.3200000000002</v>
      </c>
      <c r="EB14" s="47">
        <v>4.8</v>
      </c>
      <c r="EC14" s="47">
        <v>0</v>
      </c>
      <c r="ED14" s="47">
        <v>14</v>
      </c>
    </row>
    <row r="15" spans="1:134" x14ac:dyDescent="0.3">
      <c r="A15" s="10">
        <v>45265</v>
      </c>
      <c r="B15" s="47">
        <v>101890</v>
      </c>
      <c r="C15" s="47">
        <v>24135</v>
      </c>
      <c r="D15" s="47">
        <v>1.10504</v>
      </c>
      <c r="E15" s="47">
        <v>11776.1</v>
      </c>
      <c r="F15" s="47">
        <v>210.38</v>
      </c>
      <c r="G15" s="47">
        <v>69.900000000000006</v>
      </c>
      <c r="H15" s="47">
        <v>1.6</v>
      </c>
      <c r="I15" s="47">
        <v>3.1472699999999999E-2</v>
      </c>
      <c r="J15" s="47">
        <v>17.79</v>
      </c>
      <c r="K15" s="47">
        <v>-0.78884799999999999</v>
      </c>
      <c r="L15" s="2">
        <v>6.2774900000000001E-5</v>
      </c>
      <c r="M15" s="47">
        <v>9223.2900000000009</v>
      </c>
      <c r="N15" s="47">
        <v>225.07499999999999</v>
      </c>
      <c r="O15" s="47">
        <v>100</v>
      </c>
      <c r="P15" s="47">
        <v>100</v>
      </c>
      <c r="Q15" s="47">
        <v>-0.32933800000000002</v>
      </c>
      <c r="R15" s="47">
        <v>17.112500000000001</v>
      </c>
      <c r="S15" s="47">
        <v>3.0948000000000002</v>
      </c>
      <c r="T15" s="47">
        <v>1.7613399999999999E-4</v>
      </c>
      <c r="U15" s="47">
        <v>7253.8</v>
      </c>
      <c r="V15" s="47">
        <v>242.27099999999999</v>
      </c>
      <c r="W15" s="47">
        <v>91.3</v>
      </c>
      <c r="X15" s="47">
        <v>8.3000000000000007</v>
      </c>
      <c r="Y15" s="47">
        <v>-2.1322299999999999E-2</v>
      </c>
      <c r="Z15" s="47">
        <v>13.731</v>
      </c>
      <c r="AA15" s="47">
        <v>5.5311500000000002</v>
      </c>
      <c r="AB15" s="2">
        <v>2.33892E-5</v>
      </c>
      <c r="AC15" s="47">
        <v>5630.59</v>
      </c>
      <c r="AD15" s="47">
        <v>254.619</v>
      </c>
      <c r="AE15" s="47">
        <v>20.6</v>
      </c>
      <c r="AF15" s="47">
        <v>0</v>
      </c>
      <c r="AG15" s="47">
        <v>-0.206178</v>
      </c>
      <c r="AH15" s="47">
        <v>12.527100000000001</v>
      </c>
      <c r="AI15" s="47">
        <v>8.2635000000000005</v>
      </c>
      <c r="AJ15" s="2">
        <v>6.5954300000000006E-5</v>
      </c>
      <c r="AK15" s="47">
        <v>4245.93</v>
      </c>
      <c r="AL15" s="47">
        <v>263.964</v>
      </c>
      <c r="AM15" s="47">
        <v>3.9</v>
      </c>
      <c r="AN15" s="47">
        <v>0</v>
      </c>
      <c r="AO15" s="47">
        <v>-0.13325600000000001</v>
      </c>
      <c r="AP15" s="47">
        <v>11.0671</v>
      </c>
      <c r="AQ15" s="47">
        <v>6.2606700000000002</v>
      </c>
      <c r="AR15" s="47">
        <v>1.06005E-4</v>
      </c>
      <c r="AS15" s="47">
        <v>3040.88</v>
      </c>
      <c r="AT15" s="47">
        <v>270.11099999999999</v>
      </c>
      <c r="AU15" s="47">
        <v>3.8</v>
      </c>
      <c r="AV15" s="47">
        <v>0</v>
      </c>
      <c r="AW15" s="47">
        <v>-0.113566</v>
      </c>
      <c r="AX15" s="47">
        <v>7.38225</v>
      </c>
      <c r="AY15" s="47">
        <v>5.8745700000000003</v>
      </c>
      <c r="AZ15" s="47">
        <v>1.6205599999999999E-4</v>
      </c>
      <c r="BA15" s="47">
        <v>1486.69</v>
      </c>
      <c r="BB15" s="47">
        <v>275.49400000000003</v>
      </c>
      <c r="BC15" s="47">
        <v>45</v>
      </c>
      <c r="BD15" s="47">
        <v>0</v>
      </c>
      <c r="BE15" s="47">
        <v>7.1552699999999997E-2</v>
      </c>
      <c r="BF15" s="47">
        <v>3.4895700000000001</v>
      </c>
      <c r="BG15" s="47">
        <v>3.4688500000000002</v>
      </c>
      <c r="BH15" s="47">
        <v>1.5577200000000001E-4</v>
      </c>
      <c r="BI15" s="47">
        <v>799.23800000000006</v>
      </c>
      <c r="BJ15" s="47">
        <v>279.23399999999998</v>
      </c>
      <c r="BK15" s="47">
        <v>67.5</v>
      </c>
      <c r="BL15" s="47">
        <v>0</v>
      </c>
      <c r="BM15" s="47">
        <v>5.5892600000000001E-2</v>
      </c>
      <c r="BN15" s="47">
        <v>2.2592599999999998</v>
      </c>
      <c r="BO15" s="47">
        <v>0.91491699999999998</v>
      </c>
      <c r="BP15" s="2">
        <v>5.3359600000000003E-5</v>
      </c>
      <c r="BQ15" s="47">
        <v>580.11900000000003</v>
      </c>
      <c r="BR15" s="47">
        <v>280.67399999999998</v>
      </c>
      <c r="BS15" s="47">
        <v>63.9</v>
      </c>
      <c r="BT15" s="47">
        <v>0</v>
      </c>
      <c r="BU15" s="47">
        <v>9.3231400000000006E-2</v>
      </c>
      <c r="BV15" s="47">
        <v>1.4432799999999999</v>
      </c>
      <c r="BW15" s="47">
        <v>0.32128899999999999</v>
      </c>
      <c r="BX15" s="2">
        <v>5.69366E-5</v>
      </c>
      <c r="BY15" s="47">
        <v>4</v>
      </c>
      <c r="BZ15" s="47">
        <v>365.63</v>
      </c>
      <c r="CA15" s="47">
        <v>282.01499999999999</v>
      </c>
      <c r="CB15" s="47">
        <v>64.400000000000006</v>
      </c>
      <c r="CC15" s="47">
        <v>0</v>
      </c>
      <c r="CD15" s="47">
        <v>0.132996</v>
      </c>
      <c r="CE15" s="47">
        <v>0.67650399999999999</v>
      </c>
      <c r="CF15" s="47">
        <v>0.14427000000000001</v>
      </c>
      <c r="CG15" s="2">
        <v>6.3723299999999993E-5</v>
      </c>
      <c r="CH15" s="47">
        <v>282.94499999999999</v>
      </c>
      <c r="CI15" s="47">
        <v>66.599999999999994</v>
      </c>
      <c r="CJ15" s="47">
        <v>0</v>
      </c>
      <c r="CK15" s="47">
        <v>0.102878</v>
      </c>
      <c r="CL15" s="47">
        <v>0.61519999999999997</v>
      </c>
      <c r="CM15" s="47">
        <v>0.51583000000000001</v>
      </c>
      <c r="CN15" s="2">
        <v>5.2132400000000003E-5</v>
      </c>
      <c r="CO15" s="47">
        <v>155.60499999999999</v>
      </c>
      <c r="CP15" s="47">
        <v>55.5794</v>
      </c>
      <c r="CQ15" s="47">
        <v>279.68400000000003</v>
      </c>
      <c r="CR15" s="47">
        <v>0</v>
      </c>
      <c r="CS15" s="47">
        <v>4.7176600000000004</v>
      </c>
      <c r="CT15" s="47">
        <v>281.69099999999997</v>
      </c>
      <c r="CU15" s="47">
        <v>277.52100000000002</v>
      </c>
      <c r="CV15" s="47">
        <v>75</v>
      </c>
      <c r="CW15" s="47">
        <v>0.71216100000000004</v>
      </c>
      <c r="CX15" s="47">
        <v>0.784609</v>
      </c>
      <c r="CY15" s="47">
        <v>-50</v>
      </c>
      <c r="CZ15" s="47">
        <v>0</v>
      </c>
      <c r="DA15" s="47">
        <v>0</v>
      </c>
      <c r="DB15" s="47">
        <v>0</v>
      </c>
      <c r="DC15" s="47">
        <v>0</v>
      </c>
      <c r="DD15" s="47">
        <v>0</v>
      </c>
      <c r="DE15" s="47">
        <v>6.25E-2</v>
      </c>
      <c r="DF15" s="47">
        <v>0</v>
      </c>
      <c r="DG15" s="47">
        <v>6.25E-2</v>
      </c>
      <c r="DH15" s="47">
        <v>0</v>
      </c>
      <c r="DI15" s="47">
        <v>0</v>
      </c>
      <c r="DJ15" s="47">
        <v>0</v>
      </c>
      <c r="DK15" s="47">
        <v>0</v>
      </c>
      <c r="DL15" s="47">
        <v>0</v>
      </c>
      <c r="DM15" s="47">
        <v>0</v>
      </c>
      <c r="DN15" s="47">
        <v>0</v>
      </c>
      <c r="DO15" s="47">
        <v>0</v>
      </c>
      <c r="DP15" s="47">
        <v>0</v>
      </c>
      <c r="DQ15" s="47">
        <v>12.722799999999999</v>
      </c>
      <c r="DR15" s="47">
        <v>0</v>
      </c>
      <c r="DS15" s="47">
        <v>-2.6074199999999999E-2</v>
      </c>
      <c r="DT15" s="47">
        <v>0</v>
      </c>
      <c r="DU15" s="47">
        <v>0</v>
      </c>
      <c r="DV15" s="47">
        <v>23.1</v>
      </c>
      <c r="DW15" s="47">
        <v>16.100000000000001</v>
      </c>
      <c r="DX15" s="47">
        <v>100</v>
      </c>
      <c r="DY15" s="47">
        <v>97.7</v>
      </c>
      <c r="DZ15" s="47">
        <v>76.868099999999998</v>
      </c>
      <c r="EA15" s="47">
        <v>2377.12</v>
      </c>
      <c r="EB15" s="47">
        <v>8.4</v>
      </c>
      <c r="EC15" s="47">
        <v>0</v>
      </c>
      <c r="ED15" s="47">
        <v>15</v>
      </c>
    </row>
    <row r="16" spans="1:134" x14ac:dyDescent="0.3">
      <c r="A16" s="10">
        <v>45265.125</v>
      </c>
      <c r="B16" s="47">
        <v>101790</v>
      </c>
      <c r="C16" s="47">
        <v>24135.1</v>
      </c>
      <c r="D16" s="47">
        <v>1.7132799999999999</v>
      </c>
      <c r="E16" s="47">
        <v>11758.9</v>
      </c>
      <c r="F16" s="47">
        <v>211.29</v>
      </c>
      <c r="G16" s="47">
        <v>42.5</v>
      </c>
      <c r="H16" s="47">
        <v>0</v>
      </c>
      <c r="I16" s="47">
        <v>3.7267599999999998E-2</v>
      </c>
      <c r="J16" s="47">
        <v>20.8828</v>
      </c>
      <c r="K16" s="47">
        <v>3.0380400000000001</v>
      </c>
      <c r="L16" s="47">
        <v>1.07639E-4</v>
      </c>
      <c r="M16" s="47">
        <v>9205.27</v>
      </c>
      <c r="N16" s="47">
        <v>225.08600000000001</v>
      </c>
      <c r="O16" s="47">
        <v>86.4</v>
      </c>
      <c r="P16" s="47">
        <v>11.4</v>
      </c>
      <c r="Q16" s="47">
        <v>0.35240199999999999</v>
      </c>
      <c r="R16" s="47">
        <v>18.708100000000002</v>
      </c>
      <c r="S16" s="47">
        <v>3.3841399999999999</v>
      </c>
      <c r="T16" s="2">
        <v>-1.7312999999999998E-5</v>
      </c>
      <c r="U16" s="47">
        <v>7234.09</v>
      </c>
      <c r="V16" s="47">
        <v>242.71100000000001</v>
      </c>
      <c r="W16" s="47">
        <v>97.3</v>
      </c>
      <c r="X16" s="47">
        <v>34</v>
      </c>
      <c r="Y16" s="47">
        <v>1.68945E-2</v>
      </c>
      <c r="Z16" s="47">
        <v>16.1587</v>
      </c>
      <c r="AA16" s="47">
        <v>8.8067299999999999</v>
      </c>
      <c r="AB16" s="47">
        <v>1.2128100000000001E-4</v>
      </c>
      <c r="AC16" s="47">
        <v>5608.44</v>
      </c>
      <c r="AD16" s="47">
        <v>254.333</v>
      </c>
      <c r="AE16" s="47">
        <v>73.5</v>
      </c>
      <c r="AF16" s="47">
        <v>9.1999999999999993</v>
      </c>
      <c r="AG16" s="47">
        <v>-6.8912100000000004E-2</v>
      </c>
      <c r="AH16" s="47">
        <v>14.2826</v>
      </c>
      <c r="AI16" s="47">
        <v>14.837199999999999</v>
      </c>
      <c r="AJ16" s="2">
        <v>3.83701E-5</v>
      </c>
      <c r="AK16" s="47">
        <v>4229.6099999999997</v>
      </c>
      <c r="AL16" s="47">
        <v>262.00400000000002</v>
      </c>
      <c r="AM16" s="47">
        <v>24.4</v>
      </c>
      <c r="AN16" s="47">
        <v>0</v>
      </c>
      <c r="AO16" s="47">
        <v>-0.41350999999999999</v>
      </c>
      <c r="AP16" s="47">
        <v>9.6644000000000005</v>
      </c>
      <c r="AQ16" s="47">
        <v>5.6306599999999998</v>
      </c>
      <c r="AR16" s="47">
        <v>1.05906E-4</v>
      </c>
      <c r="AS16" s="47">
        <v>3029.38</v>
      </c>
      <c r="AT16" s="47">
        <v>269.49299999999999</v>
      </c>
      <c r="AU16" s="47">
        <v>4.5</v>
      </c>
      <c r="AV16" s="47">
        <v>0</v>
      </c>
      <c r="AW16" s="47">
        <v>-0.56581099999999995</v>
      </c>
      <c r="AX16" s="47">
        <v>8.1105900000000002</v>
      </c>
      <c r="AY16" s="47">
        <v>4.7060899999999997</v>
      </c>
      <c r="AZ16" s="47">
        <v>2.2437100000000001E-4</v>
      </c>
      <c r="BA16" s="47">
        <v>1478.63</v>
      </c>
      <c r="BB16" s="47">
        <v>275.197</v>
      </c>
      <c r="BC16" s="47">
        <v>67.7</v>
      </c>
      <c r="BD16" s="47">
        <v>0</v>
      </c>
      <c r="BE16" s="47">
        <v>0.322135</v>
      </c>
      <c r="BF16" s="47">
        <v>0.73061500000000001</v>
      </c>
      <c r="BG16" s="47">
        <v>5.3818200000000003</v>
      </c>
      <c r="BH16" s="2">
        <v>1.33828E-5</v>
      </c>
      <c r="BI16" s="47">
        <v>791.476</v>
      </c>
      <c r="BJ16" s="47">
        <v>279.15199999999999</v>
      </c>
      <c r="BK16" s="47">
        <v>75.5</v>
      </c>
      <c r="BL16" s="47">
        <v>0</v>
      </c>
      <c r="BM16" s="47">
        <v>0.38995999999999997</v>
      </c>
      <c r="BN16" s="47">
        <v>1.2827500000000001</v>
      </c>
      <c r="BO16" s="47">
        <v>3.6219700000000001</v>
      </c>
      <c r="BP16" s="2">
        <v>-3.6405500000000002E-5</v>
      </c>
      <c r="BQ16" s="47">
        <v>572.29899999999998</v>
      </c>
      <c r="BR16" s="47">
        <v>280.762</v>
      </c>
      <c r="BS16" s="47">
        <v>70</v>
      </c>
      <c r="BT16" s="47">
        <v>0</v>
      </c>
      <c r="BU16" s="47">
        <v>0.37887100000000001</v>
      </c>
      <c r="BV16" s="47">
        <v>1.0323800000000001</v>
      </c>
      <c r="BW16" s="47">
        <v>2.8741599999999998</v>
      </c>
      <c r="BX16" s="2">
        <v>-5.8561999999999999E-6</v>
      </c>
      <c r="BY16" s="47">
        <v>4</v>
      </c>
      <c r="BZ16" s="47">
        <v>357.637</v>
      </c>
      <c r="CA16" s="47">
        <v>282.22699999999998</v>
      </c>
      <c r="CB16" s="47">
        <v>64.400000000000006</v>
      </c>
      <c r="CC16" s="47">
        <v>0</v>
      </c>
      <c r="CD16" s="47">
        <v>0.31693300000000002</v>
      </c>
      <c r="CE16" s="47">
        <v>0.51684600000000003</v>
      </c>
      <c r="CF16" s="47">
        <v>2.2395299999999998</v>
      </c>
      <c r="CG16" s="2">
        <v>2.6110700000000001E-5</v>
      </c>
      <c r="CH16" s="47">
        <v>283.101</v>
      </c>
      <c r="CI16" s="47">
        <v>62.5</v>
      </c>
      <c r="CJ16" s="47">
        <v>0</v>
      </c>
      <c r="CK16" s="47">
        <v>0.166933</v>
      </c>
      <c r="CL16" s="47">
        <v>6.3320299999999996E-2</v>
      </c>
      <c r="CM16" s="47">
        <v>1.88994</v>
      </c>
      <c r="CN16" s="2">
        <v>3.46678E-5</v>
      </c>
      <c r="CO16" s="47">
        <v>147.49799999999999</v>
      </c>
      <c r="CP16" s="47">
        <v>55.5794</v>
      </c>
      <c r="CQ16" s="47">
        <v>280.04500000000002</v>
      </c>
      <c r="CR16" s="47">
        <v>0</v>
      </c>
      <c r="CS16" s="47">
        <v>11.155799999999999</v>
      </c>
      <c r="CT16" s="47">
        <v>281.93200000000002</v>
      </c>
      <c r="CU16" s="47">
        <v>276.80200000000002</v>
      </c>
      <c r="CV16" s="47">
        <v>70.3</v>
      </c>
      <c r="CW16" s="47">
        <v>-4.7522000000000002E-2</v>
      </c>
      <c r="CX16" s="47">
        <v>1.5953599999999999</v>
      </c>
      <c r="CY16" s="47">
        <v>-50</v>
      </c>
      <c r="CZ16" s="47">
        <v>0</v>
      </c>
      <c r="DA16" s="47">
        <v>0</v>
      </c>
      <c r="DB16" s="47">
        <v>0</v>
      </c>
      <c r="DC16" s="47">
        <v>0</v>
      </c>
      <c r="DD16" s="47">
        <v>0</v>
      </c>
      <c r="DE16" s="47">
        <v>6.25E-2</v>
      </c>
      <c r="DF16" s="47">
        <v>0</v>
      </c>
      <c r="DG16" s="47">
        <v>6.25E-2</v>
      </c>
      <c r="DH16" s="47">
        <v>0</v>
      </c>
      <c r="DI16" s="47">
        <v>0</v>
      </c>
      <c r="DJ16" s="47">
        <v>0</v>
      </c>
      <c r="DK16" s="47">
        <v>0</v>
      </c>
      <c r="DL16" s="47">
        <v>0</v>
      </c>
      <c r="DM16" s="47">
        <v>0</v>
      </c>
      <c r="DN16" s="47">
        <v>0</v>
      </c>
      <c r="DO16" s="47">
        <v>0</v>
      </c>
      <c r="DP16" s="47">
        <v>0</v>
      </c>
      <c r="DQ16" s="47">
        <v>12.891400000000001</v>
      </c>
      <c r="DR16" s="47">
        <v>0</v>
      </c>
      <c r="DS16" s="47">
        <v>-4.1015599999999999E-2</v>
      </c>
      <c r="DT16" s="47">
        <v>0</v>
      </c>
      <c r="DU16" s="47">
        <v>0</v>
      </c>
      <c r="DV16" s="47">
        <v>100</v>
      </c>
      <c r="DW16" s="47">
        <v>68.5</v>
      </c>
      <c r="DX16" s="47">
        <v>94.7</v>
      </c>
      <c r="DY16" s="47">
        <v>100</v>
      </c>
      <c r="DZ16" s="47">
        <v>74.115200000000002</v>
      </c>
      <c r="EA16" s="47">
        <v>2189.2800000000002</v>
      </c>
      <c r="EB16" s="47">
        <v>17</v>
      </c>
      <c r="EC16" s="47">
        <v>0</v>
      </c>
      <c r="ED16" s="47">
        <v>16</v>
      </c>
    </row>
    <row r="17" spans="1:134" x14ac:dyDescent="0.3">
      <c r="A17" s="10">
        <v>45265.25</v>
      </c>
      <c r="B17" s="47">
        <v>101709</v>
      </c>
      <c r="C17" s="47">
        <v>24135.1</v>
      </c>
      <c r="D17" s="47">
        <v>4.4068399999999999</v>
      </c>
      <c r="E17" s="47">
        <v>11745.5</v>
      </c>
      <c r="F17" s="47">
        <v>213.071</v>
      </c>
      <c r="G17" s="47">
        <v>35.700000000000003</v>
      </c>
      <c r="H17" s="47">
        <v>0</v>
      </c>
      <c r="I17" s="47">
        <v>2.9481400000000001E-2</v>
      </c>
      <c r="J17" s="47">
        <v>22.977799999999998</v>
      </c>
      <c r="K17" s="47">
        <v>5.0946999999999996</v>
      </c>
      <c r="L17" s="47">
        <v>1.6201799999999999E-4</v>
      </c>
      <c r="M17" s="47">
        <v>9188.69</v>
      </c>
      <c r="N17" s="47">
        <v>224.999</v>
      </c>
      <c r="O17" s="47">
        <v>65.2</v>
      </c>
      <c r="P17" s="47">
        <v>1.1000000000000001</v>
      </c>
      <c r="Q17" s="47">
        <v>0.70418899999999995</v>
      </c>
      <c r="R17" s="47">
        <v>17.0136</v>
      </c>
      <c r="S17" s="47">
        <v>7.27841</v>
      </c>
      <c r="T17" s="47">
        <v>4.42929E-4</v>
      </c>
      <c r="U17" s="47">
        <v>7217.26</v>
      </c>
      <c r="V17" s="47">
        <v>242.857</v>
      </c>
      <c r="W17" s="47">
        <v>100</v>
      </c>
      <c r="X17" s="47">
        <v>99.2</v>
      </c>
      <c r="Y17" s="47">
        <v>-0.31320300000000001</v>
      </c>
      <c r="Z17" s="47">
        <v>19.140999999999998</v>
      </c>
      <c r="AA17" s="47">
        <v>10.2271</v>
      </c>
      <c r="AB17" s="2">
        <v>-8.2348400000000006E-5</v>
      </c>
      <c r="AC17" s="47">
        <v>5593.26</v>
      </c>
      <c r="AD17" s="47">
        <v>253.309</v>
      </c>
      <c r="AE17" s="47">
        <v>100</v>
      </c>
      <c r="AF17" s="47">
        <v>100</v>
      </c>
      <c r="AG17" s="47">
        <v>-0.67518</v>
      </c>
      <c r="AH17" s="47">
        <v>12.0246</v>
      </c>
      <c r="AI17" s="47">
        <v>13.966100000000001</v>
      </c>
      <c r="AJ17" s="2">
        <v>3.8767799999999998E-5</v>
      </c>
      <c r="AK17" s="47">
        <v>4219.38</v>
      </c>
      <c r="AL17" s="47">
        <v>261.834</v>
      </c>
      <c r="AM17" s="47">
        <v>97.2</v>
      </c>
      <c r="AN17" s="47">
        <v>100</v>
      </c>
      <c r="AO17" s="47">
        <v>-1.54871</v>
      </c>
      <c r="AP17" s="47">
        <v>12.7896</v>
      </c>
      <c r="AQ17" s="47">
        <v>8.0366400000000002</v>
      </c>
      <c r="AR17" s="47">
        <v>-1.23795E-4</v>
      </c>
      <c r="AS17" s="47">
        <v>3022.66</v>
      </c>
      <c r="AT17" s="47">
        <v>267.52199999999999</v>
      </c>
      <c r="AU17" s="47">
        <v>46.1</v>
      </c>
      <c r="AV17" s="47">
        <v>6.5</v>
      </c>
      <c r="AW17" s="47">
        <v>0.63592400000000004</v>
      </c>
      <c r="AX17" s="47">
        <v>4.4157099999999998</v>
      </c>
      <c r="AY17" s="47">
        <v>5.2025600000000001</v>
      </c>
      <c r="AZ17" s="2">
        <v>6.7886399999999994E-5</v>
      </c>
      <c r="BA17" s="47">
        <v>1474.3</v>
      </c>
      <c r="BB17" s="47">
        <v>274.721</v>
      </c>
      <c r="BC17" s="47">
        <v>86.8</v>
      </c>
      <c r="BD17" s="47">
        <v>5</v>
      </c>
      <c r="BE17" s="47">
        <v>0.87560400000000005</v>
      </c>
      <c r="BF17" s="47">
        <v>3.0476100000000002</v>
      </c>
      <c r="BG17" s="47">
        <v>5.7836499999999997</v>
      </c>
      <c r="BH17" s="2">
        <v>8.2692E-5</v>
      </c>
      <c r="BI17" s="47">
        <v>786.13900000000001</v>
      </c>
      <c r="BJ17" s="47">
        <v>279.67500000000001</v>
      </c>
      <c r="BK17" s="47">
        <v>87.3</v>
      </c>
      <c r="BL17" s="47">
        <v>5</v>
      </c>
      <c r="BM17" s="47">
        <v>0.66788700000000001</v>
      </c>
      <c r="BN17" s="47">
        <v>0.85012200000000004</v>
      </c>
      <c r="BO17" s="47">
        <v>5.9774500000000002</v>
      </c>
      <c r="BP17" s="2">
        <v>-1.9551999999999999E-6</v>
      </c>
      <c r="BQ17" s="47">
        <v>566.428</v>
      </c>
      <c r="BR17" s="47">
        <v>281.24299999999999</v>
      </c>
      <c r="BS17" s="47">
        <v>79.599999999999994</v>
      </c>
      <c r="BT17" s="47">
        <v>5</v>
      </c>
      <c r="BU17" s="47">
        <v>0.52254299999999998</v>
      </c>
      <c r="BV17" s="47">
        <v>-0.73851800000000001</v>
      </c>
      <c r="BW17" s="47">
        <v>5.5197799999999999</v>
      </c>
      <c r="BX17" s="2">
        <v>-1.2135E-5</v>
      </c>
      <c r="BY17" s="47">
        <v>3</v>
      </c>
      <c r="BZ17" s="47">
        <v>351.31299999999999</v>
      </c>
      <c r="CA17" s="47">
        <v>282.654</v>
      </c>
      <c r="CB17" s="47">
        <v>71.5</v>
      </c>
      <c r="CC17" s="47">
        <v>0.4</v>
      </c>
      <c r="CD17" s="47">
        <v>0.38961000000000001</v>
      </c>
      <c r="CE17" s="47">
        <v>-1.8503700000000001</v>
      </c>
      <c r="CF17" s="47">
        <v>5.1381699999999997</v>
      </c>
      <c r="CG17" s="2">
        <v>-3.9775399999999999E-6</v>
      </c>
      <c r="CH17" s="47">
        <v>283.23899999999998</v>
      </c>
      <c r="CI17" s="47">
        <v>66</v>
      </c>
      <c r="CJ17" s="47">
        <v>0</v>
      </c>
      <c r="CK17" s="47">
        <v>0.20760999999999999</v>
      </c>
      <c r="CL17" s="47">
        <v>-2.3515100000000002</v>
      </c>
      <c r="CM17" s="47">
        <v>4.15686</v>
      </c>
      <c r="CN17" s="2">
        <v>3.1429400000000001E-5</v>
      </c>
      <c r="CO17" s="47">
        <v>140.809</v>
      </c>
      <c r="CP17" s="47">
        <v>55.5794</v>
      </c>
      <c r="CQ17" s="47">
        <v>281.56299999999999</v>
      </c>
      <c r="CR17" s="47">
        <v>0</v>
      </c>
      <c r="CS17" s="47">
        <v>31.2958</v>
      </c>
      <c r="CT17" s="47">
        <v>282.57900000000001</v>
      </c>
      <c r="CU17" s="47">
        <v>277.512</v>
      </c>
      <c r="CV17" s="47">
        <v>70.3</v>
      </c>
      <c r="CW17" s="47">
        <v>-1.7271799999999999</v>
      </c>
      <c r="CX17" s="47">
        <v>2.4954499999999999</v>
      </c>
      <c r="CY17" s="47">
        <v>-37.700000000000003</v>
      </c>
      <c r="CZ17" s="47">
        <v>0</v>
      </c>
      <c r="DA17" s="2">
        <v>2.3200000000000001E-5</v>
      </c>
      <c r="DB17" s="47">
        <v>0</v>
      </c>
      <c r="DC17" s="2">
        <v>3.9999999999999998E-7</v>
      </c>
      <c r="DD17" s="47">
        <v>0</v>
      </c>
      <c r="DE17" s="47">
        <v>6.25E-2</v>
      </c>
      <c r="DF17" s="47">
        <v>0</v>
      </c>
      <c r="DG17" s="47">
        <v>6.25E-2</v>
      </c>
      <c r="DH17" s="47">
        <v>0</v>
      </c>
      <c r="DI17" s="47">
        <v>0</v>
      </c>
      <c r="DJ17" s="47">
        <v>0</v>
      </c>
      <c r="DK17" s="47">
        <v>0</v>
      </c>
      <c r="DL17" s="47">
        <v>0</v>
      </c>
      <c r="DM17" s="47">
        <v>0</v>
      </c>
      <c r="DN17" s="47">
        <v>0</v>
      </c>
      <c r="DO17" s="47">
        <v>0</v>
      </c>
      <c r="DP17" s="47">
        <v>47</v>
      </c>
      <c r="DQ17" s="47">
        <v>11.5335</v>
      </c>
      <c r="DR17" s="47">
        <v>0</v>
      </c>
      <c r="DS17" s="47">
        <v>-1.0437E-2</v>
      </c>
      <c r="DT17" s="47">
        <v>100</v>
      </c>
      <c r="DU17" s="47">
        <v>1.6</v>
      </c>
      <c r="DV17" s="47">
        <v>100</v>
      </c>
      <c r="DW17" s="47">
        <v>84.3</v>
      </c>
      <c r="DX17" s="47">
        <v>76.7</v>
      </c>
      <c r="DY17" s="47">
        <v>99.9</v>
      </c>
      <c r="DZ17" s="47">
        <v>67.219499999999996</v>
      </c>
      <c r="EA17" s="47">
        <v>1861.44</v>
      </c>
      <c r="EB17" s="47">
        <v>61.4</v>
      </c>
      <c r="EC17" s="47">
        <v>0</v>
      </c>
      <c r="ED17" s="47">
        <v>17</v>
      </c>
    </row>
    <row r="18" spans="1:134" x14ac:dyDescent="0.3">
      <c r="A18" s="10">
        <v>45265.375</v>
      </c>
      <c r="B18" s="47">
        <v>101589</v>
      </c>
      <c r="C18" s="47">
        <v>24134.799999999999</v>
      </c>
      <c r="D18" s="47">
        <v>8.3015500000000007</v>
      </c>
      <c r="E18" s="47">
        <v>11733.9</v>
      </c>
      <c r="F18" s="47">
        <v>212.85499999999999</v>
      </c>
      <c r="G18" s="47">
        <v>38.9</v>
      </c>
      <c r="H18" s="47">
        <v>0</v>
      </c>
      <c r="I18" s="47">
        <v>-2.8730499999999999E-2</v>
      </c>
      <c r="J18" s="47">
        <v>24.602499999999999</v>
      </c>
      <c r="K18" s="47">
        <v>8.6547800000000006</v>
      </c>
      <c r="L18" s="47">
        <v>1.0016799999999999E-4</v>
      </c>
      <c r="M18" s="47">
        <v>9171.25</v>
      </c>
      <c r="N18" s="47">
        <v>225.30199999999999</v>
      </c>
      <c r="O18" s="47">
        <v>100</v>
      </c>
      <c r="P18" s="47">
        <v>100</v>
      </c>
      <c r="Q18" s="47">
        <v>-0.29180699999999998</v>
      </c>
      <c r="R18" s="47">
        <v>14.486599999999999</v>
      </c>
      <c r="S18" s="47">
        <v>15.5617</v>
      </c>
      <c r="T18" s="2">
        <v>-4.4693000000000001E-5</v>
      </c>
      <c r="U18" s="47">
        <v>7199.61</v>
      </c>
      <c r="V18" s="47">
        <v>242.87700000000001</v>
      </c>
      <c r="W18" s="47">
        <v>100</v>
      </c>
      <c r="X18" s="47">
        <v>99.9</v>
      </c>
      <c r="Y18" s="47">
        <v>2.9765600000000001E-3</v>
      </c>
      <c r="Z18" s="47">
        <v>17.408799999999999</v>
      </c>
      <c r="AA18" s="47">
        <v>14.100099999999999</v>
      </c>
      <c r="AB18" s="2">
        <v>6.2809899999999996E-5</v>
      </c>
      <c r="AC18" s="47">
        <v>5572.86</v>
      </c>
      <c r="AD18" s="47">
        <v>253.518</v>
      </c>
      <c r="AE18" s="47">
        <v>100</v>
      </c>
      <c r="AF18" s="47">
        <v>86.5</v>
      </c>
      <c r="AG18" s="47">
        <v>0.13309399999999999</v>
      </c>
      <c r="AH18" s="47">
        <v>13.282</v>
      </c>
      <c r="AI18" s="47">
        <v>12.311</v>
      </c>
      <c r="AJ18" s="2">
        <v>9.1189900000000006E-5</v>
      </c>
      <c r="AK18" s="47">
        <v>4206.72</v>
      </c>
      <c r="AL18" s="47">
        <v>258.41800000000001</v>
      </c>
      <c r="AM18" s="47">
        <v>61.9</v>
      </c>
      <c r="AN18" s="47">
        <v>10.4</v>
      </c>
      <c r="AO18" s="47">
        <v>-0.55906100000000003</v>
      </c>
      <c r="AP18" s="47">
        <v>7.0233299999999996</v>
      </c>
      <c r="AQ18" s="47">
        <v>11.669</v>
      </c>
      <c r="AR18" s="2">
        <v>-1.84232E-5</v>
      </c>
      <c r="AS18" s="47">
        <v>3017.15</v>
      </c>
      <c r="AT18" s="47">
        <v>268.26100000000002</v>
      </c>
      <c r="AU18" s="47">
        <v>14.6</v>
      </c>
      <c r="AV18" s="47">
        <v>0</v>
      </c>
      <c r="AW18" s="47">
        <v>-0.50551400000000002</v>
      </c>
      <c r="AX18" s="47">
        <v>5.4581900000000001</v>
      </c>
      <c r="AY18" s="47">
        <v>8.32517</v>
      </c>
      <c r="AZ18" s="47">
        <v>2.5049399999999998E-4</v>
      </c>
      <c r="BA18" s="47">
        <v>1469.3</v>
      </c>
      <c r="BB18" s="47">
        <v>275.548</v>
      </c>
      <c r="BC18" s="47">
        <v>98.4</v>
      </c>
      <c r="BD18" s="47">
        <v>65.599999999999994</v>
      </c>
      <c r="BE18" s="47">
        <v>-0.25311299999999998</v>
      </c>
      <c r="BF18" s="47">
        <v>2.9228700000000001</v>
      </c>
      <c r="BG18" s="47">
        <v>10.9602</v>
      </c>
      <c r="BH18" s="2">
        <v>-7.1330600000000001E-6</v>
      </c>
      <c r="BI18" s="47">
        <v>779.58100000000002</v>
      </c>
      <c r="BJ18" s="47">
        <v>279.661</v>
      </c>
      <c r="BK18" s="47">
        <v>97.6</v>
      </c>
      <c r="BL18" s="47">
        <v>31.6</v>
      </c>
      <c r="BM18" s="47">
        <v>-0.222694</v>
      </c>
      <c r="BN18" s="47">
        <v>-2.6750600000000002</v>
      </c>
      <c r="BO18" s="47">
        <v>10.3409</v>
      </c>
      <c r="BP18" s="2">
        <v>4.1551500000000004E-6</v>
      </c>
      <c r="BQ18" s="47">
        <v>559.68399999999997</v>
      </c>
      <c r="BR18" s="47">
        <v>281.64100000000002</v>
      </c>
      <c r="BS18" s="47">
        <v>87</v>
      </c>
      <c r="BT18" s="47">
        <v>2</v>
      </c>
      <c r="BU18" s="47">
        <v>-9.8166000000000003E-2</v>
      </c>
      <c r="BV18" s="47">
        <v>-3.5865499999999999</v>
      </c>
      <c r="BW18" s="47">
        <v>9.9419699999999995</v>
      </c>
      <c r="BX18" s="2">
        <v>5.2769000000000002E-5</v>
      </c>
      <c r="BY18" s="47">
        <v>3</v>
      </c>
      <c r="BZ18" s="47">
        <v>344.00400000000002</v>
      </c>
      <c r="CA18" s="47">
        <v>283.48399999999998</v>
      </c>
      <c r="CB18" s="47">
        <v>78.400000000000006</v>
      </c>
      <c r="CC18" s="47">
        <v>1.5</v>
      </c>
      <c r="CD18" s="47">
        <v>-1.9064899999999999E-2</v>
      </c>
      <c r="CE18" s="47">
        <v>-4.29399</v>
      </c>
      <c r="CF18" s="47">
        <v>8.5505800000000001</v>
      </c>
      <c r="CG18" s="47">
        <v>1.3353400000000001E-4</v>
      </c>
      <c r="CH18" s="47">
        <v>285.36200000000002</v>
      </c>
      <c r="CI18" s="47">
        <v>71.599999999999994</v>
      </c>
      <c r="CJ18" s="47">
        <v>0</v>
      </c>
      <c r="CK18" s="47">
        <v>8.1935099999999997E-2</v>
      </c>
      <c r="CL18" s="47">
        <v>-3.9597000000000002</v>
      </c>
      <c r="CM18" s="47">
        <v>6.4093299999999997</v>
      </c>
      <c r="CN18" s="47">
        <v>1.8264299999999999E-4</v>
      </c>
      <c r="CO18" s="47">
        <v>132.417</v>
      </c>
      <c r="CP18" s="47">
        <v>55.5794</v>
      </c>
      <c r="CQ18" s="47">
        <v>286.16800000000001</v>
      </c>
      <c r="CR18" s="47">
        <v>0</v>
      </c>
      <c r="CS18" s="47">
        <v>89.428299999999993</v>
      </c>
      <c r="CT18" s="47">
        <v>286.01400000000001</v>
      </c>
      <c r="CU18" s="47">
        <v>280.96899999999999</v>
      </c>
      <c r="CV18" s="47">
        <v>71.2</v>
      </c>
      <c r="CW18" s="47">
        <v>-3.0076299999999998</v>
      </c>
      <c r="CX18" s="47">
        <v>4.298</v>
      </c>
      <c r="CY18" s="47">
        <v>-3.90001</v>
      </c>
      <c r="CZ18" s="2">
        <v>1.696E-5</v>
      </c>
      <c r="DA18" s="2">
        <v>1.6799999999999998E-5</v>
      </c>
      <c r="DB18" s="2">
        <v>2.3999999999999999E-6</v>
      </c>
      <c r="DC18" s="2">
        <v>1.2799999999999999E-5</v>
      </c>
      <c r="DD18" s="47">
        <v>0.125</v>
      </c>
      <c r="DE18" s="47">
        <v>0.1875</v>
      </c>
      <c r="DF18" s="47">
        <v>0</v>
      </c>
      <c r="DG18" s="47">
        <v>6.25E-2</v>
      </c>
      <c r="DH18" s="47">
        <v>0</v>
      </c>
      <c r="DI18" s="47">
        <v>0</v>
      </c>
      <c r="DJ18" s="47">
        <v>0</v>
      </c>
      <c r="DK18" s="47">
        <v>1</v>
      </c>
      <c r="DL18" s="47">
        <v>0</v>
      </c>
      <c r="DM18" s="47">
        <v>0</v>
      </c>
      <c r="DN18" s="47">
        <v>0</v>
      </c>
      <c r="DO18" s="47">
        <v>1</v>
      </c>
      <c r="DP18" s="47">
        <v>10525</v>
      </c>
      <c r="DQ18" s="47">
        <v>6.7369300000000001</v>
      </c>
      <c r="DR18" s="47">
        <v>1</v>
      </c>
      <c r="DS18" s="47">
        <v>-6.03843</v>
      </c>
      <c r="DT18" s="47">
        <v>100</v>
      </c>
      <c r="DU18" s="47">
        <v>85.4</v>
      </c>
      <c r="DV18" s="47">
        <v>100</v>
      </c>
      <c r="DW18" s="47">
        <v>100</v>
      </c>
      <c r="DX18" s="47">
        <v>100</v>
      </c>
      <c r="DY18" s="47">
        <v>100</v>
      </c>
      <c r="DZ18" s="47">
        <v>119.62</v>
      </c>
      <c r="EA18" s="47">
        <v>1890.24</v>
      </c>
      <c r="EB18" s="47">
        <v>83.2</v>
      </c>
      <c r="EC18" s="47">
        <v>0</v>
      </c>
      <c r="ED18" s="47">
        <v>18</v>
      </c>
    </row>
    <row r="19" spans="1:134" x14ac:dyDescent="0.3">
      <c r="A19" s="10">
        <v>45265.5</v>
      </c>
      <c r="B19" s="47">
        <v>101262</v>
      </c>
      <c r="C19" s="47">
        <v>24134.7</v>
      </c>
      <c r="D19" s="47">
        <v>9.3000399999999992</v>
      </c>
      <c r="E19" s="47">
        <v>11707.4</v>
      </c>
      <c r="F19" s="47">
        <v>215.58099999999999</v>
      </c>
      <c r="G19" s="47">
        <v>18.2</v>
      </c>
      <c r="H19" s="47">
        <v>0</v>
      </c>
      <c r="I19" s="47">
        <v>2.09775E-2</v>
      </c>
      <c r="J19" s="47">
        <v>21.8812</v>
      </c>
      <c r="K19" s="47">
        <v>8.1046399999999998</v>
      </c>
      <c r="L19" s="47">
        <v>1.1117599999999999E-4</v>
      </c>
      <c r="M19" s="47">
        <v>9121.49</v>
      </c>
      <c r="N19" s="47">
        <v>225.06800000000001</v>
      </c>
      <c r="O19" s="47">
        <v>100</v>
      </c>
      <c r="P19" s="47">
        <v>97.5</v>
      </c>
      <c r="Q19" s="47">
        <v>-5.4174800000000002E-2</v>
      </c>
      <c r="R19" s="47">
        <v>11.8141</v>
      </c>
      <c r="S19" s="47">
        <v>23.017299999999999</v>
      </c>
      <c r="T19" s="2">
        <v>5.6780999999999999E-6</v>
      </c>
      <c r="U19" s="47">
        <v>7157.68</v>
      </c>
      <c r="V19" s="47">
        <v>241.18100000000001</v>
      </c>
      <c r="W19" s="47">
        <v>100</v>
      </c>
      <c r="X19" s="47">
        <v>90</v>
      </c>
      <c r="Y19" s="47">
        <v>-0.194521</v>
      </c>
      <c r="Z19" s="47">
        <v>15.0633</v>
      </c>
      <c r="AA19" s="47">
        <v>11.224399999999999</v>
      </c>
      <c r="AB19" s="2">
        <v>8.94379E-5</v>
      </c>
      <c r="AC19" s="47">
        <v>5541.68</v>
      </c>
      <c r="AD19" s="47">
        <v>252.36500000000001</v>
      </c>
      <c r="AE19" s="47">
        <v>100</v>
      </c>
      <c r="AF19" s="47">
        <v>88.9</v>
      </c>
      <c r="AG19" s="47">
        <v>-0.13516</v>
      </c>
      <c r="AH19" s="47">
        <v>11.786899999999999</v>
      </c>
      <c r="AI19" s="47">
        <v>6.6831100000000001</v>
      </c>
      <c r="AJ19" s="47">
        <v>2.39101E-4</v>
      </c>
      <c r="AK19" s="47">
        <v>4175.58</v>
      </c>
      <c r="AL19" s="47">
        <v>259.35700000000003</v>
      </c>
      <c r="AM19" s="47">
        <v>99.6</v>
      </c>
      <c r="AN19" s="47">
        <v>100</v>
      </c>
      <c r="AO19" s="47">
        <v>-0.75082400000000005</v>
      </c>
      <c r="AP19" s="47">
        <v>13.239699999999999</v>
      </c>
      <c r="AQ19" s="47">
        <v>10.0143</v>
      </c>
      <c r="AR19" s="47">
        <v>2.8804999999999998E-4</v>
      </c>
      <c r="AS19" s="47">
        <v>2991.22</v>
      </c>
      <c r="AT19" s="47">
        <v>265.35300000000001</v>
      </c>
      <c r="AU19" s="47">
        <v>70.8</v>
      </c>
      <c r="AV19" s="47">
        <v>1.2</v>
      </c>
      <c r="AW19" s="47">
        <v>0.24249399999999999</v>
      </c>
      <c r="AX19" s="47">
        <v>5.6242599999999996</v>
      </c>
      <c r="AY19" s="47">
        <v>9.4969900000000003</v>
      </c>
      <c r="AZ19" s="47">
        <v>1.08556E-4</v>
      </c>
      <c r="BA19" s="47">
        <v>1446.58</v>
      </c>
      <c r="BB19" s="47">
        <v>275.154</v>
      </c>
      <c r="BC19" s="47">
        <v>94.6</v>
      </c>
      <c r="BD19" s="47">
        <v>42.6</v>
      </c>
      <c r="BE19" s="47">
        <v>-0.336814</v>
      </c>
      <c r="BF19" s="47">
        <v>0.37042999999999998</v>
      </c>
      <c r="BG19" s="47">
        <v>12.046799999999999</v>
      </c>
      <c r="BH19" s="47">
        <v>1.6309300000000001E-4</v>
      </c>
      <c r="BI19" s="47">
        <v>756.43899999999996</v>
      </c>
      <c r="BJ19" s="47">
        <v>280.92500000000001</v>
      </c>
      <c r="BK19" s="47">
        <v>86.5</v>
      </c>
      <c r="BL19" s="47">
        <v>0</v>
      </c>
      <c r="BM19" s="47">
        <v>-0.680396</v>
      </c>
      <c r="BN19" s="47">
        <v>1.1861200000000001</v>
      </c>
      <c r="BO19" s="47">
        <v>10.327199999999999</v>
      </c>
      <c r="BP19" s="47">
        <v>1.38703E-4</v>
      </c>
      <c r="BQ19" s="47">
        <v>535.54200000000003</v>
      </c>
      <c r="BR19" s="47">
        <v>283.00400000000002</v>
      </c>
      <c r="BS19" s="47">
        <v>78.2</v>
      </c>
      <c r="BT19" s="47">
        <v>0</v>
      </c>
      <c r="BU19" s="47">
        <v>-0.56465200000000004</v>
      </c>
      <c r="BV19" s="47">
        <v>1.2138500000000001</v>
      </c>
      <c r="BW19" s="47">
        <v>10.077500000000001</v>
      </c>
      <c r="BX19" s="47">
        <v>1.5744199999999999E-4</v>
      </c>
      <c r="BY19" s="47">
        <v>4</v>
      </c>
      <c r="BZ19" s="47">
        <v>318.75700000000001</v>
      </c>
      <c r="CA19" s="47">
        <v>285.053</v>
      </c>
      <c r="CB19" s="47">
        <v>70.599999999999994</v>
      </c>
      <c r="CC19" s="47">
        <v>0</v>
      </c>
      <c r="CD19" s="47">
        <v>-0.27554600000000001</v>
      </c>
      <c r="CE19" s="47">
        <v>1.17058</v>
      </c>
      <c r="CF19" s="47">
        <v>9.7820300000000007</v>
      </c>
      <c r="CG19" s="47">
        <v>1.7651E-4</v>
      </c>
      <c r="CH19" s="47">
        <v>287.10899999999998</v>
      </c>
      <c r="CI19" s="47">
        <v>64.2</v>
      </c>
      <c r="CJ19" s="47">
        <v>0</v>
      </c>
      <c r="CK19" s="47">
        <v>0.12645400000000001</v>
      </c>
      <c r="CL19" s="47">
        <v>0.96862099999999995</v>
      </c>
      <c r="CM19" s="47">
        <v>8.5292399999999997</v>
      </c>
      <c r="CN19" s="47">
        <v>1.89125E-4</v>
      </c>
      <c r="CO19" s="47">
        <v>105.974</v>
      </c>
      <c r="CP19" s="47">
        <v>55.5794</v>
      </c>
      <c r="CQ19" s="47">
        <v>288.976</v>
      </c>
      <c r="CR19" s="47">
        <v>0</v>
      </c>
      <c r="CS19" s="47">
        <v>175.68</v>
      </c>
      <c r="CT19" s="47">
        <v>287.88400000000001</v>
      </c>
      <c r="CU19" s="47">
        <v>281.108</v>
      </c>
      <c r="CV19" s="47">
        <v>63.9</v>
      </c>
      <c r="CW19" s="47">
        <v>0.67110599999999998</v>
      </c>
      <c r="CX19" s="47">
        <v>6.7291499999999997</v>
      </c>
      <c r="CY19" s="2">
        <v>-6.1035199999999998E-6</v>
      </c>
      <c r="CZ19" s="2">
        <v>2.232E-5</v>
      </c>
      <c r="DA19" s="2">
        <v>2.1999999999999999E-5</v>
      </c>
      <c r="DB19" s="2">
        <v>2.0279999999999999E-5</v>
      </c>
      <c r="DC19" s="2">
        <v>2.6400000000000001E-5</v>
      </c>
      <c r="DD19" s="47">
        <v>0.5625</v>
      </c>
      <c r="DE19" s="47">
        <v>0.625</v>
      </c>
      <c r="DF19" s="47">
        <v>0.4375</v>
      </c>
      <c r="DG19" s="47">
        <v>0.5</v>
      </c>
      <c r="DH19" s="47">
        <v>0</v>
      </c>
      <c r="DI19" s="47">
        <v>0</v>
      </c>
      <c r="DJ19" s="47">
        <v>0</v>
      </c>
      <c r="DK19" s="47">
        <v>1</v>
      </c>
      <c r="DL19" s="47">
        <v>0</v>
      </c>
      <c r="DM19" s="47">
        <v>0</v>
      </c>
      <c r="DN19" s="47">
        <v>0</v>
      </c>
      <c r="DO19" s="47">
        <v>1</v>
      </c>
      <c r="DP19" s="47">
        <v>18315</v>
      </c>
      <c r="DQ19" s="47">
        <v>4.1021200000000002</v>
      </c>
      <c r="DR19" s="47">
        <v>95</v>
      </c>
      <c r="DS19" s="47">
        <v>-2.15937</v>
      </c>
      <c r="DT19" s="47">
        <v>90.3</v>
      </c>
      <c r="DU19" s="47">
        <v>80.2</v>
      </c>
      <c r="DV19" s="47">
        <v>100</v>
      </c>
      <c r="DW19" s="47">
        <v>99.9</v>
      </c>
      <c r="DX19" s="47">
        <v>100</v>
      </c>
      <c r="DY19" s="47">
        <v>100</v>
      </c>
      <c r="DZ19" s="47">
        <v>34.530900000000003</v>
      </c>
      <c r="EA19" s="47">
        <v>1933.6</v>
      </c>
      <c r="EB19" s="47">
        <v>59.3</v>
      </c>
      <c r="EC19" s="47">
        <v>0</v>
      </c>
      <c r="ED19" s="47">
        <v>19</v>
      </c>
    </row>
    <row r="20" spans="1:134" x14ac:dyDescent="0.3">
      <c r="A20" s="10">
        <v>45265.625</v>
      </c>
      <c r="B20" s="47">
        <v>101117</v>
      </c>
      <c r="C20" s="47">
        <v>24135.200000000001</v>
      </c>
      <c r="D20" s="47">
        <v>8.1116600000000005</v>
      </c>
      <c r="E20" s="47">
        <v>11688.7</v>
      </c>
      <c r="F20" s="47">
        <v>219.137</v>
      </c>
      <c r="G20" s="47">
        <v>9.1999999999999993</v>
      </c>
      <c r="H20" s="47">
        <v>0</v>
      </c>
      <c r="I20" s="47">
        <v>1.4751E-2</v>
      </c>
      <c r="J20" s="47">
        <v>20.1357</v>
      </c>
      <c r="K20" s="47">
        <v>9.4169300000000007</v>
      </c>
      <c r="L20" s="47">
        <v>1.15331E-4</v>
      </c>
      <c r="M20" s="47">
        <v>9082.9500000000007</v>
      </c>
      <c r="N20" s="47">
        <v>224.536</v>
      </c>
      <c r="O20" s="47">
        <v>22.6</v>
      </c>
      <c r="P20" s="47">
        <v>0</v>
      </c>
      <c r="Q20" s="47">
        <v>-0.12845899999999999</v>
      </c>
      <c r="R20" s="47">
        <v>9.2389600000000005</v>
      </c>
      <c r="S20" s="47">
        <v>19.035900000000002</v>
      </c>
      <c r="T20" s="47">
        <v>1.39281E-4</v>
      </c>
      <c r="U20" s="47">
        <v>7133.19</v>
      </c>
      <c r="V20" s="47">
        <v>238.77199999999999</v>
      </c>
      <c r="W20" s="47">
        <v>99.6</v>
      </c>
      <c r="X20" s="47">
        <v>49.8</v>
      </c>
      <c r="Y20" s="47">
        <v>6.8414100000000005E-2</v>
      </c>
      <c r="Z20" s="47">
        <v>11.4534</v>
      </c>
      <c r="AA20" s="47">
        <v>5.3574000000000002</v>
      </c>
      <c r="AB20" s="2">
        <v>3.39412E-5</v>
      </c>
      <c r="AC20" s="47">
        <v>5532.51</v>
      </c>
      <c r="AD20" s="47">
        <v>250.61199999999999</v>
      </c>
      <c r="AE20" s="47">
        <v>100</v>
      </c>
      <c r="AF20" s="47">
        <v>99.6</v>
      </c>
      <c r="AG20" s="47">
        <v>5.1173799999999998E-2</v>
      </c>
      <c r="AH20" s="47">
        <v>8.3054299999999994</v>
      </c>
      <c r="AI20" s="47">
        <v>1.3486199999999999</v>
      </c>
      <c r="AJ20" s="2">
        <v>6.0720300000000002E-5</v>
      </c>
      <c r="AK20" s="47">
        <v>4169.5200000000004</v>
      </c>
      <c r="AL20" s="47">
        <v>259.78100000000001</v>
      </c>
      <c r="AM20" s="47">
        <v>96.4</v>
      </c>
      <c r="AN20" s="47">
        <v>89.9</v>
      </c>
      <c r="AO20" s="47">
        <v>-0.15046499999999999</v>
      </c>
      <c r="AP20" s="47">
        <v>8.2730499999999996</v>
      </c>
      <c r="AQ20" s="47">
        <v>-2.5661999999999998</v>
      </c>
      <c r="AR20" s="2">
        <v>2.7223899999999999E-5</v>
      </c>
      <c r="AS20" s="47">
        <v>2979.11</v>
      </c>
      <c r="AT20" s="47">
        <v>266.65899999999999</v>
      </c>
      <c r="AU20" s="47">
        <v>95.4</v>
      </c>
      <c r="AV20" s="47">
        <v>69.5</v>
      </c>
      <c r="AW20" s="47">
        <v>-0.55168399999999995</v>
      </c>
      <c r="AX20" s="47">
        <v>8.1598600000000001</v>
      </c>
      <c r="AY20" s="47">
        <v>3.3780600000000001</v>
      </c>
      <c r="AZ20" s="47">
        <v>4.83129E-4</v>
      </c>
      <c r="BA20" s="47">
        <v>1435.26</v>
      </c>
      <c r="BB20" s="47">
        <v>276.291</v>
      </c>
      <c r="BC20" s="47">
        <v>79.599999999999994</v>
      </c>
      <c r="BD20" s="47">
        <v>2.8</v>
      </c>
      <c r="BE20" s="47">
        <v>-0.17526</v>
      </c>
      <c r="BF20" s="47">
        <v>8.9138900000000003</v>
      </c>
      <c r="BG20" s="47">
        <v>8.5412800000000004</v>
      </c>
      <c r="BH20" s="47">
        <v>-1.37627E-4</v>
      </c>
      <c r="BI20" s="47">
        <v>742.95299999999997</v>
      </c>
      <c r="BJ20" s="47">
        <v>281.43599999999998</v>
      </c>
      <c r="BK20" s="47">
        <v>66.900000000000006</v>
      </c>
      <c r="BL20" s="47">
        <v>0</v>
      </c>
      <c r="BM20" s="47">
        <v>0.27057900000000001</v>
      </c>
      <c r="BN20" s="47">
        <v>3.1447699999999998</v>
      </c>
      <c r="BO20" s="47">
        <v>8.3919800000000002</v>
      </c>
      <c r="BP20" s="2">
        <v>-3.0217199999999999E-5</v>
      </c>
      <c r="BQ20" s="47">
        <v>522.00900000000001</v>
      </c>
      <c r="BR20" s="47">
        <v>282.899</v>
      </c>
      <c r="BS20" s="47">
        <v>66.8</v>
      </c>
      <c r="BT20" s="47">
        <v>0</v>
      </c>
      <c r="BU20" s="47">
        <v>0.40537299999999998</v>
      </c>
      <c r="BV20" s="47">
        <v>0.85830300000000004</v>
      </c>
      <c r="BW20" s="47">
        <v>8.9026599999999991</v>
      </c>
      <c r="BX20" s="2">
        <v>1.2777E-5</v>
      </c>
      <c r="BY20" s="47">
        <v>4</v>
      </c>
      <c r="BZ20" s="47">
        <v>305.61599999999999</v>
      </c>
      <c r="CA20" s="47">
        <v>284.42899999999997</v>
      </c>
      <c r="CB20" s="47">
        <v>70.2</v>
      </c>
      <c r="CC20" s="47">
        <v>0</v>
      </c>
      <c r="CD20" s="47">
        <v>0.32451600000000003</v>
      </c>
      <c r="CE20" s="47">
        <v>-0.195769</v>
      </c>
      <c r="CF20" s="47">
        <v>8.5822699999999994</v>
      </c>
      <c r="CG20" s="2">
        <v>6.4968600000000007E-5</v>
      </c>
      <c r="CH20" s="47">
        <v>286.005</v>
      </c>
      <c r="CI20" s="47">
        <v>67.400000000000006</v>
      </c>
      <c r="CJ20" s="47">
        <v>0</v>
      </c>
      <c r="CK20" s="47">
        <v>0.17491699999999999</v>
      </c>
      <c r="CL20" s="47">
        <v>-0.41128199999999998</v>
      </c>
      <c r="CM20" s="47">
        <v>5.6171100000000003</v>
      </c>
      <c r="CN20" s="47">
        <v>1.09819E-4</v>
      </c>
      <c r="CO20" s="47">
        <v>93.430300000000003</v>
      </c>
      <c r="CP20" s="47">
        <v>55.5794</v>
      </c>
      <c r="CQ20" s="47">
        <v>285.06799999999998</v>
      </c>
      <c r="CR20" s="47">
        <v>0</v>
      </c>
      <c r="CS20" s="47">
        <v>55.985199999999999</v>
      </c>
      <c r="CT20" s="47">
        <v>285.89</v>
      </c>
      <c r="CU20" s="47">
        <v>280.58499999999998</v>
      </c>
      <c r="CV20" s="47">
        <v>70</v>
      </c>
      <c r="CW20" s="47">
        <v>-0.39918700000000001</v>
      </c>
      <c r="CX20" s="47">
        <v>4.3634000000000004</v>
      </c>
      <c r="CY20" s="47">
        <v>-50</v>
      </c>
      <c r="CZ20" s="47">
        <v>0</v>
      </c>
      <c r="DA20" s="47">
        <v>0</v>
      </c>
      <c r="DB20" s="2">
        <v>7.2200000000000003E-6</v>
      </c>
      <c r="DC20" s="2">
        <v>1.1600000000000001E-5</v>
      </c>
      <c r="DD20" s="47">
        <v>0.125</v>
      </c>
      <c r="DE20" s="47">
        <v>0.75</v>
      </c>
      <c r="DF20" s="47">
        <v>6.25E-2</v>
      </c>
      <c r="DG20" s="47">
        <v>0.5625</v>
      </c>
      <c r="DH20" s="47">
        <v>0</v>
      </c>
      <c r="DI20" s="47">
        <v>0</v>
      </c>
      <c r="DJ20" s="47">
        <v>0</v>
      </c>
      <c r="DK20" s="47">
        <v>0</v>
      </c>
      <c r="DL20" s="47">
        <v>0</v>
      </c>
      <c r="DM20" s="47">
        <v>0</v>
      </c>
      <c r="DN20" s="47">
        <v>0</v>
      </c>
      <c r="DO20" s="47">
        <v>1</v>
      </c>
      <c r="DP20" s="47">
        <v>10800</v>
      </c>
      <c r="DQ20" s="47">
        <v>3.6585299999999998</v>
      </c>
      <c r="DR20" s="47">
        <v>7</v>
      </c>
      <c r="DS20" s="47">
        <v>-36.758000000000003</v>
      </c>
      <c r="DT20" s="47">
        <v>93.2</v>
      </c>
      <c r="DU20" s="47">
        <v>99.7</v>
      </c>
      <c r="DV20" s="47">
        <v>100</v>
      </c>
      <c r="DW20" s="47">
        <v>100</v>
      </c>
      <c r="DX20" s="47">
        <v>0</v>
      </c>
      <c r="DY20" s="47">
        <v>100</v>
      </c>
      <c r="DZ20" s="47">
        <v>118.32299999999999</v>
      </c>
      <c r="EA20" s="47">
        <v>1921.92</v>
      </c>
      <c r="EB20" s="47">
        <v>70.900000000000006</v>
      </c>
      <c r="EC20" s="47">
        <v>0</v>
      </c>
      <c r="ED20" s="47">
        <v>20</v>
      </c>
    </row>
    <row r="21" spans="1:134" x14ac:dyDescent="0.3">
      <c r="A21" s="10">
        <v>45265.75</v>
      </c>
      <c r="B21" s="47">
        <v>101039</v>
      </c>
      <c r="C21" s="47">
        <v>24134.9</v>
      </c>
      <c r="D21" s="47">
        <v>3.80741</v>
      </c>
      <c r="E21" s="47">
        <v>11673.4</v>
      </c>
      <c r="F21" s="47">
        <v>221.20500000000001</v>
      </c>
      <c r="G21" s="47">
        <v>5.3</v>
      </c>
      <c r="H21" s="47">
        <v>0</v>
      </c>
      <c r="I21" s="47">
        <v>5.5747999999999999E-2</v>
      </c>
      <c r="J21" s="47">
        <v>19.253699999999998</v>
      </c>
      <c r="K21" s="47">
        <v>2.1848999999999998</v>
      </c>
      <c r="L21" s="47">
        <v>1.41025E-4</v>
      </c>
      <c r="M21" s="47">
        <v>9052.89</v>
      </c>
      <c r="N21" s="47">
        <v>222.75399999999999</v>
      </c>
      <c r="O21" s="47">
        <v>43</v>
      </c>
      <c r="P21" s="47">
        <v>0</v>
      </c>
      <c r="Q21" s="47">
        <v>-0.16029099999999999</v>
      </c>
      <c r="R21" s="47">
        <v>8.8779400000000006</v>
      </c>
      <c r="S21" s="47">
        <v>13.0647</v>
      </c>
      <c r="T21" s="47">
        <v>2.40401E-4</v>
      </c>
      <c r="U21" s="47">
        <v>7123.04</v>
      </c>
      <c r="V21" s="47">
        <v>237.006</v>
      </c>
      <c r="W21" s="47">
        <v>69.900000000000006</v>
      </c>
      <c r="X21" s="47">
        <v>0.6</v>
      </c>
      <c r="Y21" s="47">
        <v>-8.8373099999999996E-2</v>
      </c>
      <c r="Z21" s="47">
        <v>8.7589199999999998</v>
      </c>
      <c r="AA21" s="47">
        <v>6.4491199999999997</v>
      </c>
      <c r="AB21" s="47">
        <v>1.0789399999999999E-4</v>
      </c>
      <c r="AC21" s="47">
        <v>5531.5</v>
      </c>
      <c r="AD21" s="47">
        <v>249.81</v>
      </c>
      <c r="AE21" s="47">
        <v>77</v>
      </c>
      <c r="AF21" s="47">
        <v>2</v>
      </c>
      <c r="AG21" s="47">
        <v>-0.43872699999999998</v>
      </c>
      <c r="AH21" s="47">
        <v>9.35276</v>
      </c>
      <c r="AI21" s="47">
        <v>5.0955399999999997</v>
      </c>
      <c r="AJ21" s="47">
        <v>1.29052E-4</v>
      </c>
      <c r="AK21" s="47">
        <v>4170.83</v>
      </c>
      <c r="AL21" s="47">
        <v>260.036</v>
      </c>
      <c r="AM21" s="47">
        <v>89.4</v>
      </c>
      <c r="AN21" s="47">
        <v>5.3</v>
      </c>
      <c r="AO21" s="47">
        <v>-0.42279099999999997</v>
      </c>
      <c r="AP21" s="47">
        <v>7.64276</v>
      </c>
      <c r="AQ21" s="47">
        <v>4.4864300000000004</v>
      </c>
      <c r="AR21" s="2">
        <v>7.1129199999999998E-6</v>
      </c>
      <c r="AS21" s="47">
        <v>2978.76</v>
      </c>
      <c r="AT21" s="47">
        <v>267.41500000000002</v>
      </c>
      <c r="AU21" s="47">
        <v>92.3</v>
      </c>
      <c r="AV21" s="47">
        <v>5</v>
      </c>
      <c r="AW21" s="47">
        <v>-0.15348400000000001</v>
      </c>
      <c r="AX21" s="47">
        <v>4.9251100000000001</v>
      </c>
      <c r="AY21" s="47">
        <v>0.237234</v>
      </c>
      <c r="AZ21" s="2">
        <v>2.1002899999999998E-5</v>
      </c>
      <c r="BA21" s="47">
        <v>1430.72</v>
      </c>
      <c r="BB21" s="47">
        <v>276.85500000000002</v>
      </c>
      <c r="BC21" s="47">
        <v>69</v>
      </c>
      <c r="BD21" s="47">
        <v>0</v>
      </c>
      <c r="BE21" s="47">
        <v>0.397287</v>
      </c>
      <c r="BF21" s="47">
        <v>2.49092</v>
      </c>
      <c r="BG21" s="47">
        <v>6.1005200000000004</v>
      </c>
      <c r="BH21" s="47">
        <v>1.10153E-4</v>
      </c>
      <c r="BI21" s="47">
        <v>737.125</v>
      </c>
      <c r="BJ21" s="47">
        <v>281.90300000000002</v>
      </c>
      <c r="BK21" s="47">
        <v>61.6</v>
      </c>
      <c r="BL21" s="47">
        <v>0</v>
      </c>
      <c r="BM21" s="47">
        <v>0.434921</v>
      </c>
      <c r="BN21" s="47">
        <v>0.37231900000000001</v>
      </c>
      <c r="BO21" s="47">
        <v>5.4871400000000001</v>
      </c>
      <c r="BP21" s="47">
        <v>1.6577900000000001E-4</v>
      </c>
      <c r="BQ21" s="47">
        <v>515.87800000000004</v>
      </c>
      <c r="BR21" s="47">
        <v>283.15100000000001</v>
      </c>
      <c r="BS21" s="47">
        <v>76.900000000000006</v>
      </c>
      <c r="BT21" s="47">
        <v>0</v>
      </c>
      <c r="BU21" s="47">
        <v>0.39901700000000001</v>
      </c>
      <c r="BV21" s="47">
        <v>4.9904799999999999E-2</v>
      </c>
      <c r="BW21" s="47">
        <v>6.0231000000000003</v>
      </c>
      <c r="BX21" s="47">
        <v>1.5287800000000001E-4</v>
      </c>
      <c r="BY21" s="47">
        <v>3</v>
      </c>
      <c r="BZ21" s="47">
        <v>299.084</v>
      </c>
      <c r="CA21" s="47">
        <v>284.892</v>
      </c>
      <c r="CB21" s="47">
        <v>73.900000000000006</v>
      </c>
      <c r="CC21" s="47">
        <v>0</v>
      </c>
      <c r="CD21" s="47">
        <v>0.30358099999999999</v>
      </c>
      <c r="CE21" s="47">
        <v>5.2089799999999999E-2</v>
      </c>
      <c r="CF21" s="47">
        <v>5.5916600000000001</v>
      </c>
      <c r="CG21" s="47">
        <v>1.36291E-4</v>
      </c>
      <c r="CH21" s="47">
        <v>285.423</v>
      </c>
      <c r="CI21" s="47">
        <v>75.2</v>
      </c>
      <c r="CJ21" s="47">
        <v>0</v>
      </c>
      <c r="CK21" s="47">
        <v>0.13458100000000001</v>
      </c>
      <c r="CL21" s="47">
        <v>-0.154644</v>
      </c>
      <c r="CM21" s="47">
        <v>3.5643199999999999</v>
      </c>
      <c r="CN21" s="47">
        <v>1.4835299999999999E-4</v>
      </c>
      <c r="CO21" s="47">
        <v>86.754199999999997</v>
      </c>
      <c r="CP21" s="47">
        <v>55.5794</v>
      </c>
      <c r="CQ21" s="47">
        <v>283.34899999999999</v>
      </c>
      <c r="CR21" s="47">
        <v>0</v>
      </c>
      <c r="CS21" s="47">
        <v>15.6173</v>
      </c>
      <c r="CT21" s="47">
        <v>284.72500000000002</v>
      </c>
      <c r="CU21" s="47">
        <v>281.35500000000002</v>
      </c>
      <c r="CV21" s="47">
        <v>79.8</v>
      </c>
      <c r="CW21" s="47">
        <v>-0.16831499999999999</v>
      </c>
      <c r="CX21" s="47">
        <v>2.9861900000000001</v>
      </c>
      <c r="CY21" s="47">
        <v>-50</v>
      </c>
      <c r="CZ21" s="47">
        <v>0</v>
      </c>
      <c r="DA21" s="47">
        <v>0</v>
      </c>
      <c r="DB21" s="2">
        <v>7.1799999999999999E-6</v>
      </c>
      <c r="DC21" s="2">
        <v>9.3999999999999998E-6</v>
      </c>
      <c r="DD21" s="47">
        <v>0.1875</v>
      </c>
      <c r="DE21" s="47">
        <v>0.8125</v>
      </c>
      <c r="DF21" s="47">
        <v>0.1875</v>
      </c>
      <c r="DG21" s="47">
        <v>0.625</v>
      </c>
      <c r="DH21" s="47">
        <v>0</v>
      </c>
      <c r="DI21" s="47">
        <v>0</v>
      </c>
      <c r="DJ21" s="47">
        <v>0</v>
      </c>
      <c r="DK21" s="47">
        <v>0</v>
      </c>
      <c r="DL21" s="47">
        <v>0</v>
      </c>
      <c r="DM21" s="47">
        <v>0</v>
      </c>
      <c r="DN21" s="47">
        <v>0</v>
      </c>
      <c r="DO21" s="47">
        <v>1</v>
      </c>
      <c r="DP21" s="47">
        <v>11727</v>
      </c>
      <c r="DQ21" s="47">
        <v>2.5792899999999999</v>
      </c>
      <c r="DR21" s="47">
        <v>2</v>
      </c>
      <c r="DS21" s="47">
        <v>-35.6023</v>
      </c>
      <c r="DT21" s="47">
        <v>9.3000000000000007</v>
      </c>
      <c r="DU21" s="47">
        <v>93.8</v>
      </c>
      <c r="DV21" s="47">
        <v>31.1</v>
      </c>
      <c r="DW21" s="47">
        <v>88.3</v>
      </c>
      <c r="DX21" s="47">
        <v>5</v>
      </c>
      <c r="DY21" s="47">
        <v>96.1</v>
      </c>
      <c r="DZ21" s="47">
        <v>64.865099999999998</v>
      </c>
      <c r="EA21" s="47">
        <v>1928.48</v>
      </c>
      <c r="EB21" s="47">
        <v>89.6</v>
      </c>
      <c r="EC21" s="47">
        <v>0</v>
      </c>
      <c r="ED21" s="47">
        <v>21</v>
      </c>
    </row>
    <row r="22" spans="1:134" x14ac:dyDescent="0.3">
      <c r="A22" s="10">
        <v>45265.875</v>
      </c>
      <c r="B22" s="47">
        <v>100952</v>
      </c>
      <c r="C22" s="47">
        <v>24135.200000000001</v>
      </c>
      <c r="D22" s="47">
        <v>7.7024499999999998</v>
      </c>
      <c r="E22" s="47">
        <v>11669.2</v>
      </c>
      <c r="F22" s="47">
        <v>220.31299999999999</v>
      </c>
      <c r="G22" s="47">
        <v>7.9</v>
      </c>
      <c r="H22" s="47">
        <v>0</v>
      </c>
      <c r="I22" s="47">
        <v>1.0498E-2</v>
      </c>
      <c r="J22" s="47">
        <v>15.397500000000001</v>
      </c>
      <c r="K22" s="47">
        <v>0.60338099999999995</v>
      </c>
      <c r="L22" s="47">
        <v>1.2492300000000001E-4</v>
      </c>
      <c r="M22" s="47">
        <v>9038.2199999999993</v>
      </c>
      <c r="N22" s="47">
        <v>221.99299999999999</v>
      </c>
      <c r="O22" s="47">
        <v>88.4</v>
      </c>
      <c r="P22" s="47">
        <v>9.3000000000000007</v>
      </c>
      <c r="Q22" s="47">
        <v>2.8619100000000001E-2</v>
      </c>
      <c r="R22" s="47">
        <v>9.0757100000000008</v>
      </c>
      <c r="S22" s="47">
        <v>7.1709800000000001</v>
      </c>
      <c r="T22" s="2">
        <v>4.6114600000000001E-5</v>
      </c>
      <c r="U22" s="47">
        <v>7114.39</v>
      </c>
      <c r="V22" s="47">
        <v>236.79400000000001</v>
      </c>
      <c r="W22" s="47">
        <v>85.4</v>
      </c>
      <c r="X22" s="47">
        <v>4.5999999999999996</v>
      </c>
      <c r="Y22" s="47">
        <v>0.46306399999999998</v>
      </c>
      <c r="Z22" s="47">
        <v>8.4268000000000001</v>
      </c>
      <c r="AA22" s="47">
        <v>4.4111000000000002</v>
      </c>
      <c r="AB22" s="47">
        <v>1.25E-4</v>
      </c>
      <c r="AC22" s="47">
        <v>5523.34</v>
      </c>
      <c r="AD22" s="47">
        <v>249.94</v>
      </c>
      <c r="AE22" s="47">
        <v>90.4</v>
      </c>
      <c r="AF22" s="47">
        <v>16.600000000000001</v>
      </c>
      <c r="AG22" s="47">
        <v>1.1796900000000001E-2</v>
      </c>
      <c r="AH22" s="47">
        <v>11.0611</v>
      </c>
      <c r="AI22" s="47">
        <v>6.9182300000000003</v>
      </c>
      <c r="AJ22" s="2">
        <v>9.0211199999999994E-5</v>
      </c>
      <c r="AK22" s="47">
        <v>4161.7299999999996</v>
      </c>
      <c r="AL22" s="47">
        <v>259.71600000000001</v>
      </c>
      <c r="AM22" s="47">
        <v>99.7</v>
      </c>
      <c r="AN22" s="47">
        <v>92.1</v>
      </c>
      <c r="AO22" s="47">
        <v>-0.39619900000000002</v>
      </c>
      <c r="AP22" s="47">
        <v>8.8532499999999992</v>
      </c>
      <c r="AQ22" s="47">
        <v>8.9944900000000008</v>
      </c>
      <c r="AR22" s="2">
        <v>-6.5270000000000004E-5</v>
      </c>
      <c r="AS22" s="47">
        <v>2969.79</v>
      </c>
      <c r="AT22" s="47">
        <v>267.20600000000002</v>
      </c>
      <c r="AU22" s="47">
        <v>97.2</v>
      </c>
      <c r="AV22" s="47">
        <v>39.1</v>
      </c>
      <c r="AW22" s="47">
        <v>-1.02988E-2</v>
      </c>
      <c r="AX22" s="47">
        <v>3.1093000000000002</v>
      </c>
      <c r="AY22" s="47">
        <v>7.6097900000000003</v>
      </c>
      <c r="AZ22" s="47">
        <v>1.7244299999999999E-4</v>
      </c>
      <c r="BA22" s="47">
        <v>1422.5</v>
      </c>
      <c r="BB22" s="47">
        <v>276.58300000000003</v>
      </c>
      <c r="BC22" s="47">
        <v>81.8</v>
      </c>
      <c r="BD22" s="47">
        <v>1</v>
      </c>
      <c r="BE22" s="47">
        <v>-0.105238</v>
      </c>
      <c r="BF22" s="47">
        <v>1.6696500000000001</v>
      </c>
      <c r="BG22" s="47">
        <v>7.1494999999999997</v>
      </c>
      <c r="BH22" s="47">
        <v>1.3951799999999999E-4</v>
      </c>
      <c r="BI22" s="47">
        <v>729.56899999999996</v>
      </c>
      <c r="BJ22" s="47">
        <v>281.32499999999999</v>
      </c>
      <c r="BK22" s="47">
        <v>85.1</v>
      </c>
      <c r="BL22" s="47">
        <v>0.2</v>
      </c>
      <c r="BM22" s="47">
        <v>0.147621</v>
      </c>
      <c r="BN22" s="47">
        <v>-0.56182399999999999</v>
      </c>
      <c r="BO22" s="47">
        <v>8.9609000000000005</v>
      </c>
      <c r="BP22" s="47">
        <v>1.2307799999999999E-4</v>
      </c>
      <c r="BQ22" s="47">
        <v>508.459</v>
      </c>
      <c r="BR22" s="47">
        <v>283.10399999999998</v>
      </c>
      <c r="BS22" s="47">
        <v>81.8</v>
      </c>
      <c r="BT22" s="47">
        <v>0.1</v>
      </c>
      <c r="BU22" s="47">
        <v>0.19562099999999999</v>
      </c>
      <c r="BV22" s="47">
        <v>-0.69662100000000005</v>
      </c>
      <c r="BW22" s="47">
        <v>9.1212</v>
      </c>
      <c r="BX22" s="47">
        <v>1.14942E-4</v>
      </c>
      <c r="BY22" s="47">
        <v>3</v>
      </c>
      <c r="BZ22" s="47">
        <v>291.60399999999998</v>
      </c>
      <c r="CA22" s="47">
        <v>284.947</v>
      </c>
      <c r="CB22" s="47">
        <v>74.400000000000006</v>
      </c>
      <c r="CC22" s="47">
        <v>0.1</v>
      </c>
      <c r="CD22" s="47">
        <v>0.26162099999999999</v>
      </c>
      <c r="CE22" s="47">
        <v>-0.80404299999999995</v>
      </c>
      <c r="CF22" s="47">
        <v>8.8956800000000005</v>
      </c>
      <c r="CG22" s="47">
        <v>1.0770800000000001E-4</v>
      </c>
      <c r="CH22" s="47">
        <v>284.97800000000001</v>
      </c>
      <c r="CI22" s="47">
        <v>73.2</v>
      </c>
      <c r="CJ22" s="47">
        <v>0.1</v>
      </c>
      <c r="CK22" s="47">
        <v>0.13462099999999999</v>
      </c>
      <c r="CL22" s="47">
        <v>-1.0838099999999999</v>
      </c>
      <c r="CM22" s="47">
        <v>4.1311799999999996</v>
      </c>
      <c r="CN22" s="47">
        <v>1.9465199999999999E-4</v>
      </c>
      <c r="CO22" s="47">
        <v>79.351799999999997</v>
      </c>
      <c r="CP22" s="47">
        <v>55.5794</v>
      </c>
      <c r="CQ22" s="47">
        <v>282.98099999999999</v>
      </c>
      <c r="CR22" s="47">
        <v>0</v>
      </c>
      <c r="CS22" s="47">
        <v>22.036200000000001</v>
      </c>
      <c r="CT22" s="47">
        <v>284.42700000000002</v>
      </c>
      <c r="CU22" s="47">
        <v>280.54899999999998</v>
      </c>
      <c r="CV22" s="47">
        <v>77</v>
      </c>
      <c r="CW22" s="47">
        <v>-1.0065999999999999</v>
      </c>
      <c r="CX22" s="47">
        <v>3.4400200000000001</v>
      </c>
      <c r="CY22" s="47">
        <v>-50</v>
      </c>
      <c r="CZ22" s="2">
        <v>1.4080000000000001E-5</v>
      </c>
      <c r="DA22" s="2">
        <v>1.4399999999999999E-5</v>
      </c>
      <c r="DB22" s="2">
        <v>4.6399999999999996E-6</v>
      </c>
      <c r="DC22" s="2">
        <v>4.7999999999999998E-6</v>
      </c>
      <c r="DD22" s="47">
        <v>6.25E-2</v>
      </c>
      <c r="DE22" s="47">
        <v>0.875</v>
      </c>
      <c r="DF22" s="47">
        <v>6.25E-2</v>
      </c>
      <c r="DG22" s="47">
        <v>0.6875</v>
      </c>
      <c r="DH22" s="47">
        <v>0</v>
      </c>
      <c r="DI22" s="47">
        <v>0</v>
      </c>
      <c r="DJ22" s="47">
        <v>0</v>
      </c>
      <c r="DK22" s="47">
        <v>0</v>
      </c>
      <c r="DL22" s="47">
        <v>0</v>
      </c>
      <c r="DM22" s="47">
        <v>0</v>
      </c>
      <c r="DN22" s="47">
        <v>0</v>
      </c>
      <c r="DO22" s="47">
        <v>0</v>
      </c>
      <c r="DP22" s="47">
        <v>0</v>
      </c>
      <c r="DQ22" s="47">
        <v>3.7394699999999998</v>
      </c>
      <c r="DR22" s="47">
        <v>0</v>
      </c>
      <c r="DS22" s="47">
        <v>0.14208999999999999</v>
      </c>
      <c r="DT22" s="47">
        <v>53.5</v>
      </c>
      <c r="DU22" s="47">
        <v>32.1</v>
      </c>
      <c r="DV22" s="47">
        <v>97.6</v>
      </c>
      <c r="DW22" s="47">
        <v>63.9</v>
      </c>
      <c r="DX22" s="47">
        <v>90.1</v>
      </c>
      <c r="DY22" s="47">
        <v>48.4</v>
      </c>
      <c r="DZ22" s="47">
        <v>40.156100000000002</v>
      </c>
      <c r="EA22" s="47">
        <v>1903.84</v>
      </c>
      <c r="EB22" s="47">
        <v>95.4</v>
      </c>
      <c r="EC22" s="47">
        <v>0</v>
      </c>
      <c r="ED22" s="47">
        <v>22</v>
      </c>
    </row>
    <row r="23" spans="1:134" x14ac:dyDescent="0.3">
      <c r="A23" s="10">
        <v>45266</v>
      </c>
      <c r="B23" s="47">
        <v>100855</v>
      </c>
      <c r="C23" s="47">
        <v>10183.9</v>
      </c>
      <c r="D23" s="47">
        <v>7.3025700000000002</v>
      </c>
      <c r="E23" s="47">
        <v>11661.9</v>
      </c>
      <c r="F23" s="47">
        <v>220.77600000000001</v>
      </c>
      <c r="G23" s="47">
        <v>6.1</v>
      </c>
      <c r="H23" s="47">
        <v>0</v>
      </c>
      <c r="I23" s="47">
        <v>0.16386400000000001</v>
      </c>
      <c r="J23" s="47">
        <v>19.604800000000001</v>
      </c>
      <c r="K23" s="47">
        <v>-1.31473</v>
      </c>
      <c r="L23" s="47">
        <v>1.5003E-4</v>
      </c>
      <c r="M23" s="47">
        <v>9024.41</v>
      </c>
      <c r="N23" s="47">
        <v>224.02199999999999</v>
      </c>
      <c r="O23" s="47">
        <v>15.8</v>
      </c>
      <c r="P23" s="47">
        <v>0</v>
      </c>
      <c r="Q23" s="47">
        <v>-0.16330500000000001</v>
      </c>
      <c r="R23" s="47">
        <v>16.577000000000002</v>
      </c>
      <c r="S23" s="47">
        <v>1.82778</v>
      </c>
      <c r="T23" s="47">
        <v>2.6245199999999999E-4</v>
      </c>
      <c r="U23" s="47">
        <v>7101.05</v>
      </c>
      <c r="V23" s="47">
        <v>236.27</v>
      </c>
      <c r="W23" s="47">
        <v>100</v>
      </c>
      <c r="X23" s="47">
        <v>99.7</v>
      </c>
      <c r="Y23" s="47">
        <v>4.9984399999999998E-2</v>
      </c>
      <c r="Z23" s="47">
        <v>7.2251700000000003</v>
      </c>
      <c r="AA23" s="47">
        <v>10.376200000000001</v>
      </c>
      <c r="AB23" s="47">
        <v>1.7391999999999999E-4</v>
      </c>
      <c r="AC23" s="47">
        <v>5512.79</v>
      </c>
      <c r="AD23" s="47">
        <v>249.827</v>
      </c>
      <c r="AE23" s="47">
        <v>99.9</v>
      </c>
      <c r="AF23" s="47">
        <v>93.1</v>
      </c>
      <c r="AG23" s="47">
        <v>-0.100143</v>
      </c>
      <c r="AH23" s="47">
        <v>7.48428</v>
      </c>
      <c r="AI23" s="47">
        <v>4.8177099999999999</v>
      </c>
      <c r="AJ23" s="47">
        <v>2.39757E-4</v>
      </c>
      <c r="AK23" s="47">
        <v>4151.66</v>
      </c>
      <c r="AL23" s="47">
        <v>259.67700000000002</v>
      </c>
      <c r="AM23" s="47">
        <v>97.2</v>
      </c>
      <c r="AN23" s="47">
        <v>100</v>
      </c>
      <c r="AO23" s="47">
        <v>-0.64710400000000001</v>
      </c>
      <c r="AP23" s="47">
        <v>6.7472200000000004</v>
      </c>
      <c r="AQ23" s="47">
        <v>5.5739599999999996</v>
      </c>
      <c r="AR23" s="47">
        <v>2.91274E-4</v>
      </c>
      <c r="AS23" s="47">
        <v>2960.73</v>
      </c>
      <c r="AT23" s="47">
        <v>267.35000000000002</v>
      </c>
      <c r="AU23" s="47">
        <v>96.9</v>
      </c>
      <c r="AV23" s="47">
        <v>100</v>
      </c>
      <c r="AW23" s="47">
        <v>-0.95601400000000003</v>
      </c>
      <c r="AX23" s="47">
        <v>4.7831799999999998</v>
      </c>
      <c r="AY23" s="47">
        <v>6.1844400000000004</v>
      </c>
      <c r="AZ23" s="47">
        <v>1.9867600000000001E-4</v>
      </c>
      <c r="BA23" s="47">
        <v>1413.17</v>
      </c>
      <c r="BB23" s="47">
        <v>276.255</v>
      </c>
      <c r="BC23" s="47">
        <v>97.9</v>
      </c>
      <c r="BD23" s="47">
        <v>51.7</v>
      </c>
      <c r="BE23" s="47">
        <v>-1.0917300000000001</v>
      </c>
      <c r="BF23" s="47">
        <v>3.7473399999999999</v>
      </c>
      <c r="BG23" s="47">
        <v>6.7320900000000004</v>
      </c>
      <c r="BH23" s="47">
        <v>2.0236000000000001E-4</v>
      </c>
      <c r="BI23" s="47">
        <v>720.95100000000002</v>
      </c>
      <c r="BJ23" s="47">
        <v>281.22199999999998</v>
      </c>
      <c r="BK23" s="47">
        <v>90.1</v>
      </c>
      <c r="BL23" s="47">
        <v>5.5</v>
      </c>
      <c r="BM23" s="47">
        <v>-0.68472599999999995</v>
      </c>
      <c r="BN23" s="47">
        <v>1.5402</v>
      </c>
      <c r="BO23" s="47">
        <v>7.5461999999999998</v>
      </c>
      <c r="BP23" s="47">
        <v>2.66078E-4</v>
      </c>
      <c r="BQ23" s="47">
        <v>499.86399999999998</v>
      </c>
      <c r="BR23" s="47">
        <v>282.93700000000001</v>
      </c>
      <c r="BS23" s="47">
        <v>85.9</v>
      </c>
      <c r="BT23" s="47">
        <v>4.9000000000000004</v>
      </c>
      <c r="BU23" s="47">
        <v>-0.36721700000000002</v>
      </c>
      <c r="BV23" s="47">
        <v>0.61662399999999995</v>
      </c>
      <c r="BW23" s="47">
        <v>7.7361300000000002</v>
      </c>
      <c r="BX23" s="47">
        <v>2.8673899999999999E-4</v>
      </c>
      <c r="BY23" s="47">
        <v>3</v>
      </c>
      <c r="BZ23" s="47">
        <v>283.25599999999997</v>
      </c>
      <c r="CA23" s="47">
        <v>284.44</v>
      </c>
      <c r="CB23" s="47">
        <v>83.5</v>
      </c>
      <c r="CC23" s="47">
        <v>5</v>
      </c>
      <c r="CD23" s="47">
        <v>-1.7969700000000002E-2</v>
      </c>
      <c r="CE23" s="47">
        <v>-0.72305699999999995</v>
      </c>
      <c r="CF23" s="47">
        <v>7.8010299999999999</v>
      </c>
      <c r="CG23" s="47">
        <v>3.2471699999999997E-4</v>
      </c>
      <c r="CH23" s="47">
        <v>284.76100000000002</v>
      </c>
      <c r="CI23" s="47">
        <v>90.2</v>
      </c>
      <c r="CJ23" s="47">
        <v>2.2000000000000002</v>
      </c>
      <c r="CK23" s="47">
        <v>8.3842299999999995E-2</v>
      </c>
      <c r="CL23" s="47">
        <v>-1.4615199999999999</v>
      </c>
      <c r="CM23" s="47">
        <v>3.8489800000000001</v>
      </c>
      <c r="CN23" s="47">
        <v>3.4153699999999999E-4</v>
      </c>
      <c r="CO23" s="47">
        <v>71.347800000000007</v>
      </c>
      <c r="CP23" s="47">
        <v>55.5794</v>
      </c>
      <c r="CQ23" s="47">
        <v>284.08499999999998</v>
      </c>
      <c r="CR23" s="47">
        <v>0</v>
      </c>
      <c r="CS23" s="47">
        <v>9.3442699999999999</v>
      </c>
      <c r="CT23" s="47">
        <v>284.702</v>
      </c>
      <c r="CU23" s="47">
        <v>283.298</v>
      </c>
      <c r="CV23" s="47">
        <v>91.1</v>
      </c>
      <c r="CW23" s="47">
        <v>-1.4003000000000001</v>
      </c>
      <c r="CX23" s="47">
        <v>3.59049</v>
      </c>
      <c r="CY23" s="2">
        <v>-6.1035199999999998E-6</v>
      </c>
      <c r="CZ23" s="47">
        <v>2.1560000000000001E-4</v>
      </c>
      <c r="DA23" s="47">
        <v>2.2719999999999999E-4</v>
      </c>
      <c r="DB23" s="2">
        <v>9.5080000000000004E-5</v>
      </c>
      <c r="DC23" s="2">
        <v>9.6000000000000002E-5</v>
      </c>
      <c r="DD23" s="47">
        <v>2.0625</v>
      </c>
      <c r="DE23" s="47">
        <v>2.875</v>
      </c>
      <c r="DF23" s="47">
        <v>2.0625</v>
      </c>
      <c r="DG23" s="47">
        <v>2.6875</v>
      </c>
      <c r="DH23" s="47">
        <v>0</v>
      </c>
      <c r="DI23" s="47">
        <v>0</v>
      </c>
      <c r="DJ23" s="47">
        <v>0</v>
      </c>
      <c r="DK23" s="47">
        <v>1</v>
      </c>
      <c r="DL23" s="47">
        <v>0</v>
      </c>
      <c r="DM23" s="47">
        <v>0</v>
      </c>
      <c r="DN23" s="47">
        <v>0</v>
      </c>
      <c r="DO23" s="47">
        <v>1</v>
      </c>
      <c r="DP23" s="47">
        <v>0</v>
      </c>
      <c r="DQ23" s="47">
        <v>1.1064099999999999</v>
      </c>
      <c r="DR23" s="47">
        <v>41</v>
      </c>
      <c r="DS23" s="47">
        <v>-13.662000000000001</v>
      </c>
      <c r="DT23" s="47">
        <v>100</v>
      </c>
      <c r="DU23" s="47">
        <v>55.8</v>
      </c>
      <c r="DV23" s="47">
        <v>100</v>
      </c>
      <c r="DW23" s="47">
        <v>82</v>
      </c>
      <c r="DX23" s="47">
        <v>100</v>
      </c>
      <c r="DY23" s="47">
        <v>67</v>
      </c>
      <c r="DZ23" s="47">
        <v>69.861599999999996</v>
      </c>
      <c r="EA23" s="47">
        <v>1926.24</v>
      </c>
      <c r="EB23" s="47">
        <v>98.7</v>
      </c>
      <c r="EC23" s="47">
        <v>0</v>
      </c>
      <c r="ED23" s="47">
        <v>23</v>
      </c>
    </row>
    <row r="24" spans="1:134" x14ac:dyDescent="0.3">
      <c r="A24" s="10">
        <v>45266.125</v>
      </c>
      <c r="B24" s="47">
        <v>100830</v>
      </c>
      <c r="C24" s="47">
        <v>24135</v>
      </c>
      <c r="D24" s="47">
        <v>4.2039999999999997</v>
      </c>
      <c r="E24" s="47">
        <v>11662.9</v>
      </c>
      <c r="F24" s="47">
        <v>219.32300000000001</v>
      </c>
      <c r="G24" s="47">
        <v>7.8</v>
      </c>
      <c r="H24" s="47">
        <v>0</v>
      </c>
      <c r="I24" s="47">
        <v>2.19648E-2</v>
      </c>
      <c r="J24" s="47">
        <v>25.303999999999998</v>
      </c>
      <c r="K24" s="47">
        <v>-8.0540299999999991</v>
      </c>
      <c r="L24" s="47">
        <v>1.5398399999999999E-4</v>
      </c>
      <c r="M24" s="47">
        <v>9034.0300000000007</v>
      </c>
      <c r="N24" s="47">
        <v>226.054</v>
      </c>
      <c r="O24" s="47">
        <v>13.8</v>
      </c>
      <c r="P24" s="47">
        <v>0</v>
      </c>
      <c r="Q24" s="47">
        <v>-8.5055699999999998E-2</v>
      </c>
      <c r="R24" s="47">
        <v>26.928100000000001</v>
      </c>
      <c r="S24" s="47">
        <v>-12.5502</v>
      </c>
      <c r="T24" s="47">
        <v>3.2468599999999997E-4</v>
      </c>
      <c r="U24" s="47">
        <v>7086.64</v>
      </c>
      <c r="V24" s="47">
        <v>236.261</v>
      </c>
      <c r="W24" s="47">
        <v>45.6</v>
      </c>
      <c r="X24" s="47">
        <v>9.6</v>
      </c>
      <c r="Y24" s="47">
        <v>-0.101538</v>
      </c>
      <c r="Z24" s="47">
        <v>5.8639999999999999</v>
      </c>
      <c r="AA24" s="47">
        <v>8.5725200000000008</v>
      </c>
      <c r="AB24" s="47">
        <v>5.9670100000000005E-4</v>
      </c>
      <c r="AC24" s="47">
        <v>5502.75</v>
      </c>
      <c r="AD24" s="47">
        <v>248.81899999999999</v>
      </c>
      <c r="AE24" s="47">
        <v>88.4</v>
      </c>
      <c r="AF24" s="47">
        <v>5.6</v>
      </c>
      <c r="AG24" s="47">
        <v>5.3953099999999997E-2</v>
      </c>
      <c r="AH24" s="47">
        <v>5.1027500000000003</v>
      </c>
      <c r="AI24" s="47">
        <v>7.7645600000000004</v>
      </c>
      <c r="AJ24" s="47">
        <v>1.5010699999999999E-4</v>
      </c>
      <c r="AK24" s="47">
        <v>4145.3900000000003</v>
      </c>
      <c r="AL24" s="47">
        <v>259.267</v>
      </c>
      <c r="AM24" s="47">
        <v>82.3</v>
      </c>
      <c r="AN24" s="47">
        <v>10.7</v>
      </c>
      <c r="AO24" s="47">
        <v>0.11250599999999999</v>
      </c>
      <c r="AP24" s="47">
        <v>7.5651400000000004</v>
      </c>
      <c r="AQ24" s="47">
        <v>4.81107</v>
      </c>
      <c r="AR24" s="47">
        <v>1.80612E-4</v>
      </c>
      <c r="AS24" s="47">
        <v>2956.8</v>
      </c>
      <c r="AT24" s="47">
        <v>266.505</v>
      </c>
      <c r="AU24" s="47">
        <v>86.8</v>
      </c>
      <c r="AV24" s="47">
        <v>7.1</v>
      </c>
      <c r="AW24" s="47">
        <v>-0.109834</v>
      </c>
      <c r="AX24" s="47">
        <v>5.8468600000000004</v>
      </c>
      <c r="AY24" s="47">
        <v>-0.13470699999999999</v>
      </c>
      <c r="AZ24" s="47">
        <v>2.3419099999999999E-4</v>
      </c>
      <c r="BA24" s="47">
        <v>1411.59</v>
      </c>
      <c r="BB24" s="47">
        <v>276.88400000000001</v>
      </c>
      <c r="BC24" s="47">
        <v>79.900000000000006</v>
      </c>
      <c r="BD24" s="47">
        <v>0</v>
      </c>
      <c r="BE24" s="47">
        <v>-3.03672E-2</v>
      </c>
      <c r="BF24" s="47">
        <v>7.1067400000000003</v>
      </c>
      <c r="BG24" s="47">
        <v>1.6082700000000001</v>
      </c>
      <c r="BH24" s="47">
        <v>2.06808E-4</v>
      </c>
      <c r="BI24" s="47">
        <v>718.16</v>
      </c>
      <c r="BJ24" s="47">
        <v>281.34500000000003</v>
      </c>
      <c r="BK24" s="47">
        <v>80.3</v>
      </c>
      <c r="BL24" s="47">
        <v>0</v>
      </c>
      <c r="BM24" s="47">
        <v>0.31667600000000001</v>
      </c>
      <c r="BN24" s="47">
        <v>6.3013399999999997</v>
      </c>
      <c r="BO24" s="47">
        <v>2.6678999999999999</v>
      </c>
      <c r="BP24" s="47">
        <v>1.2474E-4</v>
      </c>
      <c r="BQ24" s="47">
        <v>497.28</v>
      </c>
      <c r="BR24" s="47">
        <v>282.62400000000002</v>
      </c>
      <c r="BS24" s="47">
        <v>84.6</v>
      </c>
      <c r="BT24" s="47">
        <v>0</v>
      </c>
      <c r="BU24" s="47">
        <v>0.27499499999999999</v>
      </c>
      <c r="BV24" s="47">
        <v>5.93926</v>
      </c>
      <c r="BW24" s="47">
        <v>1.6794800000000001</v>
      </c>
      <c r="BX24" s="47">
        <v>1.2677000000000001E-4</v>
      </c>
      <c r="BY24" s="47">
        <v>3</v>
      </c>
      <c r="BZ24" s="47">
        <v>280.95</v>
      </c>
      <c r="CA24" s="47">
        <v>284.01400000000001</v>
      </c>
      <c r="CB24" s="47">
        <v>82.5</v>
      </c>
      <c r="CC24" s="47">
        <v>0</v>
      </c>
      <c r="CD24" s="47">
        <v>0.172459</v>
      </c>
      <c r="CE24" s="47">
        <v>5.3083900000000002</v>
      </c>
      <c r="CF24" s="47">
        <v>0.251606</v>
      </c>
      <c r="CG24" s="47">
        <v>1.5350300000000001E-4</v>
      </c>
      <c r="CH24" s="47">
        <v>284.73500000000001</v>
      </c>
      <c r="CI24" s="47">
        <v>84.1</v>
      </c>
      <c r="CJ24" s="47">
        <v>0</v>
      </c>
      <c r="CK24" s="47">
        <v>5.2241500000000003E-2</v>
      </c>
      <c r="CL24" s="47">
        <v>2.6788500000000002</v>
      </c>
      <c r="CM24" s="47">
        <v>0.121279</v>
      </c>
      <c r="CN24" s="47">
        <v>1.6455199999999999E-4</v>
      </c>
      <c r="CO24" s="47">
        <v>69.230900000000005</v>
      </c>
      <c r="CP24" s="47">
        <v>55.5794</v>
      </c>
      <c r="CQ24" s="47">
        <v>283.327</v>
      </c>
      <c r="CR24" s="47">
        <v>0</v>
      </c>
      <c r="CS24" s="47">
        <v>8.2009399999999992</v>
      </c>
      <c r="CT24" s="47">
        <v>284.41800000000001</v>
      </c>
      <c r="CU24" s="47">
        <v>282.28500000000003</v>
      </c>
      <c r="CV24" s="47">
        <v>86.7</v>
      </c>
      <c r="CW24" s="47">
        <v>2.5818400000000001</v>
      </c>
      <c r="CX24" s="47">
        <v>0.15773200000000001</v>
      </c>
      <c r="CY24" s="47">
        <v>-50</v>
      </c>
      <c r="CZ24" s="2">
        <v>4.4800000000000003E-6</v>
      </c>
      <c r="DA24" s="2">
        <v>4.4000000000000002E-6</v>
      </c>
      <c r="DB24" s="47">
        <v>1.3988E-4</v>
      </c>
      <c r="DC24" s="47">
        <v>1.6559999999999999E-4</v>
      </c>
      <c r="DD24" s="47">
        <v>1.8125</v>
      </c>
      <c r="DE24" s="47">
        <v>4.6875</v>
      </c>
      <c r="DF24" s="47">
        <v>1.5</v>
      </c>
      <c r="DG24" s="47">
        <v>4.1875</v>
      </c>
      <c r="DH24" s="47">
        <v>0</v>
      </c>
      <c r="DI24" s="47">
        <v>0</v>
      </c>
      <c r="DJ24" s="47">
        <v>0</v>
      </c>
      <c r="DK24" s="47">
        <v>0</v>
      </c>
      <c r="DL24" s="47">
        <v>0</v>
      </c>
      <c r="DM24" s="47">
        <v>0</v>
      </c>
      <c r="DN24" s="47">
        <v>0</v>
      </c>
      <c r="DO24" s="47">
        <v>1</v>
      </c>
      <c r="DP24" s="47">
        <v>0</v>
      </c>
      <c r="DQ24" s="47">
        <v>1.0778300000000001</v>
      </c>
      <c r="DR24" s="47">
        <v>23</v>
      </c>
      <c r="DS24" s="47">
        <v>-35.354599999999998</v>
      </c>
      <c r="DT24" s="47">
        <v>14.6</v>
      </c>
      <c r="DU24" s="47">
        <v>69.2</v>
      </c>
      <c r="DV24" s="47">
        <v>55</v>
      </c>
      <c r="DW24" s="47">
        <v>100</v>
      </c>
      <c r="DX24" s="47">
        <v>0</v>
      </c>
      <c r="DY24" s="47">
        <v>100</v>
      </c>
      <c r="DZ24" s="47">
        <v>5.9543200000000001</v>
      </c>
      <c r="EA24" s="47">
        <v>1890.08</v>
      </c>
      <c r="EB24" s="47">
        <v>81.7</v>
      </c>
      <c r="EC24" s="47">
        <v>0</v>
      </c>
      <c r="ED24" s="47">
        <v>24</v>
      </c>
    </row>
    <row r="25" spans="1:134" x14ac:dyDescent="0.3">
      <c r="A25" s="10">
        <v>45266.25</v>
      </c>
      <c r="B25" s="47">
        <v>100928</v>
      </c>
      <c r="C25" s="47">
        <v>24135.200000000001</v>
      </c>
      <c r="D25" s="47">
        <v>6.6073899999999997</v>
      </c>
      <c r="E25" s="47">
        <v>11672.6</v>
      </c>
      <c r="F25" s="47">
        <v>218.11600000000001</v>
      </c>
      <c r="G25" s="47">
        <v>10.3</v>
      </c>
      <c r="H25" s="47">
        <v>0</v>
      </c>
      <c r="I25" s="47">
        <v>0.131304</v>
      </c>
      <c r="J25" s="47">
        <v>28.698</v>
      </c>
      <c r="K25" s="47">
        <v>-4.58249</v>
      </c>
      <c r="L25" s="47">
        <v>1.4427299999999999E-4</v>
      </c>
      <c r="M25" s="47">
        <v>9070.9699999999993</v>
      </c>
      <c r="N25" s="47">
        <v>225.358</v>
      </c>
      <c r="O25" s="47">
        <v>45.9</v>
      </c>
      <c r="P25" s="47">
        <v>0</v>
      </c>
      <c r="Q25" s="47">
        <v>5.5878899999999999E-3</v>
      </c>
      <c r="R25" s="47">
        <v>45.847299999999997</v>
      </c>
      <c r="S25" s="47">
        <v>-20.014199999999999</v>
      </c>
      <c r="T25" s="47">
        <v>1.4455100000000001E-4</v>
      </c>
      <c r="U25" s="47">
        <v>7108.88</v>
      </c>
      <c r="V25" s="47">
        <v>240.89699999999999</v>
      </c>
      <c r="W25" s="47">
        <v>6</v>
      </c>
      <c r="X25" s="47">
        <v>0</v>
      </c>
      <c r="Y25" s="47">
        <v>0.157248</v>
      </c>
      <c r="Z25" s="47">
        <v>28.040500000000002</v>
      </c>
      <c r="AA25" s="47">
        <v>-15.5999</v>
      </c>
      <c r="AB25" s="47">
        <v>1.3179399999999999E-4</v>
      </c>
      <c r="AC25" s="47">
        <v>5502.57</v>
      </c>
      <c r="AD25" s="47">
        <v>249.34399999999999</v>
      </c>
      <c r="AE25" s="47">
        <v>21.6</v>
      </c>
      <c r="AF25" s="47">
        <v>0</v>
      </c>
      <c r="AG25" s="47">
        <v>0.26630300000000001</v>
      </c>
      <c r="AH25" s="47">
        <v>11.3034</v>
      </c>
      <c r="AI25" s="47">
        <v>-1.48597</v>
      </c>
      <c r="AJ25" s="47">
        <v>3.1707000000000003E-4</v>
      </c>
      <c r="AK25" s="47">
        <v>4147.1000000000004</v>
      </c>
      <c r="AL25" s="47">
        <v>259.00400000000002</v>
      </c>
      <c r="AM25" s="47">
        <v>46</v>
      </c>
      <c r="AN25" s="47">
        <v>0</v>
      </c>
      <c r="AO25" s="47">
        <v>-2.51563E-3</v>
      </c>
      <c r="AP25" s="47">
        <v>6.8463000000000003</v>
      </c>
      <c r="AQ25" s="47">
        <v>4.16716</v>
      </c>
      <c r="AR25" s="2">
        <v>8.7593600000000001E-5</v>
      </c>
      <c r="AS25" s="47">
        <v>2960.73</v>
      </c>
      <c r="AT25" s="47">
        <v>266.488</v>
      </c>
      <c r="AU25" s="47">
        <v>50.8</v>
      </c>
      <c r="AV25" s="47">
        <v>0</v>
      </c>
      <c r="AW25" s="47">
        <v>-0.17067399999999999</v>
      </c>
      <c r="AX25" s="47">
        <v>6.1701199999999998</v>
      </c>
      <c r="AY25" s="47">
        <v>-5.9457999999999997E-2</v>
      </c>
      <c r="AZ25" s="47">
        <v>1.6345199999999999E-4</v>
      </c>
      <c r="BA25" s="47">
        <v>1417.1</v>
      </c>
      <c r="BB25" s="47">
        <v>276.32400000000001</v>
      </c>
      <c r="BC25" s="47">
        <v>77.7</v>
      </c>
      <c r="BD25" s="47">
        <v>0</v>
      </c>
      <c r="BE25" s="47">
        <v>2.71641E-2</v>
      </c>
      <c r="BF25" s="47">
        <v>7.4086600000000002</v>
      </c>
      <c r="BG25" s="47">
        <v>-2.52712</v>
      </c>
      <c r="BH25" s="2">
        <v>2.00117E-5</v>
      </c>
      <c r="BI25" s="47">
        <v>724.87099999999998</v>
      </c>
      <c r="BJ25" s="47">
        <v>281.392</v>
      </c>
      <c r="BK25" s="47">
        <v>68.599999999999994</v>
      </c>
      <c r="BL25" s="47">
        <v>0</v>
      </c>
      <c r="BM25" s="47">
        <v>0.183921</v>
      </c>
      <c r="BN25" s="47">
        <v>7.3424399999999999</v>
      </c>
      <c r="BO25" s="47">
        <v>-2.8614099999999998</v>
      </c>
      <c r="BP25" s="47">
        <v>1.3723899999999999E-4</v>
      </c>
      <c r="BQ25" s="47">
        <v>504.03899999999999</v>
      </c>
      <c r="BR25" s="47">
        <v>282.58499999999998</v>
      </c>
      <c r="BS25" s="47">
        <v>69.900000000000006</v>
      </c>
      <c r="BT25" s="47">
        <v>0</v>
      </c>
      <c r="BU25" s="47">
        <v>0.23913599999999999</v>
      </c>
      <c r="BV25" s="47">
        <v>7.5888799999999996</v>
      </c>
      <c r="BW25" s="47">
        <v>-2.2982</v>
      </c>
      <c r="BX25" s="47">
        <v>1.6059599999999999E-4</v>
      </c>
      <c r="BY25" s="47">
        <v>4</v>
      </c>
      <c r="BZ25" s="47">
        <v>288.06700000000001</v>
      </c>
      <c r="CA25" s="47">
        <v>283.52699999999999</v>
      </c>
      <c r="CB25" s="47">
        <v>74.2</v>
      </c>
      <c r="CC25" s="47">
        <v>0</v>
      </c>
      <c r="CD25" s="47">
        <v>0.22098699999999999</v>
      </c>
      <c r="CE25" s="47">
        <v>7.38558</v>
      </c>
      <c r="CF25" s="47">
        <v>-1.92953</v>
      </c>
      <c r="CG25" s="47">
        <v>1.6015199999999999E-4</v>
      </c>
      <c r="CH25" s="47">
        <v>283.51600000000002</v>
      </c>
      <c r="CI25" s="47">
        <v>83.9</v>
      </c>
      <c r="CJ25" s="47">
        <v>0</v>
      </c>
      <c r="CK25" s="47">
        <v>6.1334699999999999E-2</v>
      </c>
      <c r="CL25" s="47">
        <v>4.0785400000000003</v>
      </c>
      <c r="CM25" s="47">
        <v>-0.65311799999999998</v>
      </c>
      <c r="CN25" s="2">
        <v>7.0172400000000006E-5</v>
      </c>
      <c r="CO25" s="47">
        <v>76.953500000000005</v>
      </c>
      <c r="CP25" s="47">
        <v>55.5794</v>
      </c>
      <c r="CQ25" s="47">
        <v>281.28500000000003</v>
      </c>
      <c r="CR25" s="47">
        <v>0</v>
      </c>
      <c r="CS25" s="47">
        <v>1.7685299999999999</v>
      </c>
      <c r="CT25" s="47">
        <v>283.03199999999998</v>
      </c>
      <c r="CU25" s="47">
        <v>281.09899999999999</v>
      </c>
      <c r="CV25" s="47">
        <v>87.6</v>
      </c>
      <c r="CW25" s="47">
        <v>3.6225100000000001</v>
      </c>
      <c r="CX25" s="47">
        <v>-0.48135699999999998</v>
      </c>
      <c r="CY25" s="47">
        <v>-50</v>
      </c>
      <c r="CZ25" s="2">
        <v>8.0000000000000002E-8</v>
      </c>
      <c r="DA25" s="47">
        <v>0</v>
      </c>
      <c r="DB25" s="2">
        <v>7.0840000000000006E-5</v>
      </c>
      <c r="DC25" s="2">
        <v>8.3679999999999998E-5</v>
      </c>
      <c r="DD25" s="47">
        <v>1.8125</v>
      </c>
      <c r="DE25" s="47">
        <v>4.6875</v>
      </c>
      <c r="DF25" s="47">
        <v>1.5</v>
      </c>
      <c r="DG25" s="47">
        <v>4.25</v>
      </c>
      <c r="DH25" s="47">
        <v>0</v>
      </c>
      <c r="DI25" s="47">
        <v>0</v>
      </c>
      <c r="DJ25" s="47">
        <v>0</v>
      </c>
      <c r="DK25" s="47">
        <v>0</v>
      </c>
      <c r="DL25" s="47">
        <v>0</v>
      </c>
      <c r="DM25" s="47">
        <v>0</v>
      </c>
      <c r="DN25" s="47">
        <v>0</v>
      </c>
      <c r="DO25" s="47">
        <v>1</v>
      </c>
      <c r="DP25" s="47">
        <v>0</v>
      </c>
      <c r="DQ25" s="47">
        <v>3.7118000000000002</v>
      </c>
      <c r="DR25" s="47">
        <v>0</v>
      </c>
      <c r="DS25" s="47">
        <v>0.245117</v>
      </c>
      <c r="DT25" s="47">
        <v>5</v>
      </c>
      <c r="DU25" s="47">
        <v>36.700000000000003</v>
      </c>
      <c r="DV25" s="47">
        <v>0</v>
      </c>
      <c r="DW25" s="47">
        <v>54.6</v>
      </c>
      <c r="DX25" s="47">
        <v>0</v>
      </c>
      <c r="DY25" s="47">
        <v>50</v>
      </c>
      <c r="DZ25" s="47">
        <v>14.452</v>
      </c>
      <c r="EA25" s="47">
        <v>1810.4</v>
      </c>
      <c r="EB25" s="47">
        <v>84.4</v>
      </c>
      <c r="EC25" s="47">
        <v>0</v>
      </c>
      <c r="ED25" s="47">
        <v>25</v>
      </c>
    </row>
    <row r="26" spans="1:134" x14ac:dyDescent="0.3">
      <c r="A26" s="10">
        <v>45266.375</v>
      </c>
      <c r="B26" s="47">
        <v>101086</v>
      </c>
      <c r="C26" s="47">
        <v>24135.200000000001</v>
      </c>
      <c r="D26" s="47">
        <v>4.5056599999999998</v>
      </c>
      <c r="E26" s="47">
        <v>11690.7</v>
      </c>
      <c r="F26" s="47">
        <v>216.81399999999999</v>
      </c>
      <c r="G26" s="47">
        <v>10</v>
      </c>
      <c r="H26" s="47">
        <v>0</v>
      </c>
      <c r="I26" s="47">
        <v>-0.11559999999999999</v>
      </c>
      <c r="J26" s="47">
        <v>26.223700000000001</v>
      </c>
      <c r="K26" s="47">
        <v>-4.15625</v>
      </c>
      <c r="L26" s="47">
        <v>1.12484E-4</v>
      </c>
      <c r="M26" s="47">
        <v>9103.48</v>
      </c>
      <c r="N26" s="47">
        <v>225.53899999999999</v>
      </c>
      <c r="O26" s="47">
        <v>82.6</v>
      </c>
      <c r="P26" s="47">
        <v>4.0999999999999996</v>
      </c>
      <c r="Q26" s="47">
        <v>-5.9958999999999998E-2</v>
      </c>
      <c r="R26" s="47">
        <v>43.343499999999999</v>
      </c>
      <c r="S26" s="47">
        <v>-9.0232200000000002</v>
      </c>
      <c r="T26" s="47">
        <v>2.14627E-4</v>
      </c>
      <c r="U26" s="47">
        <v>7139.92</v>
      </c>
      <c r="V26" s="47">
        <v>240.69</v>
      </c>
      <c r="W26" s="47">
        <v>17.899999999999999</v>
      </c>
      <c r="X26" s="47">
        <v>0</v>
      </c>
      <c r="Y26" s="47">
        <v>0.24609800000000001</v>
      </c>
      <c r="Z26" s="47">
        <v>25.938800000000001</v>
      </c>
      <c r="AA26" s="47">
        <v>-8.6177100000000006</v>
      </c>
      <c r="AB26" s="47">
        <v>1.05519E-4</v>
      </c>
      <c r="AC26" s="47">
        <v>5526.71</v>
      </c>
      <c r="AD26" s="47">
        <v>253.744</v>
      </c>
      <c r="AE26" s="47">
        <v>2.7</v>
      </c>
      <c r="AF26" s="47">
        <v>0</v>
      </c>
      <c r="AG26" s="47">
        <v>0.35031099999999998</v>
      </c>
      <c r="AH26" s="47">
        <v>23.385000000000002</v>
      </c>
      <c r="AI26" s="47">
        <v>-8.6927299999999992</v>
      </c>
      <c r="AJ26" s="47">
        <v>1.07376E-4</v>
      </c>
      <c r="AK26" s="47">
        <v>4156.3500000000004</v>
      </c>
      <c r="AL26" s="47">
        <v>258.87099999999998</v>
      </c>
      <c r="AM26" s="47">
        <v>19</v>
      </c>
      <c r="AN26" s="47">
        <v>0</v>
      </c>
      <c r="AO26" s="47">
        <v>0.32490200000000002</v>
      </c>
      <c r="AP26" s="47">
        <v>6.3513599999999997</v>
      </c>
      <c r="AQ26" s="47">
        <v>2.61009</v>
      </c>
      <c r="AR26" s="47">
        <v>1.3496100000000001E-4</v>
      </c>
      <c r="AS26" s="47">
        <v>2972.22</v>
      </c>
      <c r="AT26" s="47">
        <v>266.12099999999998</v>
      </c>
      <c r="AU26" s="47">
        <v>70.099999999999994</v>
      </c>
      <c r="AV26" s="47">
        <v>1.1000000000000001</v>
      </c>
      <c r="AW26" s="47">
        <v>-0.39161699999999999</v>
      </c>
      <c r="AX26" s="47">
        <v>4.4985400000000002</v>
      </c>
      <c r="AY26" s="47">
        <v>3.58527</v>
      </c>
      <c r="AZ26" s="2">
        <v>3.7068499999999999E-5</v>
      </c>
      <c r="BA26" s="47">
        <v>1429.95</v>
      </c>
      <c r="BB26" s="47">
        <v>275.572</v>
      </c>
      <c r="BC26" s="47">
        <v>78.7</v>
      </c>
      <c r="BD26" s="47">
        <v>0</v>
      </c>
      <c r="BE26" s="47">
        <v>2.8857399999999999E-3</v>
      </c>
      <c r="BF26" s="47">
        <v>5.2214200000000002</v>
      </c>
      <c r="BG26" s="47">
        <v>-4.0895200000000003</v>
      </c>
      <c r="BH26" s="2">
        <v>1.7112299999999999E-5</v>
      </c>
      <c r="BI26" s="47">
        <v>738.82600000000002</v>
      </c>
      <c r="BJ26" s="47">
        <v>281.17200000000003</v>
      </c>
      <c r="BK26" s="47">
        <v>65.5</v>
      </c>
      <c r="BL26" s="47">
        <v>0</v>
      </c>
      <c r="BM26" s="47">
        <v>-0.15403500000000001</v>
      </c>
      <c r="BN26" s="47">
        <v>4.7491500000000002</v>
      </c>
      <c r="BO26" s="47">
        <v>-3.96488</v>
      </c>
      <c r="BP26" s="47">
        <v>1.4023200000000001E-4</v>
      </c>
      <c r="BQ26" s="47">
        <v>518.19000000000005</v>
      </c>
      <c r="BR26" s="47">
        <v>282.17700000000002</v>
      </c>
      <c r="BS26" s="47">
        <v>71.3</v>
      </c>
      <c r="BT26" s="47">
        <v>0</v>
      </c>
      <c r="BU26" s="47">
        <v>-6.2096199999999997E-2</v>
      </c>
      <c r="BV26" s="47">
        <v>4.2007099999999999</v>
      </c>
      <c r="BW26" s="47">
        <v>-3.1795</v>
      </c>
      <c r="BX26" s="47">
        <v>1.1818E-4</v>
      </c>
      <c r="BY26" s="47">
        <v>3</v>
      </c>
      <c r="BZ26" s="47">
        <v>302.46100000000001</v>
      </c>
      <c r="CA26" s="47">
        <v>283.61799999999999</v>
      </c>
      <c r="CB26" s="47">
        <v>72.8</v>
      </c>
      <c r="CC26" s="47">
        <v>0</v>
      </c>
      <c r="CD26" s="47">
        <v>9.1992199999999993E-3</v>
      </c>
      <c r="CE26" s="47">
        <v>3.5467300000000002</v>
      </c>
      <c r="CF26" s="47">
        <v>-2.21854</v>
      </c>
      <c r="CG26" s="2">
        <v>8.3701200000000004E-5</v>
      </c>
      <c r="CH26" s="47">
        <v>285.68</v>
      </c>
      <c r="CI26" s="47">
        <v>66.400000000000006</v>
      </c>
      <c r="CJ26" s="47">
        <v>0</v>
      </c>
      <c r="CK26" s="47">
        <v>-2.8007800000000001E-3</v>
      </c>
      <c r="CL26" s="47">
        <v>3.1497299999999999</v>
      </c>
      <c r="CM26" s="47">
        <v>-1.8281400000000001</v>
      </c>
      <c r="CN26" s="2">
        <v>4.8207300000000002E-5</v>
      </c>
      <c r="CO26" s="47">
        <v>90.815200000000004</v>
      </c>
      <c r="CP26" s="47">
        <v>55.5794</v>
      </c>
      <c r="CQ26" s="47">
        <v>289.28500000000003</v>
      </c>
      <c r="CR26" s="47">
        <v>0</v>
      </c>
      <c r="CS26" s="47">
        <v>148.05699999999999</v>
      </c>
      <c r="CT26" s="47">
        <v>286.48</v>
      </c>
      <c r="CU26" s="47">
        <v>280.27600000000001</v>
      </c>
      <c r="CV26" s="47">
        <v>66</v>
      </c>
      <c r="CW26" s="47">
        <v>2.7513800000000002</v>
      </c>
      <c r="CX26" s="47">
        <v>-1.5666199999999999</v>
      </c>
      <c r="CY26" s="47">
        <v>-50</v>
      </c>
      <c r="CZ26" s="2">
        <v>1.6E-7</v>
      </c>
      <c r="DA26" s="47">
        <v>0</v>
      </c>
      <c r="DB26" s="2">
        <v>1.1999999999999999E-7</v>
      </c>
      <c r="DC26" s="2">
        <v>1.9999999999999999E-7</v>
      </c>
      <c r="DD26" s="47">
        <v>0</v>
      </c>
      <c r="DE26" s="47">
        <v>4.6875</v>
      </c>
      <c r="DF26" s="47">
        <v>0</v>
      </c>
      <c r="DG26" s="47">
        <v>4.25</v>
      </c>
      <c r="DH26" s="47">
        <v>0</v>
      </c>
      <c r="DI26" s="47">
        <v>0</v>
      </c>
      <c r="DJ26" s="47">
        <v>0</v>
      </c>
      <c r="DK26" s="47">
        <v>0</v>
      </c>
      <c r="DL26" s="47">
        <v>0</v>
      </c>
      <c r="DM26" s="47">
        <v>0</v>
      </c>
      <c r="DN26" s="47">
        <v>0</v>
      </c>
      <c r="DO26" s="47">
        <v>0</v>
      </c>
      <c r="DP26" s="47">
        <v>10800</v>
      </c>
      <c r="DQ26" s="47">
        <v>7.21584</v>
      </c>
      <c r="DR26" s="47">
        <v>1</v>
      </c>
      <c r="DS26" s="47">
        <v>-1.81074</v>
      </c>
      <c r="DT26" s="47">
        <v>5</v>
      </c>
      <c r="DU26" s="47">
        <v>5.4</v>
      </c>
      <c r="DV26" s="47">
        <v>0</v>
      </c>
      <c r="DW26" s="47">
        <v>0</v>
      </c>
      <c r="DX26" s="47">
        <v>27.6</v>
      </c>
      <c r="DY26" s="47">
        <v>3</v>
      </c>
      <c r="DZ26" s="47">
        <v>18.351299999999998</v>
      </c>
      <c r="EA26" s="47">
        <v>1819.84</v>
      </c>
      <c r="EB26" s="47">
        <v>76.7</v>
      </c>
      <c r="EC26" s="47">
        <v>0</v>
      </c>
      <c r="ED26" s="47">
        <v>26</v>
      </c>
    </row>
    <row r="27" spans="1:134" x14ac:dyDescent="0.3">
      <c r="A27" s="10">
        <v>45266.5</v>
      </c>
      <c r="B27" s="47">
        <v>101036</v>
      </c>
      <c r="C27" s="47">
        <v>24135</v>
      </c>
      <c r="D27" s="47">
        <v>3.7199200000000001</v>
      </c>
      <c r="E27" s="47">
        <v>11680.6</v>
      </c>
      <c r="F27" s="47">
        <v>215.81800000000001</v>
      </c>
      <c r="G27" s="47">
        <v>12.2</v>
      </c>
      <c r="H27" s="47">
        <v>0</v>
      </c>
      <c r="I27" s="47">
        <v>7.6826200000000002E-3</v>
      </c>
      <c r="J27" s="47">
        <v>28.119199999999999</v>
      </c>
      <c r="K27" s="47">
        <v>1.41092</v>
      </c>
      <c r="L27" s="2">
        <v>9.7751700000000001E-5</v>
      </c>
      <c r="M27" s="47">
        <v>9103.69</v>
      </c>
      <c r="N27" s="47">
        <v>226.04599999999999</v>
      </c>
      <c r="O27" s="47">
        <v>100</v>
      </c>
      <c r="P27" s="47">
        <v>99.4</v>
      </c>
      <c r="Q27" s="47">
        <v>-0.109135</v>
      </c>
      <c r="R27" s="47">
        <v>36.924399999999999</v>
      </c>
      <c r="S27" s="47">
        <v>5.1908700000000003</v>
      </c>
      <c r="T27" s="2">
        <v>1.6388400000000001E-5</v>
      </c>
      <c r="U27" s="47">
        <v>7142.28</v>
      </c>
      <c r="V27" s="47">
        <v>239.71299999999999</v>
      </c>
      <c r="W27" s="47">
        <v>46</v>
      </c>
      <c r="X27" s="47">
        <v>0</v>
      </c>
      <c r="Y27" s="47">
        <v>-7.8802700000000003E-2</v>
      </c>
      <c r="Z27" s="47">
        <v>20.612400000000001</v>
      </c>
      <c r="AA27" s="47">
        <v>-3.4435199999999999</v>
      </c>
      <c r="AB27" s="2">
        <v>3.0906099999999999E-5</v>
      </c>
      <c r="AC27" s="47">
        <v>5533.69</v>
      </c>
      <c r="AD27" s="47">
        <v>252.97800000000001</v>
      </c>
      <c r="AE27" s="47">
        <v>14.6</v>
      </c>
      <c r="AF27" s="47">
        <v>0</v>
      </c>
      <c r="AG27" s="47">
        <v>-0.171018</v>
      </c>
      <c r="AH27" s="47">
        <v>19.5654</v>
      </c>
      <c r="AI27" s="47">
        <v>-4.9452499999999997</v>
      </c>
      <c r="AJ27" s="47">
        <v>1.0483400000000001E-4</v>
      </c>
      <c r="AK27" s="47">
        <v>4155.5</v>
      </c>
      <c r="AL27" s="47">
        <v>261.98200000000003</v>
      </c>
      <c r="AM27" s="47">
        <v>2.2999999999999998</v>
      </c>
      <c r="AN27" s="47">
        <v>0</v>
      </c>
      <c r="AO27" s="47">
        <v>-0.18079899999999999</v>
      </c>
      <c r="AP27" s="47">
        <v>13.6114</v>
      </c>
      <c r="AQ27" s="47">
        <v>-2.6759499999999998</v>
      </c>
      <c r="AR27" s="47">
        <v>2.43553E-4</v>
      </c>
      <c r="AS27" s="47">
        <v>2966.34</v>
      </c>
      <c r="AT27" s="47">
        <v>265.83100000000002</v>
      </c>
      <c r="AU27" s="47">
        <v>30.2</v>
      </c>
      <c r="AV27" s="47">
        <v>0</v>
      </c>
      <c r="AW27" s="47">
        <v>0.10451199999999999</v>
      </c>
      <c r="AX27" s="47">
        <v>3.71706</v>
      </c>
      <c r="AY27" s="47">
        <v>5.3802899999999996</v>
      </c>
      <c r="AZ27" s="47">
        <v>1.02879E-4</v>
      </c>
      <c r="BA27" s="47">
        <v>1427.46</v>
      </c>
      <c r="BB27" s="47">
        <v>275.28699999999998</v>
      </c>
      <c r="BC27" s="47">
        <v>83.6</v>
      </c>
      <c r="BD27" s="47">
        <v>1.4</v>
      </c>
      <c r="BE27" s="47">
        <v>7.3519500000000002E-2</v>
      </c>
      <c r="BF27" s="47">
        <v>4.44034</v>
      </c>
      <c r="BG27" s="47">
        <v>-1.6397699999999999</v>
      </c>
      <c r="BH27" s="2">
        <v>6.0452299999999997E-5</v>
      </c>
      <c r="BI27" s="47">
        <v>737.70699999999999</v>
      </c>
      <c r="BJ27" s="47">
        <v>281.036</v>
      </c>
      <c r="BK27" s="47">
        <v>73.5</v>
      </c>
      <c r="BL27" s="47">
        <v>0</v>
      </c>
      <c r="BM27" s="47">
        <v>-0.33266800000000002</v>
      </c>
      <c r="BN27" s="47">
        <v>3.22465</v>
      </c>
      <c r="BO27" s="47">
        <v>-2.4733999999999998</v>
      </c>
      <c r="BP27" s="2">
        <v>7.8653199999999994E-5</v>
      </c>
      <c r="BQ27" s="47">
        <v>516.81899999999996</v>
      </c>
      <c r="BR27" s="47">
        <v>283.15600000000001</v>
      </c>
      <c r="BS27" s="47">
        <v>65.7</v>
      </c>
      <c r="BT27" s="47">
        <v>0</v>
      </c>
      <c r="BU27" s="47">
        <v>-0.34528999999999999</v>
      </c>
      <c r="BV27" s="47">
        <v>3.0396299999999998</v>
      </c>
      <c r="BW27" s="47">
        <v>-2.5629</v>
      </c>
      <c r="BX27" s="2">
        <v>8.0213600000000001E-5</v>
      </c>
      <c r="BY27" s="47">
        <v>5</v>
      </c>
      <c r="BZ27" s="47">
        <v>300.04199999999997</v>
      </c>
      <c r="CA27" s="47">
        <v>285.28699999999998</v>
      </c>
      <c r="CB27" s="47">
        <v>58.8</v>
      </c>
      <c r="CC27" s="47">
        <v>0</v>
      </c>
      <c r="CD27" s="47">
        <v>-0.26171499999999998</v>
      </c>
      <c r="CE27" s="47">
        <v>2.8196300000000001</v>
      </c>
      <c r="CF27" s="47">
        <v>-2.6416599999999999</v>
      </c>
      <c r="CG27" s="2">
        <v>8.2058799999999994E-5</v>
      </c>
      <c r="CH27" s="47">
        <v>287.47800000000001</v>
      </c>
      <c r="CI27" s="47">
        <v>52.9</v>
      </c>
      <c r="CJ27" s="47">
        <v>0</v>
      </c>
      <c r="CK27" s="47">
        <v>-7.9715099999999997E-2</v>
      </c>
      <c r="CL27" s="47">
        <v>2.3396300000000001</v>
      </c>
      <c r="CM27" s="47">
        <v>-2.4884900000000001</v>
      </c>
      <c r="CN27" s="2">
        <v>6.5994600000000007E-5</v>
      </c>
      <c r="CO27" s="47">
        <v>87.150199999999998</v>
      </c>
      <c r="CP27" s="47">
        <v>55.5794</v>
      </c>
      <c r="CQ27" s="47">
        <v>291.58100000000002</v>
      </c>
      <c r="CR27" s="47">
        <v>0</v>
      </c>
      <c r="CS27" s="47">
        <v>206.64099999999999</v>
      </c>
      <c r="CT27" s="47">
        <v>288.26100000000002</v>
      </c>
      <c r="CU27" s="47">
        <v>278.82799999999997</v>
      </c>
      <c r="CV27" s="47">
        <v>52.8</v>
      </c>
      <c r="CW27" s="47">
        <v>2.0604399999999998</v>
      </c>
      <c r="CX27" s="47">
        <v>-2.2820499999999999</v>
      </c>
      <c r="CY27" s="47">
        <v>-50</v>
      </c>
      <c r="CZ27" s="47">
        <v>0</v>
      </c>
      <c r="DA27" s="47">
        <v>0</v>
      </c>
      <c r="DB27" s="2">
        <v>4.4000000000000002E-7</v>
      </c>
      <c r="DC27" s="2">
        <v>4.7999999999999996E-7</v>
      </c>
      <c r="DD27" s="47">
        <v>0</v>
      </c>
      <c r="DE27" s="47">
        <v>4.6875</v>
      </c>
      <c r="DF27" s="47">
        <v>0</v>
      </c>
      <c r="DG27" s="47">
        <v>4.25</v>
      </c>
      <c r="DH27" s="47">
        <v>0</v>
      </c>
      <c r="DI27" s="47">
        <v>0</v>
      </c>
      <c r="DJ27" s="47">
        <v>0</v>
      </c>
      <c r="DK27" s="47">
        <v>0</v>
      </c>
      <c r="DL27" s="47">
        <v>0</v>
      </c>
      <c r="DM27" s="47">
        <v>0</v>
      </c>
      <c r="DN27" s="47">
        <v>0</v>
      </c>
      <c r="DO27" s="47">
        <v>0</v>
      </c>
      <c r="DP27" s="47">
        <v>21600</v>
      </c>
      <c r="DQ27" s="47">
        <v>6.3994200000000001</v>
      </c>
      <c r="DR27" s="47">
        <v>21</v>
      </c>
      <c r="DS27" s="47">
        <v>3.43018E-2</v>
      </c>
      <c r="DT27" s="47">
        <v>5.7</v>
      </c>
      <c r="DU27" s="47">
        <v>5.4</v>
      </c>
      <c r="DV27" s="47">
        <v>0.9</v>
      </c>
      <c r="DW27" s="47">
        <v>0</v>
      </c>
      <c r="DX27" s="47">
        <v>100</v>
      </c>
      <c r="DY27" s="47">
        <v>6.6</v>
      </c>
      <c r="DZ27" s="47">
        <v>29.007000000000001</v>
      </c>
      <c r="EA27" s="47">
        <v>1750.88</v>
      </c>
      <c r="EB27" s="47">
        <v>78.5</v>
      </c>
      <c r="EC27" s="47">
        <v>0</v>
      </c>
      <c r="ED27" s="47">
        <v>27</v>
      </c>
    </row>
    <row r="28" spans="1:134" x14ac:dyDescent="0.3">
      <c r="A28" s="10">
        <v>45266.625</v>
      </c>
      <c r="B28" s="47">
        <v>101110</v>
      </c>
      <c r="C28" s="47">
        <v>18266</v>
      </c>
      <c r="D28" s="47">
        <v>2.1016900000000001</v>
      </c>
      <c r="E28" s="47">
        <v>11680.8</v>
      </c>
      <c r="F28" s="47">
        <v>215.84200000000001</v>
      </c>
      <c r="G28" s="47">
        <v>11.9</v>
      </c>
      <c r="H28" s="47">
        <v>0</v>
      </c>
      <c r="I28" s="47">
        <v>1.5517599999999999E-2</v>
      </c>
      <c r="J28" s="47">
        <v>27.579699999999999</v>
      </c>
      <c r="K28" s="47">
        <v>6.2520800000000003</v>
      </c>
      <c r="L28" s="47">
        <v>1.2544800000000001E-4</v>
      </c>
      <c r="M28" s="47">
        <v>9096.91</v>
      </c>
      <c r="N28" s="47">
        <v>225.834</v>
      </c>
      <c r="O28" s="47">
        <v>100</v>
      </c>
      <c r="P28" s="47">
        <v>100</v>
      </c>
      <c r="Q28" s="47">
        <v>0.136902</v>
      </c>
      <c r="R28" s="47">
        <v>33.632800000000003</v>
      </c>
      <c r="S28" s="47">
        <v>8.2770799999999998</v>
      </c>
      <c r="T28" s="47">
        <v>1.51784E-4</v>
      </c>
      <c r="U28" s="47">
        <v>7141.22</v>
      </c>
      <c r="V28" s="47">
        <v>239.01</v>
      </c>
      <c r="W28" s="47">
        <v>100</v>
      </c>
      <c r="X28" s="47">
        <v>97.9</v>
      </c>
      <c r="Y28" s="47">
        <v>5.0707000000000002E-2</v>
      </c>
      <c r="Z28" s="47">
        <v>15.9298</v>
      </c>
      <c r="AA28" s="47">
        <v>2.2228500000000002</v>
      </c>
      <c r="AB28" s="2">
        <v>9.4496199999999998E-5</v>
      </c>
      <c r="AC28" s="47">
        <v>5538.95</v>
      </c>
      <c r="AD28" s="47">
        <v>252.131</v>
      </c>
      <c r="AE28" s="47">
        <v>39.6</v>
      </c>
      <c r="AF28" s="47">
        <v>0</v>
      </c>
      <c r="AG28" s="47">
        <v>9.3257800000000002E-2</v>
      </c>
      <c r="AH28" s="47">
        <v>17.4922</v>
      </c>
      <c r="AI28" s="47">
        <v>-0.73363</v>
      </c>
      <c r="AJ28" s="2">
        <v>6.27557E-5</v>
      </c>
      <c r="AK28" s="47">
        <v>4162.6499999999996</v>
      </c>
      <c r="AL28" s="47">
        <v>262.846</v>
      </c>
      <c r="AM28" s="47">
        <v>3.2</v>
      </c>
      <c r="AN28" s="47">
        <v>0</v>
      </c>
      <c r="AO28" s="47">
        <v>-7.9613299999999998E-2</v>
      </c>
      <c r="AP28" s="47">
        <v>12.3889</v>
      </c>
      <c r="AQ28" s="47">
        <v>-3.51681</v>
      </c>
      <c r="AR28" s="47">
        <v>1.3327799999999999E-4</v>
      </c>
      <c r="AS28" s="47">
        <v>2971.03</v>
      </c>
      <c r="AT28" s="47">
        <v>264.98099999999999</v>
      </c>
      <c r="AU28" s="47">
        <v>80</v>
      </c>
      <c r="AV28" s="47">
        <v>68.7</v>
      </c>
      <c r="AW28" s="47">
        <v>9.0472700000000003E-2</v>
      </c>
      <c r="AX28" s="47">
        <v>1.5180400000000001</v>
      </c>
      <c r="AY28" s="47">
        <v>-0.80136200000000002</v>
      </c>
      <c r="AZ28" s="47">
        <v>1.3103100000000001E-4</v>
      </c>
      <c r="BA28" s="47">
        <v>1433.22</v>
      </c>
      <c r="BB28" s="47">
        <v>275.21499999999997</v>
      </c>
      <c r="BC28" s="47">
        <v>88.7</v>
      </c>
      <c r="BD28" s="47">
        <v>0</v>
      </c>
      <c r="BE28" s="47">
        <v>-0.551844</v>
      </c>
      <c r="BF28" s="47">
        <v>3.08317</v>
      </c>
      <c r="BG28" s="47">
        <v>0.33435500000000001</v>
      </c>
      <c r="BH28" s="2">
        <v>6.6387699999999995E-5</v>
      </c>
      <c r="BI28" s="47">
        <v>743.048</v>
      </c>
      <c r="BJ28" s="47">
        <v>281.12599999999998</v>
      </c>
      <c r="BK28" s="47">
        <v>74.099999999999994</v>
      </c>
      <c r="BL28" s="47">
        <v>0</v>
      </c>
      <c r="BM28" s="47">
        <v>-1.0996600000000001</v>
      </c>
      <c r="BN28" s="47">
        <v>2.21244</v>
      </c>
      <c r="BO28" s="47">
        <v>-0.392988</v>
      </c>
      <c r="BP28" s="2">
        <v>6.1496199999999996E-5</v>
      </c>
      <c r="BQ28" s="47">
        <v>522.12199999999996</v>
      </c>
      <c r="BR28" s="47">
        <v>283.07900000000001</v>
      </c>
      <c r="BS28" s="47">
        <v>68.2</v>
      </c>
      <c r="BT28" s="47">
        <v>0</v>
      </c>
      <c r="BU28" s="47">
        <v>-1.0412399999999999</v>
      </c>
      <c r="BV28" s="47">
        <v>2.32639</v>
      </c>
      <c r="BW28" s="47">
        <v>-0.48642099999999999</v>
      </c>
      <c r="BX28" s="2">
        <v>7.2767899999999998E-5</v>
      </c>
      <c r="BY28" s="47">
        <v>5</v>
      </c>
      <c r="BZ28" s="47">
        <v>305.43799999999999</v>
      </c>
      <c r="CA28" s="47">
        <v>284.96199999999999</v>
      </c>
      <c r="CB28" s="47">
        <v>63.7</v>
      </c>
      <c r="CC28" s="47">
        <v>0</v>
      </c>
      <c r="CD28" s="47">
        <v>-0.71533500000000005</v>
      </c>
      <c r="CE28" s="47">
        <v>2.50129</v>
      </c>
      <c r="CF28" s="47">
        <v>-0.49948999999999999</v>
      </c>
      <c r="CG28" s="2">
        <v>6.8157200000000005E-5</v>
      </c>
      <c r="CH28" s="47">
        <v>286.36200000000002</v>
      </c>
      <c r="CI28" s="47">
        <v>62.6</v>
      </c>
      <c r="CJ28" s="47">
        <v>0</v>
      </c>
      <c r="CK28" s="47">
        <v>-0.11433500000000001</v>
      </c>
      <c r="CL28" s="47">
        <v>1.86609</v>
      </c>
      <c r="CM28" s="47">
        <v>-0.722302</v>
      </c>
      <c r="CN28" s="2">
        <v>4.6535600000000004E-6</v>
      </c>
      <c r="CO28" s="47">
        <v>92.915199999999999</v>
      </c>
      <c r="CP28" s="47">
        <v>55.5794</v>
      </c>
      <c r="CQ28" s="47">
        <v>284.608</v>
      </c>
      <c r="CR28" s="47">
        <v>0</v>
      </c>
      <c r="CS28" s="47">
        <v>26.329699999999999</v>
      </c>
      <c r="CT28" s="47">
        <v>285.892</v>
      </c>
      <c r="CU28" s="47">
        <v>280.375</v>
      </c>
      <c r="CV28" s="47">
        <v>69</v>
      </c>
      <c r="CW28" s="47">
        <v>1.4999</v>
      </c>
      <c r="CX28" s="47">
        <v>-0.66941200000000001</v>
      </c>
      <c r="CY28" s="47">
        <v>-13.3</v>
      </c>
      <c r="CZ28" s="2">
        <v>6.1039999999999998E-5</v>
      </c>
      <c r="DA28" s="2">
        <v>6.0800000000000001E-5</v>
      </c>
      <c r="DB28" s="2">
        <v>1.7600000000000001E-5</v>
      </c>
      <c r="DC28" s="2">
        <v>1.7600000000000001E-5</v>
      </c>
      <c r="DD28" s="47">
        <v>0.1875</v>
      </c>
      <c r="DE28" s="47">
        <v>4.875</v>
      </c>
      <c r="DF28" s="47">
        <v>0.1875</v>
      </c>
      <c r="DG28" s="47">
        <v>4.4375</v>
      </c>
      <c r="DH28" s="47">
        <v>0</v>
      </c>
      <c r="DI28" s="47">
        <v>0</v>
      </c>
      <c r="DJ28" s="47">
        <v>0</v>
      </c>
      <c r="DK28" s="47">
        <v>1</v>
      </c>
      <c r="DL28" s="47">
        <v>0</v>
      </c>
      <c r="DM28" s="47">
        <v>0</v>
      </c>
      <c r="DN28" s="47">
        <v>0</v>
      </c>
      <c r="DO28" s="47">
        <v>1</v>
      </c>
      <c r="DP28" s="47">
        <v>10800</v>
      </c>
      <c r="DQ28" s="47">
        <v>5.5102500000000001</v>
      </c>
      <c r="DR28" s="47">
        <v>40</v>
      </c>
      <c r="DS28" s="47">
        <v>-7.2542099999999996</v>
      </c>
      <c r="DT28" s="47">
        <v>79</v>
      </c>
      <c r="DU28" s="47">
        <v>15.9</v>
      </c>
      <c r="DV28" s="47">
        <v>100</v>
      </c>
      <c r="DW28" s="47">
        <v>0.4</v>
      </c>
      <c r="DX28" s="47">
        <v>100</v>
      </c>
      <c r="DY28" s="47">
        <v>100</v>
      </c>
      <c r="DZ28" s="47">
        <v>-0.64624000000000004</v>
      </c>
      <c r="EA28" s="47">
        <v>1771.36</v>
      </c>
      <c r="EB28" s="47">
        <v>74.400000000000006</v>
      </c>
      <c r="EC28" s="47">
        <v>0</v>
      </c>
      <c r="ED28" s="47">
        <v>28</v>
      </c>
    </row>
    <row r="29" spans="1:134" x14ac:dyDescent="0.3">
      <c r="A29" s="10">
        <v>45266.75</v>
      </c>
      <c r="B29" s="47">
        <v>101265</v>
      </c>
      <c r="C29" s="47">
        <v>24135.200000000001</v>
      </c>
      <c r="D29" s="47">
        <v>0.91730199999999995</v>
      </c>
      <c r="E29" s="47">
        <v>11675.7</v>
      </c>
      <c r="F29" s="47">
        <v>217.17699999999999</v>
      </c>
      <c r="G29" s="47">
        <v>8.8000000000000007</v>
      </c>
      <c r="H29" s="47">
        <v>0</v>
      </c>
      <c r="I29" s="47">
        <v>6.9103499999999998E-2</v>
      </c>
      <c r="J29" s="47">
        <v>23.474799999999998</v>
      </c>
      <c r="K29" s="47">
        <v>6.8283199999999997</v>
      </c>
      <c r="L29" s="47">
        <v>1.21824E-4</v>
      </c>
      <c r="M29" s="47">
        <v>9086.67</v>
      </c>
      <c r="N29" s="47">
        <v>223.84</v>
      </c>
      <c r="O29" s="47">
        <v>100</v>
      </c>
      <c r="P29" s="47">
        <v>99.9</v>
      </c>
      <c r="Q29" s="47">
        <v>0.41147699999999998</v>
      </c>
      <c r="R29" s="47">
        <v>21.8109</v>
      </c>
      <c r="S29" s="47">
        <v>10.482900000000001</v>
      </c>
      <c r="T29" s="2">
        <v>-5.5479400000000003E-5</v>
      </c>
      <c r="U29" s="47">
        <v>7141.92</v>
      </c>
      <c r="V29" s="47">
        <v>239.21100000000001</v>
      </c>
      <c r="W29" s="47">
        <v>100</v>
      </c>
      <c r="X29" s="47">
        <v>100</v>
      </c>
      <c r="Y29" s="47">
        <v>-0.747807</v>
      </c>
      <c r="Z29" s="47">
        <v>14.558999999999999</v>
      </c>
      <c r="AA29" s="47">
        <v>4.0128500000000003</v>
      </c>
      <c r="AB29" s="47">
        <v>2.6468299999999999E-4</v>
      </c>
      <c r="AC29" s="47">
        <v>5541.08</v>
      </c>
      <c r="AD29" s="47">
        <v>250.57400000000001</v>
      </c>
      <c r="AE29" s="47">
        <v>88.7</v>
      </c>
      <c r="AF29" s="47">
        <v>13.4</v>
      </c>
      <c r="AG29" s="47">
        <v>0.604877</v>
      </c>
      <c r="AH29" s="47">
        <v>11.2994</v>
      </c>
      <c r="AI29" s="47">
        <v>4.0325600000000001</v>
      </c>
      <c r="AJ29" s="2">
        <v>-7.8372800000000006E-6</v>
      </c>
      <c r="AK29" s="47">
        <v>4171.21</v>
      </c>
      <c r="AL29" s="47">
        <v>261.86900000000003</v>
      </c>
      <c r="AM29" s="47">
        <v>4.7</v>
      </c>
      <c r="AN29" s="47">
        <v>0</v>
      </c>
      <c r="AO29" s="47">
        <v>-0.13430500000000001</v>
      </c>
      <c r="AP29" s="47">
        <v>9.5399899999999995</v>
      </c>
      <c r="AQ29" s="47">
        <v>-2.8336000000000001</v>
      </c>
      <c r="AR29" s="2">
        <v>8.3014299999999996E-5</v>
      </c>
      <c r="AS29" s="47">
        <v>2981.12</v>
      </c>
      <c r="AT29" s="47">
        <v>265.649</v>
      </c>
      <c r="AU29" s="47">
        <v>29.5</v>
      </c>
      <c r="AV29" s="47">
        <v>0</v>
      </c>
      <c r="AW29" s="47">
        <v>6.3430700000000007E-2</v>
      </c>
      <c r="AX29" s="47">
        <v>1.1872499999999999</v>
      </c>
      <c r="AY29" s="47">
        <v>1.5777099999999999</v>
      </c>
      <c r="AZ29" s="47">
        <v>1.8458099999999999E-4</v>
      </c>
      <c r="BA29" s="47">
        <v>1443.65</v>
      </c>
      <c r="BB29" s="47">
        <v>275.14100000000002</v>
      </c>
      <c r="BC29" s="47">
        <v>76.2</v>
      </c>
      <c r="BD29" s="47">
        <v>0</v>
      </c>
      <c r="BE29" s="47">
        <v>-0.149862</v>
      </c>
      <c r="BF29" s="47">
        <v>3.7677499999999999</v>
      </c>
      <c r="BG29" s="47">
        <v>1.45391</v>
      </c>
      <c r="BH29" s="2">
        <v>6.3002800000000006E-5</v>
      </c>
      <c r="BI29" s="47">
        <v>753.952</v>
      </c>
      <c r="BJ29" s="47">
        <v>280.714</v>
      </c>
      <c r="BK29" s="47">
        <v>75.099999999999994</v>
      </c>
      <c r="BL29" s="47">
        <v>0</v>
      </c>
      <c r="BM29" s="47">
        <v>-0.39009199999999999</v>
      </c>
      <c r="BN29" s="47">
        <v>1.86646</v>
      </c>
      <c r="BO29" s="47">
        <v>-0.18395500000000001</v>
      </c>
      <c r="BP29" s="2">
        <v>9.5105499999999999E-5</v>
      </c>
      <c r="BQ29" s="47">
        <v>533.4</v>
      </c>
      <c r="BR29" s="47">
        <v>282.46300000000002</v>
      </c>
      <c r="BS29" s="47">
        <v>71.7</v>
      </c>
      <c r="BT29" s="47">
        <v>0</v>
      </c>
      <c r="BU29" s="47">
        <v>-0.32242799999999999</v>
      </c>
      <c r="BV29" s="47">
        <v>0.97983600000000004</v>
      </c>
      <c r="BW29" s="47">
        <v>-0.562361</v>
      </c>
      <c r="BX29" s="47">
        <v>1.00287E-4</v>
      </c>
      <c r="BY29" s="47">
        <v>4</v>
      </c>
      <c r="BZ29" s="47">
        <v>317.286</v>
      </c>
      <c r="CA29" s="47">
        <v>284.096</v>
      </c>
      <c r="CB29" s="47">
        <v>69.3</v>
      </c>
      <c r="CC29" s="47">
        <v>0</v>
      </c>
      <c r="CD29" s="47">
        <v>-0.18557100000000001</v>
      </c>
      <c r="CE29" s="47">
        <v>0.21345900000000001</v>
      </c>
      <c r="CF29" s="47">
        <v>-0.85147499999999998</v>
      </c>
      <c r="CG29" s="2">
        <v>7.8588499999999995E-5</v>
      </c>
      <c r="CH29" s="47">
        <v>285.43700000000001</v>
      </c>
      <c r="CI29" s="47">
        <v>68.2</v>
      </c>
      <c r="CJ29" s="47">
        <v>0</v>
      </c>
      <c r="CK29" s="47">
        <v>-5.15708E-2</v>
      </c>
      <c r="CL29" s="47">
        <v>-0.38654100000000002</v>
      </c>
      <c r="CM29" s="47">
        <v>-0.92332999999999998</v>
      </c>
      <c r="CN29" s="2">
        <v>5.0771099999999999E-5</v>
      </c>
      <c r="CO29" s="47">
        <v>105.47</v>
      </c>
      <c r="CP29" s="47">
        <v>55.5794</v>
      </c>
      <c r="CQ29" s="47">
        <v>283.5</v>
      </c>
      <c r="CR29" s="47">
        <v>0</v>
      </c>
      <c r="CS29" s="47">
        <v>9.2473899999999993</v>
      </c>
      <c r="CT29" s="47">
        <v>284.86900000000003</v>
      </c>
      <c r="CU29" s="47">
        <v>280.48700000000002</v>
      </c>
      <c r="CV29" s="47">
        <v>74.2</v>
      </c>
      <c r="CW29" s="47">
        <v>-0.41786600000000002</v>
      </c>
      <c r="CX29" s="47">
        <v>-0.82109600000000005</v>
      </c>
      <c r="CY29" s="47">
        <v>-49</v>
      </c>
      <c r="CZ29" s="2">
        <v>1.44E-6</v>
      </c>
      <c r="DA29" s="2">
        <v>1.5999999999999999E-6</v>
      </c>
      <c r="DB29" s="2">
        <v>1.6359999999999999E-5</v>
      </c>
      <c r="DC29" s="2">
        <v>1.632E-5</v>
      </c>
      <c r="DD29" s="47">
        <v>0.375</v>
      </c>
      <c r="DE29" s="47">
        <v>5.0625</v>
      </c>
      <c r="DF29" s="47">
        <v>0.375</v>
      </c>
      <c r="DG29" s="47">
        <v>4.5625</v>
      </c>
      <c r="DH29" s="47">
        <v>0</v>
      </c>
      <c r="DI29" s="47">
        <v>0</v>
      </c>
      <c r="DJ29" s="47">
        <v>0</v>
      </c>
      <c r="DK29" s="47">
        <v>0</v>
      </c>
      <c r="DL29" s="47">
        <v>0</v>
      </c>
      <c r="DM29" s="47">
        <v>0</v>
      </c>
      <c r="DN29" s="47">
        <v>0</v>
      </c>
      <c r="DO29" s="47">
        <v>1</v>
      </c>
      <c r="DP29" s="47">
        <v>11712</v>
      </c>
      <c r="DQ29" s="47">
        <v>4.3972600000000002</v>
      </c>
      <c r="DR29" s="47">
        <v>21</v>
      </c>
      <c r="DS29" s="47">
        <v>-14.3749</v>
      </c>
      <c r="DT29" s="47">
        <v>3.1</v>
      </c>
      <c r="DU29" s="47">
        <v>23</v>
      </c>
      <c r="DV29" s="47">
        <v>100</v>
      </c>
      <c r="DW29" s="47">
        <v>49.7</v>
      </c>
      <c r="DX29" s="47">
        <v>100</v>
      </c>
      <c r="DY29" s="47">
        <v>100</v>
      </c>
      <c r="DZ29" s="47">
        <v>18.064499999999999</v>
      </c>
      <c r="EA29" s="47">
        <v>1709.44</v>
      </c>
      <c r="EB29" s="47">
        <v>73.099999999999994</v>
      </c>
      <c r="EC29" s="47">
        <v>0</v>
      </c>
      <c r="ED29" s="47">
        <v>29</v>
      </c>
    </row>
    <row r="30" spans="1:134" x14ac:dyDescent="0.3">
      <c r="A30" s="10">
        <v>45266.875</v>
      </c>
      <c r="B30" s="47">
        <v>101361</v>
      </c>
      <c r="C30" s="47">
        <v>24135</v>
      </c>
      <c r="D30" s="47">
        <v>0.60520600000000002</v>
      </c>
      <c r="E30" s="47">
        <v>11669.2</v>
      </c>
      <c r="F30" s="47">
        <v>219.809</v>
      </c>
      <c r="G30" s="47">
        <v>6</v>
      </c>
      <c r="H30" s="47">
        <v>0</v>
      </c>
      <c r="I30" s="47">
        <v>3.3053699999999998E-2</v>
      </c>
      <c r="J30" s="47">
        <v>19.073399999999999</v>
      </c>
      <c r="K30" s="47">
        <v>1.14724</v>
      </c>
      <c r="L30" s="47">
        <v>1.32943E-4</v>
      </c>
      <c r="M30" s="47">
        <v>9073.16</v>
      </c>
      <c r="N30" s="47">
        <v>222.21100000000001</v>
      </c>
      <c r="O30" s="47">
        <v>100</v>
      </c>
      <c r="P30" s="47">
        <v>70.599999999999994</v>
      </c>
      <c r="Q30" s="47">
        <v>-9.8789100000000005E-2</v>
      </c>
      <c r="R30" s="47">
        <v>15.2666</v>
      </c>
      <c r="S30" s="47">
        <v>4.5437700000000003</v>
      </c>
      <c r="T30" s="47">
        <v>1.1163E-4</v>
      </c>
      <c r="U30" s="47">
        <v>7134.2</v>
      </c>
      <c r="V30" s="47">
        <v>237.762</v>
      </c>
      <c r="W30" s="47">
        <v>100</v>
      </c>
      <c r="X30" s="47">
        <v>86.6</v>
      </c>
      <c r="Y30" s="47">
        <v>4.8560499999999999E-2</v>
      </c>
      <c r="Z30" s="47">
        <v>12.1303</v>
      </c>
      <c r="AA30" s="47">
        <v>1.7193499999999999</v>
      </c>
      <c r="AB30" s="47">
        <v>1.4173199999999999E-4</v>
      </c>
      <c r="AC30" s="47">
        <v>5539.48</v>
      </c>
      <c r="AD30" s="47">
        <v>250.15100000000001</v>
      </c>
      <c r="AE30" s="47">
        <v>79.5</v>
      </c>
      <c r="AF30" s="47">
        <v>21.8</v>
      </c>
      <c r="AG30" s="47">
        <v>-0.13236100000000001</v>
      </c>
      <c r="AH30" s="47">
        <v>8.6692400000000003</v>
      </c>
      <c r="AI30" s="47">
        <v>-1.09815</v>
      </c>
      <c r="AJ30" s="47">
        <v>1.6828000000000001E-4</v>
      </c>
      <c r="AK30" s="47">
        <v>4173.88</v>
      </c>
      <c r="AL30" s="47">
        <v>261.137</v>
      </c>
      <c r="AM30" s="47">
        <v>9.9</v>
      </c>
      <c r="AN30" s="47">
        <v>0</v>
      </c>
      <c r="AO30" s="47">
        <v>-0.123322</v>
      </c>
      <c r="AP30" s="47">
        <v>9.4773899999999998</v>
      </c>
      <c r="AQ30" s="47">
        <v>0.249614</v>
      </c>
      <c r="AR30" s="47">
        <v>1.5524399999999999E-4</v>
      </c>
      <c r="AS30" s="47">
        <v>2987.73</v>
      </c>
      <c r="AT30" s="47">
        <v>265.03500000000003</v>
      </c>
      <c r="AU30" s="47">
        <v>45.5</v>
      </c>
      <c r="AV30" s="47">
        <v>0</v>
      </c>
      <c r="AW30" s="47">
        <v>5.6148400000000001E-2</v>
      </c>
      <c r="AX30" s="47">
        <v>2.5611700000000002</v>
      </c>
      <c r="AY30" s="47">
        <v>1.7474400000000001</v>
      </c>
      <c r="AZ30" s="47">
        <v>2.5886300000000002E-4</v>
      </c>
      <c r="BA30" s="47">
        <v>1450.63</v>
      </c>
      <c r="BB30" s="47">
        <v>275.19600000000003</v>
      </c>
      <c r="BC30" s="47">
        <v>70.599999999999994</v>
      </c>
      <c r="BD30" s="47">
        <v>0</v>
      </c>
      <c r="BE30" s="47">
        <v>0.12744</v>
      </c>
      <c r="BF30" s="47">
        <v>3.70492</v>
      </c>
      <c r="BG30" s="47">
        <v>0.74381799999999998</v>
      </c>
      <c r="BH30" s="47">
        <v>1.17815E-4</v>
      </c>
      <c r="BI30" s="47">
        <v>761.28099999999995</v>
      </c>
      <c r="BJ30" s="47">
        <v>280.50299999999999</v>
      </c>
      <c r="BK30" s="47">
        <v>73.099999999999994</v>
      </c>
      <c r="BL30" s="47">
        <v>0</v>
      </c>
      <c r="BM30" s="47">
        <v>0.13888700000000001</v>
      </c>
      <c r="BN30" s="47">
        <v>1.80209</v>
      </c>
      <c r="BO30" s="47">
        <v>0.367842</v>
      </c>
      <c r="BP30" s="47">
        <v>1.3494000000000001E-4</v>
      </c>
      <c r="BQ30" s="47">
        <v>540.93299999999999</v>
      </c>
      <c r="BR30" s="47">
        <v>282.28800000000001</v>
      </c>
      <c r="BS30" s="47">
        <v>71.5</v>
      </c>
      <c r="BT30" s="47">
        <v>0</v>
      </c>
      <c r="BU30" s="47">
        <v>0.136465</v>
      </c>
      <c r="BV30" s="47">
        <v>0.76833700000000005</v>
      </c>
      <c r="BW30" s="47">
        <v>0.10972700000000001</v>
      </c>
      <c r="BX30" s="47">
        <v>1.20327E-4</v>
      </c>
      <c r="BY30" s="47">
        <v>4</v>
      </c>
      <c r="BZ30" s="47">
        <v>324.947</v>
      </c>
      <c r="CA30" s="47">
        <v>283.91500000000002</v>
      </c>
      <c r="CB30" s="47">
        <v>70.400000000000006</v>
      </c>
      <c r="CC30" s="47">
        <v>0</v>
      </c>
      <c r="CD30" s="47">
        <v>0.105507</v>
      </c>
      <c r="CE30" s="47">
        <v>-0.127329</v>
      </c>
      <c r="CF30" s="47">
        <v>-0.16783899999999999</v>
      </c>
      <c r="CG30" s="2">
        <v>7.6078899999999994E-5</v>
      </c>
      <c r="CH30" s="47">
        <v>285.12</v>
      </c>
      <c r="CI30" s="47">
        <v>70.099999999999994</v>
      </c>
      <c r="CJ30" s="47">
        <v>0</v>
      </c>
      <c r="CK30" s="47">
        <v>2.55073E-2</v>
      </c>
      <c r="CL30" s="47">
        <v>-0.42281200000000002</v>
      </c>
      <c r="CM30" s="47">
        <v>-0.29245900000000002</v>
      </c>
      <c r="CN30" s="2">
        <v>3.31996E-5</v>
      </c>
      <c r="CO30" s="47">
        <v>113.298</v>
      </c>
      <c r="CP30" s="47">
        <v>55.5794</v>
      </c>
      <c r="CQ30" s="47">
        <v>283.077</v>
      </c>
      <c r="CR30" s="47">
        <v>0</v>
      </c>
      <c r="CS30" s="47">
        <v>7.9208299999999996</v>
      </c>
      <c r="CT30" s="47">
        <v>284.43599999999998</v>
      </c>
      <c r="CU30" s="47">
        <v>280.50400000000002</v>
      </c>
      <c r="CV30" s="47">
        <v>76.5</v>
      </c>
      <c r="CW30" s="47">
        <v>-0.38832</v>
      </c>
      <c r="CX30" s="47">
        <v>-0.25385999999999997</v>
      </c>
      <c r="CY30" s="47">
        <v>-50</v>
      </c>
      <c r="CZ30" s="47">
        <v>0</v>
      </c>
      <c r="DA30" s="47">
        <v>0</v>
      </c>
      <c r="DB30" s="2">
        <v>3.72E-6</v>
      </c>
      <c r="DC30" s="2">
        <v>3.5999999999999998E-6</v>
      </c>
      <c r="DD30" s="47">
        <v>6.25E-2</v>
      </c>
      <c r="DE30" s="47">
        <v>5.125</v>
      </c>
      <c r="DF30" s="47">
        <v>6.25E-2</v>
      </c>
      <c r="DG30" s="47">
        <v>4.625</v>
      </c>
      <c r="DH30" s="47">
        <v>0</v>
      </c>
      <c r="DI30" s="47">
        <v>0</v>
      </c>
      <c r="DJ30" s="47">
        <v>0</v>
      </c>
      <c r="DK30" s="47">
        <v>0</v>
      </c>
      <c r="DL30" s="47">
        <v>0</v>
      </c>
      <c r="DM30" s="47">
        <v>0</v>
      </c>
      <c r="DN30" s="47">
        <v>0</v>
      </c>
      <c r="DO30" s="47">
        <v>0</v>
      </c>
      <c r="DP30" s="47">
        <v>0</v>
      </c>
      <c r="DQ30" s="47">
        <v>4.1120299999999999</v>
      </c>
      <c r="DR30" s="47">
        <v>22</v>
      </c>
      <c r="DS30" s="47">
        <v>-16.437000000000001</v>
      </c>
      <c r="DT30" s="47">
        <v>3.9</v>
      </c>
      <c r="DU30" s="47">
        <v>2.1</v>
      </c>
      <c r="DV30" s="47">
        <v>97.6</v>
      </c>
      <c r="DW30" s="47">
        <v>99.9</v>
      </c>
      <c r="DX30" s="47">
        <v>73.7</v>
      </c>
      <c r="DY30" s="47">
        <v>100</v>
      </c>
      <c r="DZ30" s="47">
        <v>23.6311</v>
      </c>
      <c r="EA30" s="47">
        <v>1741.12</v>
      </c>
      <c r="EB30" s="47">
        <v>75.2</v>
      </c>
      <c r="EC30" s="47">
        <v>0</v>
      </c>
      <c r="ED30" s="47">
        <v>30</v>
      </c>
    </row>
    <row r="31" spans="1:134" x14ac:dyDescent="0.3">
      <c r="A31" s="10">
        <v>45267</v>
      </c>
      <c r="B31" s="47">
        <v>101380</v>
      </c>
      <c r="C31" s="47">
        <v>24135.4</v>
      </c>
      <c r="D31" s="47">
        <v>2.1000399999999999</v>
      </c>
      <c r="E31" s="47">
        <v>11656.8</v>
      </c>
      <c r="F31" s="47">
        <v>220.774</v>
      </c>
      <c r="G31" s="47">
        <v>5.5</v>
      </c>
      <c r="H31" s="47">
        <v>0</v>
      </c>
      <c r="I31" s="47">
        <v>3.3874000000000001E-2</v>
      </c>
      <c r="J31" s="47">
        <v>15.4931</v>
      </c>
      <c r="K31" s="47">
        <v>-0.63476600000000005</v>
      </c>
      <c r="L31" s="47">
        <v>1.21568E-4</v>
      </c>
      <c r="M31" s="47">
        <v>9054.61</v>
      </c>
      <c r="N31" s="47">
        <v>221.179</v>
      </c>
      <c r="O31" s="47">
        <v>98.3</v>
      </c>
      <c r="P31" s="47">
        <v>68.900000000000006</v>
      </c>
      <c r="Q31" s="47">
        <v>0.209227</v>
      </c>
      <c r="R31" s="47">
        <v>12.2019</v>
      </c>
      <c r="S31" s="47">
        <v>4.2790800000000004</v>
      </c>
      <c r="T31" s="2">
        <v>6.3287700000000001E-5</v>
      </c>
      <c r="U31" s="47">
        <v>7125.24</v>
      </c>
      <c r="V31" s="47">
        <v>237.39599999999999</v>
      </c>
      <c r="W31" s="47">
        <v>95.2</v>
      </c>
      <c r="X31" s="47">
        <v>37.9</v>
      </c>
      <c r="Y31" s="47">
        <v>-9.0580099999999997E-2</v>
      </c>
      <c r="Z31" s="47">
        <v>11.863099999999999</v>
      </c>
      <c r="AA31" s="47">
        <v>-2.27881</v>
      </c>
      <c r="AB31" s="2">
        <v>3.7233000000000001E-5</v>
      </c>
      <c r="AC31" s="47">
        <v>5532.95</v>
      </c>
      <c r="AD31" s="47">
        <v>250.024</v>
      </c>
      <c r="AE31" s="47">
        <v>50.5</v>
      </c>
      <c r="AF31" s="47">
        <v>0</v>
      </c>
      <c r="AG31" s="47">
        <v>-0.24111299999999999</v>
      </c>
      <c r="AH31" s="47">
        <v>11.0603</v>
      </c>
      <c r="AI31" s="47">
        <v>-1.4817400000000001</v>
      </c>
      <c r="AJ31" s="47">
        <v>1.17367E-4</v>
      </c>
      <c r="AK31" s="47">
        <v>4169.07</v>
      </c>
      <c r="AL31" s="47">
        <v>260.089</v>
      </c>
      <c r="AM31" s="47">
        <v>8.1</v>
      </c>
      <c r="AN31" s="47">
        <v>0</v>
      </c>
      <c r="AO31" s="47">
        <v>-6.6714800000000005E-2</v>
      </c>
      <c r="AP31" s="47">
        <v>10.44</v>
      </c>
      <c r="AQ31" s="47">
        <v>-1.31105</v>
      </c>
      <c r="AR31" s="47">
        <v>1.28458E-4</v>
      </c>
      <c r="AS31" s="47">
        <v>2986.99</v>
      </c>
      <c r="AT31" s="47">
        <v>264.69099999999997</v>
      </c>
      <c r="AU31" s="47">
        <v>94.1</v>
      </c>
      <c r="AV31" s="47">
        <v>51.1</v>
      </c>
      <c r="AW31" s="47">
        <v>0.187615</v>
      </c>
      <c r="AX31" s="47">
        <v>5.0430999999999999</v>
      </c>
      <c r="AY31" s="47">
        <v>-0.35354999999999998</v>
      </c>
      <c r="AZ31" s="2">
        <v>3.9428799999999998E-5</v>
      </c>
      <c r="BA31" s="47">
        <v>1450.3</v>
      </c>
      <c r="BB31" s="47">
        <v>274.90800000000002</v>
      </c>
      <c r="BC31" s="47">
        <v>84.9</v>
      </c>
      <c r="BD31" s="47">
        <v>0</v>
      </c>
      <c r="BE31" s="47">
        <v>-6.2036099999999997E-2</v>
      </c>
      <c r="BF31" s="47">
        <v>3.9117999999999999</v>
      </c>
      <c r="BG31" s="47">
        <v>-1.7924599999999999</v>
      </c>
      <c r="BH31" s="2">
        <v>7.7613299999999998E-5</v>
      </c>
      <c r="BI31" s="47">
        <v>761.51400000000001</v>
      </c>
      <c r="BJ31" s="47">
        <v>280.14699999999999</v>
      </c>
      <c r="BK31" s="47">
        <v>77.900000000000006</v>
      </c>
      <c r="BL31" s="47">
        <v>0</v>
      </c>
      <c r="BM31" s="47">
        <v>-0.21523900000000001</v>
      </c>
      <c r="BN31" s="47">
        <v>1.12662</v>
      </c>
      <c r="BO31" s="47">
        <v>-1.4305699999999999</v>
      </c>
      <c r="BP31" s="47">
        <v>1.3205500000000001E-4</v>
      </c>
      <c r="BQ31" s="47">
        <v>541.44600000000003</v>
      </c>
      <c r="BR31" s="47">
        <v>281.83999999999997</v>
      </c>
      <c r="BS31" s="47">
        <v>76.2</v>
      </c>
      <c r="BT31" s="47">
        <v>0</v>
      </c>
      <c r="BU31" s="47">
        <v>-0.16773299999999999</v>
      </c>
      <c r="BV31" s="47">
        <v>0.55044400000000004</v>
      </c>
      <c r="BW31" s="47">
        <v>-1.70817</v>
      </c>
      <c r="BX31" s="2">
        <v>9.6631200000000004E-5</v>
      </c>
      <c r="BY31" s="47">
        <v>3</v>
      </c>
      <c r="BZ31" s="47">
        <v>325.77</v>
      </c>
      <c r="CA31" s="47">
        <v>283.43099999999998</v>
      </c>
      <c r="CB31" s="47">
        <v>74</v>
      </c>
      <c r="CC31" s="47">
        <v>0</v>
      </c>
      <c r="CD31" s="47">
        <v>-8.7026900000000004E-2</v>
      </c>
      <c r="CE31" s="47">
        <v>0.504722</v>
      </c>
      <c r="CF31" s="47">
        <v>-2.16099</v>
      </c>
      <c r="CG31" s="2">
        <v>5.6178000000000003E-5</v>
      </c>
      <c r="CH31" s="47">
        <v>284.40199999999999</v>
      </c>
      <c r="CI31" s="47">
        <v>74</v>
      </c>
      <c r="CJ31" s="47">
        <v>0</v>
      </c>
      <c r="CK31" s="47">
        <v>-2.8273E-2</v>
      </c>
      <c r="CL31" s="47">
        <v>0.96440700000000001</v>
      </c>
      <c r="CM31" s="47">
        <v>-2.1947199999999998</v>
      </c>
      <c r="CN31" s="2">
        <v>2.42595E-5</v>
      </c>
      <c r="CO31" s="47">
        <v>114.52800000000001</v>
      </c>
      <c r="CP31" s="47">
        <v>55.5794</v>
      </c>
      <c r="CQ31" s="47">
        <v>281.91899999999998</v>
      </c>
      <c r="CR31" s="47">
        <v>0</v>
      </c>
      <c r="CS31" s="47">
        <v>8.6956500000000005</v>
      </c>
      <c r="CT31" s="47">
        <v>283.63400000000001</v>
      </c>
      <c r="CU31" s="47">
        <v>280.33699999999999</v>
      </c>
      <c r="CV31" s="47">
        <v>80</v>
      </c>
      <c r="CW31" s="47">
        <v>0.92643299999999995</v>
      </c>
      <c r="CX31" s="47">
        <v>-1.80986</v>
      </c>
      <c r="CY31" s="47">
        <v>-50</v>
      </c>
      <c r="CZ31" s="47">
        <v>0</v>
      </c>
      <c r="DA31" s="47">
        <v>0</v>
      </c>
      <c r="DB31" s="2">
        <v>3.0000000000000001E-6</v>
      </c>
      <c r="DC31" s="2">
        <v>2.7999999999999999E-6</v>
      </c>
      <c r="DD31" s="47">
        <v>6.25E-2</v>
      </c>
      <c r="DE31" s="47">
        <v>5.125</v>
      </c>
      <c r="DF31" s="47">
        <v>6.25E-2</v>
      </c>
      <c r="DG31" s="47">
        <v>4.625</v>
      </c>
      <c r="DH31" s="47">
        <v>0</v>
      </c>
      <c r="DI31" s="47">
        <v>0</v>
      </c>
      <c r="DJ31" s="47">
        <v>0</v>
      </c>
      <c r="DK31" s="47">
        <v>0</v>
      </c>
      <c r="DL31" s="47">
        <v>0</v>
      </c>
      <c r="DM31" s="47">
        <v>0</v>
      </c>
      <c r="DN31" s="47">
        <v>0</v>
      </c>
      <c r="DO31" s="47">
        <v>0</v>
      </c>
      <c r="DP31" s="47">
        <v>0</v>
      </c>
      <c r="DQ31" s="47">
        <v>4.7023299999999999</v>
      </c>
      <c r="DR31" s="47">
        <v>9</v>
      </c>
      <c r="DS31" s="47">
        <v>-22.471399999999999</v>
      </c>
      <c r="DT31" s="47">
        <v>86.7</v>
      </c>
      <c r="DU31" s="47">
        <v>15</v>
      </c>
      <c r="DV31" s="47">
        <v>88.2</v>
      </c>
      <c r="DW31" s="47">
        <v>97.7</v>
      </c>
      <c r="DX31" s="47">
        <v>92.7</v>
      </c>
      <c r="DY31" s="47">
        <v>100</v>
      </c>
      <c r="DZ31" s="47">
        <v>34.485700000000001</v>
      </c>
      <c r="EA31" s="47">
        <v>1700.32</v>
      </c>
      <c r="EB31" s="47">
        <v>88.2</v>
      </c>
      <c r="EC31" s="47">
        <v>0</v>
      </c>
      <c r="ED31" s="47">
        <v>31</v>
      </c>
    </row>
    <row r="32" spans="1:134" x14ac:dyDescent="0.3">
      <c r="A32" s="10">
        <v>45267.125</v>
      </c>
      <c r="B32" s="47">
        <v>101460</v>
      </c>
      <c r="C32" s="47">
        <v>24135</v>
      </c>
      <c r="D32" s="47">
        <v>8.4005100000000006</v>
      </c>
      <c r="E32" s="47">
        <v>11647.4</v>
      </c>
      <c r="F32" s="47">
        <v>219.20099999999999</v>
      </c>
      <c r="G32" s="47">
        <v>6</v>
      </c>
      <c r="H32" s="47">
        <v>0</v>
      </c>
      <c r="I32" s="47">
        <v>-2.2280299999999999E-2</v>
      </c>
      <c r="J32" s="47">
        <v>16.514700000000001</v>
      </c>
      <c r="K32" s="47">
        <v>-4.52888</v>
      </c>
      <c r="L32" s="47">
        <v>1.3001500000000001E-4</v>
      </c>
      <c r="M32" s="47">
        <v>9042.41</v>
      </c>
      <c r="N32" s="47">
        <v>221.143</v>
      </c>
      <c r="O32" s="47">
        <v>33.9</v>
      </c>
      <c r="P32" s="47">
        <v>0</v>
      </c>
      <c r="Q32" s="47">
        <v>3.1549800000000003E-2</v>
      </c>
      <c r="R32" s="47">
        <v>12.869199999999999</v>
      </c>
      <c r="S32" s="47">
        <v>-2.55145</v>
      </c>
      <c r="T32" s="47">
        <v>1.2644800000000001E-4</v>
      </c>
      <c r="U32" s="47">
        <v>7119.94</v>
      </c>
      <c r="V32" s="47">
        <v>236.38399999999999</v>
      </c>
      <c r="W32" s="47">
        <v>19.600000000000001</v>
      </c>
      <c r="X32" s="47">
        <v>0</v>
      </c>
      <c r="Y32" s="47">
        <v>-5.1978499999999997E-2</v>
      </c>
      <c r="Z32" s="47">
        <v>13.8117</v>
      </c>
      <c r="AA32" s="47">
        <v>-3.2130700000000001</v>
      </c>
      <c r="AB32" s="2">
        <v>5.9385000000000001E-5</v>
      </c>
      <c r="AC32" s="47">
        <v>5529.8</v>
      </c>
      <c r="AD32" s="47">
        <v>250.68199999999999</v>
      </c>
      <c r="AE32" s="47">
        <v>4.5999999999999996</v>
      </c>
      <c r="AF32" s="47">
        <v>0</v>
      </c>
      <c r="AG32" s="47">
        <v>-0.237313</v>
      </c>
      <c r="AH32" s="47">
        <v>14.1715</v>
      </c>
      <c r="AI32" s="47">
        <v>-5.6985299999999999</v>
      </c>
      <c r="AJ32" s="47">
        <v>1.14438E-4</v>
      </c>
      <c r="AK32" s="47">
        <v>4166.3500000000004</v>
      </c>
      <c r="AL32" s="47">
        <v>259.35000000000002</v>
      </c>
      <c r="AM32" s="47">
        <v>4.9000000000000004</v>
      </c>
      <c r="AN32" s="47">
        <v>0</v>
      </c>
      <c r="AO32" s="47">
        <v>-0.248617</v>
      </c>
      <c r="AP32" s="47">
        <v>10.7052</v>
      </c>
      <c r="AQ32" s="47">
        <v>-2.5870899999999999</v>
      </c>
      <c r="AR32" s="47">
        <v>1.32387E-4</v>
      </c>
      <c r="AS32" s="47">
        <v>2988.18</v>
      </c>
      <c r="AT32" s="47">
        <v>264.27199999999999</v>
      </c>
      <c r="AU32" s="47">
        <v>89.8</v>
      </c>
      <c r="AV32" s="47">
        <v>11.1</v>
      </c>
      <c r="AW32" s="47">
        <v>0.26930500000000002</v>
      </c>
      <c r="AX32" s="47">
        <v>6.8446300000000004</v>
      </c>
      <c r="AY32" s="47">
        <v>-1.91357</v>
      </c>
      <c r="AZ32" s="2">
        <v>2.6658299999999999E-5</v>
      </c>
      <c r="BA32" s="47">
        <v>1452.76</v>
      </c>
      <c r="BB32" s="47">
        <v>274.358</v>
      </c>
      <c r="BC32" s="47">
        <v>91.5</v>
      </c>
      <c r="BD32" s="47">
        <v>0.3</v>
      </c>
      <c r="BE32" s="47">
        <v>0.23453199999999999</v>
      </c>
      <c r="BF32" s="47">
        <v>5.21427</v>
      </c>
      <c r="BG32" s="47">
        <v>-4.0351600000000003</v>
      </c>
      <c r="BH32" s="2">
        <v>8.5948900000000006E-5</v>
      </c>
      <c r="BI32" s="47">
        <v>765.23400000000004</v>
      </c>
      <c r="BJ32" s="47">
        <v>279.661</v>
      </c>
      <c r="BK32" s="47">
        <v>78.099999999999994</v>
      </c>
      <c r="BL32" s="47">
        <v>0</v>
      </c>
      <c r="BM32" s="47">
        <v>0.17365</v>
      </c>
      <c r="BN32" s="47">
        <v>3.66933</v>
      </c>
      <c r="BO32" s="47">
        <v>-6.0671400000000002</v>
      </c>
      <c r="BP32" s="2">
        <v>1.6404300000000001E-5</v>
      </c>
      <c r="BQ32" s="47">
        <v>545.68100000000004</v>
      </c>
      <c r="BR32" s="47">
        <v>281.08199999999999</v>
      </c>
      <c r="BS32" s="47">
        <v>77.2</v>
      </c>
      <c r="BT32" s="47">
        <v>0</v>
      </c>
      <c r="BU32" s="47">
        <v>0.161324</v>
      </c>
      <c r="BV32" s="47">
        <v>3.5389300000000001</v>
      </c>
      <c r="BW32" s="47">
        <v>-7.7432100000000004</v>
      </c>
      <c r="BX32" s="2">
        <v>3.3653299999999998E-5</v>
      </c>
      <c r="BY32" s="47">
        <v>3</v>
      </c>
      <c r="BZ32" s="47">
        <v>330.73399999999998</v>
      </c>
      <c r="CA32" s="47">
        <v>282.37400000000002</v>
      </c>
      <c r="CB32" s="47">
        <v>78.2</v>
      </c>
      <c r="CC32" s="47">
        <v>0</v>
      </c>
      <c r="CD32" s="47">
        <v>0.102324</v>
      </c>
      <c r="CE32" s="47">
        <v>4.0519600000000002</v>
      </c>
      <c r="CF32" s="47">
        <v>-8.5768500000000003</v>
      </c>
      <c r="CG32" s="2">
        <v>5.3071700000000002E-5</v>
      </c>
      <c r="CH32" s="47">
        <v>282.85300000000001</v>
      </c>
      <c r="CI32" s="47">
        <v>81.2</v>
      </c>
      <c r="CJ32" s="47">
        <v>0</v>
      </c>
      <c r="CK32" s="47">
        <v>-4.0675799999999998E-2</v>
      </c>
      <c r="CL32" s="47">
        <v>3.4449900000000002</v>
      </c>
      <c r="CM32" s="47">
        <v>-5.4308100000000001</v>
      </c>
      <c r="CN32" s="2">
        <v>-3.5819699999999999E-5</v>
      </c>
      <c r="CO32" s="47">
        <v>120.434</v>
      </c>
      <c r="CP32" s="47">
        <v>55.5794</v>
      </c>
      <c r="CQ32" s="47">
        <v>280.976</v>
      </c>
      <c r="CR32" s="47">
        <v>0</v>
      </c>
      <c r="CS32" s="47">
        <v>8.7126900000000003</v>
      </c>
      <c r="CT32" s="47">
        <v>282.22899999999998</v>
      </c>
      <c r="CU32" s="47">
        <v>280.113</v>
      </c>
      <c r="CV32" s="47">
        <v>86.5</v>
      </c>
      <c r="CW32" s="47">
        <v>2.2833000000000001</v>
      </c>
      <c r="CX32" s="47">
        <v>-3.0804100000000001</v>
      </c>
      <c r="CY32" s="47">
        <v>-50</v>
      </c>
      <c r="CZ32" s="2">
        <v>7.9999999999999996E-7</v>
      </c>
      <c r="DA32" s="2">
        <v>7.9999999999999996E-7</v>
      </c>
      <c r="DB32" s="2">
        <v>5.7200000000000003E-6</v>
      </c>
      <c r="DC32" s="2">
        <v>5.5999999999999997E-6</v>
      </c>
      <c r="DD32" s="47">
        <v>6.25E-2</v>
      </c>
      <c r="DE32" s="47">
        <v>5.1875</v>
      </c>
      <c r="DF32" s="47">
        <v>6.25E-2</v>
      </c>
      <c r="DG32" s="47">
        <v>4.6875</v>
      </c>
      <c r="DH32" s="47">
        <v>0</v>
      </c>
      <c r="DI32" s="47">
        <v>0</v>
      </c>
      <c r="DJ32" s="47">
        <v>0</v>
      </c>
      <c r="DK32" s="47">
        <v>0</v>
      </c>
      <c r="DL32" s="47">
        <v>0</v>
      </c>
      <c r="DM32" s="47">
        <v>0</v>
      </c>
      <c r="DN32" s="47">
        <v>0</v>
      </c>
      <c r="DO32" s="47">
        <v>0</v>
      </c>
      <c r="DP32" s="47">
        <v>0</v>
      </c>
      <c r="DQ32" s="47">
        <v>6.8047300000000002</v>
      </c>
      <c r="DR32" s="47">
        <v>0</v>
      </c>
      <c r="DS32" s="47">
        <v>-2.21509</v>
      </c>
      <c r="DT32" s="47">
        <v>22.5</v>
      </c>
      <c r="DU32" s="47">
        <v>28.7</v>
      </c>
      <c r="DV32" s="47">
        <v>0</v>
      </c>
      <c r="DW32" s="47">
        <v>1.7</v>
      </c>
      <c r="DX32" s="47">
        <v>0</v>
      </c>
      <c r="DY32" s="47">
        <v>37.6</v>
      </c>
      <c r="DZ32" s="47">
        <v>37.352699999999999</v>
      </c>
      <c r="EA32" s="47">
        <v>1656.16</v>
      </c>
      <c r="EB32" s="47">
        <v>85.3</v>
      </c>
      <c r="EC32" s="47">
        <v>0</v>
      </c>
      <c r="ED32" s="47">
        <v>32</v>
      </c>
    </row>
    <row r="33" spans="1:134" x14ac:dyDescent="0.3">
      <c r="A33" s="10">
        <v>45267.25</v>
      </c>
      <c r="B33" s="47">
        <v>101565</v>
      </c>
      <c r="C33" s="47">
        <v>24135.1</v>
      </c>
      <c r="D33" s="47">
        <v>10.1065</v>
      </c>
      <c r="E33" s="47">
        <v>11655.1</v>
      </c>
      <c r="F33" s="47">
        <v>218.535</v>
      </c>
      <c r="G33" s="47">
        <v>11.2</v>
      </c>
      <c r="H33" s="47">
        <v>0</v>
      </c>
      <c r="I33" s="47">
        <v>-0.15141299999999999</v>
      </c>
      <c r="J33" s="47">
        <v>14.504300000000001</v>
      </c>
      <c r="K33" s="47">
        <v>-9.5893999999999995</v>
      </c>
      <c r="L33" s="47">
        <v>1.40345E-4</v>
      </c>
      <c r="M33" s="47">
        <v>9042.43</v>
      </c>
      <c r="N33" s="47">
        <v>223.56399999999999</v>
      </c>
      <c r="O33" s="47">
        <v>19.2</v>
      </c>
      <c r="P33" s="47">
        <v>0</v>
      </c>
      <c r="Q33" s="47">
        <v>0.20562900000000001</v>
      </c>
      <c r="R33" s="47">
        <v>17.029499999999999</v>
      </c>
      <c r="S33" s="47">
        <v>-17.0581</v>
      </c>
      <c r="T33" s="47">
        <v>2.6907899999999998E-4</v>
      </c>
      <c r="U33" s="47">
        <v>7118.75</v>
      </c>
      <c r="V33" s="47">
        <v>235.892</v>
      </c>
      <c r="W33" s="47">
        <v>17.899999999999999</v>
      </c>
      <c r="X33" s="47">
        <v>0</v>
      </c>
      <c r="Y33" s="47">
        <v>-3.7119100000000002E-2</v>
      </c>
      <c r="Z33" s="47">
        <v>14.3354</v>
      </c>
      <c r="AA33" s="47">
        <v>-7.1808800000000002</v>
      </c>
      <c r="AB33" s="47">
        <v>1.39503E-4</v>
      </c>
      <c r="AC33" s="47">
        <v>5531.63</v>
      </c>
      <c r="AD33" s="47">
        <v>250.44900000000001</v>
      </c>
      <c r="AE33" s="47">
        <v>3.6</v>
      </c>
      <c r="AF33" s="47">
        <v>0</v>
      </c>
      <c r="AG33" s="47">
        <v>0.12806300000000001</v>
      </c>
      <c r="AH33" s="47">
        <v>15.8926</v>
      </c>
      <c r="AI33" s="47">
        <v>-8.1764299999999999</v>
      </c>
      <c r="AJ33" s="47">
        <v>1.2607300000000001E-4</v>
      </c>
      <c r="AK33" s="47">
        <v>4169.99</v>
      </c>
      <c r="AL33" s="47">
        <v>258.58800000000002</v>
      </c>
      <c r="AM33" s="47">
        <v>7.3</v>
      </c>
      <c r="AN33" s="47">
        <v>0</v>
      </c>
      <c r="AO33" s="47">
        <v>1.8984399999999998E-2</v>
      </c>
      <c r="AP33" s="47">
        <v>10.466100000000001</v>
      </c>
      <c r="AQ33" s="47">
        <v>-6.3691800000000001</v>
      </c>
      <c r="AR33" s="47">
        <v>2.0892099999999999E-4</v>
      </c>
      <c r="AS33" s="47">
        <v>2991.86</v>
      </c>
      <c r="AT33" s="47">
        <v>263.78100000000001</v>
      </c>
      <c r="AU33" s="47">
        <v>65.5</v>
      </c>
      <c r="AV33" s="47">
        <v>1.1000000000000001</v>
      </c>
      <c r="AW33" s="47">
        <v>0.21326999999999999</v>
      </c>
      <c r="AX33" s="47">
        <v>6.2014800000000001</v>
      </c>
      <c r="AY33" s="47">
        <v>4.8913600000000002E-2</v>
      </c>
      <c r="AZ33" s="47">
        <v>2.1990099999999999E-4</v>
      </c>
      <c r="BA33" s="47">
        <v>1460.18</v>
      </c>
      <c r="BB33" s="47">
        <v>274.24700000000001</v>
      </c>
      <c r="BC33" s="47">
        <v>76.7</v>
      </c>
      <c r="BD33" s="47">
        <v>0</v>
      </c>
      <c r="BE33" s="47">
        <v>-1.85693E-2</v>
      </c>
      <c r="BF33" s="47">
        <v>6.7724299999999999</v>
      </c>
      <c r="BG33" s="47">
        <v>-5.3072800000000004</v>
      </c>
      <c r="BH33" s="2">
        <v>3.5504599999999999E-5</v>
      </c>
      <c r="BI33" s="47">
        <v>773.26300000000003</v>
      </c>
      <c r="BJ33" s="47">
        <v>278.80700000000002</v>
      </c>
      <c r="BK33" s="47">
        <v>84.8</v>
      </c>
      <c r="BL33" s="47">
        <v>0</v>
      </c>
      <c r="BM33" s="47">
        <v>0.15632499999999999</v>
      </c>
      <c r="BN33" s="47">
        <v>3.2290899999999998</v>
      </c>
      <c r="BO33" s="47">
        <v>-10.179600000000001</v>
      </c>
      <c r="BP33" s="2">
        <v>5.6886999999999999E-5</v>
      </c>
      <c r="BQ33" s="47">
        <v>554.25099999999998</v>
      </c>
      <c r="BR33" s="47">
        <v>280.54300000000001</v>
      </c>
      <c r="BS33" s="47">
        <v>82.5</v>
      </c>
      <c r="BT33" s="47">
        <v>0</v>
      </c>
      <c r="BU33" s="47">
        <v>-2.8259300000000001E-2</v>
      </c>
      <c r="BV33" s="47">
        <v>3.1151900000000001</v>
      </c>
      <c r="BW33" s="47">
        <v>-11.011200000000001</v>
      </c>
      <c r="BX33" s="2">
        <v>7.3351100000000003E-5</v>
      </c>
      <c r="BY33" s="47">
        <v>3</v>
      </c>
      <c r="BZ33" s="47">
        <v>339.49799999999999</v>
      </c>
      <c r="CA33" s="47">
        <v>282.35399999999998</v>
      </c>
      <c r="CB33" s="47">
        <v>76.5</v>
      </c>
      <c r="CC33" s="47">
        <v>0</v>
      </c>
      <c r="CD33" s="47">
        <v>-0.24571799999999999</v>
      </c>
      <c r="CE33" s="47">
        <v>3.5712600000000001</v>
      </c>
      <c r="CF33" s="47">
        <v>-10.8713</v>
      </c>
      <c r="CG33" s="2">
        <v>7.7045400000000006E-5</v>
      </c>
      <c r="CH33" s="47">
        <v>283.22500000000002</v>
      </c>
      <c r="CI33" s="47">
        <v>76.2</v>
      </c>
      <c r="CJ33" s="47">
        <v>0</v>
      </c>
      <c r="CK33" s="47">
        <v>-0.188718</v>
      </c>
      <c r="CL33" s="47">
        <v>3.1687400000000001</v>
      </c>
      <c r="CM33" s="47">
        <v>-6.7405499999999998</v>
      </c>
      <c r="CN33" s="2">
        <v>-3.1603000000000002E-5</v>
      </c>
      <c r="CO33" s="47">
        <v>129.12299999999999</v>
      </c>
      <c r="CP33" s="47">
        <v>55.5794</v>
      </c>
      <c r="CQ33" s="47">
        <v>280.96300000000002</v>
      </c>
      <c r="CR33" s="47">
        <v>0</v>
      </c>
      <c r="CS33" s="47">
        <v>15.076599999999999</v>
      </c>
      <c r="CT33" s="47">
        <v>282.55099999999999</v>
      </c>
      <c r="CU33" s="47">
        <v>279.61900000000003</v>
      </c>
      <c r="CV33" s="47">
        <v>81.7</v>
      </c>
      <c r="CW33" s="47">
        <v>2.1966399999999999</v>
      </c>
      <c r="CX33" s="47">
        <v>-3.9685600000000001</v>
      </c>
      <c r="CY33" s="47">
        <v>-50</v>
      </c>
      <c r="CZ33" s="2">
        <v>7.1999999999999999E-7</v>
      </c>
      <c r="DA33" s="2">
        <v>7.9999999999999996E-7</v>
      </c>
      <c r="DB33" s="2">
        <v>3.8600000000000003E-6</v>
      </c>
      <c r="DC33" s="2">
        <v>3.8E-6</v>
      </c>
      <c r="DD33" s="47">
        <v>6.25E-2</v>
      </c>
      <c r="DE33" s="47">
        <v>5.25</v>
      </c>
      <c r="DF33" s="47">
        <v>6.25E-2</v>
      </c>
      <c r="DG33" s="47">
        <v>4.75</v>
      </c>
      <c r="DH33" s="47">
        <v>0</v>
      </c>
      <c r="DI33" s="47">
        <v>0</v>
      </c>
      <c r="DJ33" s="47">
        <v>0</v>
      </c>
      <c r="DK33" s="47">
        <v>0</v>
      </c>
      <c r="DL33" s="47">
        <v>0</v>
      </c>
      <c r="DM33" s="47">
        <v>0</v>
      </c>
      <c r="DN33" s="47">
        <v>0</v>
      </c>
      <c r="DO33" s="47">
        <v>0</v>
      </c>
      <c r="DP33" s="47">
        <v>0</v>
      </c>
      <c r="DQ33" s="47">
        <v>6.7858799999999997</v>
      </c>
      <c r="DR33" s="47">
        <v>2</v>
      </c>
      <c r="DS33" s="47">
        <v>-1.2011700000000001</v>
      </c>
      <c r="DT33" s="47">
        <v>5</v>
      </c>
      <c r="DU33" s="47">
        <v>32.200000000000003</v>
      </c>
      <c r="DV33" s="47">
        <v>0</v>
      </c>
      <c r="DW33" s="47">
        <v>0.8</v>
      </c>
      <c r="DX33" s="47">
        <v>0</v>
      </c>
      <c r="DY33" s="47">
        <v>18.8</v>
      </c>
      <c r="DZ33" s="47">
        <v>14.234500000000001</v>
      </c>
      <c r="EA33" s="47">
        <v>1583.36</v>
      </c>
      <c r="EB33" s="47">
        <v>83.5</v>
      </c>
      <c r="EC33" s="47">
        <v>0</v>
      </c>
      <c r="ED33" s="47">
        <v>33</v>
      </c>
    </row>
    <row r="34" spans="1:134" x14ac:dyDescent="0.3">
      <c r="A34" s="10">
        <v>45267.375</v>
      </c>
      <c r="B34" s="47">
        <v>101720</v>
      </c>
      <c r="C34" s="47">
        <v>24135.1</v>
      </c>
      <c r="D34" s="47">
        <v>8.3000299999999996</v>
      </c>
      <c r="E34" s="47">
        <v>11670.6</v>
      </c>
      <c r="F34" s="47">
        <v>218.76599999999999</v>
      </c>
      <c r="G34" s="47">
        <v>10</v>
      </c>
      <c r="H34" s="47">
        <v>0</v>
      </c>
      <c r="I34" s="47">
        <v>3.6894499999999997E-2</v>
      </c>
      <c r="J34" s="47">
        <v>17.682700000000001</v>
      </c>
      <c r="K34" s="47">
        <v>-11.9436</v>
      </c>
      <c r="L34" s="47">
        <v>1.02563E-4</v>
      </c>
      <c r="M34" s="47">
        <v>9069.83</v>
      </c>
      <c r="N34" s="47">
        <v>223.91</v>
      </c>
      <c r="O34" s="47">
        <v>20.8</v>
      </c>
      <c r="P34" s="47">
        <v>0</v>
      </c>
      <c r="Q34" s="47">
        <v>-7.9296899999999997E-3</v>
      </c>
      <c r="R34" s="47">
        <v>16.321200000000001</v>
      </c>
      <c r="S34" s="47">
        <v>-26.590399999999999</v>
      </c>
      <c r="T34" s="2">
        <v>1.76489E-5</v>
      </c>
      <c r="U34" s="47">
        <v>7128.62</v>
      </c>
      <c r="V34" s="47">
        <v>236.18799999999999</v>
      </c>
      <c r="W34" s="47">
        <v>11</v>
      </c>
      <c r="X34" s="47">
        <v>0</v>
      </c>
      <c r="Y34" s="47">
        <v>0.182891</v>
      </c>
      <c r="Z34" s="47">
        <v>13.1294</v>
      </c>
      <c r="AA34" s="47">
        <v>-14.760300000000001</v>
      </c>
      <c r="AB34" s="47">
        <v>1.7843700000000001E-4</v>
      </c>
      <c r="AC34" s="47">
        <v>5542.12</v>
      </c>
      <c r="AD34" s="47">
        <v>250.33600000000001</v>
      </c>
      <c r="AE34" s="47">
        <v>3</v>
      </c>
      <c r="AF34" s="47">
        <v>0</v>
      </c>
      <c r="AG34" s="47">
        <v>0.194969</v>
      </c>
      <c r="AH34" s="47">
        <v>13.7363</v>
      </c>
      <c r="AI34" s="47">
        <v>-13.0974</v>
      </c>
      <c r="AJ34" s="2">
        <v>8.4090099999999996E-5</v>
      </c>
      <c r="AK34" s="47">
        <v>4180.8599999999997</v>
      </c>
      <c r="AL34" s="47">
        <v>258.34199999999998</v>
      </c>
      <c r="AM34" s="47">
        <v>7.5</v>
      </c>
      <c r="AN34" s="47">
        <v>0</v>
      </c>
      <c r="AO34" s="47">
        <v>6.8802699999999994E-2</v>
      </c>
      <c r="AP34" s="47">
        <v>9.9781099999999991</v>
      </c>
      <c r="AQ34" s="47">
        <v>-10.1778</v>
      </c>
      <c r="AR34" s="47">
        <v>1.5433499999999999E-4</v>
      </c>
      <c r="AS34" s="47">
        <v>3001.53</v>
      </c>
      <c r="AT34" s="47">
        <v>264.58999999999997</v>
      </c>
      <c r="AU34" s="47">
        <v>38.1</v>
      </c>
      <c r="AV34" s="47">
        <v>0</v>
      </c>
      <c r="AW34" s="47">
        <v>0.143119</v>
      </c>
      <c r="AX34" s="47">
        <v>3.61592</v>
      </c>
      <c r="AY34" s="47">
        <v>-4.1855200000000004</v>
      </c>
      <c r="AZ34" s="2">
        <v>4.9760299999999999E-5</v>
      </c>
      <c r="BA34" s="47">
        <v>1471.23</v>
      </c>
      <c r="BB34" s="47">
        <v>274.01600000000002</v>
      </c>
      <c r="BC34" s="47">
        <v>65.599999999999994</v>
      </c>
      <c r="BD34" s="47">
        <v>0.1</v>
      </c>
      <c r="BE34" s="47">
        <v>9.1944300000000007E-2</v>
      </c>
      <c r="BF34" s="47">
        <v>5.2392799999999999</v>
      </c>
      <c r="BG34" s="47">
        <v>-4.5686799999999996</v>
      </c>
      <c r="BH34" s="2">
        <v>4.6341599999999997E-5</v>
      </c>
      <c r="BI34" s="47">
        <v>785.55</v>
      </c>
      <c r="BJ34" s="47">
        <v>278.17899999999997</v>
      </c>
      <c r="BK34" s="47">
        <v>90.9</v>
      </c>
      <c r="BL34" s="47">
        <v>2.5</v>
      </c>
      <c r="BM34" s="47">
        <v>3.1631399999999997E-2</v>
      </c>
      <c r="BN34" s="47">
        <v>3.8210600000000001</v>
      </c>
      <c r="BO34" s="47">
        <v>-8.6999099999999991</v>
      </c>
      <c r="BP34" s="2">
        <v>5.3115199999999996E-6</v>
      </c>
      <c r="BQ34" s="47">
        <v>567.10799999999995</v>
      </c>
      <c r="BR34" s="47">
        <v>279.84899999999999</v>
      </c>
      <c r="BS34" s="47">
        <v>87.4</v>
      </c>
      <c r="BT34" s="47">
        <v>0</v>
      </c>
      <c r="BU34" s="47">
        <v>2.9218299999999999E-2</v>
      </c>
      <c r="BV34" s="47">
        <v>4.3796200000000001</v>
      </c>
      <c r="BW34" s="47">
        <v>-8.0879999999999992</v>
      </c>
      <c r="BX34" s="2">
        <v>-2.5597900000000001E-5</v>
      </c>
      <c r="BY34" s="47">
        <v>3</v>
      </c>
      <c r="BZ34" s="47">
        <v>352.87299999999999</v>
      </c>
      <c r="CA34" s="47">
        <v>281.83999999999997</v>
      </c>
      <c r="CB34" s="47">
        <v>78.8</v>
      </c>
      <c r="CC34" s="47">
        <v>0</v>
      </c>
      <c r="CD34" s="47">
        <v>-4.1674800000000003E-3</v>
      </c>
      <c r="CE34" s="47">
        <v>4.7021899999999999</v>
      </c>
      <c r="CF34" s="47">
        <v>-7.8345399999999996</v>
      </c>
      <c r="CG34" s="2">
        <v>-3.5614100000000002E-5</v>
      </c>
      <c r="CH34" s="47">
        <v>283.81099999999998</v>
      </c>
      <c r="CI34" s="47">
        <v>71</v>
      </c>
      <c r="CJ34" s="47">
        <v>0</v>
      </c>
      <c r="CK34" s="47">
        <v>-7.9167500000000002E-2</v>
      </c>
      <c r="CL34" s="47">
        <v>4.6944699999999999</v>
      </c>
      <c r="CM34" s="47">
        <v>-7.0949</v>
      </c>
      <c r="CN34" s="2">
        <v>-5.1087300000000001E-5</v>
      </c>
      <c r="CO34" s="47">
        <v>142.57599999999999</v>
      </c>
      <c r="CP34" s="47">
        <v>55.5794</v>
      </c>
      <c r="CQ34" s="47">
        <v>287.43200000000002</v>
      </c>
      <c r="CR34" s="47">
        <v>0</v>
      </c>
      <c r="CS34" s="47">
        <v>174.68600000000001</v>
      </c>
      <c r="CT34" s="47">
        <v>285.32900000000001</v>
      </c>
      <c r="CU34" s="47">
        <v>279.661</v>
      </c>
      <c r="CV34" s="47">
        <v>68.5</v>
      </c>
      <c r="CW34" s="47">
        <v>3.7971300000000001</v>
      </c>
      <c r="CX34" s="47">
        <v>-5.3713899999999999</v>
      </c>
      <c r="CY34" s="47">
        <v>-50</v>
      </c>
      <c r="CZ34" s="47">
        <v>0</v>
      </c>
      <c r="DA34" s="47">
        <v>0</v>
      </c>
      <c r="DB34" s="2">
        <v>1.7600000000000001E-6</v>
      </c>
      <c r="DC34" s="2">
        <v>1.5999999999999999E-6</v>
      </c>
      <c r="DD34" s="47">
        <v>0</v>
      </c>
      <c r="DE34" s="47">
        <v>5.25</v>
      </c>
      <c r="DF34" s="47">
        <v>0</v>
      </c>
      <c r="DG34" s="47">
        <v>4.75</v>
      </c>
      <c r="DH34" s="47">
        <v>0</v>
      </c>
      <c r="DI34" s="47">
        <v>0</v>
      </c>
      <c r="DJ34" s="47">
        <v>0</v>
      </c>
      <c r="DK34" s="47">
        <v>0</v>
      </c>
      <c r="DL34" s="47">
        <v>0</v>
      </c>
      <c r="DM34" s="47">
        <v>0</v>
      </c>
      <c r="DN34" s="47">
        <v>0</v>
      </c>
      <c r="DO34" s="47">
        <v>0</v>
      </c>
      <c r="DP34" s="47">
        <v>10783</v>
      </c>
      <c r="DQ34" s="47">
        <v>5.61747</v>
      </c>
      <c r="DR34" s="47">
        <v>27</v>
      </c>
      <c r="DS34" s="47">
        <v>-3.84741</v>
      </c>
      <c r="DT34" s="47">
        <v>5.5</v>
      </c>
      <c r="DU34" s="47">
        <v>3.3</v>
      </c>
      <c r="DV34" s="47">
        <v>0</v>
      </c>
      <c r="DW34" s="47">
        <v>0</v>
      </c>
      <c r="DX34" s="47">
        <v>0</v>
      </c>
      <c r="DY34" s="47">
        <v>0</v>
      </c>
      <c r="DZ34" s="47">
        <v>-5.3300799999999997</v>
      </c>
      <c r="EA34" s="47">
        <v>1566.72</v>
      </c>
      <c r="EB34" s="47">
        <v>64.7</v>
      </c>
      <c r="EC34" s="47">
        <v>0</v>
      </c>
      <c r="ED34" s="47">
        <v>34</v>
      </c>
    </row>
    <row r="35" spans="1:134" x14ac:dyDescent="0.3">
      <c r="A35" s="10">
        <v>45267.5</v>
      </c>
      <c r="B35" s="47">
        <v>101644</v>
      </c>
      <c r="C35" s="47">
        <v>24134.9</v>
      </c>
      <c r="D35" s="47">
        <v>7.2005100000000004</v>
      </c>
      <c r="E35" s="47">
        <v>11678.1</v>
      </c>
      <c r="F35" s="47">
        <v>218.19800000000001</v>
      </c>
      <c r="G35" s="47">
        <v>7.6</v>
      </c>
      <c r="H35" s="47">
        <v>0</v>
      </c>
      <c r="I35" s="47">
        <v>9.0234400000000002E-4</v>
      </c>
      <c r="J35" s="47">
        <v>15.311500000000001</v>
      </c>
      <c r="K35" s="47">
        <v>-17.5015</v>
      </c>
      <c r="L35" s="47">
        <v>1.46766E-4</v>
      </c>
      <c r="M35" s="47">
        <v>9081.75</v>
      </c>
      <c r="N35" s="47">
        <v>223.26499999999999</v>
      </c>
      <c r="O35" s="47">
        <v>23.8</v>
      </c>
      <c r="P35" s="47">
        <v>0</v>
      </c>
      <c r="Q35" s="47">
        <v>5.60195E-2</v>
      </c>
      <c r="R35" s="47">
        <v>14.4506</v>
      </c>
      <c r="S35" s="47">
        <v>-31.1891</v>
      </c>
      <c r="T35" s="2">
        <v>6.7203600000000001E-5</v>
      </c>
      <c r="U35" s="47">
        <v>7134.78</v>
      </c>
      <c r="V35" s="47">
        <v>239.00200000000001</v>
      </c>
      <c r="W35" s="47">
        <v>11.9</v>
      </c>
      <c r="X35" s="47">
        <v>0</v>
      </c>
      <c r="Y35" s="47">
        <v>0.36146899999999998</v>
      </c>
      <c r="Z35" s="47">
        <v>15.432600000000001</v>
      </c>
      <c r="AA35" s="47">
        <v>-26.257400000000001</v>
      </c>
      <c r="AB35" s="47">
        <v>1.15628E-4</v>
      </c>
      <c r="AC35" s="47">
        <v>5541.07</v>
      </c>
      <c r="AD35" s="47">
        <v>249.70400000000001</v>
      </c>
      <c r="AE35" s="47">
        <v>6.3</v>
      </c>
      <c r="AF35" s="47">
        <v>0</v>
      </c>
      <c r="AG35" s="47">
        <v>0.175098</v>
      </c>
      <c r="AH35" s="47">
        <v>13.917</v>
      </c>
      <c r="AI35" s="47">
        <v>-16.068200000000001</v>
      </c>
      <c r="AJ35" s="2">
        <v>8.5263400000000001E-5</v>
      </c>
      <c r="AK35" s="47">
        <v>4180.13</v>
      </c>
      <c r="AL35" s="47">
        <v>258.62599999999998</v>
      </c>
      <c r="AM35" s="47">
        <v>7.1</v>
      </c>
      <c r="AN35" s="47">
        <v>0</v>
      </c>
      <c r="AO35" s="47">
        <v>9.5443399999999998E-2</v>
      </c>
      <c r="AP35" s="47">
        <v>10.7927</v>
      </c>
      <c r="AQ35" s="47">
        <v>-13.205299999999999</v>
      </c>
      <c r="AR35" s="47">
        <v>1.2484599999999999E-4</v>
      </c>
      <c r="AS35" s="47">
        <v>2999.14</v>
      </c>
      <c r="AT35" s="47">
        <v>265.51799999999997</v>
      </c>
      <c r="AU35" s="47">
        <v>27</v>
      </c>
      <c r="AV35" s="47">
        <v>0</v>
      </c>
      <c r="AW35" s="47">
        <v>7.6624999999999999E-2</v>
      </c>
      <c r="AX35" s="47">
        <v>6.1186100000000003</v>
      </c>
      <c r="AY35" s="47">
        <v>-7.8695399999999998</v>
      </c>
      <c r="AZ35" s="47">
        <v>1.00084E-4</v>
      </c>
      <c r="BA35" s="47">
        <v>1465.8</v>
      </c>
      <c r="BB35" s="47">
        <v>272.70600000000002</v>
      </c>
      <c r="BC35" s="47">
        <v>89.4</v>
      </c>
      <c r="BD35" s="47">
        <v>4</v>
      </c>
      <c r="BE35" s="47">
        <v>0.16717099999999999</v>
      </c>
      <c r="BF35" s="47">
        <v>6.11036</v>
      </c>
      <c r="BG35" s="47">
        <v>-5.1845999999999997</v>
      </c>
      <c r="BH35" s="47">
        <v>1.00129E-4</v>
      </c>
      <c r="BI35" s="47">
        <v>781.79600000000005</v>
      </c>
      <c r="BJ35" s="47">
        <v>278.77800000000002</v>
      </c>
      <c r="BK35" s="47">
        <v>76.7</v>
      </c>
      <c r="BL35" s="47">
        <v>0</v>
      </c>
      <c r="BM35" s="47">
        <v>-5.3204599999999998E-2</v>
      </c>
      <c r="BN35" s="47">
        <v>5.50664</v>
      </c>
      <c r="BO35" s="47">
        <v>-6.0552000000000001</v>
      </c>
      <c r="BP35" s="2">
        <v>3.9850800000000001E-5</v>
      </c>
      <c r="BQ35" s="47">
        <v>562.76599999999996</v>
      </c>
      <c r="BR35" s="47">
        <v>280.846</v>
      </c>
      <c r="BS35" s="47">
        <v>69</v>
      </c>
      <c r="BT35" s="47">
        <v>0</v>
      </c>
      <c r="BU35" s="47">
        <v>-8.9834999999999998E-2</v>
      </c>
      <c r="BV35" s="47">
        <v>5.3981899999999996</v>
      </c>
      <c r="BW35" s="47">
        <v>-6.5049999999999999</v>
      </c>
      <c r="BX35" s="2">
        <v>2.6967499999999999E-5</v>
      </c>
      <c r="BY35" s="47">
        <v>5</v>
      </c>
      <c r="BZ35" s="47">
        <v>347.84399999999999</v>
      </c>
      <c r="CA35" s="47">
        <v>282.90699999999998</v>
      </c>
      <c r="CB35" s="47">
        <v>62.3</v>
      </c>
      <c r="CC35" s="47">
        <v>0</v>
      </c>
      <c r="CD35" s="47">
        <v>-0.115339</v>
      </c>
      <c r="CE35" s="47">
        <v>5.1700699999999999</v>
      </c>
      <c r="CF35" s="47">
        <v>-6.9104900000000002</v>
      </c>
      <c r="CG35" s="2">
        <v>1.30629E-5</v>
      </c>
      <c r="CH35" s="47">
        <v>285.01799999999997</v>
      </c>
      <c r="CI35" s="47">
        <v>56.4</v>
      </c>
      <c r="CJ35" s="47">
        <v>0</v>
      </c>
      <c r="CK35" s="47">
        <v>-0.12833900000000001</v>
      </c>
      <c r="CL35" s="47">
        <v>4.6183800000000002</v>
      </c>
      <c r="CM35" s="47">
        <v>-6.8580899999999998</v>
      </c>
      <c r="CN35" s="2">
        <v>-1.00421E-5</v>
      </c>
      <c r="CO35" s="47">
        <v>136.81899999999999</v>
      </c>
      <c r="CP35" s="47">
        <v>55.5794</v>
      </c>
      <c r="CQ35" s="47">
        <v>289.07799999999997</v>
      </c>
      <c r="CR35" s="47">
        <v>0</v>
      </c>
      <c r="CS35" s="47">
        <v>246.74100000000001</v>
      </c>
      <c r="CT35" s="47">
        <v>286.45999999999998</v>
      </c>
      <c r="CU35" s="47">
        <v>277.71699999999998</v>
      </c>
      <c r="CV35" s="47">
        <v>55.4</v>
      </c>
      <c r="CW35" s="47">
        <v>3.5100099999999999</v>
      </c>
      <c r="CX35" s="47">
        <v>-5.6129800000000003</v>
      </c>
      <c r="CY35" s="47">
        <v>-50</v>
      </c>
      <c r="CZ35" s="2">
        <v>2.3999999999999998E-7</v>
      </c>
      <c r="DA35" s="47">
        <v>0</v>
      </c>
      <c r="DB35" s="2">
        <v>9.7999999999999993E-7</v>
      </c>
      <c r="DC35" s="2">
        <v>9.5999999999999991E-7</v>
      </c>
      <c r="DD35" s="47">
        <v>0</v>
      </c>
      <c r="DE35" s="47">
        <v>5.25</v>
      </c>
      <c r="DF35" s="47">
        <v>0</v>
      </c>
      <c r="DG35" s="47">
        <v>4.75</v>
      </c>
      <c r="DH35" s="47">
        <v>0</v>
      </c>
      <c r="DI35" s="47">
        <v>0</v>
      </c>
      <c r="DJ35" s="47">
        <v>0</v>
      </c>
      <c r="DK35" s="47">
        <v>0</v>
      </c>
      <c r="DL35" s="47">
        <v>0</v>
      </c>
      <c r="DM35" s="47">
        <v>0</v>
      </c>
      <c r="DN35" s="47">
        <v>0</v>
      </c>
      <c r="DO35" s="47">
        <v>0</v>
      </c>
      <c r="DP35" s="47">
        <v>21583</v>
      </c>
      <c r="DQ35" s="47">
        <v>5.6332300000000002</v>
      </c>
      <c r="DR35" s="47">
        <v>14</v>
      </c>
      <c r="DS35" s="47">
        <v>0.44921899999999998</v>
      </c>
      <c r="DT35" s="47">
        <v>4.2</v>
      </c>
      <c r="DU35" s="47">
        <v>2.1</v>
      </c>
      <c r="DV35" s="47">
        <v>0</v>
      </c>
      <c r="DW35" s="47">
        <v>0</v>
      </c>
      <c r="DX35" s="47">
        <v>0</v>
      </c>
      <c r="DY35" s="47">
        <v>0</v>
      </c>
      <c r="DZ35" s="47">
        <v>25.360199999999999</v>
      </c>
      <c r="EA35" s="47">
        <v>1412.8</v>
      </c>
      <c r="EB35" s="47">
        <v>89.7</v>
      </c>
      <c r="EC35" s="47">
        <v>0</v>
      </c>
      <c r="ED35" s="47">
        <v>35</v>
      </c>
    </row>
    <row r="36" spans="1:134" x14ac:dyDescent="0.3">
      <c r="A36" s="10">
        <v>45267.625</v>
      </c>
      <c r="B36" s="47">
        <v>101735</v>
      </c>
      <c r="C36" s="47">
        <v>24134.799999999999</v>
      </c>
      <c r="D36" s="47">
        <v>10.120200000000001</v>
      </c>
      <c r="E36" s="47">
        <v>11704</v>
      </c>
      <c r="F36" s="47">
        <v>217.535</v>
      </c>
      <c r="G36" s="47">
        <v>8.1999999999999993</v>
      </c>
      <c r="H36" s="47">
        <v>0</v>
      </c>
      <c r="I36" s="47">
        <v>7.5689500000000007E-2</v>
      </c>
      <c r="J36" s="47">
        <v>18.005099999999999</v>
      </c>
      <c r="K36" s="47">
        <v>-29.9498</v>
      </c>
      <c r="L36" s="47">
        <v>1.8167899999999999E-4</v>
      </c>
      <c r="M36" s="47">
        <v>9102.48</v>
      </c>
      <c r="N36" s="47">
        <v>222.85400000000001</v>
      </c>
      <c r="O36" s="47">
        <v>38.299999999999997</v>
      </c>
      <c r="P36" s="47">
        <v>0</v>
      </c>
      <c r="Q36" s="47">
        <v>0.100525</v>
      </c>
      <c r="R36" s="47">
        <v>11.6777</v>
      </c>
      <c r="S36" s="47">
        <v>-26.144300000000001</v>
      </c>
      <c r="T36" s="47">
        <v>1.11094E-4</v>
      </c>
      <c r="U36" s="47">
        <v>7158.62</v>
      </c>
      <c r="V36" s="47">
        <v>239.62200000000001</v>
      </c>
      <c r="W36" s="47">
        <v>13.2</v>
      </c>
      <c r="X36" s="47">
        <v>0</v>
      </c>
      <c r="Y36" s="47">
        <v>0.107324</v>
      </c>
      <c r="Z36" s="47">
        <v>14.2384</v>
      </c>
      <c r="AA36" s="47">
        <v>-24.0565</v>
      </c>
      <c r="AB36" s="2">
        <v>1.9428699999999999E-5</v>
      </c>
      <c r="AC36" s="47">
        <v>5555.13</v>
      </c>
      <c r="AD36" s="47">
        <v>250.71600000000001</v>
      </c>
      <c r="AE36" s="47">
        <v>6.1</v>
      </c>
      <c r="AF36" s="47">
        <v>0</v>
      </c>
      <c r="AG36" s="47">
        <v>6.5527299999999997E-3</v>
      </c>
      <c r="AH36" s="47">
        <v>13.445399999999999</v>
      </c>
      <c r="AI36" s="47">
        <v>-17.976400000000002</v>
      </c>
      <c r="AJ36" s="2">
        <v>7.2128900000000007E-5</v>
      </c>
      <c r="AK36" s="47">
        <v>4192.4399999999996</v>
      </c>
      <c r="AL36" s="47">
        <v>260.363</v>
      </c>
      <c r="AM36" s="47">
        <v>3.3</v>
      </c>
      <c r="AN36" s="47">
        <v>0</v>
      </c>
      <c r="AO36" s="47">
        <v>-3.2050799999999997E-2</v>
      </c>
      <c r="AP36" s="47">
        <v>11.135999999999999</v>
      </c>
      <c r="AQ36" s="47">
        <v>-17.211400000000001</v>
      </c>
      <c r="AR36" s="2">
        <v>9.2565900000000001E-5</v>
      </c>
      <c r="AS36" s="47">
        <v>3006.34</v>
      </c>
      <c r="AT36" s="47">
        <v>266.08600000000001</v>
      </c>
      <c r="AU36" s="47">
        <v>20.6</v>
      </c>
      <c r="AV36" s="47">
        <v>0</v>
      </c>
      <c r="AW36" s="47">
        <v>0.20360900000000001</v>
      </c>
      <c r="AX36" s="47">
        <v>7.1275500000000003</v>
      </c>
      <c r="AY36" s="47">
        <v>-10.929600000000001</v>
      </c>
      <c r="AZ36" s="2">
        <v>8.84338E-5</v>
      </c>
      <c r="BA36" s="47">
        <v>1471.53</v>
      </c>
      <c r="BB36" s="47">
        <v>272.85000000000002</v>
      </c>
      <c r="BC36" s="47">
        <v>99.5</v>
      </c>
      <c r="BD36" s="47">
        <v>94.9</v>
      </c>
      <c r="BE36" s="47">
        <v>0.41905999999999999</v>
      </c>
      <c r="BF36" s="47">
        <v>6.2079000000000004</v>
      </c>
      <c r="BG36" s="47">
        <v>-9.6418599999999994</v>
      </c>
      <c r="BH36" s="2">
        <v>-5.0933300000000002E-5</v>
      </c>
      <c r="BI36" s="47">
        <v>787.83100000000002</v>
      </c>
      <c r="BJ36" s="47">
        <v>278.55</v>
      </c>
      <c r="BK36" s="47">
        <v>78.099999999999994</v>
      </c>
      <c r="BL36" s="47">
        <v>3.5</v>
      </c>
      <c r="BM36" s="47">
        <v>0.341088</v>
      </c>
      <c r="BN36" s="47">
        <v>6.9348999999999998</v>
      </c>
      <c r="BO36" s="47">
        <v>-11.0235</v>
      </c>
      <c r="BP36" s="2">
        <v>4.1582499999999997E-5</v>
      </c>
      <c r="BQ36" s="47">
        <v>569.00300000000004</v>
      </c>
      <c r="BR36" s="47">
        <v>280.48700000000002</v>
      </c>
      <c r="BS36" s="47">
        <v>72.8</v>
      </c>
      <c r="BT36" s="47">
        <v>0.3</v>
      </c>
      <c r="BU36" s="47">
        <v>0.25069200000000003</v>
      </c>
      <c r="BV36" s="47">
        <v>7.4167699999999996</v>
      </c>
      <c r="BW36" s="47">
        <v>-10.794499999999999</v>
      </c>
      <c r="BX36" s="2">
        <v>4.6999499999999998E-6</v>
      </c>
      <c r="BY36" s="47">
        <v>4</v>
      </c>
      <c r="BZ36" s="47">
        <v>354.44799999999998</v>
      </c>
      <c r="CA36" s="47">
        <v>282.29700000000003</v>
      </c>
      <c r="CB36" s="47">
        <v>69.400000000000006</v>
      </c>
      <c r="CC36" s="47">
        <v>0</v>
      </c>
      <c r="CD36" s="47">
        <v>0.110111</v>
      </c>
      <c r="CE36" s="47">
        <v>7.2949599999999997</v>
      </c>
      <c r="CF36" s="47">
        <v>-9.9516299999999998</v>
      </c>
      <c r="CG36" s="2">
        <v>-9.0241700000000004E-6</v>
      </c>
      <c r="CH36" s="47">
        <v>284.29000000000002</v>
      </c>
      <c r="CI36" s="47">
        <v>63.7</v>
      </c>
      <c r="CJ36" s="47">
        <v>0</v>
      </c>
      <c r="CK36" s="47">
        <v>-6.6365199999999999E-2</v>
      </c>
      <c r="CL36" s="47">
        <v>6.3620799999999997</v>
      </c>
      <c r="CM36" s="47">
        <v>-8.3745799999999999</v>
      </c>
      <c r="CN36" s="2">
        <v>-2.16111E-5</v>
      </c>
      <c r="CO36" s="47">
        <v>143.84200000000001</v>
      </c>
      <c r="CP36" s="47">
        <v>55.5794</v>
      </c>
      <c r="CQ36" s="47">
        <v>284.49599999999998</v>
      </c>
      <c r="CR36" s="47">
        <v>0</v>
      </c>
      <c r="CS36" s="47">
        <v>114.678</v>
      </c>
      <c r="CT36" s="47">
        <v>284.928</v>
      </c>
      <c r="CU36" s="47">
        <v>278.45</v>
      </c>
      <c r="CV36" s="47">
        <v>64.400000000000006</v>
      </c>
      <c r="CW36" s="47">
        <v>4.65055</v>
      </c>
      <c r="CX36" s="47">
        <v>-5.8257000000000003</v>
      </c>
      <c r="CY36" s="47">
        <v>-50</v>
      </c>
      <c r="CZ36" s="2">
        <v>1.68E-6</v>
      </c>
      <c r="DA36" s="2">
        <v>1.5999999999999999E-6</v>
      </c>
      <c r="DB36" s="2">
        <v>6.8800000000000002E-6</v>
      </c>
      <c r="DC36" s="2">
        <v>6.8000000000000001E-6</v>
      </c>
      <c r="DD36" s="47">
        <v>6.25E-2</v>
      </c>
      <c r="DE36" s="47">
        <v>5.3125</v>
      </c>
      <c r="DF36" s="47">
        <v>6.25E-2</v>
      </c>
      <c r="DG36" s="47">
        <v>4.8125</v>
      </c>
      <c r="DH36" s="47">
        <v>0</v>
      </c>
      <c r="DI36" s="47">
        <v>0</v>
      </c>
      <c r="DJ36" s="47">
        <v>0</v>
      </c>
      <c r="DK36" s="47">
        <v>0</v>
      </c>
      <c r="DL36" s="47">
        <v>0</v>
      </c>
      <c r="DM36" s="47">
        <v>0</v>
      </c>
      <c r="DN36" s="47">
        <v>0</v>
      </c>
      <c r="DO36" s="47">
        <v>0</v>
      </c>
      <c r="DP36" s="47">
        <v>10800</v>
      </c>
      <c r="DQ36" s="47">
        <v>6.7195799999999997</v>
      </c>
      <c r="DR36" s="47">
        <v>14</v>
      </c>
      <c r="DS36" s="47">
        <v>-2.6127899999999999</v>
      </c>
      <c r="DT36" s="47">
        <v>96</v>
      </c>
      <c r="DU36" s="47">
        <v>38.9</v>
      </c>
      <c r="DV36" s="47">
        <v>0</v>
      </c>
      <c r="DW36" s="47">
        <v>0</v>
      </c>
      <c r="DX36" s="47">
        <v>0</v>
      </c>
      <c r="DY36" s="47">
        <v>0</v>
      </c>
      <c r="DZ36" s="47">
        <v>47.058599999999998</v>
      </c>
      <c r="EA36" s="47">
        <v>1429.76</v>
      </c>
      <c r="EB36" s="47">
        <v>99</v>
      </c>
      <c r="EC36" s="47">
        <v>0</v>
      </c>
      <c r="ED36" s="47">
        <v>36</v>
      </c>
    </row>
    <row r="37" spans="1:134" x14ac:dyDescent="0.3">
      <c r="A37" s="10">
        <v>45267.75</v>
      </c>
      <c r="B37" s="47">
        <v>101826</v>
      </c>
      <c r="C37" s="47">
        <v>24134.799999999999</v>
      </c>
      <c r="D37" s="47">
        <v>9.5</v>
      </c>
      <c r="E37" s="47">
        <v>11738.5</v>
      </c>
      <c r="F37" s="47">
        <v>214.93600000000001</v>
      </c>
      <c r="G37" s="47">
        <v>20.100000000000001</v>
      </c>
      <c r="H37" s="47">
        <v>0</v>
      </c>
      <c r="I37" s="47">
        <v>-8.2085000000000005E-2</v>
      </c>
      <c r="J37" s="47">
        <v>14.287699999999999</v>
      </c>
      <c r="K37" s="47">
        <v>-42.638500000000001</v>
      </c>
      <c r="L37" s="47">
        <v>2.7976699999999999E-4</v>
      </c>
      <c r="M37" s="47">
        <v>9132.7199999999993</v>
      </c>
      <c r="N37" s="47">
        <v>226.80600000000001</v>
      </c>
      <c r="O37" s="47">
        <v>27.2</v>
      </c>
      <c r="P37" s="47">
        <v>0</v>
      </c>
      <c r="Q37" s="47">
        <v>0.24707799999999999</v>
      </c>
      <c r="R37" s="47">
        <v>11.696400000000001</v>
      </c>
      <c r="S37" s="47">
        <v>-46.565399999999997</v>
      </c>
      <c r="T37" s="47">
        <v>2.8280699999999999E-4</v>
      </c>
      <c r="U37" s="47">
        <v>7179.92</v>
      </c>
      <c r="V37" s="47">
        <v>239.13300000000001</v>
      </c>
      <c r="W37" s="47">
        <v>30.7</v>
      </c>
      <c r="X37" s="47">
        <v>0</v>
      </c>
      <c r="Y37" s="47">
        <v>0.29595300000000002</v>
      </c>
      <c r="Z37" s="47">
        <v>11.6752</v>
      </c>
      <c r="AA37" s="47">
        <v>-22.011199999999999</v>
      </c>
      <c r="AB37" s="2">
        <v>4.9493699999999997E-5</v>
      </c>
      <c r="AC37" s="47">
        <v>5573.65</v>
      </c>
      <c r="AD37" s="47">
        <v>252.03899999999999</v>
      </c>
      <c r="AE37" s="47">
        <v>6.5</v>
      </c>
      <c r="AF37" s="47">
        <v>0</v>
      </c>
      <c r="AG37" s="47">
        <v>0.66479299999999997</v>
      </c>
      <c r="AH37" s="47">
        <v>11.076000000000001</v>
      </c>
      <c r="AI37" s="47">
        <v>-18.602699999999999</v>
      </c>
      <c r="AJ37" s="2">
        <v>7.2084700000000005E-5</v>
      </c>
      <c r="AK37" s="47">
        <v>4207.49</v>
      </c>
      <c r="AL37" s="47">
        <v>260.39699999999999</v>
      </c>
      <c r="AM37" s="47">
        <v>6.8</v>
      </c>
      <c r="AN37" s="47">
        <v>0</v>
      </c>
      <c r="AO37" s="47">
        <v>0.224602</v>
      </c>
      <c r="AP37" s="47">
        <v>10.0604</v>
      </c>
      <c r="AQ37" s="47">
        <v>-18.061</v>
      </c>
      <c r="AR37" s="2">
        <v>7.5584499999999994E-5</v>
      </c>
      <c r="AS37" s="47">
        <v>3016.79</v>
      </c>
      <c r="AT37" s="47">
        <v>266.63799999999998</v>
      </c>
      <c r="AU37" s="47">
        <v>11.3</v>
      </c>
      <c r="AV37" s="47">
        <v>0</v>
      </c>
      <c r="AW37" s="47">
        <v>0.10425</v>
      </c>
      <c r="AX37" s="47">
        <v>6.9909299999999996</v>
      </c>
      <c r="AY37" s="47">
        <v>-11.9704</v>
      </c>
      <c r="AZ37" s="47">
        <v>1.26062E-4</v>
      </c>
      <c r="BA37" s="47">
        <v>1479.03</v>
      </c>
      <c r="BB37" s="47">
        <v>272.62900000000002</v>
      </c>
      <c r="BC37" s="47">
        <v>95.9</v>
      </c>
      <c r="BD37" s="47">
        <v>32.700000000000003</v>
      </c>
      <c r="BE37" s="47">
        <v>0.16656499999999999</v>
      </c>
      <c r="BF37" s="47">
        <v>5.1966000000000001</v>
      </c>
      <c r="BG37" s="47">
        <v>-10.1927</v>
      </c>
      <c r="BH37" s="2">
        <v>8.3027600000000004E-5</v>
      </c>
      <c r="BI37" s="47">
        <v>795.32500000000005</v>
      </c>
      <c r="BJ37" s="47">
        <v>278.51100000000002</v>
      </c>
      <c r="BK37" s="47">
        <v>78.8</v>
      </c>
      <c r="BL37" s="47">
        <v>0.1</v>
      </c>
      <c r="BM37" s="47">
        <v>-0.50975999999999999</v>
      </c>
      <c r="BN37" s="47">
        <v>6.3386100000000001</v>
      </c>
      <c r="BO37" s="47">
        <v>-10.139699999999999</v>
      </c>
      <c r="BP37" s="2">
        <v>7.5805700000000005E-5</v>
      </c>
      <c r="BQ37" s="47">
        <v>576.529</v>
      </c>
      <c r="BR37" s="47">
        <v>280.46100000000001</v>
      </c>
      <c r="BS37" s="47">
        <v>72.2</v>
      </c>
      <c r="BT37" s="47">
        <v>0</v>
      </c>
      <c r="BU37" s="47">
        <v>-0.54428699999999997</v>
      </c>
      <c r="BV37" s="47">
        <v>6.7844899999999999</v>
      </c>
      <c r="BW37" s="47">
        <v>-8.8392199999999992</v>
      </c>
      <c r="BX37" s="2">
        <v>1.28418E-5</v>
      </c>
      <c r="BY37" s="47">
        <v>4</v>
      </c>
      <c r="BZ37" s="47">
        <v>361.90300000000002</v>
      </c>
      <c r="CA37" s="47">
        <v>282.428</v>
      </c>
      <c r="CB37" s="47">
        <v>65.7</v>
      </c>
      <c r="CC37" s="47">
        <v>0</v>
      </c>
      <c r="CD37" s="47">
        <v>-0.45086999999999999</v>
      </c>
      <c r="CE37" s="47">
        <v>6.9244500000000002</v>
      </c>
      <c r="CF37" s="47">
        <v>-7.4811100000000001</v>
      </c>
      <c r="CG37" s="2">
        <v>1.7683099999999999E-6</v>
      </c>
      <c r="CH37" s="47">
        <v>284.26600000000002</v>
      </c>
      <c r="CI37" s="47">
        <v>60.6</v>
      </c>
      <c r="CJ37" s="47">
        <v>0</v>
      </c>
      <c r="CK37" s="47">
        <v>-0.19686999999999999</v>
      </c>
      <c r="CL37" s="47">
        <v>6.3466500000000003</v>
      </c>
      <c r="CM37" s="47">
        <v>-5.52311</v>
      </c>
      <c r="CN37" s="2">
        <v>-2.1231699999999999E-5</v>
      </c>
      <c r="CO37" s="47">
        <v>151.262</v>
      </c>
      <c r="CP37" s="47">
        <v>55.5794</v>
      </c>
      <c r="CQ37" s="47">
        <v>283.90899999999999</v>
      </c>
      <c r="CR37" s="47">
        <v>0</v>
      </c>
      <c r="CS37" s="47">
        <v>90.841999999999999</v>
      </c>
      <c r="CT37" s="47">
        <v>284.71600000000001</v>
      </c>
      <c r="CU37" s="47">
        <v>277.72800000000001</v>
      </c>
      <c r="CV37" s="47">
        <v>62</v>
      </c>
      <c r="CW37" s="47">
        <v>4.5729499999999996</v>
      </c>
      <c r="CX37" s="47">
        <v>-3.4057400000000002</v>
      </c>
      <c r="CY37" s="47">
        <v>-50</v>
      </c>
      <c r="CZ37" s="2">
        <v>2.96E-6</v>
      </c>
      <c r="DA37" s="2">
        <v>2.7999999999999999E-6</v>
      </c>
      <c r="DB37" s="2">
        <v>3.7799999999999998E-6</v>
      </c>
      <c r="DC37" s="2">
        <v>3.8E-6</v>
      </c>
      <c r="DD37" s="47">
        <v>6.25E-2</v>
      </c>
      <c r="DE37" s="47">
        <v>5.3125</v>
      </c>
      <c r="DF37" s="47">
        <v>6.25E-2</v>
      </c>
      <c r="DG37" s="47">
        <v>4.8125</v>
      </c>
      <c r="DH37" s="47">
        <v>0</v>
      </c>
      <c r="DI37" s="47">
        <v>0</v>
      </c>
      <c r="DJ37" s="47">
        <v>0</v>
      </c>
      <c r="DK37" s="47">
        <v>0</v>
      </c>
      <c r="DL37" s="47">
        <v>0</v>
      </c>
      <c r="DM37" s="47">
        <v>0</v>
      </c>
      <c r="DN37" s="47">
        <v>0</v>
      </c>
      <c r="DO37" s="47">
        <v>0</v>
      </c>
      <c r="DP37" s="47">
        <v>11491</v>
      </c>
      <c r="DQ37" s="47">
        <v>8.7518700000000003</v>
      </c>
      <c r="DR37" s="47">
        <v>11</v>
      </c>
      <c r="DS37" s="47">
        <v>-5.1720600000000001</v>
      </c>
      <c r="DT37" s="47">
        <v>81.599999999999994</v>
      </c>
      <c r="DU37" s="47">
        <v>67.599999999999994</v>
      </c>
      <c r="DV37" s="47">
        <v>0</v>
      </c>
      <c r="DW37" s="47">
        <v>0</v>
      </c>
      <c r="DX37" s="47">
        <v>0</v>
      </c>
      <c r="DY37" s="47">
        <v>0</v>
      </c>
      <c r="DZ37" s="47">
        <v>65.621799999999993</v>
      </c>
      <c r="EA37" s="47">
        <v>1414.56</v>
      </c>
      <c r="EB37" s="47">
        <v>95.1</v>
      </c>
      <c r="EC37" s="47">
        <v>0</v>
      </c>
      <c r="ED37" s="47">
        <v>37</v>
      </c>
    </row>
    <row r="38" spans="1:134" x14ac:dyDescent="0.3">
      <c r="A38" s="10">
        <v>45267.875</v>
      </c>
      <c r="B38" s="47">
        <v>101872</v>
      </c>
      <c r="C38" s="47">
        <v>24135.200000000001</v>
      </c>
      <c r="D38" s="47">
        <v>8.8079499999999999</v>
      </c>
      <c r="E38" s="47">
        <v>11775</v>
      </c>
      <c r="F38" s="47">
        <v>214.774</v>
      </c>
      <c r="G38" s="47">
        <v>26</v>
      </c>
      <c r="H38" s="47">
        <v>0</v>
      </c>
      <c r="I38" s="47">
        <v>-0.16922799999999999</v>
      </c>
      <c r="J38" s="47">
        <v>13.173500000000001</v>
      </c>
      <c r="K38" s="47">
        <v>-40.741999999999997</v>
      </c>
      <c r="L38" s="47">
        <v>1.4634899999999999E-4</v>
      </c>
      <c r="M38" s="47">
        <v>9165.76</v>
      </c>
      <c r="N38" s="47">
        <v>229.114</v>
      </c>
      <c r="O38" s="47">
        <v>24.8</v>
      </c>
      <c r="P38" s="47">
        <v>0</v>
      </c>
      <c r="Q38" s="47">
        <v>0.24660899999999999</v>
      </c>
      <c r="R38" s="47">
        <v>12.227399999999999</v>
      </c>
      <c r="S38" s="47">
        <v>-52.540999999999997</v>
      </c>
      <c r="T38" s="2">
        <v>-1.2633099999999999E-5</v>
      </c>
      <c r="U38" s="47">
        <v>7194.1</v>
      </c>
      <c r="V38" s="47">
        <v>239.095</v>
      </c>
      <c r="W38" s="47">
        <v>32</v>
      </c>
      <c r="X38" s="47">
        <v>0</v>
      </c>
      <c r="Y38" s="47">
        <v>0.73481300000000005</v>
      </c>
      <c r="Z38" s="47">
        <v>10.8459</v>
      </c>
      <c r="AA38" s="47">
        <v>-23.573399999999999</v>
      </c>
      <c r="AB38" s="47">
        <v>2.06052E-4</v>
      </c>
      <c r="AC38" s="47">
        <v>5588.81</v>
      </c>
      <c r="AD38" s="47">
        <v>252.38399999999999</v>
      </c>
      <c r="AE38" s="47">
        <v>12.6</v>
      </c>
      <c r="AF38" s="47">
        <v>0</v>
      </c>
      <c r="AG38" s="47">
        <v>0.70367999999999997</v>
      </c>
      <c r="AH38" s="47">
        <v>9.4339399999999998</v>
      </c>
      <c r="AI38" s="47">
        <v>-19.899799999999999</v>
      </c>
      <c r="AJ38" s="2">
        <v>6.0062000000000002E-5</v>
      </c>
      <c r="AK38" s="47">
        <v>4218.75</v>
      </c>
      <c r="AL38" s="47">
        <v>260.61500000000001</v>
      </c>
      <c r="AM38" s="47">
        <v>10</v>
      </c>
      <c r="AN38" s="47">
        <v>0</v>
      </c>
      <c r="AO38" s="47">
        <v>0.11687699999999999</v>
      </c>
      <c r="AP38" s="47">
        <v>8.8998399999999993</v>
      </c>
      <c r="AQ38" s="47">
        <v>-17.7348</v>
      </c>
      <c r="AR38" s="47">
        <v>1.05095E-4</v>
      </c>
      <c r="AS38" s="47">
        <v>3023.69</v>
      </c>
      <c r="AT38" s="47">
        <v>268.404</v>
      </c>
      <c r="AU38" s="47">
        <v>3.4</v>
      </c>
      <c r="AV38" s="47">
        <v>0</v>
      </c>
      <c r="AW38" s="47">
        <v>-0.13202</v>
      </c>
      <c r="AX38" s="47">
        <v>5.5295100000000001</v>
      </c>
      <c r="AY38" s="47">
        <v>-14.0191</v>
      </c>
      <c r="AZ38" s="2">
        <v>8.9806600000000002E-5</v>
      </c>
      <c r="BA38" s="47">
        <v>1481.57</v>
      </c>
      <c r="BB38" s="47">
        <v>272.714</v>
      </c>
      <c r="BC38" s="47">
        <v>98.6</v>
      </c>
      <c r="BD38" s="47">
        <v>79.3</v>
      </c>
      <c r="BE38" s="47">
        <v>4.2091799999999999E-2</v>
      </c>
      <c r="BF38" s="47">
        <v>2.6217000000000001</v>
      </c>
      <c r="BG38" s="47">
        <v>-9.9659399999999998</v>
      </c>
      <c r="BH38" s="2">
        <v>8.9479200000000002E-5</v>
      </c>
      <c r="BI38" s="47">
        <v>797.72299999999996</v>
      </c>
      <c r="BJ38" s="47">
        <v>278.738</v>
      </c>
      <c r="BK38" s="47">
        <v>75.599999999999994</v>
      </c>
      <c r="BL38" s="47">
        <v>0</v>
      </c>
      <c r="BM38" s="47">
        <v>-0.52699200000000002</v>
      </c>
      <c r="BN38" s="47">
        <v>3.8247900000000001</v>
      </c>
      <c r="BO38" s="47">
        <v>-9.6623699999999992</v>
      </c>
      <c r="BP38" s="47">
        <v>1.17545E-4</v>
      </c>
      <c r="BQ38" s="47">
        <v>578.74099999999999</v>
      </c>
      <c r="BR38" s="47">
        <v>280.68700000000001</v>
      </c>
      <c r="BS38" s="47">
        <v>68.8</v>
      </c>
      <c r="BT38" s="47">
        <v>0</v>
      </c>
      <c r="BU38" s="47">
        <v>-0.54867699999999997</v>
      </c>
      <c r="BV38" s="47">
        <v>4.3642899999999996</v>
      </c>
      <c r="BW38" s="47">
        <v>-9.3090799999999998</v>
      </c>
      <c r="BX38" s="47">
        <v>1.45346E-4</v>
      </c>
      <c r="BY38" s="47">
        <v>5</v>
      </c>
      <c r="BZ38" s="47">
        <v>364.34800000000001</v>
      </c>
      <c r="CA38" s="47">
        <v>281.642</v>
      </c>
      <c r="CB38" s="47">
        <v>69.900000000000006</v>
      </c>
      <c r="CC38" s="47">
        <v>0</v>
      </c>
      <c r="CD38" s="47">
        <v>-0.44673299999999999</v>
      </c>
      <c r="CE38" s="47">
        <v>6.5245800000000003</v>
      </c>
      <c r="CF38" s="47">
        <v>-6.6150099999999998</v>
      </c>
      <c r="CG38" s="47">
        <v>2.0474999999999999E-4</v>
      </c>
      <c r="CH38" s="47">
        <v>283.08999999999997</v>
      </c>
      <c r="CI38" s="47">
        <v>66.3</v>
      </c>
      <c r="CJ38" s="47">
        <v>0</v>
      </c>
      <c r="CK38" s="47">
        <v>-0.16467399999999999</v>
      </c>
      <c r="CL38" s="47">
        <v>6.6469500000000004</v>
      </c>
      <c r="CM38" s="47">
        <v>-3.86416</v>
      </c>
      <c r="CN38" s="47">
        <v>1.2574999999999999E-4</v>
      </c>
      <c r="CO38" s="47">
        <v>154.46</v>
      </c>
      <c r="CP38" s="47">
        <v>55.5794</v>
      </c>
      <c r="CQ38" s="47">
        <v>283.11399999999998</v>
      </c>
      <c r="CR38" s="47">
        <v>0</v>
      </c>
      <c r="CS38" s="47">
        <v>75.570499999999996</v>
      </c>
      <c r="CT38" s="47">
        <v>283.61399999999998</v>
      </c>
      <c r="CU38" s="47">
        <v>277.88200000000001</v>
      </c>
      <c r="CV38" s="47">
        <v>67.599999999999994</v>
      </c>
      <c r="CW38" s="47">
        <v>4.8623000000000003</v>
      </c>
      <c r="CX38" s="47">
        <v>-2.0078299999999998</v>
      </c>
      <c r="CY38" s="47">
        <v>-50</v>
      </c>
      <c r="CZ38" s="2">
        <v>7.1999999999999999E-7</v>
      </c>
      <c r="DA38" s="2">
        <v>7.9999999999999996E-7</v>
      </c>
      <c r="DB38" s="2">
        <v>1.1599999999999999E-6</v>
      </c>
      <c r="DC38" s="2">
        <v>1.3999999999999999E-6</v>
      </c>
      <c r="DD38" s="47">
        <v>0</v>
      </c>
      <c r="DE38" s="47">
        <v>5.375</v>
      </c>
      <c r="DF38" s="47">
        <v>0</v>
      </c>
      <c r="DG38" s="47">
        <v>4.875</v>
      </c>
      <c r="DH38" s="47">
        <v>0</v>
      </c>
      <c r="DI38" s="47">
        <v>0</v>
      </c>
      <c r="DJ38" s="47">
        <v>0</v>
      </c>
      <c r="DK38" s="47">
        <v>0</v>
      </c>
      <c r="DL38" s="47">
        <v>0</v>
      </c>
      <c r="DM38" s="47">
        <v>0</v>
      </c>
      <c r="DN38" s="47">
        <v>0</v>
      </c>
      <c r="DO38" s="47">
        <v>0</v>
      </c>
      <c r="DP38" s="47">
        <v>0</v>
      </c>
      <c r="DQ38" s="47">
        <v>9.8554399999999998</v>
      </c>
      <c r="DR38" s="47">
        <v>0</v>
      </c>
      <c r="DS38" s="47">
        <v>-0.48449700000000001</v>
      </c>
      <c r="DT38" s="47">
        <v>86.7</v>
      </c>
      <c r="DU38" s="47">
        <v>67.2</v>
      </c>
      <c r="DV38" s="47">
        <v>0</v>
      </c>
      <c r="DW38" s="47">
        <v>0</v>
      </c>
      <c r="DX38" s="47">
        <v>0</v>
      </c>
      <c r="DY38" s="47">
        <v>0</v>
      </c>
      <c r="DZ38" s="47">
        <v>87.630700000000004</v>
      </c>
      <c r="EA38" s="47">
        <v>1401.12</v>
      </c>
      <c r="EB38" s="47">
        <v>99</v>
      </c>
      <c r="EC38" s="47">
        <v>0</v>
      </c>
      <c r="ED38" s="47">
        <v>38</v>
      </c>
    </row>
    <row r="39" spans="1:134" x14ac:dyDescent="0.3">
      <c r="A39" s="10">
        <v>45268</v>
      </c>
      <c r="B39" s="47">
        <v>101899</v>
      </c>
      <c r="C39" s="47">
        <v>24135.1</v>
      </c>
      <c r="D39" s="47">
        <v>8.6080500000000004</v>
      </c>
      <c r="E39" s="47">
        <v>11805.4</v>
      </c>
      <c r="F39" s="47">
        <v>212.017</v>
      </c>
      <c r="G39" s="47">
        <v>37.4</v>
      </c>
      <c r="H39" s="47">
        <v>0</v>
      </c>
      <c r="I39" s="47">
        <v>-3.08125E-2</v>
      </c>
      <c r="J39" s="47">
        <v>22.441600000000001</v>
      </c>
      <c r="K39" s="47">
        <v>-44.563099999999999</v>
      </c>
      <c r="L39" s="47">
        <v>1.34828E-4</v>
      </c>
      <c r="M39" s="47">
        <v>9209.18</v>
      </c>
      <c r="N39" s="47">
        <v>229.42</v>
      </c>
      <c r="O39" s="47">
        <v>31.6</v>
      </c>
      <c r="P39" s="47">
        <v>0</v>
      </c>
      <c r="Q39" s="47">
        <v>-0.239957</v>
      </c>
      <c r="R39" s="47">
        <v>16.2287</v>
      </c>
      <c r="S39" s="47">
        <v>-48.246099999999998</v>
      </c>
      <c r="T39" s="2">
        <v>6.9249600000000002E-5</v>
      </c>
      <c r="U39" s="47">
        <v>7216.1</v>
      </c>
      <c r="V39" s="47">
        <v>243.13399999999999</v>
      </c>
      <c r="W39" s="47">
        <v>12.6</v>
      </c>
      <c r="X39" s="47">
        <v>0</v>
      </c>
      <c r="Y39" s="47">
        <v>-7.0335900000000007E-2</v>
      </c>
      <c r="Z39" s="47">
        <v>11.726599999999999</v>
      </c>
      <c r="AA39" s="47">
        <v>-29.444900000000001</v>
      </c>
      <c r="AB39" s="47">
        <v>1.62153E-4</v>
      </c>
      <c r="AC39" s="47">
        <v>5596.43</v>
      </c>
      <c r="AD39" s="47">
        <v>252.78200000000001</v>
      </c>
      <c r="AE39" s="47">
        <v>24.2</v>
      </c>
      <c r="AF39" s="47">
        <v>0</v>
      </c>
      <c r="AG39" s="47">
        <v>0.47004099999999999</v>
      </c>
      <c r="AH39" s="47">
        <v>7.8552400000000002</v>
      </c>
      <c r="AI39" s="47">
        <v>-18.3597</v>
      </c>
      <c r="AJ39" s="47">
        <v>1.00158E-4</v>
      </c>
      <c r="AK39" s="47">
        <v>4223.07</v>
      </c>
      <c r="AL39" s="47">
        <v>261.10500000000002</v>
      </c>
      <c r="AM39" s="47">
        <v>10.7</v>
      </c>
      <c r="AN39" s="47">
        <v>0</v>
      </c>
      <c r="AO39" s="47">
        <v>0.37284400000000001</v>
      </c>
      <c r="AP39" s="47">
        <v>7.4187700000000003</v>
      </c>
      <c r="AQ39" s="47">
        <v>-17.465299999999999</v>
      </c>
      <c r="AR39" s="2">
        <v>4.1217300000000003E-5</v>
      </c>
      <c r="AS39" s="47">
        <v>3027.57</v>
      </c>
      <c r="AT39" s="47">
        <v>268.88499999999999</v>
      </c>
      <c r="AU39" s="47">
        <v>4.5999999999999996</v>
      </c>
      <c r="AV39" s="47">
        <v>0</v>
      </c>
      <c r="AW39" s="47">
        <v>-5.8732399999999997E-2</v>
      </c>
      <c r="AX39" s="47">
        <v>5.0781900000000002</v>
      </c>
      <c r="AY39" s="47">
        <v>-13.463200000000001</v>
      </c>
      <c r="AZ39" s="2">
        <v>7.1620399999999996E-5</v>
      </c>
      <c r="BA39" s="47">
        <v>1481.84</v>
      </c>
      <c r="BB39" s="47">
        <v>272.96899999999999</v>
      </c>
      <c r="BC39" s="47">
        <v>83.6</v>
      </c>
      <c r="BD39" s="47">
        <v>37.6</v>
      </c>
      <c r="BE39" s="47">
        <v>0.38552599999999998</v>
      </c>
      <c r="BF39" s="47">
        <v>2.8092800000000002</v>
      </c>
      <c r="BG39" s="47">
        <v>-9.7999899999999993</v>
      </c>
      <c r="BH39" s="2">
        <v>8.5768599999999997E-5</v>
      </c>
      <c r="BI39" s="47">
        <v>798.39099999999996</v>
      </c>
      <c r="BJ39" s="47">
        <v>278.44099999999997</v>
      </c>
      <c r="BK39" s="47">
        <v>80.7</v>
      </c>
      <c r="BL39" s="47">
        <v>0</v>
      </c>
      <c r="BM39" s="47">
        <v>5.9964799999999999E-2</v>
      </c>
      <c r="BN39" s="47">
        <v>3.5196100000000001</v>
      </c>
      <c r="BO39" s="47">
        <v>-9.8446300000000004</v>
      </c>
      <c r="BP39" s="47">
        <v>1.02129E-4</v>
      </c>
      <c r="BQ39" s="47">
        <v>579.60799999999995</v>
      </c>
      <c r="BR39" s="47">
        <v>280.42399999999998</v>
      </c>
      <c r="BS39" s="47">
        <v>73</v>
      </c>
      <c r="BT39" s="47">
        <v>0</v>
      </c>
      <c r="BU39" s="47">
        <v>9.1777400000000002E-3</v>
      </c>
      <c r="BV39" s="47">
        <v>3.9413800000000001</v>
      </c>
      <c r="BW39" s="47">
        <v>-9.4222999999999999</v>
      </c>
      <c r="BX39" s="47">
        <v>1.14577E-4</v>
      </c>
      <c r="BY39" s="47">
        <v>4</v>
      </c>
      <c r="BZ39" s="47">
        <v>365.22199999999998</v>
      </c>
      <c r="CA39" s="47">
        <v>281.50400000000002</v>
      </c>
      <c r="CB39" s="47">
        <v>72.099999999999994</v>
      </c>
      <c r="CC39" s="47">
        <v>0</v>
      </c>
      <c r="CD39" s="47">
        <v>3.2122100000000001E-2</v>
      </c>
      <c r="CE39" s="47">
        <v>5.5689500000000001</v>
      </c>
      <c r="CF39" s="47">
        <v>-7.5506700000000002</v>
      </c>
      <c r="CG39" s="47">
        <v>1.54845E-4</v>
      </c>
      <c r="CH39" s="47">
        <v>281.91000000000003</v>
      </c>
      <c r="CI39" s="47">
        <v>72.099999999999994</v>
      </c>
      <c r="CJ39" s="47">
        <v>0</v>
      </c>
      <c r="CK39" s="47">
        <v>3.3822499999999998E-2</v>
      </c>
      <c r="CL39" s="47">
        <v>6.9563300000000003</v>
      </c>
      <c r="CM39" s="47">
        <v>-3.7106699999999999</v>
      </c>
      <c r="CN39" s="47">
        <v>1.3884499999999999E-4</v>
      </c>
      <c r="CO39" s="47">
        <v>155.804</v>
      </c>
      <c r="CP39" s="47">
        <v>55.5794</v>
      </c>
      <c r="CQ39" s="47">
        <v>280.89999999999998</v>
      </c>
      <c r="CR39" s="47">
        <v>0</v>
      </c>
      <c r="CS39" s="47">
        <v>38.956499999999998</v>
      </c>
      <c r="CT39" s="47">
        <v>281.786</v>
      </c>
      <c r="CU39" s="47">
        <v>277.70299999999997</v>
      </c>
      <c r="CV39" s="47">
        <v>75.400000000000006</v>
      </c>
      <c r="CW39" s="47">
        <v>4.5833599999999999</v>
      </c>
      <c r="CX39" s="47">
        <v>-1.66459</v>
      </c>
      <c r="CY39" s="47">
        <v>-50</v>
      </c>
      <c r="CZ39" s="47">
        <v>0</v>
      </c>
      <c r="DA39" s="47">
        <v>0</v>
      </c>
      <c r="DB39" s="2">
        <v>1.08E-6</v>
      </c>
      <c r="DC39" s="2">
        <v>1.1200000000000001E-6</v>
      </c>
      <c r="DD39" s="47">
        <v>0</v>
      </c>
      <c r="DE39" s="47">
        <v>5.375</v>
      </c>
      <c r="DF39" s="47">
        <v>0</v>
      </c>
      <c r="DG39" s="47">
        <v>4.875</v>
      </c>
      <c r="DH39" s="47">
        <v>0</v>
      </c>
      <c r="DI39" s="47">
        <v>0</v>
      </c>
      <c r="DJ39" s="47">
        <v>0</v>
      </c>
      <c r="DK39" s="47">
        <v>0</v>
      </c>
      <c r="DL39" s="47">
        <v>0</v>
      </c>
      <c r="DM39" s="47">
        <v>0</v>
      </c>
      <c r="DN39" s="47">
        <v>0</v>
      </c>
      <c r="DO39" s="47">
        <v>0</v>
      </c>
      <c r="DP39" s="47">
        <v>0</v>
      </c>
      <c r="DQ39" s="47">
        <v>11.5799</v>
      </c>
      <c r="DR39" s="47">
        <v>0</v>
      </c>
      <c r="DS39" s="47">
        <v>8.6608900000000003E-2</v>
      </c>
      <c r="DT39" s="47">
        <v>74</v>
      </c>
      <c r="DU39" s="47">
        <v>57.9</v>
      </c>
      <c r="DV39" s="47">
        <v>0</v>
      </c>
      <c r="DW39" s="47">
        <v>0</v>
      </c>
      <c r="DX39" s="47">
        <v>0</v>
      </c>
      <c r="DY39" s="47">
        <v>0</v>
      </c>
      <c r="DZ39" s="47">
        <v>101.17100000000001</v>
      </c>
      <c r="EA39" s="47">
        <v>1546.08</v>
      </c>
      <c r="EB39" s="47">
        <v>80.099999999999994</v>
      </c>
      <c r="EC39" s="47">
        <v>0</v>
      </c>
      <c r="ED39" s="47">
        <v>39</v>
      </c>
    </row>
    <row r="40" spans="1:134" x14ac:dyDescent="0.3">
      <c r="A40" s="10">
        <v>45268.125</v>
      </c>
      <c r="B40" s="47">
        <v>101896</v>
      </c>
      <c r="C40" s="47">
        <v>24134.7</v>
      </c>
      <c r="D40" s="47">
        <v>7.3065199999999999</v>
      </c>
      <c r="E40" s="47">
        <v>11841.7</v>
      </c>
      <c r="F40" s="47">
        <v>208.828</v>
      </c>
      <c r="G40" s="47">
        <v>65.400000000000006</v>
      </c>
      <c r="H40" s="47">
        <v>0</v>
      </c>
      <c r="I40" s="47">
        <v>0.24721299999999999</v>
      </c>
      <c r="J40" s="47">
        <v>20.780799999999999</v>
      </c>
      <c r="K40" s="47">
        <v>-44.315300000000001</v>
      </c>
      <c r="L40" s="47">
        <v>1.44802E-4</v>
      </c>
      <c r="M40" s="47">
        <v>9249.01</v>
      </c>
      <c r="N40" s="47">
        <v>229.96100000000001</v>
      </c>
      <c r="O40" s="47">
        <v>21.5</v>
      </c>
      <c r="P40" s="47">
        <v>0</v>
      </c>
      <c r="Q40" s="47">
        <v>0.242781</v>
      </c>
      <c r="R40" s="47">
        <v>12.0357</v>
      </c>
      <c r="S40" s="47">
        <v>-43.506599999999999</v>
      </c>
      <c r="T40" s="2">
        <v>5.9111799999999999E-5</v>
      </c>
      <c r="U40" s="47">
        <v>7244.61</v>
      </c>
      <c r="V40" s="47">
        <v>244.83500000000001</v>
      </c>
      <c r="W40" s="47">
        <v>20.399999999999999</v>
      </c>
      <c r="X40" s="47">
        <v>0</v>
      </c>
      <c r="Y40" s="47">
        <v>-9.53262E-2</v>
      </c>
      <c r="Z40" s="47">
        <v>11.543900000000001</v>
      </c>
      <c r="AA40" s="47">
        <v>-31.553799999999999</v>
      </c>
      <c r="AB40" s="2">
        <v>8.8545899999999995E-5</v>
      </c>
      <c r="AC40" s="47">
        <v>5611.4</v>
      </c>
      <c r="AD40" s="47">
        <v>254.447</v>
      </c>
      <c r="AE40" s="47">
        <v>9.9</v>
      </c>
      <c r="AF40" s="47">
        <v>0</v>
      </c>
      <c r="AG40" s="47">
        <v>-8.7193400000000004E-2</v>
      </c>
      <c r="AH40" s="47">
        <v>9.7972000000000001</v>
      </c>
      <c r="AI40" s="47">
        <v>-19.067599999999999</v>
      </c>
      <c r="AJ40" s="47">
        <v>1.5361699999999999E-4</v>
      </c>
      <c r="AK40" s="47">
        <v>4232.2700000000004</v>
      </c>
      <c r="AL40" s="47">
        <v>262.61900000000003</v>
      </c>
      <c r="AM40" s="47">
        <v>17.2</v>
      </c>
      <c r="AN40" s="47">
        <v>0</v>
      </c>
      <c r="AO40" s="47">
        <v>5.8218800000000001E-2</v>
      </c>
      <c r="AP40" s="47">
        <v>9.1369100000000003</v>
      </c>
      <c r="AQ40" s="47">
        <v>-13.8047</v>
      </c>
      <c r="AR40" s="2">
        <v>6.4612500000000005E-5</v>
      </c>
      <c r="AS40" s="47">
        <v>3033.16</v>
      </c>
      <c r="AT40" s="47">
        <v>269.28100000000001</v>
      </c>
      <c r="AU40" s="47">
        <v>9</v>
      </c>
      <c r="AV40" s="47">
        <v>0</v>
      </c>
      <c r="AW40" s="47">
        <v>0.743344</v>
      </c>
      <c r="AX40" s="47">
        <v>4.32836</v>
      </c>
      <c r="AY40" s="47">
        <v>-12.2004</v>
      </c>
      <c r="AZ40" s="2">
        <v>3.9332500000000003E-5</v>
      </c>
      <c r="BA40" s="47">
        <v>1482.88</v>
      </c>
      <c r="BB40" s="47">
        <v>274.93700000000001</v>
      </c>
      <c r="BC40" s="47">
        <v>41.7</v>
      </c>
      <c r="BD40" s="47">
        <v>0</v>
      </c>
      <c r="BE40" s="47">
        <v>0.45031700000000002</v>
      </c>
      <c r="BF40" s="47">
        <v>3.9880900000000001</v>
      </c>
      <c r="BG40" s="47">
        <v>-7.5663499999999999</v>
      </c>
      <c r="BH40" s="2">
        <v>6.7538600000000004E-5</v>
      </c>
      <c r="BI40" s="47">
        <v>798.40499999999997</v>
      </c>
      <c r="BJ40" s="47">
        <v>278.596</v>
      </c>
      <c r="BK40" s="47">
        <v>80.2</v>
      </c>
      <c r="BL40" s="47">
        <v>0</v>
      </c>
      <c r="BM40" s="47">
        <v>0.27129199999999998</v>
      </c>
      <c r="BN40" s="47">
        <v>1.82433</v>
      </c>
      <c r="BO40" s="47">
        <v>-8.3329199999999997</v>
      </c>
      <c r="BP40" s="2">
        <v>7.49534E-5</v>
      </c>
      <c r="BQ40" s="47">
        <v>579.53899999999999</v>
      </c>
      <c r="BR40" s="47">
        <v>280.37</v>
      </c>
      <c r="BS40" s="47">
        <v>76</v>
      </c>
      <c r="BT40" s="47">
        <v>0</v>
      </c>
      <c r="BU40" s="47">
        <v>0.18110000000000001</v>
      </c>
      <c r="BV40" s="47">
        <v>2.5409899999999999</v>
      </c>
      <c r="BW40" s="47">
        <v>-7.9854599999999998</v>
      </c>
      <c r="BX40" s="47">
        <v>1.0813400000000001E-4</v>
      </c>
      <c r="BY40" s="47">
        <v>3</v>
      </c>
      <c r="BZ40" s="47">
        <v>365.173</v>
      </c>
      <c r="CA40" s="47">
        <v>281.60599999999999</v>
      </c>
      <c r="CB40" s="47">
        <v>75</v>
      </c>
      <c r="CC40" s="47">
        <v>0</v>
      </c>
      <c r="CD40" s="47">
        <v>0.12404999999999999</v>
      </c>
      <c r="CE40" s="47">
        <v>3.9018700000000002</v>
      </c>
      <c r="CF40" s="47">
        <v>-7.3483200000000002</v>
      </c>
      <c r="CG40" s="47">
        <v>1.62514E-4</v>
      </c>
      <c r="CH40" s="47">
        <v>282.11500000000001</v>
      </c>
      <c r="CI40" s="47">
        <v>74.2</v>
      </c>
      <c r="CJ40" s="47">
        <v>0</v>
      </c>
      <c r="CK40" s="47">
        <v>2.8101600000000001E-2</v>
      </c>
      <c r="CL40" s="47">
        <v>5.1160399999999999</v>
      </c>
      <c r="CM40" s="47">
        <v>-4.43804</v>
      </c>
      <c r="CN40" s="47">
        <v>1.2051400000000001E-4</v>
      </c>
      <c r="CO40" s="47">
        <v>155.583</v>
      </c>
      <c r="CP40" s="47">
        <v>55.5794</v>
      </c>
      <c r="CQ40" s="47">
        <v>280.39499999999998</v>
      </c>
      <c r="CR40" s="47">
        <v>0</v>
      </c>
      <c r="CS40" s="47">
        <v>19.9785</v>
      </c>
      <c r="CT40" s="47">
        <v>281.69600000000003</v>
      </c>
      <c r="CU40" s="47">
        <v>278.15800000000002</v>
      </c>
      <c r="CV40" s="47">
        <v>78.400000000000006</v>
      </c>
      <c r="CW40" s="47">
        <v>3.3362099999999999</v>
      </c>
      <c r="CX40" s="47">
        <v>-1.71034</v>
      </c>
      <c r="CY40" s="47">
        <v>-50</v>
      </c>
      <c r="CZ40" s="47">
        <v>0</v>
      </c>
      <c r="DA40" s="47">
        <v>0</v>
      </c>
      <c r="DB40" s="2">
        <v>1.8E-7</v>
      </c>
      <c r="DC40" s="47">
        <v>0</v>
      </c>
      <c r="DD40" s="47">
        <v>0</v>
      </c>
      <c r="DE40" s="47">
        <v>5.375</v>
      </c>
      <c r="DF40" s="47">
        <v>0</v>
      </c>
      <c r="DG40" s="47">
        <v>4.875</v>
      </c>
      <c r="DH40" s="47">
        <v>0</v>
      </c>
      <c r="DI40" s="47">
        <v>0</v>
      </c>
      <c r="DJ40" s="47">
        <v>0</v>
      </c>
      <c r="DK40" s="47">
        <v>0</v>
      </c>
      <c r="DL40" s="47">
        <v>0</v>
      </c>
      <c r="DM40" s="47">
        <v>0</v>
      </c>
      <c r="DN40" s="47">
        <v>0</v>
      </c>
      <c r="DO40" s="47">
        <v>0</v>
      </c>
      <c r="DP40" s="47">
        <v>0</v>
      </c>
      <c r="DQ40" s="47">
        <v>12.9396</v>
      </c>
      <c r="DR40" s="47">
        <v>0</v>
      </c>
      <c r="DS40" s="47">
        <v>-2.5097700000000001E-2</v>
      </c>
      <c r="DT40" s="47">
        <v>8.8000000000000007</v>
      </c>
      <c r="DU40" s="47">
        <v>58.8</v>
      </c>
      <c r="DV40" s="47">
        <v>0</v>
      </c>
      <c r="DW40" s="47">
        <v>0</v>
      </c>
      <c r="DX40" s="47">
        <v>0</v>
      </c>
      <c r="DY40" s="47">
        <v>0</v>
      </c>
      <c r="DZ40" s="47">
        <v>80.941199999999995</v>
      </c>
      <c r="EA40" s="47">
        <v>2159.1999999999998</v>
      </c>
      <c r="EB40" s="47">
        <v>6.4</v>
      </c>
      <c r="EC40" s="47">
        <v>0</v>
      </c>
      <c r="ED40" s="47">
        <v>40</v>
      </c>
    </row>
    <row r="41" spans="1:134" x14ac:dyDescent="0.3">
      <c r="A41" s="10">
        <v>45268.25</v>
      </c>
      <c r="B41" s="47">
        <v>101910</v>
      </c>
      <c r="C41" s="47">
        <v>24135.200000000001</v>
      </c>
      <c r="D41" s="47">
        <v>3.7</v>
      </c>
      <c r="E41" s="47">
        <v>11886.8</v>
      </c>
      <c r="F41" s="47">
        <v>209.405</v>
      </c>
      <c r="G41" s="47">
        <v>78</v>
      </c>
      <c r="H41" s="47">
        <v>3.5</v>
      </c>
      <c r="I41" s="47">
        <v>-0.14033200000000001</v>
      </c>
      <c r="J41" s="47">
        <v>20.685099999999998</v>
      </c>
      <c r="K41" s="47">
        <v>-40.677100000000003</v>
      </c>
      <c r="L41" s="47">
        <v>1.42874E-4</v>
      </c>
      <c r="M41" s="47">
        <v>9284.1200000000008</v>
      </c>
      <c r="N41" s="47">
        <v>230.63900000000001</v>
      </c>
      <c r="O41" s="47">
        <v>17.899999999999999</v>
      </c>
      <c r="P41" s="47">
        <v>0</v>
      </c>
      <c r="Q41" s="47">
        <v>0.25507999999999997</v>
      </c>
      <c r="R41" s="47">
        <v>13.7461</v>
      </c>
      <c r="S41" s="47">
        <v>-34.321899999999999</v>
      </c>
      <c r="T41" s="2">
        <v>4.7506799999999997E-5</v>
      </c>
      <c r="U41" s="47">
        <v>7273.14</v>
      </c>
      <c r="V41" s="47">
        <v>246.28700000000001</v>
      </c>
      <c r="W41" s="47">
        <v>44.6</v>
      </c>
      <c r="X41" s="47">
        <v>0</v>
      </c>
      <c r="Y41" s="47">
        <v>1.31641E-2</v>
      </c>
      <c r="Z41" s="47">
        <v>8.6706599999999998</v>
      </c>
      <c r="AA41" s="47">
        <v>-28.6022</v>
      </c>
      <c r="AB41" s="2">
        <v>4.1842999999999999E-5</v>
      </c>
      <c r="AC41" s="47">
        <v>5628.2</v>
      </c>
      <c r="AD41" s="47">
        <v>257.31599999999997</v>
      </c>
      <c r="AE41" s="47">
        <v>21.4</v>
      </c>
      <c r="AF41" s="47">
        <v>0</v>
      </c>
      <c r="AG41" s="47">
        <v>2.31367E-2</v>
      </c>
      <c r="AH41" s="47">
        <v>10.4754</v>
      </c>
      <c r="AI41" s="47">
        <v>-21.652899999999999</v>
      </c>
      <c r="AJ41" s="2">
        <v>6.9452399999999999E-5</v>
      </c>
      <c r="AK41" s="47">
        <v>4240.03</v>
      </c>
      <c r="AL41" s="47">
        <v>262.59699999999998</v>
      </c>
      <c r="AM41" s="47">
        <v>27.6</v>
      </c>
      <c r="AN41" s="47">
        <v>0</v>
      </c>
      <c r="AO41" s="47">
        <v>0.15623000000000001</v>
      </c>
      <c r="AP41" s="47">
        <v>6.9577299999999997</v>
      </c>
      <c r="AQ41" s="47">
        <v>-11.893000000000001</v>
      </c>
      <c r="AR41" s="2">
        <v>7.80068E-5</v>
      </c>
      <c r="AS41" s="47">
        <v>3040.09</v>
      </c>
      <c r="AT41" s="47">
        <v>269.58600000000001</v>
      </c>
      <c r="AU41" s="47">
        <v>8.9</v>
      </c>
      <c r="AV41" s="47">
        <v>0</v>
      </c>
      <c r="AW41" s="47">
        <v>9.7716800000000006E-2</v>
      </c>
      <c r="AX41" s="47">
        <v>6.1038300000000003</v>
      </c>
      <c r="AY41" s="47">
        <v>-7.5779100000000001</v>
      </c>
      <c r="AZ41" s="2">
        <v>4.5003899999999998E-5</v>
      </c>
      <c r="BA41" s="47">
        <v>1485.37</v>
      </c>
      <c r="BB41" s="47">
        <v>275.90600000000001</v>
      </c>
      <c r="BC41" s="47">
        <v>27.1</v>
      </c>
      <c r="BD41" s="47">
        <v>0</v>
      </c>
      <c r="BE41" s="47">
        <v>8.2165000000000002E-2</v>
      </c>
      <c r="BF41" s="47">
        <v>3.8404400000000001</v>
      </c>
      <c r="BG41" s="47">
        <v>-5.7049599999999998</v>
      </c>
      <c r="BH41" s="2">
        <v>6.2635300000000007E-5</v>
      </c>
      <c r="BI41" s="47">
        <v>799.61099999999999</v>
      </c>
      <c r="BJ41" s="47">
        <v>278.44600000000003</v>
      </c>
      <c r="BK41" s="47">
        <v>83.1</v>
      </c>
      <c r="BL41" s="47">
        <v>0</v>
      </c>
      <c r="BM41" s="47">
        <v>0.15386900000000001</v>
      </c>
      <c r="BN41" s="47">
        <v>0.90150799999999998</v>
      </c>
      <c r="BO41" s="47">
        <v>-5.7421800000000003</v>
      </c>
      <c r="BP41" s="2">
        <v>6.4120800000000004E-5</v>
      </c>
      <c r="BQ41" s="47">
        <v>580.82000000000005</v>
      </c>
      <c r="BR41" s="47">
        <v>280.38499999999999</v>
      </c>
      <c r="BS41" s="47">
        <v>76.099999999999994</v>
      </c>
      <c r="BT41" s="47">
        <v>0</v>
      </c>
      <c r="BU41" s="47">
        <v>0.11282</v>
      </c>
      <c r="BV41" s="47">
        <v>1.25366</v>
      </c>
      <c r="BW41" s="47">
        <v>-5.7105199999999998</v>
      </c>
      <c r="BX41" s="2">
        <v>8.6360599999999994E-5</v>
      </c>
      <c r="BY41" s="47">
        <v>3</v>
      </c>
      <c r="BZ41" s="47">
        <v>366.37299999999999</v>
      </c>
      <c r="CA41" s="47">
        <v>281.77800000000002</v>
      </c>
      <c r="CB41" s="47">
        <v>73.900000000000006</v>
      </c>
      <c r="CC41" s="47">
        <v>0</v>
      </c>
      <c r="CD41" s="47">
        <v>9.3168000000000001E-2</v>
      </c>
      <c r="CE41" s="47">
        <v>2.4959899999999999</v>
      </c>
      <c r="CF41" s="47">
        <v>-5.2856500000000004</v>
      </c>
      <c r="CG41" s="47">
        <v>1.14641E-4</v>
      </c>
      <c r="CH41" s="47">
        <v>282.18099999999998</v>
      </c>
      <c r="CI41" s="47">
        <v>74.900000000000006</v>
      </c>
      <c r="CJ41" s="47">
        <v>0</v>
      </c>
      <c r="CK41" s="47">
        <v>3.02954E-2</v>
      </c>
      <c r="CL41" s="47">
        <v>3.7350599999999998</v>
      </c>
      <c r="CM41" s="47">
        <v>-3.8536899999999998</v>
      </c>
      <c r="CN41" s="2">
        <v>9.1641100000000006E-5</v>
      </c>
      <c r="CO41" s="47">
        <v>156.63200000000001</v>
      </c>
      <c r="CP41" s="47">
        <v>55.5794</v>
      </c>
      <c r="CQ41" s="47">
        <v>279.37400000000002</v>
      </c>
      <c r="CR41" s="47">
        <v>0</v>
      </c>
      <c r="CS41" s="47">
        <v>7.1292400000000002</v>
      </c>
      <c r="CT41" s="47">
        <v>281.04000000000002</v>
      </c>
      <c r="CU41" s="47">
        <v>278.20100000000002</v>
      </c>
      <c r="CV41" s="47">
        <v>82.2</v>
      </c>
      <c r="CW41" s="47">
        <v>2.8389700000000002</v>
      </c>
      <c r="CX41" s="47">
        <v>-1.35561</v>
      </c>
      <c r="CY41" s="47">
        <v>-50</v>
      </c>
      <c r="CZ41" s="47">
        <v>0</v>
      </c>
      <c r="DA41" s="47">
        <v>0</v>
      </c>
      <c r="DB41" s="2">
        <v>9.9999999999999995E-8</v>
      </c>
      <c r="DC41" s="47">
        <v>0</v>
      </c>
      <c r="DD41" s="47">
        <v>0</v>
      </c>
      <c r="DE41" s="47">
        <v>5.375</v>
      </c>
      <c r="DF41" s="47">
        <v>0</v>
      </c>
      <c r="DG41" s="47">
        <v>4.875</v>
      </c>
      <c r="DH41" s="47">
        <v>0</v>
      </c>
      <c r="DI41" s="47">
        <v>0</v>
      </c>
      <c r="DJ41" s="47">
        <v>0</v>
      </c>
      <c r="DK41" s="47">
        <v>0</v>
      </c>
      <c r="DL41" s="47">
        <v>0</v>
      </c>
      <c r="DM41" s="47">
        <v>0</v>
      </c>
      <c r="DN41" s="47">
        <v>0</v>
      </c>
      <c r="DO41" s="47">
        <v>0</v>
      </c>
      <c r="DP41" s="47">
        <v>0</v>
      </c>
      <c r="DQ41" s="47">
        <v>15.9604</v>
      </c>
      <c r="DR41" s="47">
        <v>0</v>
      </c>
      <c r="DS41" s="47">
        <v>0.242676</v>
      </c>
      <c r="DT41" s="47">
        <v>0</v>
      </c>
      <c r="DU41" s="47">
        <v>30.3</v>
      </c>
      <c r="DV41" s="47">
        <v>0</v>
      </c>
      <c r="DW41" s="47">
        <v>0</v>
      </c>
      <c r="DX41" s="47">
        <v>100</v>
      </c>
      <c r="DY41" s="47">
        <v>11.4</v>
      </c>
      <c r="DZ41" s="47">
        <v>52.261899999999997</v>
      </c>
      <c r="EA41" s="47">
        <v>2457.6</v>
      </c>
      <c r="EB41" s="47">
        <v>6.9</v>
      </c>
      <c r="EC41" s="47">
        <v>0</v>
      </c>
      <c r="ED41" s="47">
        <v>41</v>
      </c>
    </row>
    <row r="42" spans="1:134" x14ac:dyDescent="0.3">
      <c r="A42" s="10">
        <v>45268.375</v>
      </c>
      <c r="B42" s="47">
        <v>101928</v>
      </c>
      <c r="C42" s="47">
        <v>24135.200000000001</v>
      </c>
      <c r="D42" s="47">
        <v>3.2150400000000001</v>
      </c>
      <c r="E42" s="47">
        <v>11915</v>
      </c>
      <c r="F42" s="47">
        <v>210.50399999999999</v>
      </c>
      <c r="G42" s="47">
        <v>72.900000000000006</v>
      </c>
      <c r="H42" s="47">
        <v>2.5</v>
      </c>
      <c r="I42" s="47">
        <v>-7.07285E-2</v>
      </c>
      <c r="J42" s="47">
        <v>23.0411</v>
      </c>
      <c r="K42" s="47">
        <v>-33.950400000000002</v>
      </c>
      <c r="L42" s="2">
        <v>8.2848400000000005E-5</v>
      </c>
      <c r="M42" s="47">
        <v>9308.49</v>
      </c>
      <c r="N42" s="47">
        <v>230.53700000000001</v>
      </c>
      <c r="O42" s="47">
        <v>80.7</v>
      </c>
      <c r="P42" s="47">
        <v>4.8</v>
      </c>
      <c r="Q42" s="47">
        <v>-9.9794900000000006E-2</v>
      </c>
      <c r="R42" s="47">
        <v>17.0398</v>
      </c>
      <c r="S42" s="47">
        <v>-22.503399999999999</v>
      </c>
      <c r="T42" s="2">
        <v>2.79216E-5</v>
      </c>
      <c r="U42" s="47">
        <v>7295.64</v>
      </c>
      <c r="V42" s="47">
        <v>246.55600000000001</v>
      </c>
      <c r="W42" s="47">
        <v>45.8</v>
      </c>
      <c r="X42" s="47">
        <v>0</v>
      </c>
      <c r="Y42" s="47">
        <v>0.111402</v>
      </c>
      <c r="Z42" s="47">
        <v>10.351000000000001</v>
      </c>
      <c r="AA42" s="47">
        <v>-18.6432</v>
      </c>
      <c r="AB42" s="2">
        <v>8.4240700000000008E-6</v>
      </c>
      <c r="AC42" s="47">
        <v>5644.94</v>
      </c>
      <c r="AD42" s="47">
        <v>258.178</v>
      </c>
      <c r="AE42" s="47">
        <v>28.2</v>
      </c>
      <c r="AF42" s="47">
        <v>0</v>
      </c>
      <c r="AG42" s="47">
        <v>2.4832E-2</v>
      </c>
      <c r="AH42" s="47">
        <v>9.47119</v>
      </c>
      <c r="AI42" s="47">
        <v>-16.3627</v>
      </c>
      <c r="AJ42" s="2">
        <v>4.0791299999999997E-5</v>
      </c>
      <c r="AK42" s="47">
        <v>4251.37</v>
      </c>
      <c r="AL42" s="47">
        <v>264.01</v>
      </c>
      <c r="AM42" s="47">
        <v>35.1</v>
      </c>
      <c r="AN42" s="47">
        <v>0</v>
      </c>
      <c r="AO42" s="47">
        <v>-8.8208999999999996E-2</v>
      </c>
      <c r="AP42" s="47">
        <v>8.15062</v>
      </c>
      <c r="AQ42" s="47">
        <v>-10.080299999999999</v>
      </c>
      <c r="AR42" s="2">
        <v>7.6096199999999998E-5</v>
      </c>
      <c r="AS42" s="47">
        <v>3045.59</v>
      </c>
      <c r="AT42" s="47">
        <v>270.48599999999999</v>
      </c>
      <c r="AU42" s="47">
        <v>10.9</v>
      </c>
      <c r="AV42" s="47">
        <v>0</v>
      </c>
      <c r="AW42" s="47">
        <v>3.6417999999999999E-2</v>
      </c>
      <c r="AX42" s="47">
        <v>4.8581500000000002</v>
      </c>
      <c r="AY42" s="47">
        <v>-3.9744600000000001</v>
      </c>
      <c r="AZ42" s="2">
        <v>5.855E-5</v>
      </c>
      <c r="BA42" s="47">
        <v>1488.52</v>
      </c>
      <c r="BB42" s="47">
        <v>276.029</v>
      </c>
      <c r="BC42" s="47">
        <v>26</v>
      </c>
      <c r="BD42" s="47">
        <v>0</v>
      </c>
      <c r="BE42" s="47">
        <v>0.28351199999999999</v>
      </c>
      <c r="BF42" s="47">
        <v>2.7844699999999998</v>
      </c>
      <c r="BG42" s="47">
        <v>-2.2970299999999999</v>
      </c>
      <c r="BH42" s="2">
        <v>5.2136499999999998E-5</v>
      </c>
      <c r="BI42" s="47">
        <v>802.62</v>
      </c>
      <c r="BJ42" s="47">
        <v>278.363</v>
      </c>
      <c r="BK42" s="47">
        <v>84.5</v>
      </c>
      <c r="BL42" s="47">
        <v>0</v>
      </c>
      <c r="BM42" s="47">
        <v>0.17280899999999999</v>
      </c>
      <c r="BN42" s="47">
        <v>1.6010599999999999</v>
      </c>
      <c r="BO42" s="47">
        <v>-2.01972</v>
      </c>
      <c r="BP42" s="2">
        <v>6.8693400000000002E-5</v>
      </c>
      <c r="BQ42" s="47">
        <v>583.928</v>
      </c>
      <c r="BR42" s="47">
        <v>280.20299999999997</v>
      </c>
      <c r="BS42" s="47">
        <v>78.5</v>
      </c>
      <c r="BT42" s="47">
        <v>0</v>
      </c>
      <c r="BU42" s="47">
        <v>0.167573</v>
      </c>
      <c r="BV42" s="47">
        <v>2.1843400000000002</v>
      </c>
      <c r="BW42" s="47">
        <v>-1.89554</v>
      </c>
      <c r="BX42" s="2">
        <v>7.5358900000000001E-5</v>
      </c>
      <c r="BY42" s="47">
        <v>3</v>
      </c>
      <c r="BZ42" s="47">
        <v>369.64299999999997</v>
      </c>
      <c r="CA42" s="47">
        <v>281.678</v>
      </c>
      <c r="CB42" s="47">
        <v>76.7</v>
      </c>
      <c r="CC42" s="47">
        <v>0</v>
      </c>
      <c r="CD42" s="47">
        <v>0.15264</v>
      </c>
      <c r="CE42" s="47">
        <v>3.1400800000000002</v>
      </c>
      <c r="CF42" s="47">
        <v>-1.2922400000000001</v>
      </c>
      <c r="CG42" s="2">
        <v>5.9425300000000002E-5</v>
      </c>
      <c r="CH42" s="47">
        <v>283.63</v>
      </c>
      <c r="CI42" s="47">
        <v>69.599999999999994</v>
      </c>
      <c r="CJ42" s="47">
        <v>0</v>
      </c>
      <c r="CK42" s="47">
        <v>6.9001499999999993E-2</v>
      </c>
      <c r="CL42" s="47">
        <v>3.40008</v>
      </c>
      <c r="CM42" s="47">
        <v>-1.0450600000000001</v>
      </c>
      <c r="CN42" s="2">
        <v>4.8425299999999999E-5</v>
      </c>
      <c r="CO42" s="47">
        <v>159.548</v>
      </c>
      <c r="CP42" s="47">
        <v>55.5794</v>
      </c>
      <c r="CQ42" s="47">
        <v>288.2</v>
      </c>
      <c r="CR42" s="47">
        <v>0</v>
      </c>
      <c r="CS42" s="47">
        <v>137.822</v>
      </c>
      <c r="CT42" s="47">
        <v>285.18299999999999</v>
      </c>
      <c r="CU42" s="47">
        <v>279.03199999999998</v>
      </c>
      <c r="CV42" s="47">
        <v>66</v>
      </c>
      <c r="CW42" s="47">
        <v>2.9249000000000001</v>
      </c>
      <c r="CX42" s="47">
        <v>-0.79054000000000002</v>
      </c>
      <c r="CY42" s="47">
        <v>-50</v>
      </c>
      <c r="CZ42" s="47">
        <v>0</v>
      </c>
      <c r="DA42" s="47">
        <v>0</v>
      </c>
      <c r="DB42" s="47">
        <v>0</v>
      </c>
      <c r="DC42" s="47">
        <v>0</v>
      </c>
      <c r="DD42" s="47">
        <v>0</v>
      </c>
      <c r="DE42" s="47">
        <v>5.375</v>
      </c>
      <c r="DF42" s="47">
        <v>0</v>
      </c>
      <c r="DG42" s="47">
        <v>4.875</v>
      </c>
      <c r="DH42" s="47">
        <v>0</v>
      </c>
      <c r="DI42" s="47">
        <v>0</v>
      </c>
      <c r="DJ42" s="47">
        <v>0</v>
      </c>
      <c r="DK42" s="47">
        <v>0</v>
      </c>
      <c r="DL42" s="47">
        <v>0</v>
      </c>
      <c r="DM42" s="47">
        <v>0</v>
      </c>
      <c r="DN42" s="47">
        <v>0</v>
      </c>
      <c r="DO42" s="47">
        <v>0</v>
      </c>
      <c r="DP42" s="47">
        <v>10681</v>
      </c>
      <c r="DQ42" s="47">
        <v>14.064399999999999</v>
      </c>
      <c r="DR42" s="47">
        <v>0</v>
      </c>
      <c r="DS42" s="47">
        <v>-1.50391E-2</v>
      </c>
      <c r="DT42" s="47">
        <v>0</v>
      </c>
      <c r="DU42" s="47">
        <v>0</v>
      </c>
      <c r="DV42" s="47">
        <v>0</v>
      </c>
      <c r="DW42" s="47">
        <v>0</v>
      </c>
      <c r="DX42" s="47">
        <v>73.2</v>
      </c>
      <c r="DY42" s="47">
        <v>67.8</v>
      </c>
      <c r="DZ42" s="47">
        <v>28.591699999999999</v>
      </c>
      <c r="EA42" s="47">
        <v>2536.96</v>
      </c>
      <c r="EB42" s="47">
        <v>7.1</v>
      </c>
      <c r="EC42" s="47">
        <v>0</v>
      </c>
      <c r="ED42" s="47">
        <v>42</v>
      </c>
    </row>
    <row r="43" spans="1:134" x14ac:dyDescent="0.3">
      <c r="A43" s="10">
        <v>45268.5</v>
      </c>
      <c r="B43" s="47">
        <v>101699</v>
      </c>
      <c r="C43" s="47">
        <v>24135.1</v>
      </c>
      <c r="D43" s="47">
        <v>2.30349</v>
      </c>
      <c r="E43" s="47">
        <v>11916</v>
      </c>
      <c r="F43" s="47">
        <v>210.33600000000001</v>
      </c>
      <c r="G43" s="47">
        <v>85.6</v>
      </c>
      <c r="H43" s="47">
        <v>4.4000000000000004</v>
      </c>
      <c r="I43" s="47">
        <v>4.5603499999999998E-2</v>
      </c>
      <c r="J43" s="47">
        <v>24.032</v>
      </c>
      <c r="K43" s="47">
        <v>-23.387699999999999</v>
      </c>
      <c r="L43" s="2">
        <v>1.6849100000000001E-5</v>
      </c>
      <c r="M43" s="47">
        <v>9305.74</v>
      </c>
      <c r="N43" s="47">
        <v>231.03700000000001</v>
      </c>
      <c r="O43" s="47">
        <v>100</v>
      </c>
      <c r="P43" s="47">
        <v>100</v>
      </c>
      <c r="Q43" s="47">
        <v>-0.13161300000000001</v>
      </c>
      <c r="R43" s="47">
        <v>19.466999999999999</v>
      </c>
      <c r="S43" s="47">
        <v>-13.690300000000001</v>
      </c>
      <c r="T43" s="47">
        <v>1.27818E-4</v>
      </c>
      <c r="U43" s="47">
        <v>7289.63</v>
      </c>
      <c r="V43" s="47">
        <v>247.245</v>
      </c>
      <c r="W43" s="47">
        <v>64.3</v>
      </c>
      <c r="X43" s="47">
        <v>3.5</v>
      </c>
      <c r="Y43" s="47">
        <v>8.8466799999999998E-2</v>
      </c>
      <c r="Z43" s="47">
        <v>12.0814</v>
      </c>
      <c r="AA43" s="47">
        <v>-9.8335799999999995</v>
      </c>
      <c r="AB43" s="2">
        <v>4.1609600000000002E-5</v>
      </c>
      <c r="AC43" s="47">
        <v>5637.36</v>
      </c>
      <c r="AD43" s="47">
        <v>258.18200000000002</v>
      </c>
      <c r="AE43" s="47">
        <v>52.9</v>
      </c>
      <c r="AF43" s="47">
        <v>0</v>
      </c>
      <c r="AG43" s="47">
        <v>3.08574E-2</v>
      </c>
      <c r="AH43" s="47">
        <v>9.6683599999999998</v>
      </c>
      <c r="AI43" s="47">
        <v>-8.3119499999999995</v>
      </c>
      <c r="AJ43" s="2">
        <v>4.1735800000000001E-5</v>
      </c>
      <c r="AK43" s="47">
        <v>4242.6400000000003</v>
      </c>
      <c r="AL43" s="47">
        <v>264.64</v>
      </c>
      <c r="AM43" s="47">
        <v>38.9</v>
      </c>
      <c r="AN43" s="47">
        <v>0</v>
      </c>
      <c r="AO43" s="47">
        <v>-6.3437499999999994E-2</v>
      </c>
      <c r="AP43" s="47">
        <v>8.6228200000000008</v>
      </c>
      <c r="AQ43" s="47">
        <v>-5.2249100000000004</v>
      </c>
      <c r="AR43" s="2">
        <v>5.75486E-5</v>
      </c>
      <c r="AS43" s="47">
        <v>3033.93</v>
      </c>
      <c r="AT43" s="47">
        <v>270.76100000000002</v>
      </c>
      <c r="AU43" s="47">
        <v>8.6999999999999993</v>
      </c>
      <c r="AV43" s="47">
        <v>0</v>
      </c>
      <c r="AW43" s="47">
        <v>1.71875E-3</v>
      </c>
      <c r="AX43" s="47">
        <v>6.4664400000000004</v>
      </c>
      <c r="AY43" s="47">
        <v>0.20694599999999999</v>
      </c>
      <c r="AZ43" s="2">
        <v>7.8376500000000004E-5</v>
      </c>
      <c r="BA43" s="47">
        <v>1474.74</v>
      </c>
      <c r="BB43" s="47">
        <v>276.83499999999998</v>
      </c>
      <c r="BC43" s="47">
        <v>21.5</v>
      </c>
      <c r="BD43" s="47">
        <v>0</v>
      </c>
      <c r="BE43" s="47">
        <v>2.8167999999999999E-2</v>
      </c>
      <c r="BF43" s="47">
        <v>3.99607</v>
      </c>
      <c r="BG43" s="47">
        <v>1.7620199999999999</v>
      </c>
      <c r="BH43" s="2">
        <v>6.4656699999999994E-5</v>
      </c>
      <c r="BI43" s="47">
        <v>786.89700000000005</v>
      </c>
      <c r="BJ43" s="47">
        <v>278.97899999999998</v>
      </c>
      <c r="BK43" s="47">
        <v>76.5</v>
      </c>
      <c r="BL43" s="47">
        <v>0</v>
      </c>
      <c r="BM43" s="47">
        <v>-5.0404299999999999E-2</v>
      </c>
      <c r="BN43" s="47">
        <v>1.4815199999999999</v>
      </c>
      <c r="BO43" s="47">
        <v>1.7184299999999999</v>
      </c>
      <c r="BP43" s="2">
        <v>5.7707800000000003E-5</v>
      </c>
      <c r="BQ43" s="47">
        <v>567.71799999999996</v>
      </c>
      <c r="BR43" s="47">
        <v>281.05599999999998</v>
      </c>
      <c r="BS43" s="47">
        <v>69.2</v>
      </c>
      <c r="BT43" s="47">
        <v>0</v>
      </c>
      <c r="BU43" s="47">
        <v>-9.8975099999999996E-2</v>
      </c>
      <c r="BV43" s="47">
        <v>1.60164</v>
      </c>
      <c r="BW43" s="47">
        <v>1.7098599999999999</v>
      </c>
      <c r="BX43" s="2">
        <v>5.6415300000000002E-5</v>
      </c>
      <c r="BY43" s="47">
        <v>4</v>
      </c>
      <c r="BZ43" s="47">
        <v>352.59899999999999</v>
      </c>
      <c r="CA43" s="47">
        <v>283.14699999999999</v>
      </c>
      <c r="CB43" s="47">
        <v>62.2</v>
      </c>
      <c r="CC43" s="47">
        <v>0</v>
      </c>
      <c r="CD43" s="47">
        <v>-8.9371599999999995E-2</v>
      </c>
      <c r="CE43" s="47">
        <v>1.6408799999999999</v>
      </c>
      <c r="CF43" s="47">
        <v>1.7134400000000001</v>
      </c>
      <c r="CG43" s="2">
        <v>5.5540500000000001E-5</v>
      </c>
      <c r="CH43" s="47">
        <v>285.255</v>
      </c>
      <c r="CI43" s="47">
        <v>55.9</v>
      </c>
      <c r="CJ43" s="47">
        <v>0</v>
      </c>
      <c r="CK43" s="47">
        <v>-4.0808099999999998E-3</v>
      </c>
      <c r="CL43" s="47">
        <v>1.6908799999999999</v>
      </c>
      <c r="CM43" s="47">
        <v>1.64344</v>
      </c>
      <c r="CN43" s="2">
        <v>5.7540500000000002E-5</v>
      </c>
      <c r="CO43" s="47">
        <v>141.38800000000001</v>
      </c>
      <c r="CP43" s="47">
        <v>55.5794</v>
      </c>
      <c r="CQ43" s="47">
        <v>290.11</v>
      </c>
      <c r="CR43" s="47">
        <v>0</v>
      </c>
      <c r="CS43" s="47">
        <v>171.84299999999999</v>
      </c>
      <c r="CT43" s="47">
        <v>286.61599999999999</v>
      </c>
      <c r="CU43" s="47">
        <v>277.471</v>
      </c>
      <c r="CV43" s="47">
        <v>53.8</v>
      </c>
      <c r="CW43" s="47">
        <v>1.5926400000000001</v>
      </c>
      <c r="CX43" s="47">
        <v>1.48916</v>
      </c>
      <c r="CY43" s="47">
        <v>-50</v>
      </c>
      <c r="CZ43" s="47">
        <v>0</v>
      </c>
      <c r="DA43" s="47">
        <v>0</v>
      </c>
      <c r="DB43" s="47">
        <v>0</v>
      </c>
      <c r="DC43" s="47">
        <v>0</v>
      </c>
      <c r="DD43" s="47">
        <v>0</v>
      </c>
      <c r="DE43" s="47">
        <v>5.375</v>
      </c>
      <c r="DF43" s="47">
        <v>0</v>
      </c>
      <c r="DG43" s="47">
        <v>4.875</v>
      </c>
      <c r="DH43" s="47">
        <v>0</v>
      </c>
      <c r="DI43" s="47">
        <v>0</v>
      </c>
      <c r="DJ43" s="47">
        <v>0</v>
      </c>
      <c r="DK43" s="47">
        <v>0</v>
      </c>
      <c r="DL43" s="47">
        <v>0</v>
      </c>
      <c r="DM43" s="47">
        <v>0</v>
      </c>
      <c r="DN43" s="47">
        <v>0</v>
      </c>
      <c r="DO43" s="47">
        <v>0</v>
      </c>
      <c r="DP43" s="47">
        <v>21481</v>
      </c>
      <c r="DQ43" s="47">
        <v>14.081099999999999</v>
      </c>
      <c r="DR43" s="47">
        <v>0</v>
      </c>
      <c r="DS43" s="47">
        <v>1.15234E-2</v>
      </c>
      <c r="DT43" s="47">
        <v>0</v>
      </c>
      <c r="DU43" s="47">
        <v>0</v>
      </c>
      <c r="DV43" s="47">
        <v>78.3</v>
      </c>
      <c r="DW43" s="47">
        <v>0</v>
      </c>
      <c r="DX43" s="47">
        <v>100</v>
      </c>
      <c r="DY43" s="47">
        <v>67</v>
      </c>
      <c r="DZ43" s="47">
        <v>44.813899999999997</v>
      </c>
      <c r="EA43" s="47">
        <v>2565.12</v>
      </c>
      <c r="EB43" s="47">
        <v>7.1</v>
      </c>
      <c r="EC43" s="47">
        <v>0</v>
      </c>
      <c r="ED43" s="47">
        <v>43</v>
      </c>
    </row>
    <row r="44" spans="1:134" x14ac:dyDescent="0.3">
      <c r="A44" s="10">
        <v>45268.625</v>
      </c>
      <c r="B44" s="47">
        <v>101612</v>
      </c>
      <c r="C44" s="47">
        <v>24134.799999999999</v>
      </c>
      <c r="D44" s="47">
        <v>4.6029999999999998</v>
      </c>
      <c r="E44" s="47">
        <v>11920.6</v>
      </c>
      <c r="F44" s="47">
        <v>210.09200000000001</v>
      </c>
      <c r="G44" s="47">
        <v>95.1</v>
      </c>
      <c r="H44" s="47">
        <v>15.5</v>
      </c>
      <c r="I44" s="47">
        <v>0.107656</v>
      </c>
      <c r="J44" s="47">
        <v>26.7195</v>
      </c>
      <c r="K44" s="47">
        <v>-12.3002</v>
      </c>
      <c r="L44" s="47">
        <v>1.12599E-4</v>
      </c>
      <c r="M44" s="47">
        <v>9303.56</v>
      </c>
      <c r="N44" s="47">
        <v>230.89599999999999</v>
      </c>
      <c r="O44" s="47">
        <v>84.8</v>
      </c>
      <c r="P44" s="47">
        <v>5</v>
      </c>
      <c r="Q44" s="47">
        <v>-8.8408200000000006E-2</v>
      </c>
      <c r="R44" s="47">
        <v>17.235199999999999</v>
      </c>
      <c r="S44" s="47">
        <v>-5.8583299999999996</v>
      </c>
      <c r="T44" s="2">
        <v>3.7779099999999999E-5</v>
      </c>
      <c r="U44" s="47">
        <v>7288.24</v>
      </c>
      <c r="V44" s="47">
        <v>247.33199999999999</v>
      </c>
      <c r="W44" s="47">
        <v>100</v>
      </c>
      <c r="X44" s="47">
        <v>73.900000000000006</v>
      </c>
      <c r="Y44" s="47">
        <v>-7.6828099999999996E-2</v>
      </c>
      <c r="Z44" s="47">
        <v>14.8011</v>
      </c>
      <c r="AA44" s="47">
        <v>-8.5780600000000007</v>
      </c>
      <c r="AB44" s="47">
        <v>1.20072E-4</v>
      </c>
      <c r="AC44" s="47">
        <v>5633.79</v>
      </c>
      <c r="AD44" s="47">
        <v>258.27199999999999</v>
      </c>
      <c r="AE44" s="47">
        <v>97.8</v>
      </c>
      <c r="AF44" s="47">
        <v>94.4</v>
      </c>
      <c r="AG44" s="47">
        <v>-3.1152300000000001E-3</v>
      </c>
      <c r="AH44" s="47">
        <v>13.4817</v>
      </c>
      <c r="AI44" s="47">
        <v>-7.19923</v>
      </c>
      <c r="AJ44" s="47">
        <v>1.02512E-4</v>
      </c>
      <c r="AK44" s="47">
        <v>4233.76</v>
      </c>
      <c r="AL44" s="47">
        <v>265.03699999999998</v>
      </c>
      <c r="AM44" s="47">
        <v>48.6</v>
      </c>
      <c r="AN44" s="47">
        <v>1.1000000000000001</v>
      </c>
      <c r="AO44" s="47">
        <v>0.42070099999999999</v>
      </c>
      <c r="AP44" s="47">
        <v>7.3694600000000001</v>
      </c>
      <c r="AQ44" s="47">
        <v>0.66183499999999995</v>
      </c>
      <c r="AR44" s="2">
        <v>5.81665E-5</v>
      </c>
      <c r="AS44" s="47">
        <v>3024.6</v>
      </c>
      <c r="AT44" s="47">
        <v>270.37200000000001</v>
      </c>
      <c r="AU44" s="47">
        <v>37.6</v>
      </c>
      <c r="AV44" s="47">
        <v>0</v>
      </c>
      <c r="AW44" s="47">
        <v>-4.0552699999999997E-2</v>
      </c>
      <c r="AX44" s="47">
        <v>7.1405500000000002</v>
      </c>
      <c r="AY44" s="47">
        <v>0.63656000000000001</v>
      </c>
      <c r="AZ44" s="47">
        <v>1.39037E-4</v>
      </c>
      <c r="BA44" s="47">
        <v>1466.9</v>
      </c>
      <c r="BB44" s="47">
        <v>276.34199999999998</v>
      </c>
      <c r="BC44" s="47">
        <v>37.799999999999997</v>
      </c>
      <c r="BD44" s="47">
        <v>0</v>
      </c>
      <c r="BE44" s="47">
        <v>-4.8070300000000003E-2</v>
      </c>
      <c r="BF44" s="47">
        <v>3.5820099999999999</v>
      </c>
      <c r="BG44" s="47">
        <v>5.1909999999999998</v>
      </c>
      <c r="BH44" s="2">
        <v>3.62354E-6</v>
      </c>
      <c r="BI44" s="47">
        <v>778.55600000000004</v>
      </c>
      <c r="BJ44" s="47">
        <v>279.40300000000002</v>
      </c>
      <c r="BK44" s="47">
        <v>60.6</v>
      </c>
      <c r="BL44" s="47">
        <v>0</v>
      </c>
      <c r="BM44" s="47">
        <v>0.101352</v>
      </c>
      <c r="BN44" s="47">
        <v>-9.4549599999999998E-2</v>
      </c>
      <c r="BO44" s="47">
        <v>4.5543199999999997</v>
      </c>
      <c r="BP44" s="2">
        <v>5.6313500000000002E-5</v>
      </c>
      <c r="BQ44" s="47">
        <v>559.34699999999998</v>
      </c>
      <c r="BR44" s="47">
        <v>280.84800000000001</v>
      </c>
      <c r="BS44" s="47">
        <v>64.900000000000006</v>
      </c>
      <c r="BT44" s="47">
        <v>0</v>
      </c>
      <c r="BU44" s="47">
        <v>0.20097999999999999</v>
      </c>
      <c r="BV44" s="47">
        <v>0.48128100000000001</v>
      </c>
      <c r="BW44" s="47">
        <v>4.6702000000000004</v>
      </c>
      <c r="BX44" s="2">
        <v>4.31443E-5</v>
      </c>
      <c r="BY44" s="47">
        <v>4</v>
      </c>
      <c r="BZ44" s="47">
        <v>344.54</v>
      </c>
      <c r="CA44" s="47">
        <v>282.65600000000001</v>
      </c>
      <c r="CB44" s="47">
        <v>61.8</v>
      </c>
      <c r="CC44" s="47">
        <v>0</v>
      </c>
      <c r="CD44" s="47">
        <v>0.23796900000000001</v>
      </c>
      <c r="CE44" s="47">
        <v>1.28861</v>
      </c>
      <c r="CF44" s="47">
        <v>4.7468199999999996</v>
      </c>
      <c r="CG44" s="2">
        <v>3.23191E-5</v>
      </c>
      <c r="CH44" s="47">
        <v>284.52800000000002</v>
      </c>
      <c r="CI44" s="47">
        <v>57.6</v>
      </c>
      <c r="CJ44" s="47">
        <v>0</v>
      </c>
      <c r="CK44" s="47">
        <v>0.18496899999999999</v>
      </c>
      <c r="CL44" s="47">
        <v>1.6786099999999999</v>
      </c>
      <c r="CM44" s="47">
        <v>4.0968200000000001</v>
      </c>
      <c r="CN44" s="2">
        <v>3.1319100000000003E-5</v>
      </c>
      <c r="CO44" s="47">
        <v>133.75899999999999</v>
      </c>
      <c r="CP44" s="47">
        <v>55.5794</v>
      </c>
      <c r="CQ44" s="47">
        <v>283.52600000000001</v>
      </c>
      <c r="CR44" s="47">
        <v>0</v>
      </c>
      <c r="CS44" s="47">
        <v>46.890599999999999</v>
      </c>
      <c r="CT44" s="47">
        <v>284.608</v>
      </c>
      <c r="CU44" s="47">
        <v>277.55700000000002</v>
      </c>
      <c r="CV44" s="47">
        <v>61.8</v>
      </c>
      <c r="CW44" s="47">
        <v>1.1818599999999999</v>
      </c>
      <c r="CX44" s="47">
        <v>2.7246800000000002</v>
      </c>
      <c r="CY44" s="47">
        <v>-50</v>
      </c>
      <c r="CZ44" s="47">
        <v>0</v>
      </c>
      <c r="DA44" s="47">
        <v>0</v>
      </c>
      <c r="DB44" s="47">
        <v>0</v>
      </c>
      <c r="DC44" s="47">
        <v>0</v>
      </c>
      <c r="DD44" s="47">
        <v>0</v>
      </c>
      <c r="DE44" s="47">
        <v>5.375</v>
      </c>
      <c r="DF44" s="47">
        <v>0</v>
      </c>
      <c r="DG44" s="47">
        <v>4.875</v>
      </c>
      <c r="DH44" s="47">
        <v>0</v>
      </c>
      <c r="DI44" s="47">
        <v>0</v>
      </c>
      <c r="DJ44" s="47">
        <v>0</v>
      </c>
      <c r="DK44" s="47">
        <v>0</v>
      </c>
      <c r="DL44" s="47">
        <v>0</v>
      </c>
      <c r="DM44" s="47">
        <v>0</v>
      </c>
      <c r="DN44" s="47">
        <v>0</v>
      </c>
      <c r="DO44" s="47">
        <v>0</v>
      </c>
      <c r="DP44" s="47">
        <v>10800</v>
      </c>
      <c r="DQ44" s="47">
        <v>14.9254</v>
      </c>
      <c r="DR44" s="47">
        <v>0</v>
      </c>
      <c r="DS44" s="47">
        <v>-1.1816399999999999E-2</v>
      </c>
      <c r="DT44" s="47">
        <v>0</v>
      </c>
      <c r="DU44" s="47">
        <v>0</v>
      </c>
      <c r="DV44" s="47">
        <v>99.9</v>
      </c>
      <c r="DW44" s="47">
        <v>67.099999999999994</v>
      </c>
      <c r="DX44" s="47">
        <v>62.9</v>
      </c>
      <c r="DY44" s="47">
        <v>100</v>
      </c>
      <c r="DZ44" s="47">
        <v>72.216200000000001</v>
      </c>
      <c r="EA44" s="47">
        <v>2506.08</v>
      </c>
      <c r="EB44" s="47">
        <v>15.4</v>
      </c>
      <c r="EC44" s="47">
        <v>0</v>
      </c>
      <c r="ED44" s="47">
        <v>44</v>
      </c>
    </row>
    <row r="45" spans="1:134" x14ac:dyDescent="0.3">
      <c r="A45" s="10">
        <v>45268.75</v>
      </c>
      <c r="B45" s="47">
        <v>101432</v>
      </c>
      <c r="C45" s="47">
        <v>24135</v>
      </c>
      <c r="D45" s="47">
        <v>9.0060800000000008</v>
      </c>
      <c r="E45" s="47">
        <v>11898</v>
      </c>
      <c r="F45" s="47">
        <v>209.66900000000001</v>
      </c>
      <c r="G45" s="47">
        <v>82.3</v>
      </c>
      <c r="H45" s="47">
        <v>7.9</v>
      </c>
      <c r="I45" s="47">
        <v>-2.9359400000000001E-2</v>
      </c>
      <c r="J45" s="47">
        <v>26.567299999999999</v>
      </c>
      <c r="K45" s="47">
        <v>-1.9211100000000001</v>
      </c>
      <c r="L45" s="2">
        <v>6.6996199999999994E-5</v>
      </c>
      <c r="M45" s="47">
        <v>9291.07</v>
      </c>
      <c r="N45" s="47">
        <v>230.10300000000001</v>
      </c>
      <c r="O45" s="47">
        <v>100</v>
      </c>
      <c r="P45" s="47">
        <v>100</v>
      </c>
      <c r="Q45" s="47">
        <v>-2.9982399999999999E-2</v>
      </c>
      <c r="R45" s="47">
        <v>18.6052</v>
      </c>
      <c r="S45" s="47">
        <v>-1.50692</v>
      </c>
      <c r="T45" s="2">
        <v>4.9964599999999999E-5</v>
      </c>
      <c r="U45" s="47">
        <v>7285.24</v>
      </c>
      <c r="V45" s="47">
        <v>246.25899999999999</v>
      </c>
      <c r="W45" s="47">
        <v>85.4</v>
      </c>
      <c r="X45" s="47">
        <v>4.3</v>
      </c>
      <c r="Y45" s="47">
        <v>-0.122195</v>
      </c>
      <c r="Z45" s="47">
        <v>15.4564</v>
      </c>
      <c r="AA45" s="47">
        <v>-2.3032300000000001</v>
      </c>
      <c r="AB45" s="2">
        <v>-1.52161E-5</v>
      </c>
      <c r="AC45" s="47">
        <v>5634.75</v>
      </c>
      <c r="AD45" s="47">
        <v>257.983</v>
      </c>
      <c r="AE45" s="47">
        <v>97.7</v>
      </c>
      <c r="AF45" s="47">
        <v>53</v>
      </c>
      <c r="AG45" s="47">
        <v>-0.21301</v>
      </c>
      <c r="AH45" s="47">
        <v>16.317900000000002</v>
      </c>
      <c r="AI45" s="47">
        <v>-3.4710100000000002</v>
      </c>
      <c r="AJ45" s="2">
        <v>2.7787400000000001E-5</v>
      </c>
      <c r="AK45" s="47">
        <v>4232.24</v>
      </c>
      <c r="AL45" s="47">
        <v>266.27</v>
      </c>
      <c r="AM45" s="47">
        <v>93.7</v>
      </c>
      <c r="AN45" s="47">
        <v>37.200000000000003</v>
      </c>
      <c r="AO45" s="47">
        <v>0.258025</v>
      </c>
      <c r="AP45" s="47">
        <v>12.9339</v>
      </c>
      <c r="AQ45" s="47">
        <v>-4.25875</v>
      </c>
      <c r="AR45" s="2">
        <v>6.2674600000000005E-5</v>
      </c>
      <c r="AS45" s="47">
        <v>3017.1</v>
      </c>
      <c r="AT45" s="47">
        <v>270.61700000000002</v>
      </c>
      <c r="AU45" s="47">
        <v>94.2</v>
      </c>
      <c r="AV45" s="47">
        <v>15.7</v>
      </c>
      <c r="AW45" s="47">
        <v>0.168686</v>
      </c>
      <c r="AX45" s="47">
        <v>9.0699900000000007</v>
      </c>
      <c r="AY45" s="47">
        <v>5.0225999999999997</v>
      </c>
      <c r="AZ45" s="47">
        <v>2.5921499999999998E-4</v>
      </c>
      <c r="BA45" s="47">
        <v>1454.97</v>
      </c>
      <c r="BB45" s="47">
        <v>277.87599999999998</v>
      </c>
      <c r="BC45" s="47">
        <v>38.799999999999997</v>
      </c>
      <c r="BD45" s="47">
        <v>0</v>
      </c>
      <c r="BE45" s="47">
        <v>0.27839000000000003</v>
      </c>
      <c r="BF45" s="47">
        <v>3.72017</v>
      </c>
      <c r="BG45" s="47">
        <v>4.2648999999999999</v>
      </c>
      <c r="BH45" s="47">
        <v>1.9195900000000001E-4</v>
      </c>
      <c r="BI45" s="47">
        <v>764.52800000000002</v>
      </c>
      <c r="BJ45" s="47">
        <v>279.38</v>
      </c>
      <c r="BK45" s="47">
        <v>87.8</v>
      </c>
      <c r="BL45" s="47">
        <v>0</v>
      </c>
      <c r="BM45" s="47">
        <v>0.48600700000000002</v>
      </c>
      <c r="BN45" s="47">
        <v>2.4127200000000001E-2</v>
      </c>
      <c r="BO45" s="47">
        <v>9.6481399999999997</v>
      </c>
      <c r="BP45" s="2">
        <v>1.34099E-5</v>
      </c>
      <c r="BQ45" s="47">
        <v>544.98299999999995</v>
      </c>
      <c r="BR45" s="47">
        <v>281.27300000000002</v>
      </c>
      <c r="BS45" s="47">
        <v>80.400000000000006</v>
      </c>
      <c r="BT45" s="47">
        <v>0</v>
      </c>
      <c r="BU45" s="47">
        <v>0.48917500000000003</v>
      </c>
      <c r="BV45" s="47">
        <v>-1.29356</v>
      </c>
      <c r="BW45" s="47">
        <v>9.8454700000000006</v>
      </c>
      <c r="BX45" s="2">
        <v>1.68132E-5</v>
      </c>
      <c r="BY45" s="47">
        <v>3</v>
      </c>
      <c r="BZ45" s="47">
        <v>329.65600000000001</v>
      </c>
      <c r="CA45" s="47">
        <v>283.13400000000001</v>
      </c>
      <c r="CB45" s="47">
        <v>72.8</v>
      </c>
      <c r="CC45" s="47">
        <v>0</v>
      </c>
      <c r="CD45" s="47">
        <v>0.44817499999999999</v>
      </c>
      <c r="CE45" s="47">
        <v>-2.3372099999999998</v>
      </c>
      <c r="CF45" s="47">
        <v>9.4633099999999999</v>
      </c>
      <c r="CG45" s="2">
        <v>3.49951E-5</v>
      </c>
      <c r="CH45" s="47">
        <v>284.065</v>
      </c>
      <c r="CI45" s="47">
        <v>69.900000000000006</v>
      </c>
      <c r="CJ45" s="47">
        <v>0</v>
      </c>
      <c r="CK45" s="47">
        <v>0.235175</v>
      </c>
      <c r="CL45" s="47">
        <v>-3.34721</v>
      </c>
      <c r="CM45" s="47">
        <v>6.2233099999999997</v>
      </c>
      <c r="CN45" s="47">
        <v>1.5799499999999999E-4</v>
      </c>
      <c r="CO45" s="47">
        <v>118.605</v>
      </c>
      <c r="CP45" s="47">
        <v>55.5794</v>
      </c>
      <c r="CQ45" s="47">
        <v>282.84899999999999</v>
      </c>
      <c r="CR45" s="47">
        <v>0</v>
      </c>
      <c r="CS45" s="47">
        <v>45.328800000000001</v>
      </c>
      <c r="CT45" s="47">
        <v>283.75400000000002</v>
      </c>
      <c r="CU45" s="47">
        <v>279.11200000000002</v>
      </c>
      <c r="CV45" s="47">
        <v>72.900000000000006</v>
      </c>
      <c r="CW45" s="47">
        <v>-2.48447</v>
      </c>
      <c r="CX45" s="47">
        <v>3.8082699999999998</v>
      </c>
      <c r="CY45" s="47">
        <v>-50</v>
      </c>
      <c r="CZ45" s="47">
        <v>0</v>
      </c>
      <c r="DA45" s="47">
        <v>0</v>
      </c>
      <c r="DB45" s="47">
        <v>0</v>
      </c>
      <c r="DC45" s="47">
        <v>0</v>
      </c>
      <c r="DD45" s="47">
        <v>0</v>
      </c>
      <c r="DE45" s="47">
        <v>5.375</v>
      </c>
      <c r="DF45" s="47">
        <v>0</v>
      </c>
      <c r="DG45" s="47">
        <v>4.875</v>
      </c>
      <c r="DH45" s="47">
        <v>0</v>
      </c>
      <c r="DI45" s="47">
        <v>0</v>
      </c>
      <c r="DJ45" s="47">
        <v>0</v>
      </c>
      <c r="DK45" s="47">
        <v>0</v>
      </c>
      <c r="DL45" s="47">
        <v>0</v>
      </c>
      <c r="DM45" s="47">
        <v>0</v>
      </c>
      <c r="DN45" s="47">
        <v>0</v>
      </c>
      <c r="DO45" s="47">
        <v>0</v>
      </c>
      <c r="DP45" s="47">
        <v>11712</v>
      </c>
      <c r="DQ45" s="47">
        <v>13.9031</v>
      </c>
      <c r="DR45" s="47">
        <v>0</v>
      </c>
      <c r="DS45" s="47">
        <v>0.31134000000000001</v>
      </c>
      <c r="DT45" s="47">
        <v>53.3</v>
      </c>
      <c r="DU45" s="47">
        <v>12.6</v>
      </c>
      <c r="DV45" s="47">
        <v>99.9</v>
      </c>
      <c r="DW45" s="47">
        <v>78.599999999999994</v>
      </c>
      <c r="DX45" s="47">
        <v>100</v>
      </c>
      <c r="DY45" s="47">
        <v>98.9</v>
      </c>
      <c r="DZ45" s="47">
        <v>130.66999999999999</v>
      </c>
      <c r="EA45" s="47">
        <v>2538.56</v>
      </c>
      <c r="EB45" s="47">
        <v>54.8</v>
      </c>
      <c r="EC45" s="47">
        <v>0</v>
      </c>
      <c r="ED45" s="47">
        <v>45</v>
      </c>
    </row>
    <row r="48" spans="1:134" x14ac:dyDescent="0.3">
      <c r="B48">
        <v>2</v>
      </c>
      <c r="C48">
        <v>3</v>
      </c>
      <c r="D48">
        <v>4</v>
      </c>
      <c r="E48">
        <v>5</v>
      </c>
      <c r="F48">
        <v>6</v>
      </c>
      <c r="G48">
        <v>7</v>
      </c>
      <c r="H48">
        <v>8</v>
      </c>
      <c r="I48">
        <v>9</v>
      </c>
      <c r="J48">
        <v>10</v>
      </c>
      <c r="K48">
        <v>11</v>
      </c>
      <c r="L48">
        <v>12</v>
      </c>
      <c r="M48">
        <v>13</v>
      </c>
      <c r="N48">
        <v>14</v>
      </c>
      <c r="O48">
        <v>15</v>
      </c>
      <c r="P48">
        <v>16</v>
      </c>
      <c r="Q48">
        <v>17</v>
      </c>
      <c r="R48">
        <v>18</v>
      </c>
      <c r="S48">
        <v>19</v>
      </c>
      <c r="T48">
        <v>20</v>
      </c>
      <c r="U48">
        <v>21</v>
      </c>
      <c r="V48">
        <v>22</v>
      </c>
      <c r="W48">
        <v>23</v>
      </c>
      <c r="X48">
        <v>24</v>
      </c>
      <c r="Y48">
        <v>25</v>
      </c>
      <c r="Z48">
        <v>26</v>
      </c>
      <c r="AA48">
        <v>27</v>
      </c>
      <c r="AB48">
        <v>28</v>
      </c>
      <c r="AC48">
        <v>29</v>
      </c>
      <c r="AD48">
        <v>30</v>
      </c>
      <c r="AE48">
        <v>31</v>
      </c>
      <c r="AF48">
        <v>32</v>
      </c>
      <c r="AG48">
        <v>33</v>
      </c>
      <c r="AH48">
        <v>34</v>
      </c>
      <c r="AI48">
        <v>35</v>
      </c>
      <c r="AJ48">
        <v>36</v>
      </c>
      <c r="AK48">
        <v>37</v>
      </c>
      <c r="AL48">
        <v>38</v>
      </c>
      <c r="AM48">
        <v>39</v>
      </c>
      <c r="AN48">
        <v>40</v>
      </c>
      <c r="AO48">
        <v>41</v>
      </c>
      <c r="AP48">
        <v>42</v>
      </c>
      <c r="AQ48">
        <v>43</v>
      </c>
      <c r="AR48">
        <v>44</v>
      </c>
      <c r="AS48">
        <v>45</v>
      </c>
      <c r="AT48">
        <v>46</v>
      </c>
      <c r="AU48">
        <v>47</v>
      </c>
      <c r="AV48">
        <v>48</v>
      </c>
      <c r="AW48">
        <v>49</v>
      </c>
      <c r="AX48">
        <v>50</v>
      </c>
      <c r="AY48">
        <v>51</v>
      </c>
      <c r="AZ48">
        <v>52</v>
      </c>
      <c r="BA48">
        <v>53</v>
      </c>
      <c r="BB48">
        <v>54</v>
      </c>
      <c r="BC48">
        <v>55</v>
      </c>
      <c r="BD48">
        <v>56</v>
      </c>
      <c r="BE48">
        <v>57</v>
      </c>
      <c r="BF48">
        <v>58</v>
      </c>
      <c r="BG48">
        <v>59</v>
      </c>
      <c r="BH48">
        <v>60</v>
      </c>
      <c r="BI48">
        <v>61</v>
      </c>
      <c r="BJ48">
        <v>62</v>
      </c>
      <c r="BK48">
        <v>63</v>
      </c>
      <c r="BL48">
        <v>64</v>
      </c>
      <c r="BM48">
        <v>65</v>
      </c>
      <c r="BN48">
        <v>66</v>
      </c>
      <c r="BO48">
        <v>67</v>
      </c>
      <c r="BP48">
        <v>68</v>
      </c>
      <c r="BQ48">
        <v>69</v>
      </c>
      <c r="BR48">
        <v>70</v>
      </c>
      <c r="BS48">
        <v>71</v>
      </c>
      <c r="BT48">
        <v>72</v>
      </c>
      <c r="BU48">
        <v>73</v>
      </c>
      <c r="BV48">
        <v>74</v>
      </c>
      <c r="BW48">
        <v>75</v>
      </c>
      <c r="BX48">
        <v>76</v>
      </c>
      <c r="BY48">
        <v>77</v>
      </c>
      <c r="BZ48">
        <v>78</v>
      </c>
      <c r="CA48">
        <v>79</v>
      </c>
      <c r="CB48">
        <v>80</v>
      </c>
      <c r="CC48">
        <v>81</v>
      </c>
      <c r="CD48">
        <v>82</v>
      </c>
      <c r="CE48">
        <v>83</v>
      </c>
      <c r="CF48">
        <v>84</v>
      </c>
      <c r="CG48">
        <v>85</v>
      </c>
      <c r="CH48">
        <v>86</v>
      </c>
      <c r="CI48">
        <v>87</v>
      </c>
      <c r="CJ48">
        <v>88</v>
      </c>
      <c r="CK48">
        <v>89</v>
      </c>
      <c r="CL48">
        <v>90</v>
      </c>
      <c r="CM48">
        <v>91</v>
      </c>
      <c r="CN48">
        <v>92</v>
      </c>
      <c r="CO48">
        <v>93</v>
      </c>
      <c r="CP48">
        <v>94</v>
      </c>
      <c r="CQ48">
        <v>95</v>
      </c>
      <c r="CR48">
        <v>96</v>
      </c>
      <c r="CS48">
        <v>97</v>
      </c>
      <c r="CT48">
        <v>98</v>
      </c>
      <c r="CU48">
        <v>99</v>
      </c>
      <c r="CV48">
        <v>100</v>
      </c>
      <c r="CW48">
        <v>101</v>
      </c>
      <c r="CX48">
        <v>102</v>
      </c>
      <c r="CY48">
        <v>103</v>
      </c>
      <c r="CZ48">
        <v>104</v>
      </c>
      <c r="DA48">
        <v>105</v>
      </c>
      <c r="DB48">
        <v>106</v>
      </c>
      <c r="DC48">
        <v>107</v>
      </c>
      <c r="DD48">
        <v>108</v>
      </c>
      <c r="DE48">
        <v>109</v>
      </c>
      <c r="DF48">
        <v>110</v>
      </c>
      <c r="DG48">
        <v>111</v>
      </c>
      <c r="DH48">
        <v>112</v>
      </c>
      <c r="DI48">
        <v>113</v>
      </c>
      <c r="DJ48">
        <v>114</v>
      </c>
      <c r="DK48">
        <v>115</v>
      </c>
      <c r="DL48">
        <v>116</v>
      </c>
      <c r="DM48">
        <v>117</v>
      </c>
      <c r="DN48">
        <v>118</v>
      </c>
      <c r="DO48">
        <v>119</v>
      </c>
      <c r="DP48">
        <v>120</v>
      </c>
      <c r="DQ48">
        <v>121</v>
      </c>
      <c r="DR48">
        <v>122</v>
      </c>
      <c r="DS48">
        <v>123</v>
      </c>
      <c r="DT48">
        <v>124</v>
      </c>
      <c r="DU48">
        <v>125</v>
      </c>
      <c r="DV48">
        <v>126</v>
      </c>
      <c r="DW48">
        <v>127</v>
      </c>
      <c r="DX48">
        <v>128</v>
      </c>
      <c r="DY48">
        <v>129</v>
      </c>
      <c r="DZ48">
        <v>130</v>
      </c>
      <c r="EA48">
        <v>131</v>
      </c>
      <c r="EB48">
        <v>132</v>
      </c>
      <c r="EC48">
        <v>133</v>
      </c>
      <c r="ED48">
        <v>134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12"/>
  <sheetViews>
    <sheetView topLeftCell="B1" zoomScaleNormal="100" workbookViewId="0">
      <selection activeCell="C7" sqref="C7"/>
    </sheetView>
  </sheetViews>
  <sheetFormatPr defaultColWidth="8.6640625" defaultRowHeight="14.4" x14ac:dyDescent="0.3"/>
  <cols>
    <col min="1" max="1" width="20" customWidth="1"/>
    <col min="2" max="2" width="30.109375" bestFit="1" customWidth="1"/>
    <col min="3" max="3" width="30.109375" customWidth="1"/>
    <col min="4" max="4" width="29.77734375" customWidth="1"/>
    <col min="5" max="5" width="30.21875" customWidth="1"/>
    <col min="6" max="6" width="31.21875" customWidth="1"/>
    <col min="7" max="7" width="33.88671875" customWidth="1"/>
    <col min="8" max="8" width="33.77734375" customWidth="1"/>
    <col min="9" max="9" width="30" customWidth="1"/>
    <col min="10" max="10" width="33.77734375" customWidth="1"/>
    <col min="11" max="11" width="22.21875" customWidth="1"/>
    <col min="12" max="12" width="20.33203125" customWidth="1"/>
    <col min="13" max="13" width="21.6640625" customWidth="1"/>
    <col min="1024" max="1024" width="11.5546875" customWidth="1"/>
  </cols>
  <sheetData>
    <row r="3" spans="1:13" x14ac:dyDescent="0.3">
      <c r="B3" s="11" t="s">
        <v>123</v>
      </c>
    </row>
    <row r="4" spans="1:13" x14ac:dyDescent="0.3">
      <c r="A4" s="11" t="s">
        <v>0</v>
      </c>
      <c r="B4" t="s">
        <v>124</v>
      </c>
      <c r="C4" t="s">
        <v>125</v>
      </c>
      <c r="D4" t="s">
        <v>126</v>
      </c>
      <c r="E4" t="s">
        <v>127</v>
      </c>
      <c r="F4" t="s">
        <v>128</v>
      </c>
      <c r="G4" t="s">
        <v>129</v>
      </c>
      <c r="H4" t="s">
        <v>130</v>
      </c>
      <c r="I4" t="s">
        <v>131</v>
      </c>
      <c r="J4" t="s">
        <v>132</v>
      </c>
      <c r="K4" t="s">
        <v>133</v>
      </c>
      <c r="L4" t="s">
        <v>134</v>
      </c>
      <c r="M4" t="s">
        <v>135</v>
      </c>
    </row>
    <row r="5" spans="1:13" x14ac:dyDescent="0.3">
      <c r="A5" s="10" t="s">
        <v>136</v>
      </c>
      <c r="B5" s="47">
        <v>290.13200000000001</v>
      </c>
      <c r="C5" s="47">
        <v>285.08300000000003</v>
      </c>
      <c r="D5" s="47">
        <v>287.44459999999998</v>
      </c>
      <c r="E5" s="47">
        <v>58.440000000000012</v>
      </c>
      <c r="F5" s="47">
        <v>279.06880000000001</v>
      </c>
      <c r="G5" s="47">
        <v>0.69640460000000015</v>
      </c>
      <c r="H5" s="47">
        <v>-4.1587620000000003</v>
      </c>
      <c r="I5" s="47">
        <v>44.1</v>
      </c>
      <c r="J5" s="47">
        <v>59.5</v>
      </c>
      <c r="K5" s="2">
        <v>4.4000000000000002E-6</v>
      </c>
      <c r="L5" s="47">
        <v>0</v>
      </c>
      <c r="M5" s="47">
        <v>0</v>
      </c>
    </row>
    <row r="6" spans="1:13" x14ac:dyDescent="0.3">
      <c r="A6" s="10" t="s">
        <v>137</v>
      </c>
      <c r="B6" s="47">
        <v>286.42599999999999</v>
      </c>
      <c r="C6" s="47">
        <v>282.13400000000001</v>
      </c>
      <c r="D6" s="47">
        <v>284.34525000000002</v>
      </c>
      <c r="E6" s="47">
        <v>66.125</v>
      </c>
      <c r="F6" s="47">
        <v>278.19387499999999</v>
      </c>
      <c r="G6" s="47">
        <v>1.0527528749999999</v>
      </c>
      <c r="H6" s="47">
        <v>-5.1840812500000002</v>
      </c>
      <c r="I6" s="47">
        <v>25.5</v>
      </c>
      <c r="J6" s="47">
        <v>4.0125000000000002</v>
      </c>
      <c r="K6" s="2">
        <v>0</v>
      </c>
      <c r="L6" s="47">
        <v>0</v>
      </c>
      <c r="M6" s="47">
        <v>0</v>
      </c>
    </row>
    <row r="7" spans="1:13" x14ac:dyDescent="0.3">
      <c r="A7" s="10" t="s">
        <v>138</v>
      </c>
      <c r="B7" s="47">
        <v>287.88400000000001</v>
      </c>
      <c r="C7" s="47">
        <v>281.69099999999997</v>
      </c>
      <c r="D7" s="47">
        <v>284.39274999999998</v>
      </c>
      <c r="E7" s="47">
        <v>72.1875</v>
      </c>
      <c r="F7" s="47">
        <v>279.55012499999998</v>
      </c>
      <c r="G7" s="47">
        <v>-0.62164587500000001</v>
      </c>
      <c r="H7" s="47">
        <v>3.3365223749999999</v>
      </c>
      <c r="I7" s="47">
        <v>99.7</v>
      </c>
      <c r="J7" s="47">
        <v>77.624999999999986</v>
      </c>
      <c r="K7" s="2">
        <v>2.3200000000000001E-5</v>
      </c>
      <c r="L7" s="47">
        <v>1</v>
      </c>
      <c r="M7" s="47">
        <v>0</v>
      </c>
    </row>
    <row r="8" spans="1:13" x14ac:dyDescent="0.3">
      <c r="A8" s="10" t="s">
        <v>139</v>
      </c>
      <c r="B8" s="47">
        <v>288.26100000000002</v>
      </c>
      <c r="C8" s="47">
        <v>283.03199999999998</v>
      </c>
      <c r="D8" s="47">
        <v>285.26125000000002</v>
      </c>
      <c r="E8" s="47">
        <v>75.487499999999997</v>
      </c>
      <c r="F8" s="47">
        <v>280.89400000000001</v>
      </c>
      <c r="G8" s="47">
        <v>1.2886980000000001</v>
      </c>
      <c r="H8" s="47">
        <v>-0.29077162499999992</v>
      </c>
      <c r="I8" s="47">
        <v>69.2</v>
      </c>
      <c r="J8" s="47">
        <v>48.325000000000003</v>
      </c>
      <c r="K8" s="2">
        <v>2.2719999999999999E-4</v>
      </c>
      <c r="L8" s="47">
        <v>1</v>
      </c>
      <c r="M8" s="47">
        <v>0</v>
      </c>
    </row>
    <row r="9" spans="1:13" x14ac:dyDescent="0.3">
      <c r="A9" s="10" t="s">
        <v>140</v>
      </c>
      <c r="B9" s="47">
        <v>286.45999999999998</v>
      </c>
      <c r="C9" s="47">
        <v>282.22899999999998</v>
      </c>
      <c r="D9" s="47">
        <v>284.18262499999997</v>
      </c>
      <c r="E9" s="47">
        <v>70.762500000000003</v>
      </c>
      <c r="F9" s="47">
        <v>278.93837500000001</v>
      </c>
      <c r="G9" s="47">
        <v>3.3499141250000002</v>
      </c>
      <c r="H9" s="47">
        <v>-3.8853087500000005</v>
      </c>
      <c r="I9" s="47">
        <v>67.599999999999994</v>
      </c>
      <c r="J9" s="47">
        <v>12.525</v>
      </c>
      <c r="K9" s="2">
        <v>2.7999999999999999E-6</v>
      </c>
      <c r="L9" s="47">
        <v>0</v>
      </c>
      <c r="M9" s="47">
        <v>0</v>
      </c>
    </row>
    <row r="10" spans="1:13" x14ac:dyDescent="0.3">
      <c r="A10" s="10" t="s">
        <v>175</v>
      </c>
      <c r="B10" s="47">
        <v>286.61599999999999</v>
      </c>
      <c r="C10" s="47">
        <v>281.04000000000002</v>
      </c>
      <c r="D10" s="47">
        <v>283.52614285714287</v>
      </c>
      <c r="E10" s="47">
        <v>70.071428571428569</v>
      </c>
      <c r="F10" s="47">
        <v>278.17628571428571</v>
      </c>
      <c r="G10" s="47">
        <v>1.99621</v>
      </c>
      <c r="H10" s="47">
        <v>0.35729000000000005</v>
      </c>
      <c r="I10" s="47">
        <v>58.8</v>
      </c>
      <c r="J10" s="47">
        <v>20.814285714285713</v>
      </c>
      <c r="K10" s="2">
        <v>0</v>
      </c>
      <c r="L10" s="47">
        <v>0</v>
      </c>
      <c r="M10" s="47">
        <v>0</v>
      </c>
    </row>
    <row r="11" spans="1:13" x14ac:dyDescent="0.3">
      <c r="A11" s="10" t="s">
        <v>141</v>
      </c>
      <c r="B11" s="47">
        <v>290.13200000000001</v>
      </c>
      <c r="C11" s="47">
        <v>281.04000000000002</v>
      </c>
      <c r="D11" s="47">
        <v>284.71274999999997</v>
      </c>
      <c r="E11" s="47">
        <v>69.527272727272731</v>
      </c>
      <c r="F11" s="47">
        <v>279.16338636363633</v>
      </c>
      <c r="G11" s="47">
        <v>1.3184828636363637</v>
      </c>
      <c r="H11" s="47">
        <v>-1.5109521363636367</v>
      </c>
      <c r="I11" s="47">
        <v>99.7</v>
      </c>
      <c r="J11" s="47">
        <v>35.979545454545452</v>
      </c>
      <c r="K11" s="2">
        <v>2.2719999999999999E-4</v>
      </c>
      <c r="L11" s="47">
        <v>1</v>
      </c>
      <c r="M11" s="47">
        <v>0</v>
      </c>
    </row>
    <row r="12" spans="1:13" hidden="1" x14ac:dyDescent="0.3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"/>
  <sheetViews>
    <sheetView zoomScaleNormal="100" workbookViewId="0">
      <selection activeCell="R15" sqref="R15"/>
    </sheetView>
  </sheetViews>
  <sheetFormatPr defaultColWidth="8.6640625" defaultRowHeight="14.4" x14ac:dyDescent="0.3"/>
  <cols>
    <col min="1" max="1" width="25.33203125" style="30" bestFit="1" customWidth="1"/>
    <col min="2" max="2" width="8.21875" bestFit="1" customWidth="1"/>
    <col min="3" max="3" width="7.88671875" bestFit="1" customWidth="1"/>
    <col min="4" max="4" width="7" hidden="1" customWidth="1"/>
    <col min="5" max="5" width="3.21875" hidden="1" customWidth="1"/>
    <col min="6" max="6" width="3.5546875" hidden="1" customWidth="1"/>
    <col min="7" max="7" width="8.21875" bestFit="1" customWidth="1"/>
    <col min="8" max="8" width="11.5546875" hidden="1" customWidth="1"/>
    <col min="9" max="9" width="8.77734375" bestFit="1" customWidth="1"/>
    <col min="10" max="10" width="3.5546875" hidden="1" customWidth="1"/>
    <col min="11" max="11" width="8.33203125" bestFit="1" customWidth="1"/>
    <col min="12" max="12" width="3" hidden="1" customWidth="1"/>
    <col min="13" max="13" width="14.44140625" bestFit="1" customWidth="1"/>
    <col min="14" max="14" width="4.33203125" hidden="1" customWidth="1"/>
    <col min="15" max="15" width="7.77734375" hidden="1" customWidth="1"/>
    <col min="16" max="16" width="9.6640625" bestFit="1" customWidth="1"/>
    <col min="17" max="17" width="5.5546875" customWidth="1"/>
  </cols>
  <sheetData>
    <row r="1" spans="1:17" s="13" customFormat="1" ht="28.8" customHeight="1" x14ac:dyDescent="0.3">
      <c r="A1" s="29" t="s">
        <v>142</v>
      </c>
      <c r="B1" s="12" t="s">
        <v>143</v>
      </c>
      <c r="C1" s="12" t="s">
        <v>144</v>
      </c>
      <c r="D1" s="12" t="s">
        <v>145</v>
      </c>
      <c r="E1" s="12"/>
      <c r="F1" s="12"/>
      <c r="G1" s="12" t="s">
        <v>146</v>
      </c>
      <c r="H1" s="12"/>
      <c r="I1" s="12" t="s">
        <v>147</v>
      </c>
      <c r="J1" s="12"/>
      <c r="K1" s="12" t="s">
        <v>148</v>
      </c>
      <c r="L1" s="12"/>
      <c r="M1" s="12" t="s">
        <v>149</v>
      </c>
      <c r="N1" s="12"/>
      <c r="O1" s="12" t="s">
        <v>150</v>
      </c>
      <c r="P1" s="12" t="s">
        <v>151</v>
      </c>
      <c r="Q1" s="12" t="s">
        <v>152</v>
      </c>
    </row>
    <row r="2" spans="1:17" ht="13.8" hidden="1" customHeight="1" x14ac:dyDescent="0.3">
      <c r="A2" s="33">
        <f>DATEVALUE(final2!A5)</f>
        <v>45263</v>
      </c>
      <c r="B2" s="14">
        <f>final2!B5-273.15</f>
        <v>16.982000000000028</v>
      </c>
      <c r="C2" s="15">
        <f>final2!C5-273.15</f>
        <v>11.93300000000005</v>
      </c>
      <c r="D2" s="15">
        <f>final2!D5-273.15</f>
        <v>14.294600000000003</v>
      </c>
      <c r="E2" s="15">
        <f>final2!F5-273.15</f>
        <v>5.9188000000000329</v>
      </c>
      <c r="F2" s="15">
        <f>final2!D5-final2!F5</f>
        <v>8.3757999999999697</v>
      </c>
      <c r="G2" s="14">
        <f>final2!E5</f>
        <v>58.440000000000012</v>
      </c>
      <c r="H2" s="15">
        <f>IF(ATAN2(final2!G5,final2!H5)&gt;0,ATAN2(final2!G5,final2!H5)*57.3,(ATAN2(final2!G5,final2!H5)+2*PI())*57.3)</f>
        <v>279.52684087651329</v>
      </c>
      <c r="I2" s="14" t="str">
        <f t="shared" ref="I2:I8" si="0">IF(AND(H2&gt;45,H2&lt;135),"SUD",IF(AND(H2&gt;=135,H2&lt;225),"OVEST",IF(AND(H2&gt;=225,H2&lt;315),"NORD","EST")))</f>
        <v>NORD</v>
      </c>
      <c r="J2" s="15">
        <f>SQRT(POWER(final2!G5,2)+POWER(final2!H5,2))*3.6</f>
        <v>15.180001264311715</v>
      </c>
      <c r="K2" s="16" t="str">
        <f t="shared" ref="K2:K8" si="1">IF(J2&lt;=5,"Calma",IF(AND(J2&gt;5,J2&lt;20),"Brezza",IF(AND(J2&gt;20,J2&lt;=40),"Teso",IF(AND(J2&gt;40,J2&lt;=60),"Forte",IF(AND(J2&gt;60,J2&lt;=90),"Burrasca",IF(AND(J2&gt;90,J2&lt;=100),"Tempesta",IF(AND(J2&gt;100,J2&lt;=117),"Fortunale",IF(J2&gt;117,"Uragano",""))))))))</f>
        <v>Brezza</v>
      </c>
      <c r="L2" s="15">
        <f>MAX(final2!I5,final2!J5)</f>
        <v>59.5</v>
      </c>
      <c r="M2" s="14" t="str">
        <f t="shared" ref="M2:M8" si="2">IF(L2&lt;12,"Sereno",IF(AND(L2&gt;=12,L2&lt;25),"Poche nubi",IF(AND(L2&gt;=24,L2&lt;38),"Poco nuvoloso",IF(AND(L2&gt;=38,L2&lt;50),"Nubi sparse",IF(AND(L2&gt;=50,L2&lt;65),"Nuvoloso",IF(AND(L2&gt;=65,L2&lt;90),"Molto nuvoloso","Coperto"))))))</f>
        <v>Nuvoloso</v>
      </c>
      <c r="N2" s="17">
        <f>final2!K5*3600</f>
        <v>1.584E-2</v>
      </c>
      <c r="O2" s="18" t="str">
        <f>IF(final2!D5-final2!F5&lt;=4,"Nebbia","")</f>
        <v/>
      </c>
      <c r="P2" s="19" t="str">
        <f>IF(AND(N2&lt;=1,final2!L5=1),"Pioviggine",IF(AND(N2&gt;1,N2&lt;=2,final2!L5=1),"Debole",IF(AND(N2&gt;2,N2&lt;=5,final2!L5=1),"Moderata",IF(AND(N2&gt;5,N2&lt;=10,final2!L5=1),"Forte",IF(AND(N2&gt;10,N2&lt;=20,final2!L5=1),"Rovescio",IF(AND(N2&gt;20,final2!L5=1),"Nubifragio",""))))))</f>
        <v/>
      </c>
      <c r="Q2" s="20" t="str">
        <f>IF(final2!M5&gt;0,"Neve","")</f>
        <v/>
      </c>
    </row>
    <row r="3" spans="1:17" ht="28.8" customHeight="1" x14ac:dyDescent="0.3">
      <c r="A3" s="31">
        <f>DATEVALUE(final2!A6)</f>
        <v>45264</v>
      </c>
      <c r="B3" s="21">
        <f>final2!B6-273.15</f>
        <v>13.27600000000001</v>
      </c>
      <c r="C3" s="21">
        <f>final2!C6-273.15</f>
        <v>8.9840000000000373</v>
      </c>
      <c r="D3" s="15">
        <f>final2!D6-273.15</f>
        <v>11.195250000000044</v>
      </c>
      <c r="E3" s="15">
        <f>final2!F6-273.15</f>
        <v>5.0438750000000141</v>
      </c>
      <c r="F3" s="15">
        <f>final2!D6-final2!F6</f>
        <v>6.15137500000003</v>
      </c>
      <c r="G3" s="21">
        <f>final2!E6</f>
        <v>66.125</v>
      </c>
      <c r="H3" s="15">
        <f>IF(ATAN2(final2!G6,final2!H6)&gt;0,ATAN2(final2!G6,final2!H6)*57.3,(ATAN2(final2!G6,final2!H6)+2*PI())*57.3)</f>
        <v>281.49992723759073</v>
      </c>
      <c r="I3" s="21" t="str">
        <f t="shared" si="0"/>
        <v>NORD</v>
      </c>
      <c r="J3" s="15">
        <f>SQRT(POWER(final2!G6,2)+POWER(final2!H6,2))*3.6</f>
        <v>19.043621289308224</v>
      </c>
      <c r="K3" s="22" t="str">
        <f t="shared" si="1"/>
        <v>Brezza</v>
      </c>
      <c r="L3" s="15">
        <f>MAX(final2!I6,final2!J6)</f>
        <v>25.5</v>
      </c>
      <c r="M3" s="21" t="str">
        <f t="shared" si="2"/>
        <v>Poco nuvoloso</v>
      </c>
      <c r="N3" s="17">
        <f>final2!K6*3600</f>
        <v>0</v>
      </c>
      <c r="O3" s="23" t="str">
        <f>IF(final2!C6-final2!F6&lt;=2.5,"Nebbia","")</f>
        <v/>
      </c>
      <c r="P3" s="24" t="str">
        <f>IF(AND(N3&lt;=1,final2!L6=1),"Pioviggine",IF(AND(N3&gt;1,N3&lt;=2,final2!L6=1),"Debole",IF(AND(N3&gt;2,N3&lt;=5,final2!L6=1),"Moderata",IF(AND(N3&gt;5,N3&lt;=10,final2!L6=1),"Forte",IF(AND(N3&gt;10,N3&lt;=20,final2!L6=1),"Rovescio",IF(AND(N3&gt;20,final2!L6=1),"Nubifragio",""))))))</f>
        <v/>
      </c>
      <c r="Q3" s="22" t="str">
        <f>IF(final2!M6&gt;0,"Neve","")</f>
        <v/>
      </c>
    </row>
    <row r="4" spans="1:17" ht="28.8" customHeight="1" x14ac:dyDescent="0.3">
      <c r="A4" s="31">
        <f>DATEVALUE(final2!A7)</f>
        <v>45265</v>
      </c>
      <c r="B4" s="21">
        <f>final2!B7-273.15</f>
        <v>14.734000000000037</v>
      </c>
      <c r="C4" s="21">
        <f>final2!C7-273.15</f>
        <v>8.5409999999999968</v>
      </c>
      <c r="D4" s="15">
        <f>final2!D7-273.15</f>
        <v>11.242750000000001</v>
      </c>
      <c r="E4" s="15">
        <f>final2!F7-273.15</f>
        <v>6.4001250000000027</v>
      </c>
      <c r="F4" s="15">
        <f>final2!D7-final2!F7</f>
        <v>4.8426249999999982</v>
      </c>
      <c r="G4" s="21">
        <f>final2!E7</f>
        <v>72.1875</v>
      </c>
      <c r="H4" s="15">
        <f>IF(ATAN2(final2!G7,final2!H7)&gt;0,ATAN2(final2!G7,final2!H7)*57.3,(ATAN2(final2!G7,final2!H7)+2*PI())*57.3)</f>
        <v>100.56148692121427</v>
      </c>
      <c r="I4" s="21" t="str">
        <f t="shared" si="0"/>
        <v>SUD</v>
      </c>
      <c r="J4" s="15">
        <f>SQRT(POWER(final2!G7,2)+POWER(final2!H7,2))*3.6</f>
        <v>12.218182106190381</v>
      </c>
      <c r="K4" s="22" t="str">
        <f t="shared" si="1"/>
        <v>Brezza</v>
      </c>
      <c r="L4" s="15">
        <f>MAX(final2!I7,final2!J7)</f>
        <v>99.7</v>
      </c>
      <c r="M4" s="21" t="str">
        <f t="shared" si="2"/>
        <v>Coperto</v>
      </c>
      <c r="N4" s="17">
        <f>final2!K7*3600</f>
        <v>8.3520000000000011E-2</v>
      </c>
      <c r="O4" s="23" t="str">
        <f>IF(final2!C7-final2!F7&lt;=2.5,"Nebbia","")</f>
        <v>Nebbia</v>
      </c>
      <c r="P4" s="24" t="str">
        <f>IF(AND(N4&lt;=1,final2!L7=1),"Pioviggine",IF(AND(N4&gt;1,N4&lt;=2,final2!L7=1),"Debole",IF(AND(N4&gt;2,N4&lt;=5,final2!L7=1),"Moderata",IF(AND(N4&gt;5,N4&lt;=10,final2!L7=1),"Forte",IF(AND(N4&gt;10,N4&lt;=20,final2!L7=1),"Rovescio",IF(AND(N4&gt;20,final2!L7=1),"Nubifragio",""))))))</f>
        <v>Pioviggine</v>
      </c>
      <c r="Q4" s="22" t="str">
        <f>IF(final2!M7&gt;0,"Neve","")</f>
        <v/>
      </c>
    </row>
    <row r="5" spans="1:17" ht="28.8" customHeight="1" x14ac:dyDescent="0.3">
      <c r="A5" s="31">
        <f>DATEVALUE(final2!A8)</f>
        <v>45266</v>
      </c>
      <c r="B5" s="21">
        <f>final2!B8-273.15</f>
        <v>15.111000000000047</v>
      </c>
      <c r="C5" s="21">
        <f>final2!C8-273.15</f>
        <v>9.882000000000005</v>
      </c>
      <c r="D5" s="15">
        <f>final2!D8-273.15</f>
        <v>12.111250000000041</v>
      </c>
      <c r="E5" s="15">
        <f>final2!F8-273.15</f>
        <v>7.7440000000000282</v>
      </c>
      <c r="F5" s="15">
        <f>final2!D8-final2!F8</f>
        <v>4.3672500000000127</v>
      </c>
      <c r="G5" s="21">
        <f>final2!E8</f>
        <v>75.487499999999997</v>
      </c>
      <c r="H5" s="15">
        <f>IF(ATAN2(final2!G8,final2!H8)&gt;0,ATAN2(final2!G8,final2!H8)*57.3,(ATAN2(final2!G8,final2!H8)+2*PI())*57.3)</f>
        <v>347.31073161105991</v>
      </c>
      <c r="I5" s="21" t="str">
        <f t="shared" si="0"/>
        <v>EST</v>
      </c>
      <c r="J5" s="15">
        <f>SQRT(POWER(final2!G8,2)+POWER(final2!H8,2))*3.6</f>
        <v>4.7559401934312069</v>
      </c>
      <c r="K5" s="22" t="str">
        <f t="shared" si="1"/>
        <v>Calma</v>
      </c>
      <c r="L5" s="15">
        <f>MAX(final2!I8,final2!J8)</f>
        <v>69.2</v>
      </c>
      <c r="M5" s="21" t="str">
        <f t="shared" si="2"/>
        <v>Molto nuvoloso</v>
      </c>
      <c r="N5" s="17">
        <f>final2!K8*3600</f>
        <v>0.81791999999999998</v>
      </c>
      <c r="O5" s="23" t="str">
        <f>IF(final2!C8-final2!F8&lt;=2.5,"Nebbia","")</f>
        <v>Nebbia</v>
      </c>
      <c r="P5" s="24" t="str">
        <f>IF(AND(N5&lt;=1,final2!L8=1),"Pioviggine",IF(AND(N5&gt;1,N5&lt;=2,final2!L8=1),"Debole",IF(AND(N5&gt;2,N5&lt;=5,final2!L8=1),"Moderata",IF(AND(N5&gt;5,N5&lt;=10,final2!L8=1),"Forte",IF(AND(N5&gt;10,N5&lt;=20,final2!L8=1),"Rovescio",IF(AND(N5&gt;20,final2!L8=1),"Nubifragio",""))))))</f>
        <v>Pioviggine</v>
      </c>
      <c r="Q5" s="22" t="str">
        <f>IF(final2!M8&gt;0,"Neve","")</f>
        <v/>
      </c>
    </row>
    <row r="6" spans="1:17" ht="28.8" customHeight="1" x14ac:dyDescent="0.3">
      <c r="A6" s="31">
        <f>DATEVALUE(final2!A9)</f>
        <v>45267</v>
      </c>
      <c r="B6" s="21">
        <f>final2!B9-273.15</f>
        <v>13.310000000000002</v>
      </c>
      <c r="C6" s="21">
        <f>final2!C9-273.15</f>
        <v>9.0790000000000077</v>
      </c>
      <c r="D6" s="15">
        <f>final2!D9-273.15</f>
        <v>11.032624999999996</v>
      </c>
      <c r="E6" s="15">
        <f>final2!F9-273.15</f>
        <v>5.7883750000000305</v>
      </c>
      <c r="F6" s="15">
        <f>final2!D9-final2!F9</f>
        <v>5.2442499999999654</v>
      </c>
      <c r="G6" s="21">
        <f>final2!E9</f>
        <v>70.762500000000003</v>
      </c>
      <c r="H6" s="15">
        <f>IF(ATAN2(final2!G9,final2!H9)&gt;0,ATAN2(final2!G9,final2!H9)*57.3,(ATAN2(final2!G9,final2!H9)+2*PI())*57.3)</f>
        <v>310.79081126219961</v>
      </c>
      <c r="I6" s="21" t="str">
        <f t="shared" si="0"/>
        <v>NORD</v>
      </c>
      <c r="J6" s="15">
        <f>SQRT(POWER(final2!G9,2)+POWER(final2!H9,2))*3.6</f>
        <v>18.468227622352018</v>
      </c>
      <c r="K6" s="22" t="str">
        <f t="shared" si="1"/>
        <v>Brezza</v>
      </c>
      <c r="L6" s="15">
        <f>MAX(final2!I9,final2!J9)</f>
        <v>67.599999999999994</v>
      </c>
      <c r="M6" s="21" t="str">
        <f t="shared" si="2"/>
        <v>Molto nuvoloso</v>
      </c>
      <c r="N6" s="17">
        <f>final2!K9*3600</f>
        <v>1.0079999999999999E-2</v>
      </c>
      <c r="O6" s="23" t="str">
        <f>IF(final2!C9-final2!F9&lt;=2.5,"Nebbia","")</f>
        <v/>
      </c>
      <c r="P6" s="24" t="str">
        <f>IF(AND(N6&lt;=1,final2!L9=1),"Pioviggine",IF(AND(N6&gt;1,N6&lt;=2,final2!L9=1),"Debole",IF(AND(N6&gt;2,N6&lt;=5,final2!L9=1),"Moderata",IF(AND(N6&gt;5,N6&lt;=10,final2!L9=1),"Forte",IF(AND(N6&gt;10,N6&lt;=20,final2!L9=1),"Rovescio",IF(AND(N6&gt;20,final2!L9=1),"Nubifragio",""))))))</f>
        <v/>
      </c>
      <c r="Q6" s="22" t="str">
        <f>IF(final2!M9&gt;0,"Neve","")</f>
        <v/>
      </c>
    </row>
    <row r="7" spans="1:17" ht="28.8" customHeight="1" x14ac:dyDescent="0.3">
      <c r="A7" s="34">
        <f>DATEVALUE(final2!A10)</f>
        <v>45268</v>
      </c>
      <c r="B7" s="25">
        <f>final2!B10-273.15</f>
        <v>13.466000000000008</v>
      </c>
      <c r="C7" s="25">
        <f>final2!C10-273.15</f>
        <v>7.8900000000000432</v>
      </c>
      <c r="D7" s="15">
        <f>final2!D10-273.15</f>
        <v>10.376142857142895</v>
      </c>
      <c r="E7" s="15">
        <f>final2!F10-273.15</f>
        <v>5.0262857142857342</v>
      </c>
      <c r="F7" s="15">
        <f>final2!D10-final2!F10</f>
        <v>5.3498571428571609</v>
      </c>
      <c r="G7" s="25">
        <f>final2!E10</f>
        <v>70.071428571428569</v>
      </c>
      <c r="H7" s="15">
        <f>IF(ATAN2(final2!G10,final2!H10)&gt;0,ATAN2(final2!G10,final2!H10)*57.3,(ATAN2(final2!G10,final2!H10)+2*PI())*57.3)</f>
        <v>10.148335333648925</v>
      </c>
      <c r="I7" s="25" t="str">
        <f t="shared" si="0"/>
        <v>EST</v>
      </c>
      <c r="J7" s="15">
        <f>SQRT(POWER(final2!G10,2)+POWER(final2!H10,2))*3.6</f>
        <v>7.3005572517631849</v>
      </c>
      <c r="K7" s="26" t="str">
        <f t="shared" si="1"/>
        <v>Brezza</v>
      </c>
      <c r="L7" s="15">
        <f>MAX(final2!I10,final2!J10)</f>
        <v>58.8</v>
      </c>
      <c r="M7" s="25" t="str">
        <f t="shared" si="2"/>
        <v>Nuvoloso</v>
      </c>
      <c r="N7" s="17">
        <f>final2!K10*3600</f>
        <v>0</v>
      </c>
      <c r="O7" s="27" t="str">
        <f>IF(final2!C10-final2!F10&lt;=2.5,"Nebbia","")</f>
        <v/>
      </c>
      <c r="P7" s="28" t="str">
        <f>IF(AND(N7&lt;=1,final2!L10=1),"Pioviggine",IF(AND(N7&gt;1,N7&lt;=2,final2!L10=1),"Debole",IF(AND(N7&gt;2,N7&lt;=5,final2!L10=1),"Moderata",IF(AND(N7&gt;5,N7&lt;=10,final2!L10=1),"Forte",IF(AND(N7&gt;10,N7&lt;=20,final2!L10=1),"Rovescio",IF(AND(N7&gt;20,final2!L10=1),"Nubifragio",""))))))</f>
        <v/>
      </c>
      <c r="Q7" s="26" t="str">
        <f>IF(final2!M10&gt;0,"Neve","")</f>
        <v/>
      </c>
    </row>
    <row r="8" spans="1:17" hidden="1" x14ac:dyDescent="0.3">
      <c r="A8" s="32" t="e">
        <f>DATEVALUE(final2!A11)</f>
        <v>#VALUE!</v>
      </c>
      <c r="B8" s="3">
        <f>final2!B11-273.15</f>
        <v>16.982000000000028</v>
      </c>
      <c r="C8" s="3">
        <f>final2!C11-273.15</f>
        <v>7.8900000000000432</v>
      </c>
      <c r="D8" s="3">
        <f>final2!D11-273.15</f>
        <v>11.562749999999994</v>
      </c>
      <c r="E8" s="3">
        <f>final2!F11-273.15</f>
        <v>6.0133863636363571</v>
      </c>
      <c r="F8" s="3">
        <f>final2!D11-final2!F11</f>
        <v>5.5493636363636369</v>
      </c>
      <c r="G8" s="3">
        <f>final2!E11</f>
        <v>69.527272727272731</v>
      </c>
      <c r="H8" s="3">
        <f>IF(ATAN2(final2!G11,final2!H11)&gt;0,ATAN2(final2!G11,final2!H11)*57.3,(ATAN2(final2!G11,final2!H11)+2*PI())*57.3)</f>
        <v>311.13142782259951</v>
      </c>
      <c r="I8" s="3" t="str">
        <f t="shared" si="0"/>
        <v>NORD</v>
      </c>
      <c r="J8" s="3">
        <f>SQRT(POWER(final2!G11,2)+POWER(final2!H11,2))*3.6</f>
        <v>7.2192104502013379</v>
      </c>
      <c r="K8" s="4" t="str">
        <f t="shared" si="1"/>
        <v>Brezza</v>
      </c>
      <c r="L8" s="3">
        <f>MAX(final2!I11,final2!J11)</f>
        <v>99.7</v>
      </c>
      <c r="M8" s="3" t="str">
        <f t="shared" si="2"/>
        <v>Coperto</v>
      </c>
      <c r="N8" s="5">
        <f>final2!K11*3600</f>
        <v>0.81791999999999998</v>
      </c>
      <c r="O8" s="6" t="str">
        <f>IF(final2!D11-final2!F11&lt;=4,"Nebbia","")</f>
        <v/>
      </c>
      <c r="P8" s="5" t="str">
        <f>IF(AND(N8&lt;=1,final2!L11=1),"Pioviggine",IF(AND(N8&gt;1,N8&lt;=2,final2!L11=1),"Debole",IF(AND(N8&gt;2,N8&lt;=5,final2!L11=1),"Moderata",IF(AND(N8&gt;5,N8&lt;=10,final2!L11=1),"Forte",IF(AND(N8&gt;10,N8&lt;=20,final2!L11=1),"Rovescio",IF(AND(N8&gt;20,final2!L11=1),"Nubifragio",""))))))</f>
        <v>Pioviggine</v>
      </c>
      <c r="Q8" s="7" t="str">
        <f>IF(final2!M11&gt;0,"Neve","")</f>
        <v/>
      </c>
    </row>
  </sheetData>
  <conditionalFormatting sqref="B2">
    <cfRule type="colorScale" priority="15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8 C2">
    <cfRule type="colorScale" priority="26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2 E3:F8">
    <cfRule type="colorScale" priority="28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">
    <cfRule type="dataBar" priority="30">
      <dataBar>
        <cfvo type="num" val="0"/>
        <cfvo type="num" val="100"/>
        <color rgb="FF638EC6"/>
      </dataBar>
    </cfRule>
    <cfRule type="dataBar" priority="31">
      <dataBar>
        <cfvo type="min"/>
        <cfvo type="max"/>
        <color rgb="FF638EC6"/>
      </dataBar>
    </cfRule>
  </conditionalFormatting>
  <conditionalFormatting sqref="K2:K8">
    <cfRule type="containsText" dxfId="90" priority="17" operator="containsText" text="Uragano">
      <formula>NOT(ISERROR(SEARCH("Uragano",K2)))</formula>
    </cfRule>
    <cfRule type="containsText" dxfId="89" priority="18" operator="containsText" text="Fortunale">
      <formula>NOT(ISERROR(SEARCH("Fortunale",K2)))</formula>
    </cfRule>
    <cfRule type="containsText" dxfId="88" priority="19" operator="containsText" text="Tempesta">
      <formula>NOT(ISERROR(SEARCH("Tempesta",K2)))</formula>
    </cfRule>
    <cfRule type="containsText" dxfId="87" priority="20" operator="containsText" text="Burrasca">
      <formula>NOT(ISERROR(SEARCH("Burrasca",K2)))</formula>
    </cfRule>
    <cfRule type="containsText" dxfId="86" priority="21" operator="containsText" text="Forte">
      <formula>NOT(ISERROR(SEARCH("Forte",K2)))</formula>
    </cfRule>
    <cfRule type="containsText" dxfId="85" priority="22" operator="containsText" text="Teso">
      <formula>NOT(ISERROR(SEARCH("Teso",K2)))</formula>
    </cfRule>
    <cfRule type="containsText" dxfId="84" priority="23" operator="containsText" text="Brezza">
      <formula>NOT(ISERROR(SEARCH("Brezza",K2)))</formula>
    </cfRule>
    <cfRule type="containsText" dxfId="83" priority="24" operator="containsText" text="Calma">
      <formula>NOT(ISERROR(SEARCH("Calma",K2)))</formula>
    </cfRule>
  </conditionalFormatting>
  <conditionalFormatting sqref="L2:M8">
    <cfRule type="containsText" dxfId="82" priority="2" operator="containsText" text="Molto nuvoloso">
      <formula>NOT(ISERROR(SEARCH("Molto nuvoloso",L2)))</formula>
    </cfRule>
    <cfRule type="containsText" dxfId="81" priority="3" operator="containsText" text="Nuvoloso">
      <formula>NOT(ISERROR(SEARCH("Nuvoloso",L2)))</formula>
    </cfRule>
    <cfRule type="containsText" dxfId="80" priority="4" operator="containsText" text="Nubi sparse">
      <formula>NOT(ISERROR(SEARCH("Nubi sparse",L2)))</formula>
    </cfRule>
    <cfRule type="containsText" dxfId="79" priority="5" operator="containsText" text="Poco nuvoloso">
      <formula>NOT(ISERROR(SEARCH("Poco nuvoloso",L2)))</formula>
    </cfRule>
    <cfRule type="containsText" dxfId="78" priority="6" operator="containsText" text="Sereno">
      <formula>NOT(ISERROR(SEARCH("Sereno",L2)))</formula>
    </cfRule>
    <cfRule type="containsText" dxfId="77" priority="7" operator="containsText" text="Coperto">
      <formula>NOT(ISERROR(SEARCH("Coperto",L2)))</formula>
    </cfRule>
  </conditionalFormatting>
  <conditionalFormatting sqref="N2:N8 P2:P8">
    <cfRule type="containsText" dxfId="76" priority="8" operator="containsText" text="Nubifragio">
      <formula>NOT(ISERROR(SEARCH("Nubifragio",N2)))</formula>
    </cfRule>
    <cfRule type="containsText" dxfId="75" priority="9" operator="containsText" text="Rovescio">
      <formula>NOT(ISERROR(SEARCH("Rovescio",N2)))</formula>
    </cfRule>
    <cfRule type="containsText" dxfId="74" priority="10" operator="containsText" text="Forte">
      <formula>NOT(ISERROR(SEARCH("Forte",N2)))</formula>
    </cfRule>
    <cfRule type="containsText" dxfId="73" priority="11" operator="containsText" text="Moderata">
      <formula>NOT(ISERROR(SEARCH("Moderata",N2)))</formula>
    </cfRule>
    <cfRule type="containsText" dxfId="72" priority="12" operator="containsText" text="Debole">
      <formula>NOT(ISERROR(SEARCH("Debole",N2)))</formula>
    </cfRule>
    <cfRule type="containsText" dxfId="71" priority="13" operator="containsText" text="Pioviggine">
      <formula>NOT(ISERROR(SEARCH("Pioviggine",N2)))</formula>
    </cfRule>
  </conditionalFormatting>
  <conditionalFormatting sqref="O2:O8">
    <cfRule type="containsText" dxfId="70" priority="25" operator="containsText" text="Nebbia">
      <formula>NOT(ISERROR(SEARCH("Nebbia",O2)))</formula>
    </cfRule>
  </conditionalFormatting>
  <conditionalFormatting sqref="Q2:Q8">
    <cfRule type="containsText" dxfId="69" priority="14" operator="containsText" text="Neve">
      <formula>NOT(ISERROR(SEARCH("Neve",Q2)))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abSelected="1" topLeftCell="A31" zoomScale="95" zoomScaleNormal="95" workbookViewId="0">
      <selection activeCell="B51" sqref="B51"/>
    </sheetView>
  </sheetViews>
  <sheetFormatPr defaultColWidth="11.5546875" defaultRowHeight="14.4" x14ac:dyDescent="0.3"/>
  <cols>
    <col min="1" max="1" width="17.21875" bestFit="1" customWidth="1"/>
    <col min="2" max="2" width="18.33203125" bestFit="1" customWidth="1"/>
    <col min="3" max="4" width="20.33203125" bestFit="1" customWidth="1"/>
    <col min="5" max="5" width="23" bestFit="1" customWidth="1"/>
    <col min="6" max="6" width="22.88671875" bestFit="1" customWidth="1"/>
    <col min="7" max="7" width="24.109375" bestFit="1" customWidth="1"/>
    <col min="8" max="8" width="24" bestFit="1" customWidth="1"/>
  </cols>
  <sheetData>
    <row r="1" spans="1:8" x14ac:dyDescent="0.3">
      <c r="A1" s="36"/>
      <c r="B1" s="44" t="s">
        <v>123</v>
      </c>
      <c r="C1" s="36"/>
      <c r="D1" s="36"/>
      <c r="E1" s="36"/>
      <c r="F1" s="36"/>
      <c r="G1" s="36"/>
      <c r="H1" s="36"/>
    </row>
    <row r="2" spans="1:8" x14ac:dyDescent="0.3">
      <c r="A2" s="44" t="s">
        <v>0</v>
      </c>
      <c r="B2" s="36" t="s">
        <v>153</v>
      </c>
      <c r="C2" s="36" t="s">
        <v>154</v>
      </c>
      <c r="D2" s="36" t="s">
        <v>155</v>
      </c>
      <c r="E2" s="36" t="s">
        <v>156</v>
      </c>
      <c r="F2" s="36" t="s">
        <v>157</v>
      </c>
      <c r="G2" s="36" t="s">
        <v>158</v>
      </c>
      <c r="H2" s="36" t="s">
        <v>159</v>
      </c>
    </row>
    <row r="3" spans="1:8" x14ac:dyDescent="0.3">
      <c r="A3" s="45" t="s">
        <v>136</v>
      </c>
      <c r="B3" s="43">
        <v>275.98700000000002</v>
      </c>
      <c r="C3" s="43">
        <v>61.98</v>
      </c>
      <c r="D3" s="43">
        <v>17.720000000000002</v>
      </c>
      <c r="E3" s="43">
        <v>5.0514659999999996</v>
      </c>
      <c r="F3" s="43">
        <v>-3.3110479999999995</v>
      </c>
      <c r="G3" s="43">
        <v>0.91645159999999992</v>
      </c>
      <c r="H3" s="43">
        <v>-5.9485380000000001</v>
      </c>
    </row>
    <row r="4" spans="1:8" x14ac:dyDescent="0.3">
      <c r="A4" s="45" t="s">
        <v>137</v>
      </c>
      <c r="B4" s="43">
        <v>275.37700000000001</v>
      </c>
      <c r="C4" s="43">
        <v>43.1</v>
      </c>
      <c r="D4" s="43">
        <v>4.1875</v>
      </c>
      <c r="E4" s="43">
        <v>1.2723000625000001</v>
      </c>
      <c r="F4" s="43">
        <v>-3.0381924999999996</v>
      </c>
      <c r="G4" s="43">
        <v>1.3761718249999999</v>
      </c>
      <c r="H4" s="43">
        <v>-7.6914724999999997</v>
      </c>
    </row>
    <row r="5" spans="1:8" x14ac:dyDescent="0.3">
      <c r="A5" s="45" t="s">
        <v>138</v>
      </c>
      <c r="B5" s="43">
        <v>274.721</v>
      </c>
      <c r="C5" s="43">
        <v>77.862499999999997</v>
      </c>
      <c r="D5" s="43">
        <v>53.087499999999999</v>
      </c>
      <c r="E5" s="43">
        <v>2.954444375</v>
      </c>
      <c r="F5" s="43">
        <v>7.4290775</v>
      </c>
      <c r="G5" s="43">
        <v>-0.78922558750000005</v>
      </c>
      <c r="H5" s="43">
        <v>4.3517262499999996</v>
      </c>
    </row>
    <row r="6" spans="1:8" x14ac:dyDescent="0.3">
      <c r="A6" s="45" t="s">
        <v>139</v>
      </c>
      <c r="B6" s="43">
        <v>275.14100000000002</v>
      </c>
      <c r="C6" s="43">
        <v>81.662499999999994</v>
      </c>
      <c r="D6" s="43">
        <v>61.225000000000001</v>
      </c>
      <c r="E6" s="43">
        <v>4.8100425000000007</v>
      </c>
      <c r="F6" s="43">
        <v>0.32700412500000003</v>
      </c>
      <c r="G6" s="43">
        <v>1.480245875</v>
      </c>
      <c r="H6" s="43">
        <v>-0.36719750000000007</v>
      </c>
    </row>
    <row r="7" spans="1:8" x14ac:dyDescent="0.3">
      <c r="A7" s="45" t="s">
        <v>140</v>
      </c>
      <c r="B7" s="43">
        <v>272.62900000000002</v>
      </c>
      <c r="C7" s="43">
        <v>87.762500000000003</v>
      </c>
      <c r="D7" s="43">
        <v>43.725000000000001</v>
      </c>
      <c r="E7" s="43">
        <v>5.1592925000000003</v>
      </c>
      <c r="F7" s="43">
        <v>-6.3360850000000006</v>
      </c>
      <c r="G7" s="43">
        <v>4.5308333750000003</v>
      </c>
      <c r="H7" s="43">
        <v>-5.7601149999999999</v>
      </c>
    </row>
    <row r="8" spans="1:8" x14ac:dyDescent="0.3">
      <c r="A8" s="45" t="s">
        <v>175</v>
      </c>
      <c r="B8" s="43">
        <v>272.96899999999999</v>
      </c>
      <c r="C8" s="43">
        <v>39.5</v>
      </c>
      <c r="D8" s="43">
        <v>24.842857142857138</v>
      </c>
      <c r="E8" s="43">
        <v>3.5315042857142855</v>
      </c>
      <c r="F8" s="43">
        <v>-2.021487142857143</v>
      </c>
      <c r="G8" s="43">
        <v>2.7471128571428567</v>
      </c>
      <c r="H8" s="43">
        <v>-0.15484142857142849</v>
      </c>
    </row>
    <row r="9" spans="1:8" hidden="1" x14ac:dyDescent="0.3">
      <c r="A9" s="45" t="s">
        <v>141</v>
      </c>
      <c r="B9" s="43">
        <v>272.62900000000002</v>
      </c>
      <c r="C9" s="43">
        <v>66.125</v>
      </c>
      <c r="D9" s="43">
        <v>35.461363636363629</v>
      </c>
      <c r="E9" s="43">
        <v>3.7169658068181817</v>
      </c>
      <c r="F9" s="43">
        <v>-0.99207311363636319</v>
      </c>
      <c r="G9" s="43">
        <v>1.7408239068181819</v>
      </c>
      <c r="H9" s="43">
        <v>-2.4218875</v>
      </c>
    </row>
    <row r="13" spans="1:8" x14ac:dyDescent="0.3">
      <c r="A13" s="37" t="s">
        <v>160</v>
      </c>
      <c r="B13" s="40" t="s">
        <v>161</v>
      </c>
      <c r="C13" s="40" t="s">
        <v>162</v>
      </c>
      <c r="D13" s="40" t="s">
        <v>163</v>
      </c>
      <c r="E13" s="40" t="s">
        <v>164</v>
      </c>
      <c r="F13" s="40" t="s">
        <v>165</v>
      </c>
      <c r="G13" s="40" t="s">
        <v>166</v>
      </c>
      <c r="H13" s="40" t="s">
        <v>167</v>
      </c>
    </row>
    <row r="14" spans="1:8" x14ac:dyDescent="0.3">
      <c r="A14" s="37" t="str">
        <f t="shared" ref="A14:A20" si="0">A3</f>
        <v>03-dic</v>
      </c>
      <c r="B14" s="43">
        <f t="shared" ref="B14:B20" si="1">B3-273.15</f>
        <v>2.8370000000000459</v>
      </c>
      <c r="C14" s="43">
        <f t="shared" ref="C14:H20" si="2">C3</f>
        <v>61.98</v>
      </c>
      <c r="D14" s="43">
        <f t="shared" si="2"/>
        <v>17.720000000000002</v>
      </c>
      <c r="E14" s="43">
        <f t="shared" si="2"/>
        <v>5.0514659999999996</v>
      </c>
      <c r="F14" s="43">
        <f t="shared" si="2"/>
        <v>-3.3110479999999995</v>
      </c>
      <c r="G14" s="43">
        <f t="shared" si="2"/>
        <v>0.91645159999999992</v>
      </c>
      <c r="H14" s="43">
        <f t="shared" si="2"/>
        <v>-5.9485380000000001</v>
      </c>
    </row>
    <row r="15" spans="1:8" x14ac:dyDescent="0.3">
      <c r="A15" s="37" t="str">
        <f t="shared" si="0"/>
        <v>04-dic</v>
      </c>
      <c r="B15" s="43">
        <f t="shared" si="1"/>
        <v>2.2270000000000323</v>
      </c>
      <c r="C15" s="43">
        <f t="shared" si="2"/>
        <v>43.1</v>
      </c>
      <c r="D15" s="43">
        <f t="shared" si="2"/>
        <v>4.1875</v>
      </c>
      <c r="E15" s="43">
        <f t="shared" si="2"/>
        <v>1.2723000625000001</v>
      </c>
      <c r="F15" s="43">
        <f t="shared" si="2"/>
        <v>-3.0381924999999996</v>
      </c>
      <c r="G15" s="43">
        <f t="shared" si="2"/>
        <v>1.3761718249999999</v>
      </c>
      <c r="H15" s="43">
        <f t="shared" si="2"/>
        <v>-7.6914724999999997</v>
      </c>
    </row>
    <row r="16" spans="1:8" x14ac:dyDescent="0.3">
      <c r="A16" s="37" t="str">
        <f t="shared" si="0"/>
        <v>05-dic</v>
      </c>
      <c r="B16" s="43">
        <f t="shared" si="1"/>
        <v>1.5710000000000264</v>
      </c>
      <c r="C16" s="43">
        <f t="shared" si="2"/>
        <v>77.862499999999997</v>
      </c>
      <c r="D16" s="43">
        <f t="shared" si="2"/>
        <v>53.087499999999999</v>
      </c>
      <c r="E16" s="43">
        <f t="shared" si="2"/>
        <v>2.954444375</v>
      </c>
      <c r="F16" s="43">
        <f t="shared" si="2"/>
        <v>7.4290775</v>
      </c>
      <c r="G16" s="43">
        <f t="shared" si="2"/>
        <v>-0.78922558750000005</v>
      </c>
      <c r="H16" s="43">
        <f t="shared" si="2"/>
        <v>4.3517262499999996</v>
      </c>
    </row>
    <row r="17" spans="1:8" x14ac:dyDescent="0.3">
      <c r="A17" s="37" t="str">
        <f t="shared" si="0"/>
        <v>06-dic</v>
      </c>
      <c r="B17" s="43">
        <f t="shared" si="1"/>
        <v>1.9910000000000423</v>
      </c>
      <c r="C17" s="43">
        <f t="shared" si="2"/>
        <v>81.662499999999994</v>
      </c>
      <c r="D17" s="43">
        <f t="shared" si="2"/>
        <v>61.225000000000001</v>
      </c>
      <c r="E17" s="43">
        <f t="shared" si="2"/>
        <v>4.8100425000000007</v>
      </c>
      <c r="F17" s="43">
        <f t="shared" si="2"/>
        <v>0.32700412500000003</v>
      </c>
      <c r="G17" s="43">
        <f t="shared" si="2"/>
        <v>1.480245875</v>
      </c>
      <c r="H17" s="43">
        <f t="shared" si="2"/>
        <v>-0.36719750000000007</v>
      </c>
    </row>
    <row r="18" spans="1:8" x14ac:dyDescent="0.3">
      <c r="A18" s="37" t="str">
        <f t="shared" si="0"/>
        <v>07-dic</v>
      </c>
      <c r="B18" s="43">
        <f t="shared" si="1"/>
        <v>-0.52099999999995816</v>
      </c>
      <c r="C18" s="43">
        <f t="shared" si="2"/>
        <v>87.762500000000003</v>
      </c>
      <c r="D18" s="43">
        <f t="shared" si="2"/>
        <v>43.725000000000001</v>
      </c>
      <c r="E18" s="43">
        <f t="shared" si="2"/>
        <v>5.1592925000000003</v>
      </c>
      <c r="F18" s="43">
        <f t="shared" si="2"/>
        <v>-6.3360850000000006</v>
      </c>
      <c r="G18" s="43">
        <f t="shared" si="2"/>
        <v>4.5308333750000003</v>
      </c>
      <c r="H18" s="43">
        <f t="shared" si="2"/>
        <v>-5.7601149999999999</v>
      </c>
    </row>
    <row r="19" spans="1:8" x14ac:dyDescent="0.3">
      <c r="A19" s="37" t="str">
        <f t="shared" si="0"/>
        <v>08-dic</v>
      </c>
      <c r="B19" s="43">
        <f t="shared" si="1"/>
        <v>-0.18099999999998317</v>
      </c>
      <c r="C19" s="43">
        <f t="shared" si="2"/>
        <v>39.5</v>
      </c>
      <c r="D19" s="43">
        <f t="shared" si="2"/>
        <v>24.842857142857138</v>
      </c>
      <c r="E19" s="43">
        <f t="shared" si="2"/>
        <v>3.5315042857142855</v>
      </c>
      <c r="F19" s="43">
        <f t="shared" si="2"/>
        <v>-2.021487142857143</v>
      </c>
      <c r="G19" s="43">
        <f t="shared" si="2"/>
        <v>2.7471128571428567</v>
      </c>
      <c r="H19" s="43">
        <f t="shared" si="2"/>
        <v>-0.15484142857142849</v>
      </c>
    </row>
    <row r="20" spans="1:8" hidden="1" x14ac:dyDescent="0.3">
      <c r="A20" t="str">
        <f t="shared" si="0"/>
        <v>Totale complessivo</v>
      </c>
      <c r="B20" s="8">
        <f t="shared" si="1"/>
        <v>-0.52099999999995816</v>
      </c>
      <c r="C20" s="8">
        <f t="shared" si="2"/>
        <v>66.125</v>
      </c>
      <c r="D20" s="8">
        <f t="shared" si="2"/>
        <v>35.461363636363629</v>
      </c>
      <c r="E20" s="8">
        <f t="shared" si="2"/>
        <v>3.7169658068181817</v>
      </c>
      <c r="F20" s="8">
        <f t="shared" si="2"/>
        <v>-0.99207311363636319</v>
      </c>
      <c r="G20" s="8">
        <f t="shared" si="2"/>
        <v>1.7408239068181819</v>
      </c>
      <c r="H20" s="8">
        <f t="shared" si="2"/>
        <v>-2.4218875</v>
      </c>
    </row>
    <row r="23" spans="1:8" x14ac:dyDescent="0.3">
      <c r="A23" s="37" t="str">
        <f t="shared" ref="A23:D30" si="3">A13</f>
        <v>Data</v>
      </c>
      <c r="B23" s="40" t="str">
        <f t="shared" si="3"/>
        <v>Min850</v>
      </c>
      <c r="C23" s="40" t="str">
        <f t="shared" si="3"/>
        <v>RH850</v>
      </c>
      <c r="D23" s="40" t="str">
        <f t="shared" si="3"/>
        <v>RH700</v>
      </c>
      <c r="E23" s="40" t="s">
        <v>165</v>
      </c>
      <c r="F23" s="40" t="s">
        <v>167</v>
      </c>
    </row>
    <row r="24" spans="1:8" x14ac:dyDescent="0.3">
      <c r="A24" s="37" t="str">
        <f t="shared" si="3"/>
        <v>03-dic</v>
      </c>
      <c r="B24" s="43">
        <f t="shared" si="3"/>
        <v>2.8370000000000459</v>
      </c>
      <c r="C24" s="43">
        <f t="shared" si="3"/>
        <v>61.98</v>
      </c>
      <c r="D24" s="43">
        <f t="shared" si="3"/>
        <v>17.720000000000002</v>
      </c>
      <c r="E24" s="43">
        <f t="shared" ref="E24:F30" si="4">SQRT(POWER(E14,2)+POWER(F14,2))*3.6*0.54</f>
        <v>11.741558454305201</v>
      </c>
      <c r="F24" s="43">
        <f t="shared" si="4"/>
        <v>6.6786861673745426</v>
      </c>
      <c r="G24" s="8"/>
      <c r="H24" s="8"/>
    </row>
    <row r="25" spans="1:8" x14ac:dyDescent="0.3">
      <c r="A25" s="37" t="str">
        <f t="shared" si="3"/>
        <v>04-dic</v>
      </c>
      <c r="B25" s="43">
        <f t="shared" si="3"/>
        <v>2.2270000000000323</v>
      </c>
      <c r="C25" s="43">
        <f t="shared" si="3"/>
        <v>43.1</v>
      </c>
      <c r="D25" s="43">
        <f t="shared" si="3"/>
        <v>4.1875</v>
      </c>
      <c r="E25" s="43">
        <f t="shared" si="4"/>
        <v>6.4032188132868058</v>
      </c>
      <c r="F25" s="43">
        <f t="shared" si="4"/>
        <v>6.4838921133292882</v>
      </c>
      <c r="G25" s="8"/>
      <c r="H25" s="8"/>
    </row>
    <row r="26" spans="1:8" x14ac:dyDescent="0.3">
      <c r="A26" s="37" t="str">
        <f t="shared" si="3"/>
        <v>05-dic</v>
      </c>
      <c r="B26" s="43">
        <f t="shared" si="3"/>
        <v>1.5710000000000264</v>
      </c>
      <c r="C26" s="43">
        <f t="shared" si="3"/>
        <v>77.862499999999997</v>
      </c>
      <c r="D26" s="43">
        <f t="shared" si="3"/>
        <v>53.087499999999999</v>
      </c>
      <c r="E26" s="43">
        <f t="shared" si="4"/>
        <v>15.542268944602458</v>
      </c>
      <c r="F26" s="43">
        <f t="shared" si="4"/>
        <v>14.523393524360527</v>
      </c>
      <c r="G26" s="8"/>
      <c r="H26" s="8"/>
    </row>
    <row r="27" spans="1:8" x14ac:dyDescent="0.3">
      <c r="A27" s="37" t="str">
        <f t="shared" si="3"/>
        <v>06-dic</v>
      </c>
      <c r="B27" s="43">
        <f t="shared" si="3"/>
        <v>1.9910000000000423</v>
      </c>
      <c r="C27" s="43">
        <f t="shared" si="3"/>
        <v>81.662499999999994</v>
      </c>
      <c r="D27" s="43">
        <f t="shared" si="3"/>
        <v>61.225000000000001</v>
      </c>
      <c r="E27" s="43">
        <f t="shared" si="4"/>
        <v>9.3723061700283861</v>
      </c>
      <c r="F27" s="43">
        <f t="shared" si="4"/>
        <v>2.9469780400993368</v>
      </c>
      <c r="G27" s="8"/>
      <c r="H27" s="8"/>
    </row>
    <row r="28" spans="1:8" x14ac:dyDescent="0.3">
      <c r="A28" s="37" t="str">
        <f t="shared" si="3"/>
        <v>07-dic</v>
      </c>
      <c r="B28" s="43">
        <f t="shared" si="3"/>
        <v>-0.52099999999995816</v>
      </c>
      <c r="C28" s="43">
        <f t="shared" si="3"/>
        <v>87.762500000000003</v>
      </c>
      <c r="D28" s="43">
        <f t="shared" si="3"/>
        <v>43.725000000000001</v>
      </c>
      <c r="E28" s="43">
        <f t="shared" si="4"/>
        <v>15.884308757066149</v>
      </c>
      <c r="F28" s="43">
        <f t="shared" si="4"/>
        <v>15.14255265041581</v>
      </c>
      <c r="G28" s="8"/>
      <c r="H28" s="8"/>
    </row>
    <row r="29" spans="1:8" x14ac:dyDescent="0.3">
      <c r="A29" s="37" t="str">
        <f t="shared" si="3"/>
        <v>08-dic</v>
      </c>
      <c r="B29" s="43">
        <f t="shared" si="3"/>
        <v>-0.18099999999998317</v>
      </c>
      <c r="C29" s="43">
        <f t="shared" si="3"/>
        <v>39.5</v>
      </c>
      <c r="D29" s="43">
        <f t="shared" si="3"/>
        <v>24.842857142857138</v>
      </c>
      <c r="E29" s="43">
        <f t="shared" si="4"/>
        <v>7.9104159111619925</v>
      </c>
      <c r="F29" s="43">
        <f t="shared" si="4"/>
        <v>6.6304477735970773</v>
      </c>
      <c r="G29" s="8"/>
      <c r="H29" s="8"/>
    </row>
    <row r="30" spans="1:8" hidden="1" x14ac:dyDescent="0.3">
      <c r="A30" s="35" t="str">
        <f t="shared" si="3"/>
        <v>Totale complessivo</v>
      </c>
      <c r="B30" s="8">
        <f t="shared" si="3"/>
        <v>-0.52099999999995816</v>
      </c>
      <c r="C30" s="8">
        <f t="shared" si="3"/>
        <v>66.125</v>
      </c>
      <c r="D30" s="8">
        <f t="shared" si="3"/>
        <v>35.461363636363629</v>
      </c>
      <c r="E30" s="8">
        <f t="shared" si="4"/>
        <v>7.4787284078049803</v>
      </c>
      <c r="F30" s="8">
        <f t="shared" si="4"/>
        <v>3.8951264603743776</v>
      </c>
      <c r="G30" s="8"/>
      <c r="H30" s="8"/>
    </row>
    <row r="31" spans="1:8" x14ac:dyDescent="0.3">
      <c r="A31" s="35"/>
    </row>
    <row r="32" spans="1:8" x14ac:dyDescent="0.3">
      <c r="A32" s="37" t="str">
        <f t="shared" ref="A32:B39" si="5">A23</f>
        <v>Data</v>
      </c>
      <c r="B32" s="40" t="str">
        <f t="shared" si="5"/>
        <v>Min850</v>
      </c>
      <c r="C32" s="40" t="s">
        <v>168</v>
      </c>
      <c r="D32" s="40" t="s">
        <v>169</v>
      </c>
    </row>
    <row r="33" spans="1:6" x14ac:dyDescent="0.3">
      <c r="A33" s="37" t="str">
        <f t="shared" si="5"/>
        <v>03-dic</v>
      </c>
      <c r="B33" s="43">
        <f t="shared" si="5"/>
        <v>2.8370000000000459</v>
      </c>
      <c r="C33" s="43">
        <f t="shared" ref="C33:C39" si="6">(C24+D24)/2</f>
        <v>39.85</v>
      </c>
      <c r="D33" s="43">
        <f t="shared" ref="D33:D39" si="7">(E24+F24)/2</f>
        <v>9.2101223108398713</v>
      </c>
    </row>
    <row r="34" spans="1:6" x14ac:dyDescent="0.3">
      <c r="A34" s="37" t="str">
        <f t="shared" si="5"/>
        <v>04-dic</v>
      </c>
      <c r="B34" s="43">
        <f t="shared" si="5"/>
        <v>2.2270000000000323</v>
      </c>
      <c r="C34" s="43">
        <f t="shared" si="6"/>
        <v>23.643750000000001</v>
      </c>
      <c r="D34" s="43">
        <f t="shared" si="7"/>
        <v>6.443555463308047</v>
      </c>
    </row>
    <row r="35" spans="1:6" x14ac:dyDescent="0.3">
      <c r="A35" s="37" t="str">
        <f t="shared" si="5"/>
        <v>05-dic</v>
      </c>
      <c r="B35" s="43">
        <f t="shared" si="5"/>
        <v>1.5710000000000264</v>
      </c>
      <c r="C35" s="43">
        <f t="shared" si="6"/>
        <v>65.474999999999994</v>
      </c>
      <c r="D35" s="43">
        <f t="shared" si="7"/>
        <v>15.032831234481492</v>
      </c>
    </row>
    <row r="36" spans="1:6" x14ac:dyDescent="0.3">
      <c r="A36" s="37" t="str">
        <f t="shared" si="5"/>
        <v>06-dic</v>
      </c>
      <c r="B36" s="43">
        <f t="shared" si="5"/>
        <v>1.9910000000000423</v>
      </c>
      <c r="C36" s="43">
        <f t="shared" si="6"/>
        <v>71.443749999999994</v>
      </c>
      <c r="D36" s="43">
        <f t="shared" si="7"/>
        <v>6.1596421050638615</v>
      </c>
    </row>
    <row r="37" spans="1:6" x14ac:dyDescent="0.3">
      <c r="A37" s="37" t="str">
        <f t="shared" si="5"/>
        <v>07-dic</v>
      </c>
      <c r="B37" s="43">
        <f t="shared" si="5"/>
        <v>-0.52099999999995816</v>
      </c>
      <c r="C37" s="43">
        <f t="shared" si="6"/>
        <v>65.743750000000006</v>
      </c>
      <c r="D37" s="43">
        <f t="shared" si="7"/>
        <v>15.51343070374098</v>
      </c>
    </row>
    <row r="38" spans="1:6" x14ac:dyDescent="0.3">
      <c r="A38" s="37" t="str">
        <f t="shared" si="5"/>
        <v>08-dic</v>
      </c>
      <c r="B38" s="43">
        <f t="shared" si="5"/>
        <v>-0.18099999999998317</v>
      </c>
      <c r="C38" s="43">
        <f t="shared" si="6"/>
        <v>32.171428571428571</v>
      </c>
      <c r="D38" s="43">
        <f t="shared" si="7"/>
        <v>7.2704318423795353</v>
      </c>
    </row>
    <row r="39" spans="1:6" hidden="1" x14ac:dyDescent="0.3">
      <c r="A39" t="str">
        <f t="shared" si="5"/>
        <v>Totale complessivo</v>
      </c>
      <c r="B39" s="8">
        <f t="shared" si="5"/>
        <v>-0.52099999999995816</v>
      </c>
      <c r="C39" s="8">
        <f t="shared" si="6"/>
        <v>50.793181818181814</v>
      </c>
      <c r="D39" s="8">
        <f t="shared" si="7"/>
        <v>5.6869274340896787</v>
      </c>
    </row>
    <row r="41" spans="1:6" x14ac:dyDescent="0.3">
      <c r="A41" s="36" t="str">
        <f t="shared" ref="A41:A48" si="8">A32</f>
        <v>Data</v>
      </c>
      <c r="B41" s="40" t="s">
        <v>170</v>
      </c>
      <c r="C41" s="40" t="s">
        <v>171</v>
      </c>
      <c r="D41" s="40" t="s">
        <v>172</v>
      </c>
      <c r="E41" s="41"/>
      <c r="F41" s="42" t="s">
        <v>173</v>
      </c>
    </row>
    <row r="42" spans="1:6" x14ac:dyDescent="0.3">
      <c r="A42" s="37" t="str">
        <f t="shared" si="8"/>
        <v>03-dic</v>
      </c>
      <c r="B42" s="36">
        <f t="shared" ref="B42:B48" si="9">IF(B33&lt;=-5,1.515*POWER(10,-4)*POWER(B33,4)+9.1633*POWER(10,-3)*POWER(B33,3)+1.8454*POWER(10,-1)*POWER(B33,2)+1.3905*B33+4.1113,0)</f>
        <v>0</v>
      </c>
      <c r="C42" s="36">
        <f t="shared" ref="C42:C48" si="10">-4.6756*POWER(10,-6)*POWER(C33,3)+8.3776*POWER(10,-4)*POWER(C33,2)-2.3534*POWER(10,-2)*C33+3.0433*POWER(10,-1)</f>
        <v>0.40099725326014979</v>
      </c>
      <c r="D42" s="36">
        <f>IF(D33&gt;=5.6,-1.6259*POWER(10,-5)*POWER(D33,4)+9.3575*POWER(10,-4)*POWER(D33,3)-1.6316*POWER(10,-2)*POWER(D33,2)+1.2678*POWER(10,-1)*D33+3.875*POWER(10,-1),0)</f>
        <v>0.78520579299493054</v>
      </c>
      <c r="E42" s="36"/>
      <c r="F42" s="38">
        <f t="shared" ref="F42:F48" si="11">B42*C42*D42</f>
        <v>0</v>
      </c>
    </row>
    <row r="43" spans="1:6" x14ac:dyDescent="0.3">
      <c r="A43" s="37" t="str">
        <f t="shared" si="8"/>
        <v>04-dic</v>
      </c>
      <c r="B43" s="36">
        <f t="shared" si="9"/>
        <v>0</v>
      </c>
      <c r="C43" s="36">
        <f t="shared" si="10"/>
        <v>0.1544286666274079</v>
      </c>
      <c r="D43" s="36">
        <f t="shared" ref="D43:D47" si="12">IF(D34&gt;=5.6,-1.6259*POWER(10,-5)*POWER(D34,4)+9.3575*POWER(10,-4)*POWER(D34,3)-1.6316*POWER(10,-2)*POWER(D34,2)+1.2678*POWER(10,-1)*D34+3.875*POWER(10,-1),0)</f>
        <v>0.74929869050469522</v>
      </c>
      <c r="E43" s="36"/>
      <c r="F43" s="38">
        <f t="shared" si="11"/>
        <v>0</v>
      </c>
    </row>
    <row r="44" spans="1:6" x14ac:dyDescent="0.3">
      <c r="A44" s="37" t="str">
        <f t="shared" si="8"/>
        <v>05-dic</v>
      </c>
      <c r="B44" s="36">
        <f t="shared" si="9"/>
        <v>0</v>
      </c>
      <c r="C44" s="36">
        <f t="shared" si="10"/>
        <v>1.042505152468431</v>
      </c>
      <c r="D44" s="36">
        <f t="shared" si="12"/>
        <v>0.95477151988068254</v>
      </c>
      <c r="E44" s="36"/>
      <c r="F44" s="38">
        <f t="shared" si="11"/>
        <v>0</v>
      </c>
    </row>
    <row r="45" spans="1:6" x14ac:dyDescent="0.3">
      <c r="A45" s="37" t="str">
        <f t="shared" si="8"/>
        <v>06-dic</v>
      </c>
      <c r="B45" s="36">
        <f t="shared" si="9"/>
        <v>0</v>
      </c>
      <c r="C45" s="36">
        <f t="shared" si="10"/>
        <v>1.1940529162094926</v>
      </c>
      <c r="D45" s="36">
        <f t="shared" si="12"/>
        <v>0.74465423792755137</v>
      </c>
      <c r="E45" s="36"/>
      <c r="F45" s="38">
        <f t="shared" si="11"/>
        <v>0</v>
      </c>
    </row>
    <row r="46" spans="1:6" x14ac:dyDescent="0.3">
      <c r="A46" s="37" t="str">
        <f t="shared" si="8"/>
        <v>07-dic</v>
      </c>
      <c r="B46" s="36">
        <f t="shared" si="9"/>
        <v>0</v>
      </c>
      <c r="C46" s="36">
        <f t="shared" si="10"/>
        <v>1.0494969823882467</v>
      </c>
      <c r="D46" s="36">
        <f t="shared" si="12"/>
        <v>0.97953226198291077</v>
      </c>
      <c r="E46" s="36"/>
      <c r="F46" s="38">
        <f t="shared" si="11"/>
        <v>0</v>
      </c>
    </row>
    <row r="47" spans="1:6" x14ac:dyDescent="0.3">
      <c r="A47" s="37" t="str">
        <f t="shared" si="8"/>
        <v>08-dic</v>
      </c>
      <c r="B47" s="36">
        <f t="shared" si="9"/>
        <v>0</v>
      </c>
      <c r="C47" s="36">
        <f t="shared" si="10"/>
        <v>0.25860430406470902</v>
      </c>
      <c r="D47" s="36">
        <f t="shared" si="12"/>
        <v>0.76098302871825818</v>
      </c>
      <c r="E47" s="36"/>
      <c r="F47" s="38">
        <f t="shared" si="11"/>
        <v>0</v>
      </c>
    </row>
    <row r="48" spans="1:6" hidden="1" x14ac:dyDescent="0.3">
      <c r="A48" t="str">
        <f t="shared" si="8"/>
        <v>Totale complessivo</v>
      </c>
      <c r="B48">
        <f t="shared" si="9"/>
        <v>0</v>
      </c>
      <c r="C48">
        <f t="shared" si="10"/>
        <v>0.65763184597686264</v>
      </c>
      <c r="D48">
        <f t="shared" ref="D42:D48" si="13">IF(D39&gt;=3,-1.6259*POWER(10,-5)*POWER(D39,4)+9.3575*POWER(10,-4)*POWER(D39,3)-1.6316*POWER(10,-2)*POWER(D39,2)+1.2678*POWER(10,-1)*D39+3.875*POWER(10,-1),0)</f>
        <v>0.73590923177904022</v>
      </c>
      <c r="F48" s="9">
        <f t="shared" si="11"/>
        <v>0</v>
      </c>
    </row>
    <row r="50" spans="1:6" x14ac:dyDescent="0.3">
      <c r="B50" s="39" t="s">
        <v>174</v>
      </c>
      <c r="C50" s="35"/>
      <c r="D50" s="46" t="s">
        <v>176</v>
      </c>
    </row>
    <row r="51" spans="1:6" x14ac:dyDescent="0.3">
      <c r="A51" s="37" t="s">
        <v>160</v>
      </c>
      <c r="B51" s="40" t="s">
        <v>170</v>
      </c>
      <c r="C51" s="40" t="s">
        <v>171</v>
      </c>
      <c r="D51" s="40" t="s">
        <v>172</v>
      </c>
      <c r="E51" s="41"/>
      <c r="F51" s="42" t="s">
        <v>173</v>
      </c>
    </row>
    <row r="52" spans="1:6" x14ac:dyDescent="0.3">
      <c r="A52" s="37" t="str">
        <f t="shared" ref="A52:A57" si="14">A42</f>
        <v>03-dic</v>
      </c>
      <c r="B52" s="36">
        <f t="shared" ref="B52:B57" si="15">(1.515*POWER(10,-4)*POWER(B33,4)+9.1633*POWER(10,-3)*POWER(B33,3)+1.8454*POWER(10,-1)*POWER(B33,2)+1.3905*B33+4.1113)</f>
        <v>9.7604783821220238</v>
      </c>
      <c r="C52" s="36">
        <f t="shared" ref="C52:C57" si="16">-4.6756*POWER(10,-6)*POWER(C33,3)+8.3776*POWER(10,-4)*POWER(C33,2)-2.3534*POWER(10,-2)*C33+3.0433*POWER(10,-1)</f>
        <v>0.40099725326014979</v>
      </c>
      <c r="D52" s="36">
        <f t="shared" ref="D52:D57" si="17">(-1.6259*POWER(10,-5)*POWER(D33,4)+9.3575*POWER(10,-4)*POWER(D33,3)-1.6316*POWER(10,-2)*POWER(D33,2)+1.2678*POWER(10,-1)*D33+3.875*POWER(10,-1))</f>
        <v>0.78520579299493054</v>
      </c>
      <c r="E52" s="36"/>
      <c r="F52" s="38">
        <f t="shared" ref="F52:F57" si="18">B52*C52*D52</f>
        <v>3.0732366004149183</v>
      </c>
    </row>
    <row r="53" spans="1:6" x14ac:dyDescent="0.3">
      <c r="A53" s="37" t="str">
        <f t="shared" si="14"/>
        <v>04-dic</v>
      </c>
      <c r="B53" s="36">
        <f t="shared" si="15"/>
        <v>8.2281088834320588</v>
      </c>
      <c r="C53" s="36">
        <f t="shared" si="16"/>
        <v>0.1544286666274079</v>
      </c>
      <c r="D53" s="36">
        <f t="shared" si="17"/>
        <v>0.74929869050469522</v>
      </c>
      <c r="E53" s="36"/>
      <c r="F53" s="38">
        <f t="shared" si="18"/>
        <v>0.95210078976362988</v>
      </c>
    </row>
    <row r="54" spans="1:6" x14ac:dyDescent="0.3">
      <c r="A54" s="37" t="str">
        <f t="shared" si="14"/>
        <v>05-dic</v>
      </c>
      <c r="B54" s="36">
        <f t="shared" si="15"/>
        <v>6.7876794004859891</v>
      </c>
      <c r="C54" s="36">
        <f t="shared" si="16"/>
        <v>1.042505152468431</v>
      </c>
      <c r="D54" s="36">
        <f t="shared" si="17"/>
        <v>0.95477151988068254</v>
      </c>
      <c r="E54" s="36"/>
      <c r="F54" s="38">
        <f t="shared" si="18"/>
        <v>6.7561453957300159</v>
      </c>
    </row>
    <row r="55" spans="1:6" x14ac:dyDescent="0.3">
      <c r="A55" s="37" t="str">
        <f t="shared" si="14"/>
        <v>06-dic</v>
      </c>
      <c r="B55" s="36">
        <f t="shared" si="15"/>
        <v>7.6860188796572952</v>
      </c>
      <c r="C55" s="36">
        <f t="shared" si="16"/>
        <v>1.1940529162094926</v>
      </c>
      <c r="D55" s="36">
        <f t="shared" si="17"/>
        <v>0.74465423792755137</v>
      </c>
      <c r="E55" s="36"/>
      <c r="F55" s="38">
        <f t="shared" si="18"/>
        <v>6.8340741406817607</v>
      </c>
    </row>
    <row r="56" spans="1:6" x14ac:dyDescent="0.3">
      <c r="A56" s="37" t="str">
        <f t="shared" si="14"/>
        <v>07-dic</v>
      </c>
      <c r="B56" s="36">
        <f t="shared" si="15"/>
        <v>3.435656503833576</v>
      </c>
      <c r="C56" s="36">
        <f t="shared" si="16"/>
        <v>1.0494969823882467</v>
      </c>
      <c r="D56" s="36">
        <f t="shared" si="17"/>
        <v>0.97953226198291077</v>
      </c>
      <c r="E56" s="36"/>
      <c r="F56" s="38">
        <f t="shared" si="18"/>
        <v>3.5319103824542899</v>
      </c>
    </row>
    <row r="57" spans="1:6" x14ac:dyDescent="0.3">
      <c r="A57" s="37" t="str">
        <f t="shared" si="14"/>
        <v>08-dic</v>
      </c>
      <c r="B57" s="36">
        <f t="shared" si="15"/>
        <v>3.86561104154671</v>
      </c>
      <c r="C57" s="36">
        <f t="shared" si="16"/>
        <v>0.25860430406470902</v>
      </c>
      <c r="D57" s="36">
        <f t="shared" si="17"/>
        <v>0.76098302871825818</v>
      </c>
      <c r="E57" s="36"/>
      <c r="F57" s="38">
        <f t="shared" si="18"/>
        <v>0.76072707449955068</v>
      </c>
    </row>
  </sheetData>
  <conditionalFormatting sqref="B33:B38">
    <cfRule type="cellIs" dxfId="19" priority="4" operator="lessThanOrEqual">
      <formula>-5</formula>
    </cfRule>
    <cfRule type="cellIs" dxfId="18" priority="2" operator="lessThanOrEqual">
      <formula>-8</formula>
    </cfRule>
  </conditionalFormatting>
  <conditionalFormatting sqref="D33:D38">
    <cfRule type="cellIs" dxfId="10" priority="3" operator="greaterThanOrEqual">
      <formula>5.6</formula>
    </cfRule>
  </conditionalFormatting>
  <conditionalFormatting sqref="F42:F47">
    <cfRule type="cellIs" dxfId="17" priority="9" operator="greaterThanOrEqual">
      <formula>2</formula>
    </cfRule>
    <cfRule type="cellIs" dxfId="16" priority="10" operator="between">
      <formula>1</formula>
      <formula>2</formula>
    </cfRule>
    <cfRule type="cellIs" dxfId="15" priority="11" operator="lessThanOrEqual">
      <formula>1</formula>
    </cfRule>
  </conditionalFormatting>
  <conditionalFormatting sqref="F52:F57">
    <cfRule type="cellIs" dxfId="14" priority="5" operator="greaterThanOrEqual">
      <formula>2</formula>
    </cfRule>
    <cfRule type="cellIs" dxfId="13" priority="6" operator="between">
      <formula>1</formula>
      <formula>2</formula>
    </cfRule>
    <cfRule type="cellIs" dxfId="12" priority="7" operator="lessThanOrEqual">
      <formula>1</formula>
    </cfRule>
  </conditionalFormatting>
  <conditionalFormatting sqref="C33:C38">
    <cfRule type="cellIs" dxfId="11" priority="1" operator="greaterThanOrEqual">
      <formula>60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final</vt:lpstr>
      <vt:lpstr>final2</vt:lpstr>
      <vt:lpstr>Foglio3</vt:lpstr>
      <vt:lpstr>snow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</dc:creator>
  <cp:lastModifiedBy>Remo Tomasi (EKA)</cp:lastModifiedBy>
  <cp:revision>71</cp:revision>
  <dcterms:created xsi:type="dcterms:W3CDTF">2022-01-09T21:53:57Z</dcterms:created>
  <dcterms:modified xsi:type="dcterms:W3CDTF">2023-12-03T16:54:10Z</dcterms:modified>
  <dc:language>it-IT</dc:language>
</cp:coreProperties>
</file>