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ka\Desktop\csv2web\ngrib\data\"/>
    </mc:Choice>
  </mc:AlternateContent>
  <xr:revisionPtr revIDLastSave="0" documentId="13_ncr:1_{338F2AF4-9754-4075-90BA-E0185A3B3228}" xr6:coauthVersionLast="47" xr6:coauthVersionMax="47" xr10:uidLastSave="{00000000-0000-0000-0000-000000000000}"/>
  <bookViews>
    <workbookView xWindow="-108" yWindow="-108" windowWidth="23256" windowHeight="12456" tabRatio="500" activeTab="3" xr2:uid="{00000000-000D-0000-FFFF-FFFF00000000}"/>
  </bookViews>
  <sheets>
    <sheet name="final" sheetId="1" r:id="rId1"/>
    <sheet name="final2" sheetId="2" r:id="rId2"/>
    <sheet name="Foglio3" sheetId="3" r:id="rId3"/>
    <sheet name="snow" sheetId="4" r:id="rId4"/>
  </sheets>
  <calcPr calcId="191029"/>
  <pivotCaches>
    <pivotCache cacheId="6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3" i="4" l="1"/>
  <c r="C23" i="4"/>
  <c r="B23" i="4"/>
  <c r="B32" i="4" s="1"/>
  <c r="A23" i="4"/>
  <c r="A32" i="4" s="1"/>
  <c r="A41" i="4" s="1"/>
  <c r="H20" i="4"/>
  <c r="G20" i="4"/>
  <c r="F20" i="4"/>
  <c r="F30" i="4" s="1"/>
  <c r="E20" i="4"/>
  <c r="E30" i="4" s="1"/>
  <c r="D20" i="4"/>
  <c r="D30" i="4" s="1"/>
  <c r="C20" i="4"/>
  <c r="C30" i="4" s="1"/>
  <c r="C39" i="4" s="1"/>
  <c r="C48" i="4" s="1"/>
  <c r="B20" i="4"/>
  <c r="B30" i="4" s="1"/>
  <c r="B39" i="4" s="1"/>
  <c r="B48" i="4" s="1"/>
  <c r="A20" i="4"/>
  <c r="A30" i="4" s="1"/>
  <c r="A39" i="4" s="1"/>
  <c r="A48" i="4" s="1"/>
  <c r="H19" i="4"/>
  <c r="G19" i="4"/>
  <c r="F19" i="4"/>
  <c r="E19" i="4"/>
  <c r="E29" i="4" s="1"/>
  <c r="D19" i="4"/>
  <c r="D29" i="4" s="1"/>
  <c r="C19" i="4"/>
  <c r="C29" i="4" s="1"/>
  <c r="B19" i="4"/>
  <c r="B29" i="4" s="1"/>
  <c r="B38" i="4" s="1"/>
  <c r="A19" i="4"/>
  <c r="A29" i="4" s="1"/>
  <c r="A38" i="4" s="1"/>
  <c r="A47" i="4" s="1"/>
  <c r="A57" i="4" s="1"/>
  <c r="H18" i="4"/>
  <c r="G18" i="4"/>
  <c r="F18" i="4"/>
  <c r="F28" i="4" s="1"/>
  <c r="E18" i="4"/>
  <c r="E28" i="4" s="1"/>
  <c r="D37" i="4" s="1"/>
  <c r="D18" i="4"/>
  <c r="D28" i="4" s="1"/>
  <c r="C18" i="4"/>
  <c r="C28" i="4" s="1"/>
  <c r="C37" i="4" s="1"/>
  <c r="B18" i="4"/>
  <c r="B28" i="4" s="1"/>
  <c r="B37" i="4" s="1"/>
  <c r="A18" i="4"/>
  <c r="A28" i="4" s="1"/>
  <c r="A37" i="4" s="1"/>
  <c r="A46" i="4" s="1"/>
  <c r="A56" i="4" s="1"/>
  <c r="H17" i="4"/>
  <c r="G17" i="4"/>
  <c r="F17" i="4"/>
  <c r="F27" i="4" s="1"/>
  <c r="E17" i="4"/>
  <c r="E27" i="4" s="1"/>
  <c r="D36" i="4" s="1"/>
  <c r="D17" i="4"/>
  <c r="D27" i="4" s="1"/>
  <c r="C17" i="4"/>
  <c r="C27" i="4" s="1"/>
  <c r="B17" i="4"/>
  <c r="B27" i="4" s="1"/>
  <c r="B36" i="4" s="1"/>
  <c r="A17" i="4"/>
  <c r="A27" i="4" s="1"/>
  <c r="A36" i="4" s="1"/>
  <c r="A45" i="4" s="1"/>
  <c r="A55" i="4" s="1"/>
  <c r="H16" i="4"/>
  <c r="G16" i="4"/>
  <c r="F16" i="4"/>
  <c r="F26" i="4" s="1"/>
  <c r="E16" i="4"/>
  <c r="E26" i="4" s="1"/>
  <c r="D35" i="4" s="1"/>
  <c r="D16" i="4"/>
  <c r="D26" i="4" s="1"/>
  <c r="C16" i="4"/>
  <c r="C26" i="4" s="1"/>
  <c r="C35" i="4" s="1"/>
  <c r="B16" i="4"/>
  <c r="B26" i="4" s="1"/>
  <c r="B35" i="4" s="1"/>
  <c r="A16" i="4"/>
  <c r="A26" i="4" s="1"/>
  <c r="A35" i="4" s="1"/>
  <c r="A44" i="4" s="1"/>
  <c r="A54" i="4" s="1"/>
  <c r="H15" i="4"/>
  <c r="G15" i="4"/>
  <c r="F15" i="4"/>
  <c r="F25" i="4" s="1"/>
  <c r="E15" i="4"/>
  <c r="E25" i="4" s="1"/>
  <c r="D34" i="4" s="1"/>
  <c r="D15" i="4"/>
  <c r="D25" i="4" s="1"/>
  <c r="C15" i="4"/>
  <c r="C25" i="4" s="1"/>
  <c r="B15" i="4"/>
  <c r="B25" i="4" s="1"/>
  <c r="B34" i="4" s="1"/>
  <c r="A15" i="4"/>
  <c r="A25" i="4" s="1"/>
  <c r="A34" i="4" s="1"/>
  <c r="A43" i="4" s="1"/>
  <c r="A53" i="4" s="1"/>
  <c r="H14" i="4"/>
  <c r="G14" i="4"/>
  <c r="F14" i="4"/>
  <c r="F24" i="4" s="1"/>
  <c r="E14" i="4"/>
  <c r="E24" i="4" s="1"/>
  <c r="D33" i="4" s="1"/>
  <c r="D14" i="4"/>
  <c r="D24" i="4" s="1"/>
  <c r="C14" i="4"/>
  <c r="C24" i="4" s="1"/>
  <c r="C33" i="4" s="1"/>
  <c r="B14" i="4"/>
  <c r="B24" i="4" s="1"/>
  <c r="B33" i="4" s="1"/>
  <c r="A14" i="4"/>
  <c r="A24" i="4" s="1"/>
  <c r="A33" i="4" s="1"/>
  <c r="A42" i="4" s="1"/>
  <c r="A52" i="4" s="1"/>
  <c r="Q8" i="3"/>
  <c r="O8" i="3"/>
  <c r="N8" i="3"/>
  <c r="P8" i="3" s="1"/>
  <c r="L8" i="3"/>
  <c r="M8" i="3" s="1"/>
  <c r="J8" i="3"/>
  <c r="K8" i="3" s="1"/>
  <c r="H8" i="3"/>
  <c r="I8" i="3" s="1"/>
  <c r="G8" i="3"/>
  <c r="F8" i="3"/>
  <c r="E8" i="3"/>
  <c r="D8" i="3"/>
  <c r="C8" i="3"/>
  <c r="B8" i="3"/>
  <c r="A8" i="3"/>
  <c r="Q7" i="3"/>
  <c r="O7" i="3"/>
  <c r="N7" i="3"/>
  <c r="P7" i="3" s="1"/>
  <c r="L7" i="3"/>
  <c r="M7" i="3" s="1"/>
  <c r="J7" i="3"/>
  <c r="K7" i="3" s="1"/>
  <c r="I7" i="3"/>
  <c r="H7" i="3"/>
  <c r="G7" i="3"/>
  <c r="F7" i="3"/>
  <c r="E7" i="3"/>
  <c r="D7" i="3"/>
  <c r="C7" i="3"/>
  <c r="B7" i="3"/>
  <c r="A7" i="3"/>
  <c r="Q6" i="3"/>
  <c r="O6" i="3"/>
  <c r="N6" i="3"/>
  <c r="P6" i="3" s="1"/>
  <c r="L6" i="3"/>
  <c r="M6" i="3" s="1"/>
  <c r="J6" i="3"/>
  <c r="K6" i="3" s="1"/>
  <c r="H6" i="3"/>
  <c r="I6" i="3" s="1"/>
  <c r="G6" i="3"/>
  <c r="F6" i="3"/>
  <c r="E6" i="3"/>
  <c r="D6" i="3"/>
  <c r="C6" i="3"/>
  <c r="B6" i="3"/>
  <c r="A6" i="3"/>
  <c r="Q5" i="3"/>
  <c r="O5" i="3"/>
  <c r="N5" i="3"/>
  <c r="P5" i="3" s="1"/>
  <c r="M5" i="3"/>
  <c r="L5" i="3"/>
  <c r="J5" i="3"/>
  <c r="K5" i="3" s="1"/>
  <c r="H5" i="3"/>
  <c r="I5" i="3" s="1"/>
  <c r="G5" i="3"/>
  <c r="F5" i="3"/>
  <c r="E5" i="3"/>
  <c r="D5" i="3"/>
  <c r="C5" i="3"/>
  <c r="B5" i="3"/>
  <c r="A5" i="3"/>
  <c r="Q4" i="3"/>
  <c r="O4" i="3"/>
  <c r="N4" i="3"/>
  <c r="P4" i="3" s="1"/>
  <c r="L4" i="3"/>
  <c r="M4" i="3" s="1"/>
  <c r="J4" i="3"/>
  <c r="K4" i="3" s="1"/>
  <c r="H4" i="3"/>
  <c r="I4" i="3" s="1"/>
  <c r="G4" i="3"/>
  <c r="F4" i="3"/>
  <c r="E4" i="3"/>
  <c r="D4" i="3"/>
  <c r="C4" i="3"/>
  <c r="B4" i="3"/>
  <c r="A4" i="3"/>
  <c r="Q3" i="3"/>
  <c r="O3" i="3"/>
  <c r="N3" i="3"/>
  <c r="P3" i="3" s="1"/>
  <c r="L3" i="3"/>
  <c r="M3" i="3" s="1"/>
  <c r="J3" i="3"/>
  <c r="K3" i="3" s="1"/>
  <c r="H3" i="3"/>
  <c r="I3" i="3" s="1"/>
  <c r="G3" i="3"/>
  <c r="F3" i="3"/>
  <c r="E3" i="3"/>
  <c r="D3" i="3"/>
  <c r="C3" i="3"/>
  <c r="B3" i="3"/>
  <c r="A3" i="3"/>
  <c r="Q2" i="3"/>
  <c r="P2" i="3"/>
  <c r="O2" i="3"/>
  <c r="N2" i="3"/>
  <c r="L2" i="3"/>
  <c r="M2" i="3" s="1"/>
  <c r="J2" i="3"/>
  <c r="K2" i="3" s="1"/>
  <c r="H2" i="3"/>
  <c r="I2" i="3" s="1"/>
  <c r="G2" i="3"/>
  <c r="F2" i="3"/>
  <c r="E2" i="3"/>
  <c r="D2" i="3"/>
  <c r="C2" i="3"/>
  <c r="B2" i="3"/>
  <c r="A2" i="3"/>
  <c r="F29" i="4" l="1"/>
  <c r="D38" i="4" s="1"/>
  <c r="C34" i="4"/>
  <c r="C53" i="4" s="1"/>
  <c r="C36" i="4"/>
  <c r="C45" i="4" s="1"/>
  <c r="C38" i="4"/>
  <c r="C47" i="4" s="1"/>
  <c r="D53" i="4"/>
  <c r="D43" i="4"/>
  <c r="B56" i="4"/>
  <c r="B46" i="4"/>
  <c r="B54" i="4"/>
  <c r="B44" i="4"/>
  <c r="D56" i="4"/>
  <c r="D46" i="4"/>
  <c r="B52" i="4"/>
  <c r="B42" i="4"/>
  <c r="C52" i="4"/>
  <c r="C42" i="4"/>
  <c r="C54" i="4"/>
  <c r="C44" i="4"/>
  <c r="D52" i="4"/>
  <c r="D42" i="4"/>
  <c r="B53" i="4"/>
  <c r="B43" i="4"/>
  <c r="B45" i="4"/>
  <c r="B55" i="4"/>
  <c r="B57" i="4"/>
  <c r="B47" i="4"/>
  <c r="D55" i="4"/>
  <c r="D45" i="4"/>
  <c r="D39" i="4"/>
  <c r="D48" i="4" s="1"/>
  <c r="F48" i="4" s="1"/>
  <c r="C57" i="4"/>
  <c r="C56" i="4"/>
  <c r="C46" i="4"/>
  <c r="D54" i="4"/>
  <c r="D44" i="4"/>
  <c r="D57" i="4" l="1"/>
  <c r="F57" i="4" s="1"/>
  <c r="D47" i="4"/>
  <c r="F47" i="4" s="1"/>
  <c r="C55" i="4"/>
  <c r="F55" i="4" s="1"/>
  <c r="C43" i="4"/>
  <c r="F43" i="4" s="1"/>
  <c r="F45" i="4"/>
  <c r="F52" i="4"/>
  <c r="F46" i="4"/>
  <c r="F44" i="4"/>
  <c r="F56" i="4"/>
  <c r="F54" i="4"/>
  <c r="F42" i="4"/>
  <c r="F53" i="4"/>
</calcChain>
</file>

<file path=xl/sharedStrings.xml><?xml version="1.0" encoding="utf-8"?>
<sst xmlns="http://schemas.openxmlformats.org/spreadsheetml/2006/main" count="205" uniqueCount="177">
  <si>
    <t>TE -</t>
  </si>
  <si>
    <t>PRMSL - mean_sea_level</t>
  </si>
  <si>
    <t>VIS - surface</t>
  </si>
  <si>
    <t>GUST - surface</t>
  </si>
  <si>
    <t>HGT - 200_mb</t>
  </si>
  <si>
    <t>TMP - 200_mb</t>
  </si>
  <si>
    <t>RH - 200_mb</t>
  </si>
  <si>
    <t>TCDC - 200_mb</t>
  </si>
  <si>
    <t>VVEL - 200_mb</t>
  </si>
  <si>
    <t>UGRD - 200_mb</t>
  </si>
  <si>
    <t>VGRD - 200_mb</t>
  </si>
  <si>
    <t>ABSV - 200_mb</t>
  </si>
  <si>
    <t>HGT - 300_mb</t>
  </si>
  <si>
    <t>TMP - 300_mb</t>
  </si>
  <si>
    <t>RH - 300_mb</t>
  </si>
  <si>
    <t>TCDC - 300_mb</t>
  </si>
  <si>
    <t>VVEL - 300_mb</t>
  </si>
  <si>
    <t>UGRD - 300_mb</t>
  </si>
  <si>
    <t>VGRD - 300_mb</t>
  </si>
  <si>
    <t>ABSV - 300_mb</t>
  </si>
  <si>
    <t>HGT - 400_mb</t>
  </si>
  <si>
    <t>TMP - 400_mb</t>
  </si>
  <si>
    <t>RH - 400_mb</t>
  </si>
  <si>
    <t>TCDC - 400_mb</t>
  </si>
  <si>
    <t>VVEL - 400_mb</t>
  </si>
  <si>
    <t>UGRD - 400_mb</t>
  </si>
  <si>
    <t>VGRD - 400_mb</t>
  </si>
  <si>
    <t>ABSV - 400_mb</t>
  </si>
  <si>
    <t>HGT - 500_mb</t>
  </si>
  <si>
    <t>TMP - 500_mb</t>
  </si>
  <si>
    <t>RH - 500_mb</t>
  </si>
  <si>
    <t>TCDC - 500_mb</t>
  </si>
  <si>
    <t>VVEL - 500_mb</t>
  </si>
  <si>
    <t>UGRD - 500_mb</t>
  </si>
  <si>
    <t>VGRD - 500_mb</t>
  </si>
  <si>
    <t>ABSV - 500_mb</t>
  </si>
  <si>
    <t>HGT - 600_mb</t>
  </si>
  <si>
    <t>TMP - 600_mb</t>
  </si>
  <si>
    <t>RH - 600_mb</t>
  </si>
  <si>
    <t>TCDC - 600_mb</t>
  </si>
  <si>
    <t>VVEL - 600_mb</t>
  </si>
  <si>
    <t>UGRD - 600_mb</t>
  </si>
  <si>
    <t>VGRD - 600_mb</t>
  </si>
  <si>
    <t>ABSV - 600_mb</t>
  </si>
  <si>
    <t>HGT - 700_mb</t>
  </si>
  <si>
    <t>TMP - 700_mb</t>
  </si>
  <si>
    <t>RH - 700_mb</t>
  </si>
  <si>
    <t>TCDC - 700_mb</t>
  </si>
  <si>
    <t>VVEL - 700_mb</t>
  </si>
  <si>
    <t>UGRD - 700_mb</t>
  </si>
  <si>
    <t>VGRD - 700_mb</t>
  </si>
  <si>
    <t>ABSV - 700_mb</t>
  </si>
  <si>
    <t>HGT - 850_mb</t>
  </si>
  <si>
    <t>TMP - 850_mb</t>
  </si>
  <si>
    <t>RH - 850_mb</t>
  </si>
  <si>
    <t>TCDC - 850_mb</t>
  </si>
  <si>
    <t>VVEL - 850_mb</t>
  </si>
  <si>
    <t>UGRD - 850_mb</t>
  </si>
  <si>
    <t>VGRD - 850_mb</t>
  </si>
  <si>
    <t>ABSV - 850_mb</t>
  </si>
  <si>
    <t>HGT - 925_mb</t>
  </si>
  <si>
    <t>TMP - 925_mb</t>
  </si>
  <si>
    <t>RH - 925_mb</t>
  </si>
  <si>
    <t>TCDC - 925_mb</t>
  </si>
  <si>
    <t>VVEL - 925_mb</t>
  </si>
  <si>
    <t>UGRD - 925_mb</t>
  </si>
  <si>
    <t>VGRD - 925_mb</t>
  </si>
  <si>
    <t>ABSV - 925_mb</t>
  </si>
  <si>
    <t>HGT - 950_mb</t>
  </si>
  <si>
    <t>TMP - 950_mb</t>
  </si>
  <si>
    <t>RH - 950_mb</t>
  </si>
  <si>
    <t>TCDC - 950_mb</t>
  </si>
  <si>
    <t>VVEL - 950_mb</t>
  </si>
  <si>
    <t>UGRD - 950_mb</t>
  </si>
  <si>
    <t>VGRD - 950_mb</t>
  </si>
  <si>
    <t>ABSV - 950_mb</t>
  </si>
  <si>
    <t>var2_4_2 - surface</t>
  </si>
  <si>
    <t>HGT - 975_mb</t>
  </si>
  <si>
    <t>TMP - 975_mb</t>
  </si>
  <si>
    <t>RH - 975_mb</t>
  </si>
  <si>
    <t>TCDC - 975_mb</t>
  </si>
  <si>
    <t>VVEL - 975_mb</t>
  </si>
  <si>
    <t>UGRD - 975_mb</t>
  </si>
  <si>
    <t>VGRD - 975_mb</t>
  </si>
  <si>
    <t>ABSV - 975_mb</t>
  </si>
  <si>
    <t>TMP - 1000_mb</t>
  </si>
  <si>
    <t>RH - 1000_mb</t>
  </si>
  <si>
    <t>TCDC - 1000_mb</t>
  </si>
  <si>
    <t>VVEL - 1000_mb</t>
  </si>
  <si>
    <t>UGRD - 1000_mb</t>
  </si>
  <si>
    <t>VGRD - 1000_mb</t>
  </si>
  <si>
    <t>ABSV - 1000_mb</t>
  </si>
  <si>
    <t>HGT - 1000_mb</t>
  </si>
  <si>
    <t>HGT - surface</t>
  </si>
  <si>
    <t>TMP - surface</t>
  </si>
  <si>
    <t>SNOD - surface</t>
  </si>
  <si>
    <t>PEVPR - surface</t>
  </si>
  <si>
    <t>TMP - 2_m_above_ground</t>
  </si>
  <si>
    <t>DPT - 2_m_above_ground</t>
  </si>
  <si>
    <t>RH - 2_m_above_ground</t>
  </si>
  <si>
    <t>UGRD - 10_m_above_ground</t>
  </si>
  <si>
    <t>VGRD - 10_m_above_ground</t>
  </si>
  <si>
    <t>CPOFP - surface</t>
  </si>
  <si>
    <t>CPRAT - surface</t>
  </si>
  <si>
    <t>PRATE - surface</t>
  </si>
  <si>
    <t>APCP - surface</t>
  </si>
  <si>
    <t>ACPCP - surface</t>
  </si>
  <si>
    <t>CSNOW - surface</t>
  </si>
  <si>
    <t>CICEP - surface</t>
  </si>
  <si>
    <t>CFRZR - surface</t>
  </si>
  <si>
    <t>CRAIN - surface</t>
  </si>
  <si>
    <t>SUNSD - surface</t>
  </si>
  <si>
    <t>LFTX - surface</t>
  </si>
  <si>
    <t>CAPE - surface</t>
  </si>
  <si>
    <t>CIN - surface</t>
  </si>
  <si>
    <t>LCDC - low_cloud_layer</t>
  </si>
  <si>
    <t>MCDC - middle_cloud_layer</t>
  </si>
  <si>
    <t>HCDC - high_cloud_layer</t>
  </si>
  <si>
    <t>HLCY - 3000-0_m_above_ground</t>
  </si>
  <si>
    <t>HGT - 0C_isotherm</t>
  </si>
  <si>
    <t>RH - 0C_isotherm</t>
  </si>
  <si>
    <t>ICEC - surface</t>
  </si>
  <si>
    <t xml:space="preserve"> 1</t>
  </si>
  <si>
    <t>Values</t>
  </si>
  <si>
    <t>Max di TMP - 2_m_above_ground</t>
  </si>
  <si>
    <t>Min di TMP - 2_m_above_ground</t>
  </si>
  <si>
    <t>Media di TMP - 2_m_above_ground</t>
  </si>
  <si>
    <t>Media di RH - 2_m_above_ground</t>
  </si>
  <si>
    <t>Media di DPT - 2_m_above_ground</t>
  </si>
  <si>
    <t>Media di UGRD - 10_m_above_ground</t>
  </si>
  <si>
    <t>Media di VGRD - 10_m_above_ground</t>
  </si>
  <si>
    <t>Max di LCDC - low_cloud_layer2</t>
  </si>
  <si>
    <t>Media di MCDC - middle_cloud_layer2</t>
  </si>
  <si>
    <t>Max di PRATE - surface</t>
  </si>
  <si>
    <t>Max di CRAIN - surface2</t>
  </si>
  <si>
    <t>Max di CSNOW - surface</t>
  </si>
  <si>
    <t>22-nov</t>
  </si>
  <si>
    <t>23-nov</t>
  </si>
  <si>
    <t>24-nov</t>
  </si>
  <si>
    <t>25-nov</t>
  </si>
  <si>
    <t>26-nov</t>
  </si>
  <si>
    <t>27-nov</t>
  </si>
  <si>
    <t>Totale complessivo</t>
  </si>
  <si>
    <t>Giorni</t>
  </si>
  <si>
    <t>Max (°C)</t>
  </si>
  <si>
    <t>Min (°C)</t>
  </si>
  <si>
    <t>MEDIA</t>
  </si>
  <si>
    <t>Umidita’</t>
  </si>
  <si>
    <t>Direzione</t>
  </si>
  <si>
    <t>Velocita’</t>
  </si>
  <si>
    <t>Cielo</t>
  </si>
  <si>
    <t>Nebbia</t>
  </si>
  <si>
    <t>Pioggia</t>
  </si>
  <si>
    <t>Neve</t>
  </si>
  <si>
    <t>Min - TMP - 850_mb</t>
  </si>
  <si>
    <t>Average - RH - 850_mb</t>
  </si>
  <si>
    <t>Average - RH - 700_mb</t>
  </si>
  <si>
    <t>Average - UGRD - 850_mb</t>
  </si>
  <si>
    <t>Average - VGRD - 850_mb</t>
  </si>
  <si>
    <t>Average - UGRD - 1000_mb</t>
  </si>
  <si>
    <t>Average - VGRD - 1000_mb</t>
  </si>
  <si>
    <t>Data</t>
  </si>
  <si>
    <t>Min850</t>
  </si>
  <si>
    <t>RH850</t>
  </si>
  <si>
    <t>RH700</t>
  </si>
  <si>
    <t>U850</t>
  </si>
  <si>
    <t>V850</t>
  </si>
  <si>
    <t>U1000</t>
  </si>
  <si>
    <t>V1000</t>
  </si>
  <si>
    <t>RH850-700</t>
  </si>
  <si>
    <t>V850-1000</t>
  </si>
  <si>
    <t>f1</t>
  </si>
  <si>
    <t>f2</t>
  </si>
  <si>
    <t>f3</t>
  </si>
  <si>
    <t>LSP</t>
  </si>
  <si>
    <t>Min850&gt;-5</t>
  </si>
  <si>
    <t>V850-1000&lt;3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</si>
</sst>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"/>
    <numFmt numFmtId="166" formatCode="dd/mm/yy;@"/>
    <numFmt numFmtId="167" formatCode="[$-F800]ddd\,\ mm\ dd\,\ yyyy"/>
  </numFmts>
  <fonts count="6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FFFFFF"/>
      <name val="Calibri"/>
      <family val="2"/>
      <charset val="1"/>
    </font>
    <font>
      <i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333F50"/>
        <bgColor rgb="FF2038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auto="1"/>
      </top>
      <bottom style="thin">
        <color indexed="64"/>
      </bottom>
      <diagonal/>
    </border>
  </borders>
  <cellStyleXfs count="13">
    <xf numFmtId="0" fontId="0" fillId="0" borderId="0"/>
    <xf numFmtId="0" fontId="4" fillId="0" borderId="0"/>
    <xf numFmtId="0" fontId="4" fillId="0" borderId="0"/>
    <xf numFmtId="0" fontId="4" fillId="0" borderId="0">
      <alignment horizontal="left"/>
    </xf>
    <xf numFmtId="0" fontId="4" fillId="0" borderId="0">
      <alignment horizontal="left"/>
    </xf>
    <xf numFmtId="0" fontId="4" fillId="0" borderId="0"/>
    <xf numFmtId="0" fontId="4" fillId="0" borderId="0"/>
    <xf numFmtId="0" fontId="1" fillId="0" borderId="0"/>
    <xf numFmtId="0" fontId="1" fillId="0" borderId="0">
      <alignment horizontal="left"/>
    </xf>
    <xf numFmtId="0" fontId="4" fillId="0" borderId="0"/>
    <xf numFmtId="0" fontId="1" fillId="0" borderId="0"/>
    <xf numFmtId="0" fontId="1" fillId="0" borderId="0">
      <alignment horizontal="left"/>
    </xf>
    <xf numFmtId="0" fontId="4" fillId="0" borderId="0"/>
  </cellStyleXfs>
  <cellXfs count="48">
    <xf numFmtId="0" fontId="0" fillId="0" borderId="0" xfId="0"/>
    <xf numFmtId="14" fontId="0" fillId="0" borderId="0" xfId="0" applyNumberFormat="1"/>
    <xf numFmtId="11" fontId="0" fillId="0" borderId="0" xfId="0" applyNumberFormat="1"/>
    <xf numFmtId="1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4" xfId="0" applyFont="1" applyBorder="1" applyAlignment="1">
      <alignment horizontal="center"/>
    </xf>
    <xf numFmtId="2" fontId="0" fillId="0" borderId="0" xfId="0" applyNumberFormat="1"/>
    <xf numFmtId="165" fontId="0" fillId="0" borderId="0" xfId="0" applyNumberFormat="1"/>
    <xf numFmtId="22" fontId="0" fillId="0" borderId="0" xfId="0" applyNumberFormat="1"/>
    <xf numFmtId="0" fontId="0" fillId="0" borderId="0" xfId="0" pivotButton="1"/>
    <xf numFmtId="0" fontId="2" fillId="2" borderId="2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1" fontId="1" fillId="0" borderId="5" xfId="0" applyNumberFormat="1" applyFont="1" applyBorder="1" applyAlignment="1">
      <alignment horizontal="center" vertical="center"/>
    </xf>
    <xf numFmtId="1" fontId="1" fillId="0" borderId="3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" fontId="1" fillId="0" borderId="6" xfId="0" applyNumberFormat="1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1" fontId="1" fillId="0" borderId="7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1" fillId="0" borderId="7" xfId="0" applyNumberFormat="1" applyFont="1" applyBorder="1" applyAlignment="1">
      <alignment horizontal="center" vertical="center"/>
    </xf>
    <xf numFmtId="166" fontId="2" fillId="2" borderId="2" xfId="0" applyNumberFormat="1" applyFont="1" applyFill="1" applyBorder="1" applyAlignment="1">
      <alignment horizontal="center" vertical="center"/>
    </xf>
    <xf numFmtId="166" fontId="0" fillId="0" borderId="0" xfId="0" applyNumberFormat="1"/>
    <xf numFmtId="167" fontId="3" fillId="0" borderId="5" xfId="0" applyNumberFormat="1" applyFont="1" applyBorder="1" applyAlignment="1">
      <alignment vertical="center"/>
    </xf>
    <xf numFmtId="167" fontId="3" fillId="0" borderId="6" xfId="0" applyNumberFormat="1" applyFont="1" applyBorder="1" applyAlignment="1">
      <alignment vertical="center"/>
    </xf>
    <xf numFmtId="167" fontId="3" fillId="0" borderId="3" xfId="0" applyNumberFormat="1" applyFont="1" applyBorder="1" applyAlignment="1">
      <alignment vertical="center"/>
    </xf>
    <xf numFmtId="167" fontId="3" fillId="0" borderId="8" xfId="0" applyNumberFormat="1" applyFont="1" applyBorder="1" applyAlignment="1">
      <alignment vertical="center"/>
    </xf>
    <xf numFmtId="0" fontId="5" fillId="0" borderId="0" xfId="0" applyFont="1"/>
    <xf numFmtId="0" fontId="0" fillId="0" borderId="2" xfId="0" applyBorder="1"/>
    <xf numFmtId="0" fontId="5" fillId="0" borderId="2" xfId="0" applyFont="1" applyBorder="1"/>
    <xf numFmtId="165" fontId="0" fillId="0" borderId="2" xfId="0" applyNumberFormat="1" applyBorder="1"/>
    <xf numFmtId="0" fontId="5" fillId="3" borderId="2" xfId="0" applyFont="1" applyFill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2" xfId="0" applyFont="1" applyBorder="1" applyAlignment="1">
      <alignment horizontal="center"/>
    </xf>
    <xf numFmtId="2" fontId="0" fillId="0" borderId="2" xfId="0" applyNumberFormat="1" applyBorder="1"/>
    <xf numFmtId="0" fontId="0" fillId="0" borderId="2" xfId="0" pivotButton="1" applyBorder="1"/>
    <xf numFmtId="22" fontId="0" fillId="0" borderId="2" xfId="0" applyNumberFormat="1" applyBorder="1"/>
    <xf numFmtId="0" fontId="5" fillId="4" borderId="2" xfId="0" applyFont="1" applyFill="1" applyBorder="1" applyAlignment="1">
      <alignment horizontal="center"/>
    </xf>
    <xf numFmtId="0" fontId="0" fillId="0" borderId="0" xfId="0" applyNumberFormat="1"/>
  </cellXfs>
  <cellStyles count="13">
    <cellStyle name="Angolo tabella pivot" xfId="1" xr:uid="{00000000-0005-0000-0000-000001000000}"/>
    <cellStyle name="Campo tabella pivot" xfId="2" xr:uid="{00000000-0005-0000-0000-000002000000}"/>
    <cellStyle name="Categoria tabella pivot" xfId="3" xr:uid="{00000000-0005-0000-0000-000003000000}"/>
    <cellStyle name="Normale" xfId="0" builtinId="0"/>
    <cellStyle name="Pivot Table Category" xfId="4" xr:uid="{00000000-0005-0000-0000-000004000000}"/>
    <cellStyle name="Pivot Table Corner" xfId="5" xr:uid="{00000000-0005-0000-0000-000005000000}"/>
    <cellStyle name="Pivot Table Field" xfId="6" xr:uid="{00000000-0005-0000-0000-000006000000}"/>
    <cellStyle name="Pivot Table Result" xfId="7" xr:uid="{00000000-0005-0000-0000-000007000000}"/>
    <cellStyle name="Pivot Table Title" xfId="8" xr:uid="{00000000-0005-0000-0000-000008000000}"/>
    <cellStyle name="Pivot Table Value" xfId="9" xr:uid="{00000000-0005-0000-0000-000009000000}"/>
    <cellStyle name="Risultato tabella pivot" xfId="10" xr:uid="{00000000-0005-0000-0000-00000A000000}"/>
    <cellStyle name="Titolo tabella pivot" xfId="11" xr:uid="{00000000-0005-0000-0000-00000B000000}"/>
    <cellStyle name="Valore tabella pivot" xfId="12" xr:uid="{00000000-0005-0000-0000-00000C000000}"/>
  </cellStyles>
  <dxfs count="76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ont>
        <b/>
        <color rgb="FFC55A11"/>
      </font>
      <fill>
        <patternFill>
          <bgColor rgb="FFFFC000"/>
        </patternFill>
      </fill>
    </dxf>
    <dxf>
      <font>
        <b/>
        <color rgb="FF806000"/>
      </font>
      <fill>
        <patternFill>
          <bgColor rgb="FFFFFF00"/>
        </patternFill>
      </fill>
    </dxf>
    <dxf>
      <font>
        <b/>
        <color rgb="FFFFFFFF"/>
      </font>
      <fill>
        <patternFill>
          <bgColor rgb="FF0070C0"/>
        </patternFill>
      </fill>
    </dxf>
    <dxf>
      <font>
        <b/>
        <color rgb="FFC55A11"/>
      </font>
      <fill>
        <patternFill>
          <bgColor rgb="FFFFC000"/>
        </patternFill>
      </fill>
    </dxf>
    <dxf>
      <font>
        <b/>
        <color rgb="FF806000"/>
      </font>
      <fill>
        <patternFill>
          <bgColor rgb="FFFFFF00"/>
        </patternFill>
      </fill>
    </dxf>
    <dxf>
      <font>
        <b/>
        <color rgb="FFFFFFFF"/>
      </font>
      <fill>
        <patternFill>
          <bgColor rgb="FF0070C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FFF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FC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DEEBF7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DD7EE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DC3E6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2E75B6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1F4E79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206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80808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FFF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2F2F2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D9D9D9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FBFB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A6A6A6"/>
        </patternFill>
      </fill>
    </dxf>
    <dxf>
      <font>
        <sz val="11"/>
        <color rgb="FF000000"/>
        <name val="Calibri"/>
        <family val="2"/>
        <charset val="1"/>
      </font>
    </dxf>
    <dxf>
      <font>
        <sz val="11"/>
        <color rgb="FF000000"/>
        <name val="Calibri"/>
        <family val="2"/>
        <charset val="1"/>
      </font>
      <fill>
        <patternFill>
          <bgColor rgb="FFE2F0D9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5E0B4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A9D18E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548235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385724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2F5395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203864"/>
        </patternFill>
      </fill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ka" refreshedDate="45252.425948379627" createdVersion="3" refreshedVersion="8" recordCount="44" xr:uid="{00000000-000A-0000-FFFF-FFFF06000000}">
  <cacheSource type="worksheet">
    <worksheetSource ref="A1:ED45" sheet="final"/>
  </cacheSource>
  <cacheFields count="134">
    <cacheField name="TE -" numFmtId="22">
      <sharedItems containsSemiMixedTypes="0" containsNonDate="0" containsDate="1" containsString="0" minDate="2023-11-22T03:00:00" maxDate="2023-11-28T00:00:00" count="44">
        <d v="2023-11-22T03:00:00"/>
        <d v="2023-11-22T06:00:00"/>
        <d v="2023-11-22T09:00:00"/>
        <d v="2023-11-22T12:00:00"/>
        <d v="2023-11-22T15:00:00"/>
        <d v="2023-11-22T18:00:00"/>
        <d v="2023-11-22T21:00:00"/>
        <d v="2023-11-23T00:00:00"/>
        <d v="2023-11-23T03:00:00"/>
        <d v="2023-11-23T06:00:00"/>
        <d v="2023-11-23T09:00:00"/>
        <d v="2023-11-23T12:00:00"/>
        <d v="2023-11-23T15:00:00"/>
        <d v="2023-11-23T18:00:00"/>
        <d v="2023-11-23T21:00:00"/>
        <d v="2023-11-24T00:00:00"/>
        <d v="2023-11-24T03:00:00"/>
        <d v="2023-11-24T06:00:00"/>
        <d v="2023-11-24T09:00:00"/>
        <d v="2023-11-24T12:00:00"/>
        <d v="2023-11-24T15:00:00"/>
        <d v="2023-11-24T18:00:00"/>
        <d v="2023-11-24T21:00:00"/>
        <d v="2023-11-25T00:00:00"/>
        <d v="2023-11-25T03:00:00"/>
        <d v="2023-11-25T06:00:00"/>
        <d v="2023-11-25T09:00:00"/>
        <d v="2023-11-25T12:00:00"/>
        <d v="2023-11-25T15:00:00"/>
        <d v="2023-11-25T18:00:00"/>
        <d v="2023-11-25T21:00:00"/>
        <d v="2023-11-26T00:00:00"/>
        <d v="2023-11-26T03:00:00"/>
        <d v="2023-11-26T06:00:00"/>
        <d v="2023-11-26T09:00:00"/>
        <d v="2023-11-26T12:00:00"/>
        <d v="2023-11-26T15:00:00"/>
        <d v="2023-11-26T18:00:00"/>
        <d v="2023-11-26T21:00:00"/>
        <d v="2023-11-27T00:00:00"/>
        <d v="2023-11-27T03:00:00"/>
        <d v="2023-11-27T06:00:00"/>
        <d v="2023-11-27T09:00:00"/>
        <d v="2023-11-27T12:00:00"/>
      </sharedItems>
      <fieldGroup base="0">
        <rangePr groupBy="days" startDate="2023-11-22T03:00:00" endDate="2023-11-28T00:00:00"/>
        <groupItems count="368">
          <s v="&lt;22/11/2023"/>
          <s v="01-gen"/>
          <s v="02-gen"/>
          <s v="03-gen"/>
          <s v="04-gen"/>
          <s v="05-gen"/>
          <s v="06-gen"/>
          <s v="07-gen"/>
          <s v="08-gen"/>
          <s v="09-gen"/>
          <s v="10-gen"/>
          <s v="11-gen"/>
          <s v="12-gen"/>
          <s v="13-gen"/>
          <s v="14-gen"/>
          <s v="15-gen"/>
          <s v="16-gen"/>
          <s v="17-gen"/>
          <s v="18-gen"/>
          <s v="19-gen"/>
          <s v="20-gen"/>
          <s v="21-gen"/>
          <s v="22-gen"/>
          <s v="23-gen"/>
          <s v="24-gen"/>
          <s v="25-gen"/>
          <s v="26-gen"/>
          <s v="27-gen"/>
          <s v="28-gen"/>
          <s v="29-gen"/>
          <s v="30-gen"/>
          <s v="31-ge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g"/>
          <s v="02-mag"/>
          <s v="03-mag"/>
          <s v="04-mag"/>
          <s v="05-mag"/>
          <s v="06-mag"/>
          <s v="07-mag"/>
          <s v="08-mag"/>
          <s v="09-mag"/>
          <s v="10-mag"/>
          <s v="11-mag"/>
          <s v="12-mag"/>
          <s v="13-mag"/>
          <s v="14-mag"/>
          <s v="15-mag"/>
          <s v="16-mag"/>
          <s v="17-mag"/>
          <s v="18-mag"/>
          <s v="19-mag"/>
          <s v="20-mag"/>
          <s v="21-mag"/>
          <s v="22-mag"/>
          <s v="23-mag"/>
          <s v="24-mag"/>
          <s v="25-mag"/>
          <s v="26-mag"/>
          <s v="27-mag"/>
          <s v="28-mag"/>
          <s v="29-mag"/>
          <s v="30-mag"/>
          <s v="31-mag"/>
          <s v="01-giu"/>
          <s v="02-giu"/>
          <s v="03-giu"/>
          <s v="04-giu"/>
          <s v="05-giu"/>
          <s v="06-giu"/>
          <s v="07-giu"/>
          <s v="08-giu"/>
          <s v="09-giu"/>
          <s v="10-giu"/>
          <s v="11-giu"/>
          <s v="12-giu"/>
          <s v="13-giu"/>
          <s v="14-giu"/>
          <s v="15-giu"/>
          <s v="16-giu"/>
          <s v="17-giu"/>
          <s v="18-giu"/>
          <s v="19-giu"/>
          <s v="20-giu"/>
          <s v="21-giu"/>
          <s v="22-giu"/>
          <s v="23-giu"/>
          <s v="24-giu"/>
          <s v="25-giu"/>
          <s v="26-giu"/>
          <s v="27-giu"/>
          <s v="28-giu"/>
          <s v="29-giu"/>
          <s v="30-giu"/>
          <s v="01-lug"/>
          <s v="02-lug"/>
          <s v="03-lug"/>
          <s v="04-lug"/>
          <s v="05-lug"/>
          <s v="06-lug"/>
          <s v="07-lug"/>
          <s v="08-lug"/>
          <s v="09-lug"/>
          <s v="10-lug"/>
          <s v="11-lug"/>
          <s v="12-lug"/>
          <s v="13-lug"/>
          <s v="14-lug"/>
          <s v="15-lug"/>
          <s v="16-lug"/>
          <s v="17-lug"/>
          <s v="18-lug"/>
          <s v="19-lug"/>
          <s v="20-lug"/>
          <s v="21-lug"/>
          <s v="22-lug"/>
          <s v="23-lug"/>
          <s v="24-lug"/>
          <s v="25-lug"/>
          <s v="26-lug"/>
          <s v="27-lug"/>
          <s v="28-lug"/>
          <s v="29-lug"/>
          <s v="30-lug"/>
          <s v="31-lug"/>
          <s v="01-ago"/>
          <s v="02-ago"/>
          <s v="03-ago"/>
          <s v="04-ago"/>
          <s v="05-ago"/>
          <s v="06-ago"/>
          <s v="07-ago"/>
          <s v="08-ago"/>
          <s v="09-ago"/>
          <s v="10-ago"/>
          <s v="11-ago"/>
          <s v="12-ago"/>
          <s v="13-ago"/>
          <s v="14-ago"/>
          <s v="15-ago"/>
          <s v="16-ago"/>
          <s v="17-ago"/>
          <s v="18-ago"/>
          <s v="19-ago"/>
          <s v="20-ago"/>
          <s v="21-ago"/>
          <s v="22-ago"/>
          <s v="23-ago"/>
          <s v="24-ago"/>
          <s v="25-ago"/>
          <s v="26-ago"/>
          <s v="27-ago"/>
          <s v="28-ago"/>
          <s v="29-ago"/>
          <s v="30-ago"/>
          <s v="31-ago"/>
          <s v="01-set"/>
          <s v="02-set"/>
          <s v="03-set"/>
          <s v="04-set"/>
          <s v="05-set"/>
          <s v="06-set"/>
          <s v="07-set"/>
          <s v="08-set"/>
          <s v="09-set"/>
          <s v="10-set"/>
          <s v="11-set"/>
          <s v="12-set"/>
          <s v="13-set"/>
          <s v="14-set"/>
          <s v="15-set"/>
          <s v="16-set"/>
          <s v="17-set"/>
          <s v="18-set"/>
          <s v="19-set"/>
          <s v="20-set"/>
          <s v="21-set"/>
          <s v="22-set"/>
          <s v="23-set"/>
          <s v="24-set"/>
          <s v="25-set"/>
          <s v="26-set"/>
          <s v="27-set"/>
          <s v="28-set"/>
          <s v="29-set"/>
          <s v="30-set"/>
          <s v="01-ott"/>
          <s v="02-ott"/>
          <s v="03-ott"/>
          <s v="04-ott"/>
          <s v="05-ott"/>
          <s v="06-ott"/>
          <s v="07-ott"/>
          <s v="08-ott"/>
          <s v="09-ott"/>
          <s v="10-ott"/>
          <s v="11-ott"/>
          <s v="12-ott"/>
          <s v="13-ott"/>
          <s v="14-ott"/>
          <s v="15-ott"/>
          <s v="16-ott"/>
          <s v="17-ott"/>
          <s v="18-ott"/>
          <s v="19-ott"/>
          <s v="20-ott"/>
          <s v="21-ott"/>
          <s v="22-ott"/>
          <s v="23-ott"/>
          <s v="24-ott"/>
          <s v="25-ott"/>
          <s v="26-ott"/>
          <s v="27-ott"/>
          <s v="28-ott"/>
          <s v="29-ott"/>
          <s v="30-ott"/>
          <s v="31-ot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ic"/>
          <s v="02-dic"/>
          <s v="03-dic"/>
          <s v="04-dic"/>
          <s v="05-dic"/>
          <s v="06-dic"/>
          <s v="07-dic"/>
          <s v="08-dic"/>
          <s v="09-dic"/>
          <s v="10-dic"/>
          <s v="11-dic"/>
          <s v="12-dic"/>
          <s v="13-dic"/>
          <s v="14-dic"/>
          <s v="15-dic"/>
          <s v="16-dic"/>
          <s v="17-dic"/>
          <s v="18-dic"/>
          <s v="19-dic"/>
          <s v="20-dic"/>
          <s v="21-dic"/>
          <s v="22-dic"/>
          <s v="23-dic"/>
          <s v="24-dic"/>
          <s v="25-dic"/>
          <s v="26-dic"/>
          <s v="27-dic"/>
          <s v="28-dic"/>
          <s v="29-dic"/>
          <s v="30-dic"/>
          <s v="31-dic"/>
          <s v="&gt;28/11/2023"/>
        </groupItems>
      </fieldGroup>
    </cacheField>
    <cacheField name="PRMSL - mean_sea_level" numFmtId="0">
      <sharedItems containsSemiMixedTypes="0" containsString="0" containsNumber="1" minValue="98061" maxValue="101878"/>
    </cacheField>
    <cacheField name="VIS - surface" numFmtId="0">
      <sharedItems containsSemiMixedTypes="0" containsString="0" containsNumber="1" minValue="4495.2299999999996" maxValue="24135.3"/>
    </cacheField>
    <cacheField name="GUST - surface" numFmtId="0">
      <sharedItems containsSemiMixedTypes="0" containsString="0" containsNumber="1" minValue="1.60175" maxValue="23.1"/>
    </cacheField>
    <cacheField name="HGT - 200_mb" numFmtId="0">
      <sharedItems containsSemiMixedTypes="0" containsString="0" containsNumber="1" minValue="11471.1" maxValue="11941.5"/>
    </cacheField>
    <cacheField name="TMP - 200_mb" numFmtId="0">
      <sharedItems containsSemiMixedTypes="0" containsString="0" containsNumber="1" minValue="209.4" maxValue="225.89500000000001"/>
    </cacheField>
    <cacheField name="RH - 200_mb" numFmtId="0">
      <sharedItems containsSemiMixedTypes="0" containsString="0" containsNumber="1" minValue="1.8" maxValue="93.6"/>
    </cacheField>
    <cacheField name="TCDC - 200_mb" numFmtId="0">
      <sharedItems containsSemiMixedTypes="0" containsString="0" containsNumber="1" minValue="0" maxValue="39.1"/>
    </cacheField>
    <cacheField name="VVEL - 200_mb" numFmtId="0">
      <sharedItems containsSemiMixedTypes="0" containsString="0" containsNumber="1" minValue="-0.268233" maxValue="0.39399600000000001"/>
    </cacheField>
    <cacheField name="UGRD - 200_mb" numFmtId="0">
      <sharedItems containsSemiMixedTypes="0" containsString="0" containsNumber="1" minValue="-23.628599999999999" maxValue="36.145400000000002"/>
    </cacheField>
    <cacheField name="VGRD - 200_mb" numFmtId="0">
      <sharedItems containsSemiMixedTypes="0" containsString="0" containsNumber="1" minValue="-23.232299999999999" maxValue="22.255199999999999"/>
    </cacheField>
    <cacheField name="ABSV - 200_mb" numFmtId="0">
      <sharedItems containsSemiMixedTypes="0" containsString="0" containsNumber="1" minValue="1.9406600000000002E-5" maxValue="2.3876400000000001E-4"/>
    </cacheField>
    <cacheField name="HGT - 300_mb" numFmtId="0">
      <sharedItems containsSemiMixedTypes="0" containsString="0" containsNumber="1" minValue="8765.6200000000008" maxValue="9316.9699999999993"/>
    </cacheField>
    <cacheField name="TMP - 300_mb" numFmtId="0">
      <sharedItems containsSemiMixedTypes="0" containsString="0" containsNumber="1" minValue="223.96600000000001" maxValue="231.16499999999999"/>
    </cacheField>
    <cacheField name="RH - 300_mb" numFmtId="0">
      <sharedItems containsSemiMixedTypes="0" containsString="0" containsNumber="1" minValue="6.7" maxValue="100"/>
    </cacheField>
    <cacheField name="TCDC - 300_mb" numFmtId="0">
      <sharedItems containsSemiMixedTypes="0" containsString="0" containsNumber="1" minValue="0" maxValue="100"/>
    </cacheField>
    <cacheField name="VVEL - 300_mb" numFmtId="0">
      <sharedItems containsSemiMixedTypes="0" containsString="0" containsNumber="1" minValue="-0.78139700000000001" maxValue="0.437305"/>
    </cacheField>
    <cacheField name="UGRD - 300_mb" numFmtId="0">
      <sharedItems containsSemiMixedTypes="0" containsString="0" containsNumber="1" minValue="-24.415700000000001" maxValue="39.269799999999996"/>
    </cacheField>
    <cacheField name="VGRD - 300_mb" numFmtId="0">
      <sharedItems containsSemiMixedTypes="0" containsString="0" containsNumber="1" minValue="-38.012999999999998" maxValue="22.8827"/>
    </cacheField>
    <cacheField name="ABSV - 300_mb" numFmtId="0">
      <sharedItems containsSemiMixedTypes="0" containsString="0" containsNumber="1" minValue="-6.9962200000000006E-5" maxValue="4.0995700000000002E-4"/>
    </cacheField>
    <cacheField name="HGT - 400_mb" numFmtId="0">
      <sharedItems containsSemiMixedTypes="0" containsString="0" containsNumber="1" minValue="6816.23" maxValue="7321.01"/>
    </cacheField>
    <cacheField name="TMP - 400_mb" numFmtId="0">
      <sharedItems containsSemiMixedTypes="0" containsString="0" containsNumber="1" minValue="234.46299999999999" maxValue="245"/>
    </cacheField>
    <cacheField name="RH - 400_mb" numFmtId="0">
      <sharedItems containsSemiMixedTypes="0" containsString="0" containsNumber="1" minValue="8" maxValue="100"/>
    </cacheField>
    <cacheField name="TCDC - 400_mb" numFmtId="0">
      <sharedItems containsSemiMixedTypes="0" containsString="0" containsNumber="1" minValue="0" maxValue="100"/>
    </cacheField>
    <cacheField name="VVEL - 400_mb" numFmtId="0">
      <sharedItems containsSemiMixedTypes="0" containsString="0" containsNumber="1" minValue="-0.85349799999999998" maxValue="0.61606099999999997"/>
    </cacheField>
    <cacheField name="UGRD - 400_mb" numFmtId="0">
      <sharedItems containsSemiMixedTypes="0" containsString="0" containsNumber="1" minValue="-10.9765" maxValue="31.192499999999999"/>
    </cacheField>
    <cacheField name="VGRD - 400_mb" numFmtId="0">
      <sharedItems containsSemiMixedTypes="0" containsString="0" containsNumber="1" minValue="-34.738700000000001" maxValue="20.2059"/>
    </cacheField>
    <cacheField name="ABSV - 400_mb" numFmtId="0">
      <sharedItems containsSemiMixedTypes="0" containsString="0" containsNumber="1" minValue="-8.5137900000000007E-6" maxValue="5.5865999999999999E-4"/>
    </cacheField>
    <cacheField name="HGT - 500_mb" numFmtId="0">
      <sharedItems containsSemiMixedTypes="0" containsString="0" containsNumber="1" minValue="5231.4799999999996" maxValue="5682.62"/>
    </cacheField>
    <cacheField name="TMP - 500_mb" numFmtId="0">
      <sharedItems containsSemiMixedTypes="0" containsString="0" containsNumber="1" minValue="245.524" maxValue="256.65499999999997"/>
    </cacheField>
    <cacheField name="RH - 500_mb" numFmtId="0">
      <sharedItems containsSemiMixedTypes="0" containsString="0" containsNumber="1" minValue="7.6" maxValue="100"/>
    </cacheField>
    <cacheField name="TCDC - 500_mb" numFmtId="0">
      <sharedItems containsSemiMixedTypes="0" containsString="0" containsNumber="1" minValue="0" maxValue="100"/>
    </cacheField>
    <cacheField name="VVEL - 500_mb" numFmtId="0">
      <sharedItems containsSemiMixedTypes="0" containsString="0" containsNumber="1" minValue="-4.16526" maxValue="0.83054300000000003"/>
    </cacheField>
    <cacheField name="UGRD - 500_mb" numFmtId="0">
      <sharedItems containsSemiMixedTypes="0" containsString="0" containsNumber="1" minValue="-10.538500000000001" maxValue="25.2119"/>
    </cacheField>
    <cacheField name="VGRD - 500_mb" numFmtId="0">
      <sharedItems containsSemiMixedTypes="0" containsString="0" containsNumber="1" minValue="-30.221900000000002" maxValue="19.4025"/>
    </cacheField>
    <cacheField name="ABSV - 500_mb" numFmtId="0">
      <sharedItems containsSemiMixedTypes="0" containsString="0" containsNumber="1" minValue="-7.8438199999999997E-5" maxValue="6.4115699999999995E-4"/>
    </cacheField>
    <cacheField name="HGT - 600_mb" numFmtId="0">
      <sharedItems containsSemiMixedTypes="0" containsString="0" containsNumber="1" minValue="3885.42" maxValue="4292.96"/>
    </cacheField>
    <cacheField name="TMP - 600_mb" numFmtId="0">
      <sharedItems containsSemiMixedTypes="0" containsString="0" containsNumber="1" minValue="251.06" maxValue="264.85000000000002"/>
    </cacheField>
    <cacheField name="RH - 600_mb" numFmtId="0">
      <sharedItems containsSemiMixedTypes="0" containsString="0" containsNumber="1" minValue="9.9" maxValue="100"/>
    </cacheField>
    <cacheField name="TCDC - 600_mb" numFmtId="0">
      <sharedItems containsSemiMixedTypes="0" containsString="0" containsNumber="1" minValue="0" maxValue="100"/>
    </cacheField>
    <cacheField name="VVEL - 600_mb" numFmtId="0">
      <sharedItems containsSemiMixedTypes="0" containsString="0" containsNumber="1" minValue="-4.867" maxValue="1.4709300000000001"/>
    </cacheField>
    <cacheField name="UGRD - 600_mb" numFmtId="0">
      <sharedItems containsSemiMixedTypes="0" containsString="0" containsNumber="1" minValue="-9.75047" maxValue="19.2471"/>
    </cacheField>
    <cacheField name="VGRD - 600_mb" numFmtId="0">
      <sharedItems containsSemiMixedTypes="0" containsString="0" containsNumber="1" minValue="-24.0291" maxValue="16.6296"/>
    </cacheField>
    <cacheField name="ABSV - 600_mb" numFmtId="0">
      <sharedItems containsSemiMixedTypes="0" containsString="0" containsNumber="1" minValue="-1.5858999999999998E-5" maxValue="2.3421100000000001E-4"/>
    </cacheField>
    <cacheField name="HGT - 700_mb" numFmtId="0">
      <sharedItems containsSemiMixedTypes="0" containsString="0" containsNumber="1" minValue="2701.99" maxValue="3082.11"/>
    </cacheField>
    <cacheField name="TMP - 700_mb" numFmtId="0">
      <sharedItems containsSemiMixedTypes="0" containsString="0" containsNumber="1" minValue="257.613" maxValue="272.03899999999999"/>
    </cacheField>
    <cacheField name="RH - 700_mb" numFmtId="0">
      <sharedItems containsSemiMixedTypes="0" containsString="0" containsNumber="1" minValue="19.5" maxValue="99"/>
    </cacheField>
    <cacheField name="TCDC - 700_mb" numFmtId="0">
      <sharedItems containsSemiMixedTypes="0" containsString="0" containsNumber="1" minValue="0" maxValue="100"/>
    </cacheField>
    <cacheField name="VVEL - 700_mb" numFmtId="0">
      <sharedItems containsSemiMixedTypes="0" containsString="0" containsNumber="1" minValue="-2.5119600000000002" maxValue="1.2055"/>
    </cacheField>
    <cacheField name="UGRD - 700_mb" numFmtId="0">
      <sharedItems containsSemiMixedTypes="0" containsString="0" containsNumber="1" minValue="-9.5523600000000002" maxValue="14.604200000000001"/>
    </cacheField>
    <cacheField name="VGRD - 700_mb" numFmtId="0">
      <sharedItems containsSemiMixedTypes="0" containsString="0" containsNumber="1" minValue="-27.708100000000002" maxValue="15.9306"/>
    </cacheField>
    <cacheField name="ABSV - 700_mb" numFmtId="0">
      <sharedItems containsSemiMixedTypes="0" containsString="0" containsNumber="1" minValue="-3.7295700000000003E-5" maxValue="5.0473300000000005E-4"/>
    </cacheField>
    <cacheField name="HGT - 850_mb" numFmtId="0">
      <sharedItems containsSemiMixedTypes="0" containsString="0" containsNumber="1" minValue="1164.1300000000001" maxValue="1510.03"/>
    </cacheField>
    <cacheField name="TMP - 850_mb" numFmtId="0">
      <sharedItems containsSemiMixedTypes="0" containsString="0" containsNumber="1" minValue="269.11399999999998" maxValue="283.36900000000003"/>
    </cacheField>
    <cacheField name="RH - 850_mb" numFmtId="0">
      <sharedItems containsSemiMixedTypes="0" containsString="0" containsNumber="1" minValue="46.6" maxValue="99.4"/>
    </cacheField>
    <cacheField name="TCDC - 850_mb" numFmtId="0">
      <sharedItems containsSemiMixedTypes="0" containsString="0" containsNumber="1" minValue="0" maxValue="100"/>
    </cacheField>
    <cacheField name="VVEL - 850_mb" numFmtId="0">
      <sharedItems containsSemiMixedTypes="0" containsString="0" containsNumber="1" minValue="-2.3992" maxValue="1.48363"/>
    </cacheField>
    <cacheField name="UGRD - 850_mb" numFmtId="0">
      <sharedItems containsSemiMixedTypes="0" containsString="0" containsNumber="1" minValue="-8.8530300000000004" maxValue="11.9918"/>
    </cacheField>
    <cacheField name="VGRD - 850_mb" numFmtId="0">
      <sharedItems containsSemiMixedTypes="0" containsString="0" containsNumber="1" minValue="-28.322800000000001" maxValue="12.9415"/>
    </cacheField>
    <cacheField name="ABSV - 850_mb" numFmtId="0">
      <sharedItems containsSemiMixedTypes="0" containsString="0" containsNumber="1" minValue="-8.3240500000000004E-5" maxValue="6.50009E-4"/>
    </cacheField>
    <cacheField name="HGT - 925_mb" numFmtId="0">
      <sharedItems containsSemiMixedTypes="0" containsString="0" containsNumber="1" minValue="479.27" maxValue="806.12900000000002"/>
    </cacheField>
    <cacheField name="TMP - 925_mb" numFmtId="0">
      <sharedItems containsSemiMixedTypes="0" containsString="0" containsNumber="1" minValue="274.161" maxValue="286.95499999999998"/>
    </cacheField>
    <cacheField name="RH - 925_mb" numFmtId="0">
      <sharedItems containsSemiMixedTypes="0" containsString="0" containsNumber="1" minValue="48" maxValue="99.2"/>
    </cacheField>
    <cacheField name="TCDC - 925_mb" numFmtId="0">
      <sharedItems containsSemiMixedTypes="0" containsString="0" containsNumber="1" minValue="0" maxValue="100"/>
    </cacheField>
    <cacheField name="VVEL - 925_mb" numFmtId="0">
      <sharedItems containsSemiMixedTypes="0" containsString="0" containsNumber="1" minValue="-2.0462199999999999" maxValue="1.7054100000000001"/>
    </cacheField>
    <cacheField name="UGRD - 925_mb" numFmtId="0">
      <sharedItems containsSemiMixedTypes="0" containsString="0" containsNumber="1" minValue="-10.7987" maxValue="14.3377"/>
    </cacheField>
    <cacheField name="VGRD - 925_mb" numFmtId="0">
      <sharedItems containsSemiMixedTypes="0" containsString="0" containsNumber="1" minValue="-27.292100000000001" maxValue="14.607100000000001"/>
    </cacheField>
    <cacheField name="ABSV - 925_mb" numFmtId="0">
      <sharedItems containsSemiMixedTypes="0" containsString="0" containsNumber="1" minValue="-4.3574500000000001E-5" maxValue="6.4601299999999997E-4"/>
    </cacheField>
    <cacheField name="HGT - 950_mb" numFmtId="0">
      <sharedItems containsSemiMixedTypes="0" containsString="0" containsNumber="1" minValue="261.38099999999997" maxValue="581.34799999999996"/>
    </cacheField>
    <cacheField name="TMP - 950_mb" numFmtId="0">
      <sharedItems containsSemiMixedTypes="0" containsString="0" containsNumber="1" minValue="275.471" maxValue="288.31400000000002"/>
    </cacheField>
    <cacheField name="RH - 950_mb" numFmtId="0">
      <sharedItems containsSemiMixedTypes="0" containsString="0" containsNumber="1" minValue="44.1" maxValue="95.5"/>
    </cacheField>
    <cacheField name="TCDC - 950_mb" numFmtId="0">
      <sharedItems containsSemiMixedTypes="0" containsString="0" containsNumber="1" minValue="0" maxValue="51.3"/>
    </cacheField>
    <cacheField name="VVEL - 950_mb" numFmtId="0">
      <sharedItems containsSemiMixedTypes="0" containsString="0" containsNumber="1" minValue="-1.5845400000000001" maxValue="1.4348700000000001"/>
    </cacheField>
    <cacheField name="UGRD - 950_mb" numFmtId="0">
      <sharedItems containsSemiMixedTypes="0" containsString="0" containsNumber="1" minValue="-11.166700000000001" maxValue="13.380100000000001"/>
    </cacheField>
    <cacheField name="VGRD - 950_mb" numFmtId="0">
      <sharedItems containsSemiMixedTypes="0" containsString="0" containsNumber="1" minValue="-25.328299999999999" maxValue="14.6089"/>
    </cacheField>
    <cacheField name="ABSV - 950_mb" numFmtId="0">
      <sharedItems containsSemiMixedTypes="0" containsString="0" containsNumber="1" minValue="-7.7629100000000005E-5" maxValue="7.1737099999999996E-4"/>
    </cacheField>
    <cacheField name="var2_4_2 - surface" numFmtId="0">
      <sharedItems containsSemiMixedTypes="0" containsString="0" containsNumber="1" containsInteger="1" minValue="3" maxValue="6"/>
    </cacheField>
    <cacheField name="HGT - 975_mb" numFmtId="0">
      <sharedItems containsSemiMixedTypes="0" containsString="0" containsNumber="1" minValue="47.454700000000003" maxValue="362.53199999999998"/>
    </cacheField>
    <cacheField name="TMP - 975_mb" numFmtId="0">
      <sharedItems containsSemiMixedTypes="0" containsString="0" containsNumber="1" minValue="277.26100000000002" maxValue="290.19499999999999"/>
    </cacheField>
    <cacheField name="RH - 975_mb" numFmtId="0">
      <sharedItems containsSemiMixedTypes="0" containsString="0" containsNumber="1" minValue="40.799999999999997" maxValue="92.2"/>
    </cacheField>
    <cacheField name="TCDC - 975_mb" numFmtId="0">
      <sharedItems containsSemiMixedTypes="0" containsString="0" containsNumber="1" minValue="0" maxValue="34"/>
    </cacheField>
    <cacheField name="VVEL - 975_mb" numFmtId="0">
      <sharedItems containsSemiMixedTypes="0" containsString="0" containsNumber="1" minValue="-1.0184500000000001" maxValue="0.85938800000000004"/>
    </cacheField>
    <cacheField name="UGRD - 975_mb" numFmtId="0">
      <sharedItems containsSemiMixedTypes="0" containsString="0" containsNumber="1" minValue="-11.9048" maxValue="10.593999999999999"/>
    </cacheField>
    <cacheField name="VGRD - 975_mb" numFmtId="0">
      <sharedItems containsSemiMixedTypes="0" containsString="0" containsNumber="1" minValue="-21.15" maxValue="12.0898"/>
    </cacheField>
    <cacheField name="ABSV - 975_mb" numFmtId="0">
      <sharedItems containsSemiMixedTypes="0" containsString="0" containsNumber="1" minValue="-1.09275E-4" maxValue="5.0262600000000005E-4"/>
    </cacheField>
    <cacheField name="TMP - 1000_mb" numFmtId="0">
      <sharedItems containsSemiMixedTypes="0" containsString="0" containsNumber="1" minValue="279.05599999999998" maxValue="292.476"/>
    </cacheField>
    <cacheField name="RH - 1000_mb" numFmtId="0">
      <sharedItems containsSemiMixedTypes="0" containsString="0" containsNumber="1" minValue="40.5" maxValue="93.3"/>
    </cacheField>
    <cacheField name="TCDC - 1000_mb" numFmtId="0">
      <sharedItems containsSemiMixedTypes="0" containsString="0" containsNumber="1" containsInteger="1" minValue="0" maxValue="45"/>
    </cacheField>
    <cacheField name="VVEL - 1000_mb" numFmtId="0">
      <sharedItems containsSemiMixedTypes="0" containsString="0" containsNumber="1" minValue="-0.36527199999999999" maxValue="0.23378199999999999"/>
    </cacheField>
    <cacheField name="UGRD - 1000_mb" numFmtId="0">
      <sharedItems containsSemiMixedTypes="0" containsString="0" containsNumber="1" minValue="-8.7898899999999998" maxValue="8.6798900000000003"/>
    </cacheField>
    <cacheField name="VGRD - 1000_mb" numFmtId="0">
      <sharedItems containsSemiMixedTypes="0" containsString="0" containsNumber="1" minValue="-14.8047" maxValue="8.5936800000000009"/>
    </cacheField>
    <cacheField name="ABSV - 1000_mb" numFmtId="0">
      <sharedItems containsSemiMixedTypes="0" containsString="0" containsNumber="1" minValue="-1.2109599999999999E-4" maxValue="4.9512799999999995E-4"/>
    </cacheField>
    <cacheField name="HGT - 1000_mb" numFmtId="0">
      <sharedItems containsSemiMixedTypes="0" containsString="0" containsNumber="1" minValue="-161.87100000000001" maxValue="154.119"/>
    </cacheField>
    <cacheField name="HGT - surface" numFmtId="0">
      <sharedItems containsSemiMixedTypes="0" containsString="0" containsNumber="1" minValue="55.5794" maxValue="55.5794"/>
    </cacheField>
    <cacheField name="TMP - surface" numFmtId="0">
      <sharedItems containsSemiMixedTypes="0" containsString="0" containsNumber="1" minValue="277.01400000000001" maxValue="294.584"/>
    </cacheField>
    <cacheField name="SNOD - surface" numFmtId="0">
      <sharedItems containsSemiMixedTypes="0" containsString="0" containsNumber="1" containsInteger="1" minValue="0" maxValue="0"/>
    </cacheField>
    <cacheField name="PEVPR - surface" numFmtId="0">
      <sharedItems containsSemiMixedTypes="0" containsString="0" containsNumber="1" minValue="0.86009000000000002" maxValue="342.27800000000002"/>
    </cacheField>
    <cacheField name="TMP - 2_m_above_ground" numFmtId="0">
      <sharedItems containsSemiMixedTypes="0" containsString="0" containsNumber="1" minValue="278.90199999999999" maxValue="292.822"/>
    </cacheField>
    <cacheField name="DPT - 2_m_above_ground" numFmtId="0">
      <sharedItems containsSemiMixedTypes="0" containsString="0" containsNumber="1" minValue="270.47300000000001" maxValue="288.05900000000003"/>
    </cacheField>
    <cacheField name="RH - 2_m_above_ground" numFmtId="0">
      <sharedItems containsSemiMixedTypes="0" containsString="0" containsNumber="1" minValue="43.2" maxValue="93.7"/>
    </cacheField>
    <cacheField name="UGRD - 10_m_above_ground" numFmtId="0">
      <sharedItems containsSemiMixedTypes="0" containsString="0" containsNumber="1" minValue="-7.1456900000000001" maxValue="8.8682099999999995"/>
    </cacheField>
    <cacheField name="VGRD - 10_m_above_ground" numFmtId="0">
      <sharedItems containsSemiMixedTypes="0" containsString="0" containsNumber="1" minValue="-14.668699999999999" maxValue="7.2512800000000004"/>
    </cacheField>
    <cacheField name="CPOFP - surface" numFmtId="0">
      <sharedItems containsSemiMixedTypes="0" containsString="0" containsNumber="1" minValue="-50" maxValue="9.8999900000000007"/>
    </cacheField>
    <cacheField name="CPRAT - surface" numFmtId="0">
      <sharedItems containsSemiMixedTypes="0" containsString="0" containsNumber="1" minValue="0" maxValue="7.404E-4"/>
    </cacheField>
    <cacheField name="PRATE - surface" numFmtId="0">
      <sharedItems containsSemiMixedTypes="0" containsString="0" containsNumber="1" minValue="0" maxValue="9.2880000000000002E-4"/>
    </cacheField>
    <cacheField name="CPRAT - surface2" numFmtId="0">
      <sharedItems containsSemiMixedTypes="0" containsString="0" containsNumber="1" minValue="0" maxValue="3.9384000000000001E-4"/>
    </cacheField>
    <cacheField name="PRATE - surface2" numFmtId="0">
      <sharedItems containsSemiMixedTypes="0" containsString="0" containsNumber="1" minValue="0" maxValue="5.128E-4"/>
    </cacheField>
    <cacheField name="APCP - surface" numFmtId="0">
      <sharedItems containsSemiMixedTypes="0" containsString="0" containsNumber="1" minValue="0" maxValue="9.125"/>
    </cacheField>
    <cacheField name="APCP - surface2" numFmtId="0">
      <sharedItems containsSemiMixedTypes="0" containsString="0" containsNumber="1" minValue="1.8125" maxValue="44.75"/>
    </cacheField>
    <cacheField name="ACPCP - surface" numFmtId="0">
      <sharedItems containsSemiMixedTypes="0" containsString="0" containsNumber="1" minValue="0" maxValue="8.5"/>
    </cacheField>
    <cacheField name="ACPCP - surface2" numFmtId="0">
      <sharedItems containsSemiMixedTypes="0" containsString="0" containsNumber="1" minValue="1.8125" maxValue="32.125"/>
    </cacheField>
    <cacheField name="CSNOW - surface" numFmtId="0">
      <sharedItems containsSemiMixedTypes="0" containsString="0" containsNumber="1" containsInteger="1" minValue="0" maxValue="0"/>
    </cacheField>
    <cacheField name="CICEP - surface" numFmtId="0">
      <sharedItems containsSemiMixedTypes="0" containsString="0" containsNumber="1" containsInteger="1" minValue="0" maxValue="0"/>
    </cacheField>
    <cacheField name="CFRZR - surface" numFmtId="0">
      <sharedItems containsSemiMixedTypes="0" containsString="0" containsNumber="1" containsInteger="1" minValue="0" maxValue="0"/>
    </cacheField>
    <cacheField name="CRAIN - surface" numFmtId="0">
      <sharedItems containsSemiMixedTypes="0" containsString="0" containsNumber="1" containsInteger="1" minValue="0" maxValue="1"/>
    </cacheField>
    <cacheField name="CSNOW - surface2" numFmtId="0">
      <sharedItems containsSemiMixedTypes="0" containsString="0" containsNumber="1" containsInteger="1" minValue="0" maxValue="0"/>
    </cacheField>
    <cacheField name="CICEP - surface2" numFmtId="0">
      <sharedItems containsSemiMixedTypes="0" containsString="0" containsNumber="1" containsInteger="1" minValue="0" maxValue="0"/>
    </cacheField>
    <cacheField name="CFRZR - surface2" numFmtId="0">
      <sharedItems containsSemiMixedTypes="0" containsString="0" containsNumber="1" containsInteger="1" minValue="0" maxValue="0"/>
    </cacheField>
    <cacheField name="CRAIN - surface2" numFmtId="0">
      <sharedItems containsSemiMixedTypes="0" containsString="0" containsNumber="1" containsInteger="1" minValue="0" maxValue="1"/>
    </cacheField>
    <cacheField name="SUNSD - surface" numFmtId="0">
      <sharedItems containsSemiMixedTypes="0" containsString="0" containsNumber="1" containsInteger="1" minValue="0" maxValue="21600"/>
    </cacheField>
    <cacheField name="LFTX - surface" numFmtId="0">
      <sharedItems containsSemiMixedTypes="0" containsString="0" containsNumber="1" minValue="-2.1637" maxValue="12.9091"/>
    </cacheField>
    <cacheField name="CAPE - surface" numFmtId="0">
      <sharedItems containsSemiMixedTypes="0" containsString="0" containsNumber="1" containsInteger="1" minValue="0" maxValue="698"/>
    </cacheField>
    <cacheField name="CIN - surface" numFmtId="0">
      <sharedItems containsSemiMixedTypes="0" containsString="0" containsNumber="1" minValue="-66.785499999999999" maxValue="0.17211899999999999"/>
    </cacheField>
    <cacheField name="LCDC - low_cloud_layer" numFmtId="0">
      <sharedItems containsSemiMixedTypes="0" containsString="0" containsNumber="1" minValue="0" maxValue="100"/>
    </cacheField>
    <cacheField name="LCDC - low_cloud_layer2" numFmtId="0">
      <sharedItems containsSemiMixedTypes="0" containsString="0" containsNumber="1" minValue="0" maxValue="100"/>
    </cacheField>
    <cacheField name="MCDC - middle_cloud_layer" numFmtId="0">
      <sharedItems containsSemiMixedTypes="0" containsString="0" containsNumber="1" minValue="0" maxValue="100"/>
    </cacheField>
    <cacheField name="MCDC - middle_cloud_layer2" numFmtId="0">
      <sharedItems containsSemiMixedTypes="0" containsString="0" containsNumber="1" minValue="0" maxValue="100"/>
    </cacheField>
    <cacheField name="HCDC - high_cloud_layer" numFmtId="0">
      <sharedItems containsSemiMixedTypes="0" containsString="0" containsNumber="1" minValue="0" maxValue="100"/>
    </cacheField>
    <cacheField name="HCDC - high_cloud_layer2" numFmtId="0">
      <sharedItems containsSemiMixedTypes="0" containsString="0" containsNumber="1" minValue="0" maxValue="100"/>
    </cacheField>
    <cacheField name="HLCY - 3000-0_m_above_ground" numFmtId="0">
      <sharedItems containsSemiMixedTypes="0" containsString="0" containsNumber="1" minValue="-51.104599999999998" maxValue="245.905"/>
    </cacheField>
    <cacheField name="HGT - 0C_isotherm" numFmtId="0">
      <sharedItems containsSemiMixedTypes="0" containsString="0" containsNumber="1" minValue="659.52" maxValue="2858.56"/>
    </cacheField>
    <cacheField name="RH - 0C_isotherm" numFmtId="0">
      <sharedItems containsSemiMixedTypes="0" containsString="0" containsNumber="1" minValue="47" maxValue="100"/>
    </cacheField>
    <cacheField name="ICEC - surface" numFmtId="0">
      <sharedItems containsSemiMixedTypes="0" containsString="0" containsNumber="1" containsInteger="1" minValue="0" maxValue="0"/>
    </cacheField>
    <cacheField name=" 1" numFmtId="0">
      <sharedItems containsSemiMixedTypes="0" containsString="0" containsNumber="1" containsInteger="1" minValue="2" maxValue="4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x v="0"/>
    <n v="100285"/>
    <n v="8577.98"/>
    <n v="11.9001"/>
    <n v="11757.4"/>
    <n v="209.40799999999999"/>
    <n v="90.1"/>
    <n v="39.1"/>
    <n v="-0.16264400000000001"/>
    <n v="17.411000000000001"/>
    <n v="19.382000000000001"/>
    <n v="1.28763E-4"/>
    <n v="9187.32"/>
    <n v="226.892"/>
    <n v="99"/>
    <n v="99.9"/>
    <n v="0.22087300000000001"/>
    <n v="14.581899999999999"/>
    <n v="18.033200000000001"/>
    <n v="6.9231200000000002E-5"/>
    <n v="7208.27"/>
    <n v="243.286"/>
    <n v="100"/>
    <n v="100"/>
    <n v="-8.5244100000000003E-2"/>
    <n v="14.3193"/>
    <n v="12.1"/>
    <n v="1.19653E-4"/>
    <n v="5576.23"/>
    <n v="255.39099999999999"/>
    <n v="96"/>
    <n v="82.7"/>
    <n v="-0.114789"/>
    <n v="11.8919"/>
    <n v="11.5146"/>
    <n v="7.6562699999999998E-5"/>
    <n v="4190.5600000000004"/>
    <n v="263.75"/>
    <n v="72.5"/>
    <n v="0.3"/>
    <n v="-0.55211500000000002"/>
    <n v="9.4856200000000008"/>
    <n v="10.6517"/>
    <n v="4.8321400000000001E-5"/>
    <n v="2981.08"/>
    <n v="272.03899999999999"/>
    <n v="63.3"/>
    <n v="0"/>
    <n v="-0.89216799999999996"/>
    <n v="5.7313000000000001"/>
    <n v="7.5693599999999996"/>
    <n v="1.01945E-4"/>
    <n v="1396.42"/>
    <n v="283.36900000000003"/>
    <n v="65.099999999999994"/>
    <n v="0"/>
    <n v="-0.49756800000000001"/>
    <n v="2.0417900000000002"/>
    <n v="10.671200000000001"/>
    <n v="1.9006700000000001E-4"/>
    <n v="687.63699999999994"/>
    <n v="286.95499999999998"/>
    <n v="85.6"/>
    <n v="0"/>
    <n v="6.2946799999999997E-2"/>
    <n v="2.71035"/>
    <n v="13.287599999999999"/>
    <n v="1.5256800000000001E-4"/>
    <n v="461.88600000000002"/>
    <n v="288.23500000000001"/>
    <n v="90.4"/>
    <n v="0.1"/>
    <n v="0.161885"/>
    <n v="1.5878300000000001"/>
    <n v="13.3131"/>
    <n v="1.1997699999999999E-4"/>
    <n v="3"/>
    <n v="240.744"/>
    <n v="289.80200000000002"/>
    <n v="86.8"/>
    <n v="0"/>
    <n v="0.18671599999999999"/>
    <n v="0.10902299999999999"/>
    <n v="11.268000000000001"/>
    <n v="1.49772E-4"/>
    <n v="290.45800000000003"/>
    <n v="86.3"/>
    <n v="0"/>
    <n v="0.16755300000000001"/>
    <n v="-0.207288"/>
    <n v="6.3879900000000003"/>
    <n v="1.5949599999999999E-4"/>
    <n v="24.191400000000002"/>
    <n v="55.5794"/>
    <n v="288.92500000000001"/>
    <n v="0"/>
    <n v="18.792000000000002"/>
    <n v="290.33"/>
    <n v="288.05900000000003"/>
    <n v="86.6"/>
    <n v="-0.39705200000000002"/>
    <n v="6.3730099999999998"/>
    <n v="-13.3"/>
    <n v="5.7903999999999996E-4"/>
    <n v="5.7919999999999998E-4"/>
    <n v="1.6899999999999999E-4"/>
    <n v="1.6919999999999999E-4"/>
    <n v="1.8125"/>
    <n v="1.8125"/>
    <n v="1.8125"/>
    <n v="1.8125"/>
    <n v="0"/>
    <n v="0"/>
    <n v="0"/>
    <n v="1"/>
    <n v="0"/>
    <n v="0"/>
    <n v="0"/>
    <n v="1"/>
    <n v="0"/>
    <n v="-2.0823"/>
    <n v="698"/>
    <n v="-8.3944299999999998"/>
    <n v="1"/>
    <n v="0"/>
    <n v="100"/>
    <n v="92"/>
    <n v="100"/>
    <n v="100"/>
    <n v="57.0852"/>
    <n v="2858.56"/>
    <n v="59.9"/>
    <n v="0"/>
    <n v="2"/>
  </r>
  <r>
    <x v="1"/>
    <n v="100370"/>
    <n v="24135"/>
    <n v="9.9076699999999995"/>
    <n v="11753.3"/>
    <n v="209.80199999999999"/>
    <n v="88.3"/>
    <n v="35.299999999999997"/>
    <n v="-2.9205100000000001E-2"/>
    <n v="18.798100000000002"/>
    <n v="22.088899999999999"/>
    <n v="5.876E-5"/>
    <n v="9184.09"/>
    <n v="226.76"/>
    <n v="100"/>
    <n v="100"/>
    <n v="0.34833599999999998"/>
    <n v="13.478"/>
    <n v="21.865200000000002"/>
    <n v="9.4705599999999997E-5"/>
    <n v="7207.89"/>
    <n v="242.99199999999999"/>
    <n v="100"/>
    <n v="99.7"/>
    <n v="-0.12293900000000001"/>
    <n v="9.6783199999999994"/>
    <n v="12.9053"/>
    <n v="7.9491200000000002E-5"/>
    <n v="5578.39"/>
    <n v="255.37"/>
    <n v="99"/>
    <n v="100"/>
    <n v="-0.27748400000000001"/>
    <n v="9.9970800000000004"/>
    <n v="9.0654699999999995"/>
    <n v="2.3597399999999999E-4"/>
    <n v="4192.6099999999997"/>
    <n v="262.88799999999998"/>
    <n v="88.3"/>
    <n v="32.799999999999997"/>
    <n v="0.50393200000000005"/>
    <n v="5.4814400000000001"/>
    <n v="11.478400000000001"/>
    <n v="2.7554799999999999E-5"/>
    <n v="2984.88"/>
    <n v="271.92599999999999"/>
    <n v="66.900000000000006"/>
    <n v="0"/>
    <n v="-0.371506"/>
    <n v="2.6596600000000001"/>
    <n v="6.3550599999999999"/>
    <n v="-2.42334E-6"/>
    <n v="1401.8"/>
    <n v="282.90199999999999"/>
    <n v="65.7"/>
    <n v="0"/>
    <n v="-0.212451"/>
    <n v="2.7423500000000001"/>
    <n v="10.835599999999999"/>
    <n v="2.4931399999999999E-4"/>
    <n v="694.08299999999997"/>
    <n v="286.68099999999998"/>
    <n v="77.400000000000006"/>
    <n v="0"/>
    <n v="0.25145299999999998"/>
    <n v="3.16852"/>
    <n v="10.5862"/>
    <n v="3.08991E-4"/>
    <n v="468.608"/>
    <n v="288.01400000000001"/>
    <n v="84.9"/>
    <n v="0"/>
    <n v="0.315104"/>
    <n v="2.3207"/>
    <n v="10.8505"/>
    <n v="2.55278E-4"/>
    <n v="3"/>
    <n v="247.714"/>
    <n v="289.483"/>
    <n v="86.5"/>
    <n v="0"/>
    <n v="0.28851399999999999"/>
    <n v="0.59492400000000001"/>
    <n v="9.8135999999999992"/>
    <n v="2.16648E-4"/>
    <n v="290.39400000000001"/>
    <n v="86.6"/>
    <n v="0"/>
    <n v="0.15030499999999999"/>
    <n v="-0.42378900000000003"/>
    <n v="5.1774100000000001"/>
    <n v="1.9183500000000001E-4"/>
    <n v="31.465599999999998"/>
    <n v="55.5794"/>
    <n v="288.81799999999998"/>
    <n v="0"/>
    <n v="18.6126"/>
    <n v="289.96899999999999"/>
    <n v="287.97500000000002"/>
    <n v="88.2"/>
    <n v="-0.51830799999999999"/>
    <n v="5.2160799999999998"/>
    <n v="-50"/>
    <n v="0"/>
    <n v="0"/>
    <n v="2.1928E-4"/>
    <n v="2.1919999999999999E-4"/>
    <n v="4.75"/>
    <n v="4.75"/>
    <n v="4.75"/>
    <n v="4.75"/>
    <n v="0"/>
    <n v="0"/>
    <n v="0"/>
    <n v="0"/>
    <n v="0"/>
    <n v="0"/>
    <n v="0"/>
    <n v="1"/>
    <n v="900"/>
    <n v="-2.1334599999999999"/>
    <n v="626"/>
    <n v="-6.9778399999999996"/>
    <n v="0.8"/>
    <n v="0.5"/>
    <n v="100"/>
    <n v="96"/>
    <n v="100"/>
    <n v="100"/>
    <n v="33.363500000000002"/>
    <n v="2830.72"/>
    <n v="65.099999999999994"/>
    <n v="0"/>
    <n v="3"/>
  </r>
  <r>
    <x v="2"/>
    <n v="100498"/>
    <n v="4495.2299999999996"/>
    <n v="9.10304"/>
    <n v="11762.8"/>
    <n v="209.4"/>
    <n v="93.6"/>
    <n v="35.299999999999997"/>
    <n v="-0.16424900000000001"/>
    <n v="16.719100000000001"/>
    <n v="22.255199999999999"/>
    <n v="9.7135900000000006E-5"/>
    <n v="9194.42"/>
    <n v="226.517"/>
    <n v="88.3"/>
    <n v="17.100000000000001"/>
    <n v="-0.16895299999999999"/>
    <n v="12.3908"/>
    <n v="22.8827"/>
    <n v="7.6361099999999997E-7"/>
    <n v="7216.3"/>
    <n v="243.03399999999999"/>
    <n v="93.4"/>
    <n v="14.9"/>
    <n v="6.9000000000000006E-2"/>
    <n v="6.1139599999999996"/>
    <n v="13.3255"/>
    <n v="3.5960800000000003E-5"/>
    <n v="5586.98"/>
    <n v="255.44900000000001"/>
    <n v="99.4"/>
    <n v="100"/>
    <n v="-0.64055499999999999"/>
    <n v="8.0473300000000005"/>
    <n v="10.553900000000001"/>
    <n v="3.1830299999999998E-4"/>
    <n v="4199.29"/>
    <n v="263.755"/>
    <n v="91.6"/>
    <n v="44"/>
    <n v="-2.5966800000000002E-2"/>
    <n v="5.2686000000000002"/>
    <n v="15.187900000000001"/>
    <n v="2.8530500000000001E-5"/>
    <n v="2992.29"/>
    <n v="270.93900000000002"/>
    <n v="83.9"/>
    <n v="5"/>
    <n v="-1.1024700000000001"/>
    <n v="1.3419700000000001"/>
    <n v="8.9669799999999995"/>
    <n v="1.53805E-4"/>
    <n v="1413.25"/>
    <n v="282.41300000000001"/>
    <n v="77.7"/>
    <n v="0"/>
    <n v="-0.67408599999999996"/>
    <n v="0.53889399999999998"/>
    <n v="11.5296"/>
    <n v="1.98648E-4"/>
    <n v="705.81"/>
    <n v="286.73399999999998"/>
    <n v="80.7"/>
    <n v="0"/>
    <n v="9.6832000000000001E-2"/>
    <n v="0.65601100000000001"/>
    <n v="10.8947"/>
    <n v="1.9724099999999999E-4"/>
    <n v="480.21"/>
    <n v="288.31400000000002"/>
    <n v="80.599999999999994"/>
    <n v="0"/>
    <n v="0.269173"/>
    <n v="0.590723"/>
    <n v="10.9544"/>
    <n v="1.7625400000000001E-4"/>
    <n v="3"/>
    <n v="259.16800000000001"/>
    <n v="289.85700000000003"/>
    <n v="80.8"/>
    <n v="0"/>
    <n v="0.273345"/>
    <n v="-0.13733899999999999"/>
    <n v="9.6120999999999999"/>
    <n v="1.9065900000000001E-4"/>
    <n v="291.30399999999997"/>
    <n v="79.5"/>
    <n v="0"/>
    <n v="0.16169900000000001"/>
    <n v="-0.23315900000000001"/>
    <n v="6.0037000000000003"/>
    <n v="1.8667099999999999E-4"/>
    <n v="42.395699999999998"/>
    <n v="55.5794"/>
    <n v="291.7"/>
    <n v="0"/>
    <n v="103.611"/>
    <n v="291.48899999999998"/>
    <n v="287.92399999999998"/>
    <n v="79.400000000000006"/>
    <n v="-0.293962"/>
    <n v="5.87547"/>
    <n v="-6.1035199999999998E-6"/>
    <n v="7.404E-4"/>
    <n v="7.3999999999999999E-4"/>
    <n v="1.3536000000000001E-4"/>
    <n v="1.3520000000000001E-4"/>
    <n v="1.5"/>
    <n v="6.1875"/>
    <n v="1.5"/>
    <n v="6.1875"/>
    <n v="0"/>
    <n v="0"/>
    <n v="0"/>
    <n v="1"/>
    <n v="0"/>
    <n v="0"/>
    <n v="0"/>
    <n v="1"/>
    <n v="10800"/>
    <n v="-2.1637"/>
    <n v="607"/>
    <n v="-5.8773200000000001"/>
    <n v="31.2"/>
    <n v="3.5"/>
    <n v="100"/>
    <n v="100"/>
    <n v="100"/>
    <n v="100"/>
    <n v="20.059899999999999"/>
    <n v="2731.84"/>
    <n v="75.7"/>
    <n v="0"/>
    <n v="4"/>
  </r>
  <r>
    <x v="3"/>
    <n v="100538"/>
    <n v="11189.6"/>
    <n v="7.2000099999999998"/>
    <n v="11761.6"/>
    <n v="211.34800000000001"/>
    <n v="57.8"/>
    <n v="1.7"/>
    <n v="-7.8644500000000006E-2"/>
    <n v="14.087"/>
    <n v="19.644100000000002"/>
    <n v="1.4177499999999999E-4"/>
    <n v="9195.2999999999993"/>
    <n v="226.64500000000001"/>
    <n v="100"/>
    <n v="100"/>
    <n v="-0.57047899999999996"/>
    <n v="5.3991300000000004"/>
    <n v="22.236799999999999"/>
    <n v="-6.9962200000000006E-5"/>
    <n v="7218.34"/>
    <n v="243.05099999999999"/>
    <n v="87.8"/>
    <n v="8.9"/>
    <n v="0.142873"/>
    <n v="4.8284599999999998"/>
    <n v="14.7682"/>
    <n v="1.7461199999999999E-4"/>
    <n v="5587.96"/>
    <n v="255.494"/>
    <n v="99.6"/>
    <n v="83.1"/>
    <n v="-0.19006799999999999"/>
    <n v="5.6684299999999999"/>
    <n v="14.4579"/>
    <n v="1.8249100000000001E-4"/>
    <n v="4199.0200000000004"/>
    <n v="264.14"/>
    <n v="94.5"/>
    <n v="93.2"/>
    <n v="-0.51004499999999997"/>
    <n v="7.0302199999999999"/>
    <n v="16.217400000000001"/>
    <n v="1.43356E-4"/>
    <n v="2988.83"/>
    <n v="271.31299999999999"/>
    <n v="96.9"/>
    <n v="78.599999999999994"/>
    <n v="-0.43425000000000002"/>
    <n v="9.1118199999999996E-2"/>
    <n v="15.676"/>
    <n v="8.1624400000000004E-5"/>
    <n v="1415.2"/>
    <n v="281.791"/>
    <n v="74.2"/>
    <n v="1"/>
    <n v="-0.42487799999999998"/>
    <n v="0.86088100000000001"/>
    <n v="8.4293700000000005"/>
    <n v="1.5316400000000001E-4"/>
    <n v="708.66"/>
    <n v="286.57499999999999"/>
    <n v="72.400000000000006"/>
    <n v="0"/>
    <n v="-0.20352000000000001"/>
    <n v="0.894258"/>
    <n v="8.3707999999999991"/>
    <n v="1.9413399999999999E-4"/>
    <n v="483.351"/>
    <n v="288.065"/>
    <n v="75.099999999999994"/>
    <n v="0"/>
    <n v="-8.6040000000000005E-2"/>
    <n v="1.02834"/>
    <n v="7.7604199999999999"/>
    <n v="2.5662599999999998E-4"/>
    <n v="3"/>
    <n v="262.48200000000003"/>
    <n v="289.90300000000002"/>
    <n v="72.8"/>
    <n v="0"/>
    <n v="1.9894499999999999E-2"/>
    <n v="1.0134399999999999"/>
    <n v="7.1496500000000003"/>
    <n v="2.7590600000000002E-4"/>
    <n v="291.31700000000001"/>
    <n v="72.900000000000006"/>
    <n v="0"/>
    <n v="0.11607099999999999"/>
    <n v="0.53132100000000004"/>
    <n v="4.6978099999999996"/>
    <n v="2.32017E-4"/>
    <n v="45.772500000000001"/>
    <n v="55.5794"/>
    <n v="291.56200000000001"/>
    <n v="0"/>
    <n v="103.259"/>
    <n v="291.29199999999997"/>
    <n v="286.61700000000002"/>
    <n v="74.2"/>
    <n v="0.48676799999999998"/>
    <n v="4.6160800000000002"/>
    <n v="-13.3"/>
    <n v="2.8288E-4"/>
    <n v="2.832E-4"/>
    <n v="2.1693999999999999E-4"/>
    <n v="2.1800000000000001E-4"/>
    <n v="4.6875"/>
    <n v="9.4375"/>
    <n v="4.6875"/>
    <n v="9.4375"/>
    <n v="0"/>
    <n v="0"/>
    <n v="0"/>
    <n v="1"/>
    <n v="0"/>
    <n v="0"/>
    <n v="0"/>
    <n v="1"/>
    <n v="20791"/>
    <n v="-0.87336899999999995"/>
    <n v="247"/>
    <n v="-14.779"/>
    <n v="99.1"/>
    <n v="36.4"/>
    <n v="100"/>
    <n v="100"/>
    <n v="100"/>
    <n v="100"/>
    <n v="90.969499999999996"/>
    <n v="2662.24"/>
    <n v="97.1"/>
    <n v="0"/>
    <n v="5"/>
  </r>
  <r>
    <x v="4"/>
    <n v="100640"/>
    <n v="24135"/>
    <n v="7.0281399999999996"/>
    <n v="11771.9"/>
    <n v="210.41200000000001"/>
    <n v="62"/>
    <n v="0"/>
    <n v="-9.7940399999999997E-2"/>
    <n v="11.2849"/>
    <n v="20.2959"/>
    <n v="9.0056799999999995E-5"/>
    <n v="9200.49"/>
    <n v="227.07"/>
    <n v="76.599999999999994"/>
    <n v="12.4"/>
    <n v="-1.33867E-2"/>
    <n v="-0.83914800000000001"/>
    <n v="21.807500000000001"/>
    <n v="-5.3513900000000003E-5"/>
    <n v="7223.2"/>
    <n v="242.70400000000001"/>
    <n v="98.9"/>
    <n v="82.8"/>
    <n v="4.9626999999999998E-2"/>
    <n v="2.6657199999999999"/>
    <n v="18.804600000000001"/>
    <n v="-8.5137900000000007E-6"/>
    <n v="5595.92"/>
    <n v="255.483"/>
    <n v="62.9"/>
    <n v="0.1"/>
    <n v="6.7785200000000004E-2"/>
    <n v="2.7384900000000001"/>
    <n v="13.054399999999999"/>
    <n v="1.2362899999999999E-4"/>
    <n v="4207.05"/>
    <n v="264.15199999999999"/>
    <n v="77.8"/>
    <n v="3.7"/>
    <n v="3.91016E-2"/>
    <n v="3.8461099999999999"/>
    <n v="13.590400000000001"/>
    <n v="1.06767E-4"/>
    <n v="2997.78"/>
    <n v="270.81599999999997"/>
    <n v="96.1"/>
    <n v="18.5"/>
    <n v="-0.119869"/>
    <n v="3.73237"/>
    <n v="11.856"/>
    <n v="9.3255600000000002E-5"/>
    <n v="1422.9"/>
    <n v="281.66500000000002"/>
    <n v="84.3"/>
    <n v="0"/>
    <n v="-0.312664"/>
    <n v="-1.61534"/>
    <n v="8.9056099999999994"/>
    <n v="1.9662799999999999E-4"/>
    <n v="716.78700000000003"/>
    <n v="286.43299999999999"/>
    <n v="76.3"/>
    <n v="0"/>
    <n v="-0.184391"/>
    <n v="-2.4654799999999999"/>
    <n v="7.3340800000000002"/>
    <n v="2.3246200000000001E-4"/>
    <n v="491.49400000000003"/>
    <n v="288.02800000000002"/>
    <n v="74.2"/>
    <n v="0"/>
    <n v="-0.10725"/>
    <n v="-2.53098"/>
    <n v="7.2889600000000003"/>
    <n v="2.6569300000000001E-4"/>
    <n v="3"/>
    <n v="270.75"/>
    <n v="289.63499999999999"/>
    <n v="72.3"/>
    <n v="0"/>
    <n v="1.5511199999999999E-2"/>
    <n v="-2.7090100000000001"/>
    <n v="7.0649300000000004"/>
    <n v="3.1763899999999999E-4"/>
    <n v="290.70800000000003"/>
    <n v="75.5"/>
    <n v="0"/>
    <n v="7.4498499999999995E-2"/>
    <n v="-1.9581500000000001"/>
    <n v="3.5415000000000001"/>
    <n v="3.1134000000000001E-4"/>
    <n v="54.447699999999998"/>
    <n v="55.5794"/>
    <n v="289.52300000000002"/>
    <n v="0"/>
    <n v="43.762599999999999"/>
    <n v="290.36200000000002"/>
    <n v="286.55900000000003"/>
    <n v="78.3"/>
    <n v="-1.94326"/>
    <n v="3.4333399999999998"/>
    <n v="-50"/>
    <n v="0"/>
    <n v="0"/>
    <n v="3.1755999999999999E-4"/>
    <n v="3.1760000000000002E-4"/>
    <n v="3.4375"/>
    <n v="12.875"/>
    <n v="3.4375"/>
    <n v="12.875"/>
    <n v="0"/>
    <n v="0"/>
    <n v="0"/>
    <n v="0"/>
    <n v="0"/>
    <n v="0"/>
    <n v="0"/>
    <n v="1"/>
    <n v="10736"/>
    <n v="-0.41481899999999999"/>
    <n v="186"/>
    <n v="-21.7257"/>
    <n v="18.899999999999999"/>
    <n v="77.3"/>
    <n v="100"/>
    <n v="62.2"/>
    <n v="100"/>
    <n v="100"/>
    <n v="99.961699999999993"/>
    <n v="2633.44"/>
    <n v="94.3"/>
    <n v="0"/>
    <n v="6"/>
  </r>
  <r>
    <x v="5"/>
    <n v="100838"/>
    <n v="23803.8"/>
    <n v="12.310499999999999"/>
    <n v="11790.3"/>
    <n v="212.43799999999999"/>
    <n v="40.799999999999997"/>
    <n v="0"/>
    <n v="-2.6084E-2"/>
    <n v="9.5537500000000009"/>
    <n v="18.6128"/>
    <n v="1.20013E-4"/>
    <n v="9213.85"/>
    <n v="226.161"/>
    <n v="100"/>
    <n v="100"/>
    <n v="5.3083999999999999E-2"/>
    <n v="-3.0491700000000002"/>
    <n v="21.244800000000001"/>
    <n v="1.6912E-5"/>
    <n v="7240.09"/>
    <n v="242.947"/>
    <n v="100"/>
    <n v="100"/>
    <n v="-0.52649999999999997"/>
    <n v="-1.4383900000000001"/>
    <n v="17.027699999999999"/>
    <n v="6.3983800000000002E-5"/>
    <n v="5611.31"/>
    <n v="255.065"/>
    <n v="98"/>
    <n v="98.2"/>
    <n v="0.15078900000000001"/>
    <n v="-6.7609900000000001E-2"/>
    <n v="13.642300000000001"/>
    <n v="1.14017E-4"/>
    <n v="4224.92"/>
    <n v="263.827"/>
    <n v="94"/>
    <n v="60.1"/>
    <n v="0.15682199999999999"/>
    <n v="-0.74391399999999996"/>
    <n v="11.164300000000001"/>
    <n v="1.0808E-4"/>
    <n v="3015"/>
    <n v="271.10399999999998"/>
    <n v="97.9"/>
    <n v="79.3"/>
    <n v="7.3986300000000005E-2"/>
    <n v="-0.55595499999999998"/>
    <n v="10.4391"/>
    <n v="1.0278800000000001E-4"/>
    <n v="1440.01"/>
    <n v="281.63099999999997"/>
    <n v="83.5"/>
    <n v="4.4000000000000004"/>
    <n v="-0.26647300000000002"/>
    <n v="-2.50217"/>
    <n v="11.366099999999999"/>
    <n v="1.52986E-4"/>
    <n v="733.78499999999997"/>
    <n v="286.60899999999998"/>
    <n v="74.099999999999994"/>
    <n v="0.2"/>
    <n v="-0.22223799999999999"/>
    <n v="-5.1909000000000001"/>
    <n v="11.716900000000001"/>
    <n v="1.5106399999999999E-4"/>
    <n v="508.363"/>
    <n v="288.221"/>
    <n v="71.599999999999994"/>
    <n v="0"/>
    <n v="-0.15327099999999999"/>
    <n v="-6.2015000000000002"/>
    <n v="12.098000000000001"/>
    <n v="1.7633300000000001E-4"/>
    <n v="3"/>
    <n v="287.548"/>
    <n v="289.61900000000003"/>
    <n v="72.400000000000006"/>
    <n v="0"/>
    <n v="-2.5135299999999999E-2"/>
    <n v="-7.02027"/>
    <n v="10.8973"/>
    <n v="2.7314899999999998E-4"/>
    <n v="290.79399999999998"/>
    <n v="72.900000000000006"/>
    <n v="0"/>
    <n v="9.7523899999999997E-2"/>
    <n v="-4.1557500000000003"/>
    <n v="6.1769299999999996"/>
    <n v="3.7250299999999999E-4"/>
    <n v="71.199799999999996"/>
    <n v="55.5794"/>
    <n v="289.03399999999999"/>
    <n v="0"/>
    <n v="76.730199999999996"/>
    <n v="290.52199999999999"/>
    <n v="286.21800000000002"/>
    <n v="75.8"/>
    <n v="-3.9119999999999999"/>
    <n v="5.7454299999999998"/>
    <n v="-49"/>
    <n v="4.4320000000000003E-5"/>
    <n v="4.4799999999999998E-5"/>
    <n v="3.9384000000000001E-4"/>
    <n v="3.9399999999999998E-4"/>
    <n v="8.5"/>
    <n v="17.9375"/>
    <n v="8.5"/>
    <n v="17.9375"/>
    <n v="0"/>
    <n v="0"/>
    <n v="0"/>
    <n v="0"/>
    <n v="0"/>
    <n v="0"/>
    <n v="0"/>
    <n v="1"/>
    <n v="11948"/>
    <n v="-0.434558"/>
    <n v="144"/>
    <n v="-28.981100000000001"/>
    <n v="89.5"/>
    <n v="59.5"/>
    <n v="100"/>
    <n v="77.599999999999994"/>
    <n v="100"/>
    <n v="100"/>
    <n v="68.152600000000007"/>
    <n v="2654.72"/>
    <n v="99"/>
    <n v="0"/>
    <n v="7"/>
  </r>
  <r>
    <x v="6"/>
    <n v="101083"/>
    <n v="24134.7"/>
    <n v="15.1082"/>
    <n v="11812.1"/>
    <n v="214.166"/>
    <n v="29.3"/>
    <n v="0"/>
    <n v="0.113635"/>
    <n v="8.3332899999999999"/>
    <n v="13.3688"/>
    <n v="5.8215599999999999E-5"/>
    <n v="9231.7099999999991"/>
    <n v="226.17699999999999"/>
    <n v="100"/>
    <n v="100"/>
    <n v="-5.55176E-2"/>
    <n v="-3.4750999999999999"/>
    <n v="17.189499999999999"/>
    <n v="5.6806299999999999E-5"/>
    <n v="7257.64"/>
    <n v="242.80600000000001"/>
    <n v="100"/>
    <n v="100"/>
    <n v="-0.65597300000000003"/>
    <n v="-2.2621000000000002"/>
    <n v="15.8619"/>
    <n v="5.0547400000000003E-5"/>
    <n v="5631.02"/>
    <n v="254.73"/>
    <n v="99.5"/>
    <n v="100"/>
    <n v="-7.25137E-2"/>
    <n v="-2.4450400000000001"/>
    <n v="14.9427"/>
    <n v="8.3031199999999999E-5"/>
    <n v="4244.68"/>
    <n v="264.26400000000001"/>
    <n v="85.9"/>
    <n v="6.3"/>
    <n v="-6.3502000000000003E-2"/>
    <n v="-2.2842600000000002"/>
    <n v="12.1097"/>
    <n v="6.8388700000000005E-5"/>
    <n v="3033.62"/>
    <n v="271.27699999999999"/>
    <n v="93.5"/>
    <n v="5.3"/>
    <n v="-4.9263700000000001E-2"/>
    <n v="-2.2033900000000002"/>
    <n v="8.8883100000000006"/>
    <n v="1.0862E-4"/>
    <n v="1458.12"/>
    <n v="281.45699999999999"/>
    <n v="85.6"/>
    <n v="0"/>
    <n v="0.18063299999999999"/>
    <n v="-5.2576499999999999"/>
    <n v="11.639099999999999"/>
    <n v="1.10031E-4"/>
    <n v="752.83100000000002"/>
    <n v="286.03899999999999"/>
    <n v="78.8"/>
    <n v="0"/>
    <n v="0.22803499999999999"/>
    <n v="-8.3287200000000006"/>
    <n v="13.1846"/>
    <n v="9.5921600000000007E-5"/>
    <n v="527.85799999999995"/>
    <n v="287.548"/>
    <n v="77.3"/>
    <n v="0"/>
    <n v="0.13886200000000001"/>
    <n v="-10.815"/>
    <n v="14.6089"/>
    <n v="1.06387E-4"/>
    <n v="3"/>
    <n v="307.666"/>
    <n v="288.63099999999997"/>
    <n v="81.7"/>
    <n v="0"/>
    <n v="9.4485799999999995E-2"/>
    <n v="-11.9048"/>
    <n v="12.0898"/>
    <n v="1.4592199999999999E-4"/>
    <n v="290.18200000000002"/>
    <n v="79"/>
    <n v="0"/>
    <n v="0.11280999999999999"/>
    <n v="-8.7898899999999998"/>
    <n v="8.2684499999999996"/>
    <n v="3.0828000000000002E-4"/>
    <n v="91.9221"/>
    <n v="55.5794"/>
    <n v="288.654"/>
    <n v="0"/>
    <n v="65.449100000000001"/>
    <n v="290.04000000000002"/>
    <n v="286.851"/>
    <n v="81.400000000000006"/>
    <n v="-7.1456900000000001"/>
    <n v="6.4970100000000004"/>
    <n v="-50"/>
    <n v="1.36E-5"/>
    <n v="1.36E-5"/>
    <n v="2.0044E-4"/>
    <n v="2.0039999999999999E-4"/>
    <n v="2.125"/>
    <n v="20.125"/>
    <n v="2.125"/>
    <n v="20.125"/>
    <n v="0"/>
    <n v="0"/>
    <n v="0"/>
    <n v="0"/>
    <n v="0"/>
    <n v="0"/>
    <n v="0"/>
    <n v="1"/>
    <n v="0"/>
    <n v="-0.92485499999999998"/>
    <n v="173"/>
    <n v="-17.992799999999999"/>
    <n v="8.6999999999999993"/>
    <n v="58.2"/>
    <n v="100"/>
    <n v="100"/>
    <n v="100"/>
    <n v="100"/>
    <n v="94.967299999999994"/>
    <n v="2691.2"/>
    <n v="95.2"/>
    <n v="0"/>
    <n v="8"/>
  </r>
  <r>
    <x v="7"/>
    <n v="101201"/>
    <n v="4983.6000000000004"/>
    <n v="12.6013"/>
    <n v="11830.1"/>
    <n v="215.44300000000001"/>
    <n v="20.7"/>
    <n v="0"/>
    <n v="0.14825199999999999"/>
    <n v="4.0253399999999999"/>
    <n v="5.1519000000000004"/>
    <n v="1.2294000000000001E-4"/>
    <n v="9240.44"/>
    <n v="225.852"/>
    <n v="100"/>
    <n v="100"/>
    <n v="-2.47402E-2"/>
    <n v="-8.8923699999999997"/>
    <n v="15.2865"/>
    <n v="8.0832899999999996E-5"/>
    <n v="7268.33"/>
    <n v="242.614"/>
    <n v="99.9"/>
    <n v="99.3"/>
    <n v="-0.56950000000000001"/>
    <n v="-8.9122000000000003"/>
    <n v="10.701000000000001"/>
    <n v="6.3994300000000005E-5"/>
    <n v="5640.02"/>
    <n v="255.744"/>
    <n v="100"/>
    <n v="100"/>
    <n v="-4.16526"/>
    <n v="-4.3967200000000002"/>
    <n v="10.993"/>
    <n v="-7.8438199999999997E-5"/>
    <n v="4249.99"/>
    <n v="264.85000000000002"/>
    <n v="96.2"/>
    <n v="100"/>
    <n v="-4.867"/>
    <n v="-3.0507"/>
    <n v="8.2704500000000003"/>
    <n v="2.2889899999999999E-4"/>
    <n v="3037.23"/>
    <n v="271.65899999999999"/>
    <n v="98.7"/>
    <n v="100"/>
    <n v="-2.1170800000000001"/>
    <n v="-3.08148"/>
    <n v="9.8919899999999998"/>
    <n v="3.87191E-4"/>
    <n v="1464.39"/>
    <n v="280.97800000000001"/>
    <n v="87.7"/>
    <n v="17.3"/>
    <n v="1.48363"/>
    <n v="-8.8530300000000004"/>
    <n v="10.123699999999999"/>
    <n v="3.65621E-5"/>
    <n v="760.17399999999998"/>
    <n v="285.27499999999998"/>
    <n v="87.6"/>
    <n v="10.3"/>
    <n v="1.21644"/>
    <n v="-10.7987"/>
    <n v="9.4300200000000007"/>
    <n v="1.1030400000000001E-4"/>
    <n v="535.76400000000001"/>
    <n v="286.50099999999998"/>
    <n v="89.2"/>
    <n v="9.9"/>
    <n v="0.889903"/>
    <n v="-11.166700000000001"/>
    <n v="9.4819700000000005"/>
    <n v="9.3795900000000001E-5"/>
    <n v="3"/>
    <n v="316.22699999999998"/>
    <n v="287.48500000000001"/>
    <n v="92.2"/>
    <n v="34"/>
    <n v="0.42476599999999998"/>
    <n v="-11.581899999999999"/>
    <n v="6.7990000000000004"/>
    <n v="7.1356800000000001E-5"/>
    <n v="288.642"/>
    <n v="93.3"/>
    <n v="45"/>
    <n v="3.7992400000000003E-2"/>
    <n v="-8.7513000000000005"/>
    <n v="3.5181399999999998"/>
    <n v="2.0868899999999999E-4"/>
    <n v="101.51600000000001"/>
    <n v="55.5794"/>
    <n v="288.29599999999999"/>
    <n v="0"/>
    <n v="18.238600000000002"/>
    <n v="288.82"/>
    <n v="287.79899999999998"/>
    <n v="93.7"/>
    <n v="-6.8207899999999997"/>
    <n v="2.5122100000000001"/>
    <n v="-6.1035199999999998E-6"/>
    <n v="9.3519999999999999E-5"/>
    <n v="9.2880000000000002E-4"/>
    <n v="1.3889999999999999E-4"/>
    <n v="2.02E-4"/>
    <n v="4.375"/>
    <n v="22.3125"/>
    <n v="3"/>
    <n v="20.9375"/>
    <n v="0"/>
    <n v="0"/>
    <n v="0"/>
    <n v="1"/>
    <n v="0"/>
    <n v="0"/>
    <n v="0"/>
    <n v="1"/>
    <n v="0"/>
    <n v="-3.3577700000000002E-2"/>
    <n v="134"/>
    <n v="-10.178699999999999"/>
    <n v="100"/>
    <n v="50.5"/>
    <n v="100"/>
    <n v="100"/>
    <n v="100"/>
    <n v="100"/>
    <n v="120.78700000000001"/>
    <n v="2654.56"/>
    <n v="99.9"/>
    <n v="0"/>
    <n v="9"/>
  </r>
  <r>
    <x v="8"/>
    <n v="101310"/>
    <n v="7675.23"/>
    <n v="12.1152"/>
    <n v="11855.5"/>
    <n v="211.429"/>
    <n v="51.1"/>
    <n v="0"/>
    <n v="-3.82773E-2"/>
    <n v="-15.224"/>
    <n v="-3.8054100000000002"/>
    <n v="2.2864599999999999E-4"/>
    <n v="9252.39"/>
    <n v="225.84"/>
    <n v="100"/>
    <n v="100"/>
    <n v="0.23763300000000001"/>
    <n v="-7.19102"/>
    <n v="12.4323"/>
    <n v="4.08639E-5"/>
    <n v="7278.54"/>
    <n v="242.929"/>
    <n v="100"/>
    <n v="100"/>
    <n v="-0.46448400000000001"/>
    <n v="-7.5627899999999997"/>
    <n v="7.5929900000000004"/>
    <n v="1.4313800000000001E-4"/>
    <n v="5649.13"/>
    <n v="255.315"/>
    <n v="98.3"/>
    <n v="98.8"/>
    <n v="-0.18273400000000001"/>
    <n v="-7.0179499999999999"/>
    <n v="9.6146399999999996"/>
    <n v="8.9713899999999995E-5"/>
    <n v="4260.5"/>
    <n v="264.44600000000003"/>
    <n v="93"/>
    <n v="40"/>
    <n v="0.219613"/>
    <n v="-6.2930299999999999"/>
    <n v="8.17516"/>
    <n v="4.8974599999999997E-5"/>
    <n v="3048.46"/>
    <n v="271.666"/>
    <n v="97.3"/>
    <n v="100"/>
    <n v="-0.22813700000000001"/>
    <n v="-6.0096299999999996"/>
    <n v="10.9742"/>
    <n v="5.1133300000000001E-5"/>
    <n v="1475.19"/>
    <n v="280.55599999999998"/>
    <n v="96.7"/>
    <n v="31.7"/>
    <n v="-1.2538100000000001"/>
    <n v="-7.7857399999999997"/>
    <n v="10.567500000000001"/>
    <n v="1.49159E-4"/>
    <n v="771.75699999999995"/>
    <n v="285.39400000000001"/>
    <n v="89.8"/>
    <n v="5.4"/>
    <n v="-1.44085"/>
    <n v="-9.3504799999999992"/>
    <n v="10.141999999999999"/>
    <n v="2.6669299999999998E-4"/>
    <n v="547.08799999999997"/>
    <n v="287.17099999999999"/>
    <n v="85.1"/>
    <n v="5"/>
    <n v="-1.2039800000000001"/>
    <n v="-10.182700000000001"/>
    <n v="9.3879000000000001"/>
    <n v="2.4375300000000001E-4"/>
    <n v="3"/>
    <n v="326.89999999999998"/>
    <n v="288.84899999999999"/>
    <n v="81"/>
    <n v="5"/>
    <n v="-0.72180699999999998"/>
    <n v="-10.8119"/>
    <n v="7.55708"/>
    <n v="2.2763699999999999E-4"/>
    <n v="290.24200000000002"/>
    <n v="78.7"/>
    <n v="5"/>
    <n v="-0.14398"/>
    <n v="-8.6976800000000001"/>
    <n v="4.4803300000000004"/>
    <n v="3.59141E-4"/>
    <n v="111.053"/>
    <n v="55.5794"/>
    <n v="288.81700000000001"/>
    <n v="0"/>
    <n v="50.334699999999998"/>
    <n v="290.00700000000001"/>
    <n v="287.06900000000002"/>
    <n v="82.8"/>
    <n v="-6.39283"/>
    <n v="2.8491399999999998"/>
    <n v="-6.1035199999999998E-6"/>
    <n v="3.4464000000000001E-4"/>
    <n v="3.592E-4"/>
    <n v="3.1535999999999999E-4"/>
    <n v="5.128E-4"/>
    <n v="5.5"/>
    <n v="27.875"/>
    <n v="3.375"/>
    <n v="24.3125"/>
    <n v="0"/>
    <n v="0"/>
    <n v="0"/>
    <n v="1"/>
    <n v="0"/>
    <n v="0"/>
    <n v="0"/>
    <n v="1"/>
    <n v="0"/>
    <n v="-0.38008999999999998"/>
    <n v="159"/>
    <n v="-7.7063499999999996"/>
    <n v="100"/>
    <n v="100"/>
    <n v="100"/>
    <n v="100"/>
    <n v="100"/>
    <n v="100"/>
    <n v="80.668700000000001"/>
    <n v="2775.04"/>
    <n v="97.6"/>
    <n v="0"/>
    <n v="10"/>
  </r>
  <r>
    <x v="9"/>
    <n v="101492"/>
    <n v="19281.400000000001"/>
    <n v="11.5059"/>
    <n v="11874.1"/>
    <n v="212.17699999999999"/>
    <n v="42.5"/>
    <n v="0"/>
    <n v="0.31895299999999999"/>
    <n v="-14.1578"/>
    <n v="6.2322600000000001"/>
    <n v="3.1697299999999999E-5"/>
    <n v="9275.33"/>
    <n v="227.108"/>
    <n v="80.7"/>
    <n v="4.2"/>
    <n v="0.141928"/>
    <n v="-9.6796000000000006"/>
    <n v="9.0519999999999996"/>
    <n v="1.0946399999999999E-4"/>
    <n v="7296.18"/>
    <n v="243.00700000000001"/>
    <n v="94.5"/>
    <n v="14.4"/>
    <n v="0.377002"/>
    <n v="-7.0705299999999998"/>
    <n v="7.1237300000000001"/>
    <n v="8.7891099999999996E-5"/>
    <n v="5666.71"/>
    <n v="255.48599999999999"/>
    <n v="91.4"/>
    <n v="15.3"/>
    <n v="0.34299800000000003"/>
    <n v="-10.538500000000001"/>
    <n v="6.9975699999999996"/>
    <n v="4.88926E-5"/>
    <n v="4276.53"/>
    <n v="264.44799999999998"/>
    <n v="95.8"/>
    <n v="37.5"/>
    <n v="1.0834E-2"/>
    <n v="-9.75047"/>
    <n v="7.3040599999999998"/>
    <n v="4.7634199999999999E-5"/>
    <n v="3064.5"/>
    <n v="271.28300000000002"/>
    <n v="95.8"/>
    <n v="19.600000000000001"/>
    <n v="-0.57354300000000003"/>
    <n v="-9.5523600000000002"/>
    <n v="7.9974299999999996"/>
    <n v="1.01238E-4"/>
    <n v="1492.45"/>
    <n v="281.33999999999997"/>
    <n v="75.400000000000006"/>
    <n v="0"/>
    <n v="-0.65048399999999995"/>
    <n v="-7.2949599999999997"/>
    <n v="8.8760300000000001"/>
    <n v="8.17679E-5"/>
    <n v="787.30700000000002"/>
    <n v="286.26799999999997"/>
    <n v="66.8"/>
    <n v="0"/>
    <n v="-0.13222900000000001"/>
    <n v="-5.9946900000000003"/>
    <n v="9.5929599999999997"/>
    <n v="8.0720899999999995E-5"/>
    <n v="562.31600000000003"/>
    <n v="287.8"/>
    <n v="65.099999999999994"/>
    <n v="0"/>
    <n v="3.4740199999999999E-2"/>
    <n v="-5.8342299999999998"/>
    <n v="10.2805"/>
    <n v="7.8379499999999997E-5"/>
    <n v="4"/>
    <n v="342.017"/>
    <n v="288.95800000000003"/>
    <n v="70.3"/>
    <n v="0"/>
    <n v="0.19068099999999999"/>
    <n v="-5.8641899999999998"/>
    <n v="11.176399999999999"/>
    <n v="1.36227E-4"/>
    <n v="290.06099999999998"/>
    <n v="77.400000000000006"/>
    <n v="0"/>
    <n v="0.17614299999999999"/>
    <n v="-4.6614699999999996"/>
    <n v="8.5936800000000009"/>
    <n v="2.38273E-4"/>
    <n v="126.33799999999999"/>
    <n v="55.5794"/>
    <n v="288.57799999999997"/>
    <n v="0"/>
    <n v="53.664299999999997"/>
    <n v="289.83800000000002"/>
    <n v="286.77600000000001"/>
    <n v="82.2"/>
    <n v="-3.3168099999999998"/>
    <n v="5.7806100000000002"/>
    <n v="-2.90001"/>
    <n v="2.1871999999999999E-4"/>
    <n v="2.184E-4"/>
    <n v="3.2333999999999998E-4"/>
    <n v="4.2255999999999999E-4"/>
    <n v="9.125"/>
    <n v="31.4375"/>
    <n v="7"/>
    <n v="27.9375"/>
    <n v="0"/>
    <n v="0"/>
    <n v="0"/>
    <n v="1"/>
    <n v="0"/>
    <n v="0"/>
    <n v="0"/>
    <n v="1"/>
    <n v="165"/>
    <n v="0.242146"/>
    <n v="89"/>
    <n v="-31.637699999999999"/>
    <n v="47.7"/>
    <n v="100"/>
    <n v="70.900000000000006"/>
    <n v="99.9"/>
    <n v="5.0999999999999996"/>
    <n v="99.7"/>
    <n v="25.527699999999999"/>
    <n v="2678.72"/>
    <n v="96.8"/>
    <n v="0"/>
    <n v="11"/>
  </r>
  <r>
    <x v="10"/>
    <n v="101710"/>
    <n v="15025.9"/>
    <n v="10.199999999999999"/>
    <n v="11910.8"/>
    <n v="213.85599999999999"/>
    <n v="29.2"/>
    <n v="0"/>
    <n v="-0.105959"/>
    <n v="-16.0535"/>
    <n v="-3.7595499999999999"/>
    <n v="2.3876400000000001E-4"/>
    <n v="9298.7999999999993"/>
    <n v="227.76"/>
    <n v="49"/>
    <n v="0"/>
    <n v="0.37461299999999997"/>
    <n v="-12.506399999999999"/>
    <n v="4.42659"/>
    <n v="1.2153E-4"/>
    <n v="7316.05"/>
    <n v="243.62200000000001"/>
    <n v="62.9"/>
    <n v="0"/>
    <n v="0.19158600000000001"/>
    <n v="-9.8677700000000002"/>
    <n v="5.00671"/>
    <n v="7.3081699999999995E-5"/>
    <n v="5682.62"/>
    <n v="256.14400000000001"/>
    <n v="62.1"/>
    <n v="0"/>
    <n v="0.160438"/>
    <n v="-10.393599999999999"/>
    <n v="9.03322"/>
    <n v="8.3245199999999994E-5"/>
    <n v="4292.96"/>
    <n v="263.96300000000002"/>
    <n v="100"/>
    <n v="99.9"/>
    <n v="-0.28699200000000002"/>
    <n v="-6.4077999999999999"/>
    <n v="7.1356599999999997"/>
    <n v="1.2091000000000001E-4"/>
    <n v="3082.11"/>
    <n v="271.34199999999998"/>
    <n v="99"/>
    <n v="100"/>
    <n v="-0.95955900000000005"/>
    <n v="-3.9131"/>
    <n v="8.6745300000000007"/>
    <n v="4.8605E-5"/>
    <n v="1510.03"/>
    <n v="280.77300000000002"/>
    <n v="85.5"/>
    <n v="0.6"/>
    <n v="-0.90102400000000005"/>
    <n v="-7.7668999999999997"/>
    <n v="8.6482700000000001"/>
    <n v="1.20599E-4"/>
    <n v="806.12900000000002"/>
    <n v="285.78699999999998"/>
    <n v="75.400000000000006"/>
    <n v="0"/>
    <n v="-0.61126199999999997"/>
    <n v="-7.5625499999999999"/>
    <n v="9.3390199999999997"/>
    <n v="1.08414E-4"/>
    <n v="581.34799999999996"/>
    <n v="287.53100000000001"/>
    <n v="71.400000000000006"/>
    <n v="0"/>
    <n v="-0.42604900000000001"/>
    <n v="-7.3871700000000002"/>
    <n v="9.6398399999999995"/>
    <n v="7.4414199999999996E-5"/>
    <n v="4"/>
    <n v="361.03899999999999"/>
    <n v="289.18799999999999"/>
    <n v="69.2"/>
    <n v="0"/>
    <n v="-0.212621"/>
    <n v="-7.1814499999999999"/>
    <n v="7.9250299999999996"/>
    <n v="1.13414E-4"/>
    <n v="290.89699999999999"/>
    <n v="67.3"/>
    <n v="0"/>
    <n v="-3.0620600000000001E-2"/>
    <n v="-6.3086200000000003"/>
    <n v="5.6923700000000004"/>
    <n v="1.49414E-4"/>
    <n v="144.99600000000001"/>
    <n v="55.5794"/>
    <n v="290.10000000000002"/>
    <n v="0"/>
    <n v="95.143699999999995"/>
    <n v="290.952"/>
    <n v="286.20800000000003"/>
    <n v="73.7"/>
    <n v="-4.3249300000000002"/>
    <n v="3.3846099999999999"/>
    <n v="-6.1035199999999998E-6"/>
    <n v="1.0992E-4"/>
    <n v="1.104E-4"/>
    <n v="1.0732E-4"/>
    <n v="1.076E-4"/>
    <n v="1.1875"/>
    <n v="32.625"/>
    <n v="1.1875"/>
    <n v="29.0625"/>
    <n v="0"/>
    <n v="0"/>
    <n v="0"/>
    <n v="1"/>
    <n v="0"/>
    <n v="0"/>
    <n v="0"/>
    <n v="1"/>
    <n v="6518"/>
    <n v="1.2376400000000001"/>
    <n v="75"/>
    <n v="-17.0197"/>
    <n v="100"/>
    <n v="82"/>
    <n v="100"/>
    <n v="92.6"/>
    <n v="0.1"/>
    <n v="10.8"/>
    <n v="16.072399999999998"/>
    <n v="2766.56"/>
    <n v="99.2"/>
    <n v="0"/>
    <n v="12"/>
  </r>
  <r>
    <x v="11"/>
    <n v="101699"/>
    <n v="24134.7"/>
    <n v="8.0064200000000003"/>
    <n v="11921.6"/>
    <n v="213.27799999999999"/>
    <n v="35.200000000000003"/>
    <n v="0"/>
    <n v="-9.8284200000000002E-2"/>
    <n v="-15.688599999999999"/>
    <n v="4.0505300000000002"/>
    <n v="1.0484099999999999E-4"/>
    <n v="9305.0400000000009"/>
    <n v="228.596"/>
    <n v="30.9"/>
    <n v="0"/>
    <n v="0.27795300000000001"/>
    <n v="-12.4588"/>
    <n v="1.9407700000000001"/>
    <n v="1.91628E-4"/>
    <n v="7316"/>
    <n v="244.21299999999999"/>
    <n v="45.9"/>
    <n v="0"/>
    <n v="0.22955300000000001"/>
    <n v="-9.3036100000000008"/>
    <n v="5.5000200000000001"/>
    <n v="1.04601E-4"/>
    <n v="5680.29"/>
    <n v="256.08600000000001"/>
    <n v="59.2"/>
    <n v="0"/>
    <n v="-0.15371299999999999"/>
    <n v="-8.6735299999999995"/>
    <n v="7.4050200000000004"/>
    <n v="5.7682900000000003E-5"/>
    <n v="4291.3900000000003"/>
    <n v="263.99"/>
    <n v="99.9"/>
    <n v="99.9"/>
    <n v="-0.37284"/>
    <n v="-5.1526899999999998"/>
    <n v="7.5775499999999996"/>
    <n v="3.1312700000000003E-5"/>
    <n v="3081.2"/>
    <n v="270.94099999999997"/>
    <n v="98.8"/>
    <n v="87.1"/>
    <n v="-4.4449200000000001E-2"/>
    <n v="-2.5300600000000002"/>
    <n v="7.8310000000000004"/>
    <n v="7.2221899999999994E-5"/>
    <n v="1509.26"/>
    <n v="280.90300000000002"/>
    <n v="79.900000000000006"/>
    <n v="0"/>
    <n v="4.8669900000000002E-2"/>
    <n v="-6.77766"/>
    <n v="8.3410299999999999"/>
    <n v="1.08176E-4"/>
    <n v="805.28"/>
    <n v="285.65100000000001"/>
    <n v="76"/>
    <n v="0"/>
    <n v="-0.13921700000000001"/>
    <n v="-7.2180299999999997"/>
    <n v="6.5542299999999996"/>
    <n v="4.6549799999999999E-5"/>
    <n v="580.63199999999995"/>
    <n v="287.31599999999997"/>
    <n v="75.3"/>
    <n v="0"/>
    <n v="-0.213421"/>
    <n v="-7.15855"/>
    <n v="4.0203499999999996"/>
    <n v="-5.1928700000000003E-6"/>
    <n v="3"/>
    <n v="360.40300000000002"/>
    <n v="289.16699999999997"/>
    <n v="71.3"/>
    <n v="0"/>
    <n v="-0.21052599999999999"/>
    <n v="-7.0310800000000002"/>
    <n v="2.3788499999999999"/>
    <n v="-8.3591500000000001E-5"/>
    <n v="291.154"/>
    <n v="65.8"/>
    <n v="0"/>
    <n v="-0.113526"/>
    <n v="-6.7014300000000002"/>
    <n v="1.23108"/>
    <n v="-1.2109599999999999E-4"/>
    <n v="144.31100000000001"/>
    <n v="55.5794"/>
    <n v="293.18599999999998"/>
    <n v="0"/>
    <n v="193.95599999999999"/>
    <n v="292.27"/>
    <n v="285.88200000000001"/>
    <n v="66.400000000000006"/>
    <n v="-5.3110400000000002"/>
    <n v="0.525918"/>
    <n v="-50"/>
    <n v="1.9999999999999999E-6"/>
    <n v="2.3999999999999999E-6"/>
    <n v="6.6359999999999995E-5"/>
    <n v="6.6600000000000006E-5"/>
    <n v="1.4375"/>
    <n v="32.875"/>
    <n v="1.4375"/>
    <n v="29.375"/>
    <n v="0"/>
    <n v="0"/>
    <n v="0"/>
    <n v="0"/>
    <n v="0"/>
    <n v="0"/>
    <n v="0"/>
    <n v="1"/>
    <n v="13543"/>
    <n v="1.02047"/>
    <n v="109"/>
    <n v="-7.0979000000000001"/>
    <n v="99.8"/>
    <n v="84.8"/>
    <n v="100"/>
    <n v="93.2"/>
    <n v="0"/>
    <n v="5.4"/>
    <n v="66.141999999999996"/>
    <n v="2673.28"/>
    <n v="96.2"/>
    <n v="0"/>
    <n v="13"/>
  </r>
  <r>
    <x v="12"/>
    <n v="101676"/>
    <n v="24135"/>
    <n v="3.9"/>
    <n v="11930.2"/>
    <n v="213.87799999999999"/>
    <n v="29.6"/>
    <n v="0"/>
    <n v="-4.0705100000000001E-2"/>
    <n v="-15.4316"/>
    <n v="3.35222"/>
    <n v="1.07779E-4"/>
    <n v="9310.75"/>
    <n v="228.75200000000001"/>
    <n v="33"/>
    <n v="0"/>
    <n v="0.146898"/>
    <n v="-14.674899999999999"/>
    <n v="1.1950099999999999"/>
    <n v="1.6410099999999999E-4"/>
    <n v="7319.42"/>
    <n v="244.39599999999999"/>
    <n v="40.700000000000003"/>
    <n v="0"/>
    <n v="0.11199000000000001"/>
    <n v="-10.3589"/>
    <n v="1.40568"/>
    <n v="7.35969E-5"/>
    <n v="5681.42"/>
    <n v="256.64400000000001"/>
    <n v="53.3"/>
    <n v="0"/>
    <n v="0.162107"/>
    <n v="-8.0481800000000003"/>
    <n v="4.9610000000000003"/>
    <n v="8.7819300000000001E-5"/>
    <n v="4289.09"/>
    <n v="264.49099999999999"/>
    <n v="87.8"/>
    <n v="5"/>
    <n v="2.69473E-2"/>
    <n v="-4.6074900000000003"/>
    <n v="5.5200100000000001"/>
    <n v="6.2504399999999997E-5"/>
    <n v="3077.53"/>
    <n v="271.46899999999999"/>
    <n v="89.9"/>
    <n v="3.8"/>
    <n v="-9.7433599999999995E-2"/>
    <n v="-3.7869600000000001"/>
    <n v="6.5731999999999999"/>
    <n v="1.02971E-4"/>
    <n v="1505.86"/>
    <n v="280.65600000000001"/>
    <n v="78.8"/>
    <n v="0"/>
    <n v="0.14027500000000001"/>
    <n v="-5.7385900000000003"/>
    <n v="8.8186"/>
    <n v="4.2029200000000001E-5"/>
    <n v="802.35500000000002"/>
    <n v="285.60399999999998"/>
    <n v="75.8"/>
    <n v="0"/>
    <n v="6.2994099999999997E-2"/>
    <n v="-4.4389799999999999"/>
    <n v="6.1335600000000001"/>
    <n v="2.5879100000000001E-5"/>
    <n v="577.74199999999996"/>
    <n v="287.28500000000003"/>
    <n v="73.7"/>
    <n v="0"/>
    <n v="3.1256800000000001E-2"/>
    <n v="-4.3399799999999997"/>
    <n v="3.2492399999999999"/>
    <n v="1.57919E-5"/>
    <n v="3"/>
    <n v="357.59100000000001"/>
    <n v="288.93700000000001"/>
    <n v="70.7"/>
    <n v="0"/>
    <n v="-1.8906299999999999E-3"/>
    <n v="-4.38415"/>
    <n v="0.74503900000000001"/>
    <n v="5.0704000000000001E-5"/>
    <n v="290.13299999999998"/>
    <n v="73.7"/>
    <n v="0"/>
    <n v="-6.1890599999999997E-2"/>
    <n v="-4.1389800000000001"/>
    <n v="-1.0866800000000001"/>
    <n v="1.06223E-4"/>
    <n v="141.899"/>
    <n v="55.5794"/>
    <n v="288.8"/>
    <n v="0"/>
    <n v="23.72"/>
    <n v="290"/>
    <n v="286.54500000000002"/>
    <n v="80.099999999999994"/>
    <n v="-2.6627800000000001"/>
    <n v="-1.1634899999999999"/>
    <n v="-50"/>
    <n v="0"/>
    <n v="0"/>
    <n v="7.5599999999999996E-6"/>
    <n v="7.6000000000000001E-6"/>
    <n v="6.25E-2"/>
    <n v="32.9375"/>
    <n v="6.25E-2"/>
    <n v="29.4375"/>
    <n v="0"/>
    <n v="0"/>
    <n v="0"/>
    <n v="0"/>
    <n v="0"/>
    <n v="0"/>
    <n v="0"/>
    <n v="1"/>
    <n v="10800"/>
    <n v="1.6457299999999999"/>
    <n v="78"/>
    <n v="-18.274899999999999"/>
    <n v="9.1"/>
    <n v="60.9"/>
    <n v="5"/>
    <n v="59.6"/>
    <n v="0"/>
    <n v="0"/>
    <n v="54.2164"/>
    <n v="2732.48"/>
    <n v="87"/>
    <n v="0"/>
    <n v="14"/>
  </r>
  <r>
    <x v="13"/>
    <n v="101691"/>
    <n v="24135"/>
    <n v="2.40211"/>
    <n v="11941.5"/>
    <n v="214.45"/>
    <n v="33.700000000000003"/>
    <n v="0"/>
    <n v="-7.6923800000000001E-2"/>
    <n v="-17.220800000000001"/>
    <n v="-1.9384699999999999"/>
    <n v="2.25675E-4"/>
    <n v="9316.9699999999993"/>
    <n v="229.81899999999999"/>
    <n v="18.399999999999999"/>
    <n v="0"/>
    <n v="0.170094"/>
    <n v="-18.549399999999999"/>
    <n v="-1.78864"/>
    <n v="2.1897999999999999E-4"/>
    <n v="7321.01"/>
    <n v="244.57599999999999"/>
    <n v="34.299999999999997"/>
    <n v="0"/>
    <n v="0.18651200000000001"/>
    <n v="-10.7356"/>
    <n v="2.4901"/>
    <n v="1.0949400000000001E-4"/>
    <n v="5682.25"/>
    <n v="256.65499999999997"/>
    <n v="51.4"/>
    <n v="0"/>
    <n v="0.10043199999999999"/>
    <n v="-6.9917299999999996"/>
    <n v="3.7079499999999999"/>
    <n v="8.0322799999999996E-5"/>
    <n v="4290.34"/>
    <n v="264.36"/>
    <n v="85.7"/>
    <n v="5"/>
    <n v="0.109232"/>
    <n v="-4.2587999999999999"/>
    <n v="5.15435"/>
    <n v="8.6567E-5"/>
    <n v="3080.09"/>
    <n v="271.14"/>
    <n v="84.2"/>
    <n v="1"/>
    <n v="-0.22545100000000001"/>
    <n v="-3.0083099999999998"/>
    <n v="5.0431400000000002"/>
    <n v="9.2068E-5"/>
    <n v="1508.24"/>
    <n v="280.90199999999999"/>
    <n v="72.3"/>
    <n v="0"/>
    <n v="0.10853699999999999"/>
    <n v="-5.6058199999999996"/>
    <n v="8.8033699999999993"/>
    <n v="3.6554399999999997E-5"/>
    <n v="804.05499999999995"/>
    <n v="286.084"/>
    <n v="67.599999999999994"/>
    <n v="0"/>
    <n v="0.166296"/>
    <n v="-4.5532599999999999"/>
    <n v="7.1479999999999997"/>
    <n v="-1.46825E-5"/>
    <n v="579.16099999999994"/>
    <n v="287.70800000000003"/>
    <n v="66.7"/>
    <n v="0"/>
    <n v="0.116075"/>
    <n v="-4.2338199999999997"/>
    <n v="5.5889100000000003"/>
    <n v="-9.2847900000000006E-6"/>
    <n v="4"/>
    <n v="358.81099999999998"/>
    <n v="289.18900000000002"/>
    <n v="67.7"/>
    <n v="0"/>
    <n v="0.102075"/>
    <n v="-3.9125800000000002"/>
    <n v="2.2575599999999998"/>
    <n v="4.5411100000000003E-5"/>
    <n v="290.16399999999999"/>
    <n v="70.599999999999994"/>
    <n v="0"/>
    <n v="-3.9248E-3"/>
    <n v="-3.4325800000000002"/>
    <n v="0.30822500000000003"/>
    <n v="7.9915300000000004E-5"/>
    <n v="142.97200000000001"/>
    <n v="55.5794"/>
    <n v="286.94200000000001"/>
    <n v="0"/>
    <n v="10.2522"/>
    <n v="288.96899999999999"/>
    <n v="285.536"/>
    <n v="80"/>
    <n v="-2.38036"/>
    <n v="-4.27856E-2"/>
    <n v="-50"/>
    <n v="0"/>
    <n v="0"/>
    <n v="3.8800000000000001E-6"/>
    <n v="3.8E-6"/>
    <n v="6.25E-2"/>
    <n v="32.9375"/>
    <n v="6.25E-2"/>
    <n v="29.4375"/>
    <n v="0"/>
    <n v="0"/>
    <n v="0"/>
    <n v="0"/>
    <n v="0"/>
    <n v="0"/>
    <n v="0"/>
    <n v="0"/>
    <n v="12000"/>
    <n v="2.8831600000000002"/>
    <n v="21"/>
    <n v="-32.0212"/>
    <n v="5.0999999999999996"/>
    <n v="36.299999999999997"/>
    <n v="5"/>
    <n v="50.3"/>
    <n v="0"/>
    <n v="0"/>
    <n v="32.770899999999997"/>
    <n v="2700.8"/>
    <n v="77.099999999999994"/>
    <n v="0"/>
    <n v="15"/>
  </r>
  <r>
    <x v="14"/>
    <n v="101678"/>
    <n v="24135.1"/>
    <n v="1.8021100000000001"/>
    <n v="11940.9"/>
    <n v="214.03"/>
    <n v="51.3"/>
    <n v="0"/>
    <n v="-7.5224600000000003E-2"/>
    <n v="-21.376899999999999"/>
    <n v="-1.7822899999999999"/>
    <n v="1.72616E-4"/>
    <n v="9316.2900000000009"/>
    <n v="230.33799999999999"/>
    <n v="26"/>
    <n v="0"/>
    <n v="0.16217200000000001"/>
    <n v="-24.352799999999998"/>
    <n v="-1.11243"/>
    <n v="2.9235600000000002E-4"/>
    <n v="7318.87"/>
    <n v="244.995"/>
    <n v="32.200000000000003"/>
    <n v="0"/>
    <n v="4.6640600000000003E-3"/>
    <n v="-10.9765"/>
    <n v="4.20641"/>
    <n v="8.1422700000000002E-5"/>
    <n v="5679.12"/>
    <n v="256.35000000000002"/>
    <n v="52.7"/>
    <n v="0"/>
    <n v="-0.20557"/>
    <n v="-6.9249099999999997"/>
    <n v="4.2904200000000001"/>
    <n v="8.6056600000000005E-5"/>
    <n v="4287.51"/>
    <n v="264.46600000000001"/>
    <n v="73.7"/>
    <n v="0.7"/>
    <n v="6.5765599999999994E-2"/>
    <n v="-3.3811200000000001"/>
    <n v="5.4341799999999996"/>
    <n v="6.49313E-5"/>
    <n v="3076.37"/>
    <n v="271.21300000000002"/>
    <n v="77.5"/>
    <n v="0"/>
    <n v="0.100852"/>
    <n v="-1.5985799999999999"/>
    <n v="5.75657"/>
    <n v="8.5944200000000003E-5"/>
    <n v="1506.19"/>
    <n v="280.57400000000001"/>
    <n v="74"/>
    <n v="0"/>
    <n v="-6.0699200000000002E-2"/>
    <n v="-4.7125899999999996"/>
    <n v="9.2633899999999993"/>
    <n v="3.92137E-5"/>
    <n v="802.47500000000002"/>
    <n v="285.96499999999997"/>
    <n v="67.7"/>
    <n v="0"/>
    <n v="-0.220251"/>
    <n v="-3.4588199999999998"/>
    <n v="6.7141900000000003"/>
    <n v="-3.9524199999999997E-5"/>
    <n v="577.66700000000003"/>
    <n v="287.59100000000001"/>
    <n v="67.099999999999994"/>
    <n v="0"/>
    <n v="-0.24202699999999999"/>
    <n v="-3.2158799999999998"/>
    <n v="4.9665999999999997"/>
    <n v="-3.5449900000000001E-5"/>
    <n v="5"/>
    <n v="357.45499999999998"/>
    <n v="288.98"/>
    <n v="68.2"/>
    <n v="0"/>
    <n v="-0.149226"/>
    <n v="-3.0011899999999998"/>
    <n v="1.7485999999999999"/>
    <n v="5.8643799999999996E-6"/>
    <n v="289.89"/>
    <n v="70.599999999999994"/>
    <n v="0"/>
    <n v="-5.9807600000000002E-2"/>
    <n v="-2.38415"/>
    <n v="-4.7209500000000001E-2"/>
    <n v="4.4773800000000002E-5"/>
    <n v="141.81299999999999"/>
    <n v="55.5794"/>
    <n v="286"/>
    <n v="0"/>
    <n v="4.7290700000000001"/>
    <n v="288.41500000000002"/>
    <n v="284.97300000000001"/>
    <n v="79.900000000000006"/>
    <n v="-1.7418400000000001"/>
    <n v="-0.44819799999999999"/>
    <n v="-50"/>
    <n v="0"/>
    <n v="0"/>
    <n v="0"/>
    <n v="0"/>
    <n v="0"/>
    <n v="32.9375"/>
    <n v="0"/>
    <n v="29.4375"/>
    <n v="0"/>
    <n v="0"/>
    <n v="0"/>
    <n v="0"/>
    <n v="0"/>
    <n v="0"/>
    <n v="0"/>
    <n v="0"/>
    <n v="0"/>
    <n v="3.2502"/>
    <n v="14"/>
    <n v="-34.542700000000004"/>
    <n v="4.9000000000000004"/>
    <n v="5"/>
    <n v="3.5"/>
    <n v="6.2"/>
    <n v="0"/>
    <n v="0"/>
    <n v="38.999400000000001"/>
    <n v="2685.76"/>
    <n v="73.2"/>
    <n v="0"/>
    <n v="16"/>
  </r>
  <r>
    <x v="15"/>
    <n v="101549"/>
    <n v="24135"/>
    <n v="2.10758"/>
    <n v="11928.3"/>
    <n v="213.85"/>
    <n v="44.1"/>
    <n v="0"/>
    <n v="4.6933599999999999E-2"/>
    <n v="-22.860800000000001"/>
    <n v="-1.7938099999999999"/>
    <n v="2.29328E-4"/>
    <n v="9302.57"/>
    <n v="230.72399999999999"/>
    <n v="38.299999999999997"/>
    <n v="0"/>
    <n v="9.1742199999999996E-2"/>
    <n v="-24.415700000000001"/>
    <n v="-0.19455600000000001"/>
    <n v="2.6350499999999998E-4"/>
    <n v="7302.17"/>
    <n v="245"/>
    <n v="35.4"/>
    <n v="0"/>
    <n v="-4.5953099999999997E-2"/>
    <n v="-10.3278"/>
    <n v="3.6488999999999998"/>
    <n v="7.8086900000000006E-5"/>
    <n v="5663.19"/>
    <n v="256.03300000000002"/>
    <n v="51.1"/>
    <n v="0"/>
    <n v="3.7109400000000001E-2"/>
    <n v="-4.8478700000000003"/>
    <n v="4.5216500000000002"/>
    <n v="8.9876499999999999E-5"/>
    <n v="4273.4799999999996"/>
    <n v="264.24400000000003"/>
    <n v="76.3"/>
    <n v="2.6"/>
    <n v="0.165662"/>
    <n v="-1.13283"/>
    <n v="6.2572599999999996"/>
    <n v="6.0707800000000002E-5"/>
    <n v="3063.27"/>
    <n v="270.98399999999998"/>
    <n v="81"/>
    <n v="0"/>
    <n v="7.2720699999999999E-2"/>
    <n v="5.1474600000000002E-2"/>
    <n v="6.6215599999999997"/>
    <n v="6.3744400000000006E-5"/>
    <n v="1493.19"/>
    <n v="280.19"/>
    <n v="76.2"/>
    <n v="0"/>
    <n v="1.8493200000000001E-2"/>
    <n v="-2.2166999999999999"/>
    <n v="8.9131900000000002"/>
    <n v="1.21655E-4"/>
    <n v="790.55700000000002"/>
    <n v="285.54599999999999"/>
    <n v="72.5"/>
    <n v="0"/>
    <n v="-0.19780300000000001"/>
    <n v="-3.4424399999999999"/>
    <n v="7.0628399999999996"/>
    <n v="4.7278299999999998E-5"/>
    <n v="566.00900000000001"/>
    <n v="287.20999999999998"/>
    <n v="71.3"/>
    <n v="0"/>
    <n v="-0.20031399999999999"/>
    <n v="-3.5974300000000001"/>
    <n v="4.4900900000000004"/>
    <n v="1.7143099999999999E-5"/>
    <n v="5"/>
    <n v="346.05"/>
    <n v="288.55200000000002"/>
    <n v="71.900000000000006"/>
    <n v="0"/>
    <n v="-9.0712899999999999E-2"/>
    <n v="-3.2952400000000002"/>
    <n v="0.67605199999999999"/>
    <n v="1.6495999999999999E-5"/>
    <n v="289.27800000000002"/>
    <n v="74"/>
    <n v="0"/>
    <n v="-5.5097199999999999E-2"/>
    <n v="-2.4916800000000001"/>
    <n v="-0.89175499999999996"/>
    <n v="6.4303199999999998E-5"/>
    <n v="130.78"/>
    <n v="55.5794"/>
    <n v="285.5"/>
    <n v="0"/>
    <n v="2.2013500000000001"/>
    <n v="287.85399999999998"/>
    <n v="284.99099999999999"/>
    <n v="83"/>
    <n v="-1.7923500000000001"/>
    <n v="-1.0004900000000001"/>
    <n v="-50"/>
    <n v="0"/>
    <n v="0"/>
    <n v="0"/>
    <n v="0"/>
    <n v="0"/>
    <n v="32.9375"/>
    <n v="0"/>
    <n v="29.4375"/>
    <n v="0"/>
    <n v="0"/>
    <n v="0"/>
    <n v="0"/>
    <n v="0"/>
    <n v="0"/>
    <n v="0"/>
    <n v="0"/>
    <n v="0"/>
    <n v="3.2643"/>
    <n v="5"/>
    <n v="-22.950099999999999"/>
    <n v="0.1"/>
    <n v="4.5999999999999996"/>
    <n v="4.7"/>
    <n v="4.0999999999999996"/>
    <n v="0"/>
    <n v="0"/>
    <n v="76.494799999999998"/>
    <n v="2673.12"/>
    <n v="85"/>
    <n v="0"/>
    <n v="17"/>
  </r>
  <r>
    <x v="16"/>
    <n v="101346"/>
    <n v="24134.7"/>
    <n v="2.2096499999999999"/>
    <n v="11900"/>
    <n v="213.07499999999999"/>
    <n v="49.4"/>
    <n v="0"/>
    <n v="2.15605E-2"/>
    <n v="-23.628599999999999"/>
    <n v="-0.25667699999999999"/>
    <n v="1.8694999999999999E-4"/>
    <n v="9277.16"/>
    <n v="230.78200000000001"/>
    <n v="43.8"/>
    <n v="0"/>
    <n v="8.9128899999999997E-2"/>
    <n v="-24.241700000000002"/>
    <n v="-1.4202300000000001"/>
    <n v="2.41089E-4"/>
    <n v="7279.74"/>
    <n v="244.39599999999999"/>
    <n v="32.5"/>
    <n v="0"/>
    <n v="0.159084"/>
    <n v="-9.4859799999999996"/>
    <n v="2.6821000000000002"/>
    <n v="8.7006099999999994E-5"/>
    <n v="5643.48"/>
    <n v="255.905"/>
    <n v="34.200000000000003"/>
    <n v="0"/>
    <n v="2.7816400000000002E-2"/>
    <n v="-3.0992600000000001"/>
    <n v="3.4623900000000001"/>
    <n v="9.5057399999999996E-5"/>
    <n v="4254.58"/>
    <n v="263.82900000000001"/>
    <n v="70.3"/>
    <n v="0"/>
    <n v="0.14953900000000001"/>
    <n v="0.43393599999999999"/>
    <n v="5.14093"/>
    <n v="4.2691000000000002E-5"/>
    <n v="3046.29"/>
    <n v="271.11200000000002"/>
    <n v="76"/>
    <n v="0"/>
    <n v="-0.18415200000000001"/>
    <n v="2.88687"/>
    <n v="6.51511"/>
    <n v="3.9364699999999999E-5"/>
    <n v="1475.35"/>
    <n v="280.202"/>
    <n v="79"/>
    <n v="0"/>
    <n v="-5.9361299999999999E-2"/>
    <n v="-0.29047400000000001"/>
    <n v="7.20146"/>
    <n v="1.32139E-4"/>
    <n v="773.18"/>
    <n v="285.238"/>
    <n v="74.900000000000006"/>
    <n v="0"/>
    <n v="-0.201095"/>
    <n v="-2.8763800000000002"/>
    <n v="7.3407600000000004"/>
    <n v="1.2950700000000001E-4"/>
    <n v="548.81899999999996"/>
    <n v="287.03899999999999"/>
    <n v="72.400000000000006"/>
    <n v="0"/>
    <n v="-0.231683"/>
    <n v="-3.6958500000000001"/>
    <n v="6.3430200000000001"/>
    <n v="8.1428500000000001E-5"/>
    <n v="3"/>
    <n v="328.92700000000002"/>
    <n v="288.59100000000001"/>
    <n v="71"/>
    <n v="0"/>
    <n v="-9.9072800000000003E-2"/>
    <n v="-3.7803100000000001"/>
    <n v="3.49491"/>
    <n v="1.99807E-5"/>
    <n v="289.09699999999998"/>
    <n v="75"/>
    <n v="0"/>
    <n v="-1.0727499999999999E-3"/>
    <n v="-2.7313800000000001"/>
    <n v="1.4238599999999999"/>
    <n v="8.4778199999999994E-5"/>
    <n v="113.658"/>
    <n v="55.5794"/>
    <n v="285.19200000000001"/>
    <n v="0"/>
    <n v="0.86009000000000002"/>
    <n v="287.64999999999998"/>
    <n v="284.88099999999997"/>
    <n v="83.5"/>
    <n v="-2.0266600000000001"/>
    <n v="0.90233200000000002"/>
    <n v="-50"/>
    <n v="0"/>
    <n v="0"/>
    <n v="0"/>
    <n v="0"/>
    <n v="0"/>
    <n v="32.9375"/>
    <n v="0"/>
    <n v="29.4375"/>
    <n v="0"/>
    <n v="0"/>
    <n v="0"/>
    <n v="0"/>
    <n v="0"/>
    <n v="0"/>
    <n v="0"/>
    <n v="0"/>
    <n v="0"/>
    <n v="3.2170000000000001"/>
    <n v="0"/>
    <n v="-0.38049300000000003"/>
    <n v="4.2"/>
    <n v="3.1"/>
    <n v="1.6"/>
    <n v="5.3"/>
    <n v="0"/>
    <n v="0"/>
    <n v="53.963700000000003"/>
    <n v="2708.32"/>
    <n v="78.900000000000006"/>
    <n v="0"/>
    <n v="18"/>
  </r>
  <r>
    <x v="17"/>
    <n v="101176"/>
    <n v="24134.799999999999"/>
    <n v="5.5"/>
    <n v="11878.1"/>
    <n v="212.88200000000001"/>
    <n v="48"/>
    <n v="0"/>
    <n v="3.1483400000000002E-2"/>
    <n v="-19.571999999999999"/>
    <n v="-1.66008"/>
    <n v="1.61528E-4"/>
    <n v="9255.84"/>
    <n v="230.43899999999999"/>
    <n v="40.200000000000003"/>
    <n v="0"/>
    <n v="0.10574699999999999"/>
    <n v="-21.473099999999999"/>
    <n v="-3.5552899999999998"/>
    <n v="1.73797E-4"/>
    <n v="7260.29"/>
    <n v="244.07400000000001"/>
    <n v="30.4"/>
    <n v="0"/>
    <n v="0.140766"/>
    <n v="-10.3971"/>
    <n v="1.63795"/>
    <n v="1.20309E-4"/>
    <n v="5627.97"/>
    <n v="255.39099999999999"/>
    <n v="59.7"/>
    <n v="0"/>
    <n v="-0.12687300000000001"/>
    <n v="-2.7227299999999999"/>
    <n v="4.2503700000000002"/>
    <n v="6.0092E-5"/>
    <n v="4240.83"/>
    <n v="263.44499999999999"/>
    <n v="77.599999999999994"/>
    <n v="3.7"/>
    <n v="1.9334E-2"/>
    <n v="0.45512000000000002"/>
    <n v="5.36219"/>
    <n v="6.7557899999999999E-5"/>
    <n v="3034.53"/>
    <n v="270.85399999999998"/>
    <n v="71.900000000000006"/>
    <n v="0"/>
    <n v="0.23269300000000001"/>
    <n v="4.6666800000000004"/>
    <n v="8.5511199999999992"/>
    <n v="6.4568799999999997E-5"/>
    <n v="1461.83"/>
    <n v="280.64600000000002"/>
    <n v="79.099999999999994"/>
    <n v="0"/>
    <n v="0.22666600000000001"/>
    <n v="1.6732899999999999"/>
    <n v="6.6409700000000003"/>
    <n v="6.7702100000000004E-5"/>
    <n v="758.697"/>
    <n v="285.39"/>
    <n v="73.2"/>
    <n v="0"/>
    <n v="0.19241"/>
    <n v="-1.6634199999999999"/>
    <n v="6.5601900000000004"/>
    <n v="9.42341E-5"/>
    <n v="534.32899999999995"/>
    <n v="286.97000000000003"/>
    <n v="72.599999999999994"/>
    <n v="0"/>
    <n v="0.18790200000000001"/>
    <n v="-2.9389400000000001"/>
    <n v="6.6831399999999999"/>
    <n v="9.5576700000000003E-5"/>
    <n v="3"/>
    <n v="314.46600000000001"/>
    <n v="288.62200000000001"/>
    <n v="71.5"/>
    <n v="0"/>
    <n v="0.15243799999999999"/>
    <n v="-3.9843199999999999"/>
    <n v="6.3284599999999998"/>
    <n v="9.2561599999999998E-5"/>
    <n v="288.65600000000001"/>
    <n v="78"/>
    <n v="0"/>
    <n v="9.09417E-2"/>
    <n v="-3.1107800000000001"/>
    <n v="3.9180999999999999"/>
    <n v="1.48443E-4"/>
    <n v="99.191599999999994"/>
    <n v="55.5794"/>
    <n v="285.54000000000002"/>
    <n v="0"/>
    <n v="6.3004600000000002"/>
    <n v="287.53199999999998"/>
    <n v="285.04300000000001"/>
    <n v="85"/>
    <n v="-2.2548699999999999"/>
    <n v="2.7726700000000002"/>
    <n v="-50"/>
    <n v="0"/>
    <n v="0"/>
    <n v="2E-8"/>
    <n v="0"/>
    <n v="0"/>
    <n v="32.9375"/>
    <n v="0"/>
    <n v="29.4375"/>
    <n v="0"/>
    <n v="0"/>
    <n v="0"/>
    <n v="0"/>
    <n v="0"/>
    <n v="0"/>
    <n v="0"/>
    <n v="0"/>
    <n v="750"/>
    <n v="2.8175599999999998"/>
    <n v="15"/>
    <n v="-50.546500000000002"/>
    <n v="0.4"/>
    <n v="2.2000000000000002"/>
    <n v="5"/>
    <n v="4.5999999999999996"/>
    <n v="0"/>
    <n v="0"/>
    <n v="-23.432700000000001"/>
    <n v="2715.36"/>
    <n v="70.400000000000006"/>
    <n v="0"/>
    <n v="19"/>
  </r>
  <r>
    <x v="18"/>
    <n v="101000"/>
    <n v="24135"/>
    <n v="7.6222399999999997"/>
    <n v="11855"/>
    <n v="213.16399999999999"/>
    <n v="46.3"/>
    <n v="0"/>
    <n v="-1.5312500000000001E-3"/>
    <n v="-14.7224"/>
    <n v="-5.2270799999999999"/>
    <n v="1.7632999999999999E-4"/>
    <n v="9233.8700000000008"/>
    <n v="230.024"/>
    <n v="54.5"/>
    <n v="0.1"/>
    <n v="0.15995699999999999"/>
    <n v="-17.159300000000002"/>
    <n v="-8.6385500000000004"/>
    <n v="1.5452099999999999E-4"/>
    <n v="7242.17"/>
    <n v="243.483"/>
    <n v="21.9"/>
    <n v="0"/>
    <n v="0.15246899999999999"/>
    <n v="-7.0149299999999997"/>
    <n v="1.4067099999999999"/>
    <n v="1.8931300000000001E-4"/>
    <n v="5614.1"/>
    <n v="254.834"/>
    <n v="64.5"/>
    <n v="0"/>
    <n v="9.6871100000000002E-2"/>
    <n v="0.58308700000000002"/>
    <n v="6.6566999999999998"/>
    <n v="9.0613199999999995E-5"/>
    <n v="4230.74"/>
    <n v="263.48200000000003"/>
    <n v="70.5"/>
    <n v="0"/>
    <n v="-3.63828E-2"/>
    <n v="4.6360700000000001"/>
    <n v="6.1379200000000003"/>
    <n v="1.8724E-4"/>
    <n v="3023.78"/>
    <n v="270.79300000000001"/>
    <n v="39.200000000000003"/>
    <n v="0"/>
    <n v="-0.20211499999999999"/>
    <n v="6.8790300000000002"/>
    <n v="8.85154"/>
    <n v="1.2280700000000001E-4"/>
    <n v="1450.15"/>
    <n v="281.61900000000003"/>
    <n v="70.2"/>
    <n v="0"/>
    <n v="4.3601599999999997E-2"/>
    <n v="3.7138100000000001"/>
    <n v="8.5320499999999999"/>
    <n v="8.5680199999999993E-5"/>
    <n v="745.548"/>
    <n v="285.065"/>
    <n v="83.9"/>
    <n v="0"/>
    <n v="0.17217099999999999"/>
    <n v="0.155085"/>
    <n v="8.4796099999999992"/>
    <n v="9.4648999999999995E-5"/>
    <n v="521.22500000000002"/>
    <n v="287.00799999999998"/>
    <n v="78.900000000000006"/>
    <n v="0"/>
    <n v="0.15624199999999999"/>
    <n v="-0.48554900000000001"/>
    <n v="8.3138699999999996"/>
    <n v="1.11876E-4"/>
    <n v="3"/>
    <n v="301.12200000000001"/>
    <n v="289.07600000000002"/>
    <n v="71.7"/>
    <n v="0"/>
    <n v="0.15849299999999999"/>
    <n v="-0.74933399999999994"/>
    <n v="8.2198600000000006"/>
    <n v="1.16622E-4"/>
    <n v="291.23599999999999"/>
    <n v="65.5"/>
    <n v="0"/>
    <n v="0.16678799999999999"/>
    <n v="-0.80124600000000001"/>
    <n v="6.87798"/>
    <n v="1.4690100000000001E-4"/>
    <n v="85.058400000000006"/>
    <n v="55.5794"/>
    <n v="293.28699999999998"/>
    <n v="0"/>
    <n v="210.68600000000001"/>
    <n v="291.83499999999998"/>
    <n v="285.416"/>
    <n v="66.099999999999994"/>
    <n v="-0.76294700000000004"/>
    <n v="6.00366"/>
    <n v="-50"/>
    <n v="0"/>
    <n v="0"/>
    <n v="0"/>
    <n v="0"/>
    <n v="0"/>
    <n v="32.9375"/>
    <n v="0"/>
    <n v="29.4375"/>
    <n v="0"/>
    <n v="0"/>
    <n v="0"/>
    <n v="0"/>
    <n v="0"/>
    <n v="0"/>
    <n v="0"/>
    <n v="0"/>
    <n v="10800"/>
    <n v="-0.10882600000000001"/>
    <n v="136"/>
    <n v="-19.254200000000001"/>
    <n v="0"/>
    <n v="2.2000000000000002"/>
    <n v="0"/>
    <n v="4.2"/>
    <n v="0.3"/>
    <n v="0.1"/>
    <n v="-9.0057700000000001"/>
    <n v="2681.28"/>
    <n v="47"/>
    <n v="0"/>
    <n v="20"/>
  </r>
  <r>
    <x v="19"/>
    <n v="100658"/>
    <n v="24135.1"/>
    <n v="8.7180300000000006"/>
    <n v="11817"/>
    <n v="211.982"/>
    <n v="61.2"/>
    <n v="0"/>
    <n v="9.0040999999999996E-2"/>
    <n v="-11.882199999999999"/>
    <n v="-9.0801999999999996"/>
    <n v="6.7107199999999993E-5"/>
    <n v="9204.33"/>
    <n v="230.55500000000001"/>
    <n v="100"/>
    <n v="88.5"/>
    <n v="-0.11867999999999999"/>
    <n v="-12.3948"/>
    <n v="-13.600899999999999"/>
    <n v="4.61451E-5"/>
    <n v="7213.96"/>
    <n v="242.89500000000001"/>
    <n v="39.799999999999997"/>
    <n v="0"/>
    <n v="0.108408"/>
    <n v="-2.6225200000000002"/>
    <n v="-0.78633399999999998"/>
    <n v="1.5576899999999999E-4"/>
    <n v="5588.43"/>
    <n v="254.12100000000001"/>
    <n v="66.7"/>
    <n v="0"/>
    <n v="4.4394500000000003E-2"/>
    <n v="4.3773400000000002"/>
    <n v="5.0327500000000001"/>
    <n v="9.8429600000000004E-5"/>
    <n v="4206.5200000000004"/>
    <n v="264.19600000000003"/>
    <n v="24.4"/>
    <n v="0"/>
    <n v="-0.18662500000000001"/>
    <n v="12.354100000000001"/>
    <n v="3.9678499999999999"/>
    <n v="4.1712000000000003E-5"/>
    <n v="2998.45"/>
    <n v="271.04599999999999"/>
    <n v="58.9"/>
    <n v="0"/>
    <n v="-0.22299099999999999"/>
    <n v="10.8306"/>
    <n v="11.4513"/>
    <n v="-3.7295700000000003E-5"/>
    <n v="1424.45"/>
    <n v="281.83499999999998"/>
    <n v="61.5"/>
    <n v="0"/>
    <n v="0.16031200000000001"/>
    <n v="6.4520299999999997"/>
    <n v="10.006600000000001"/>
    <n v="1.02111E-4"/>
    <n v="719.15099999999995"/>
    <n v="286.024"/>
    <n v="79.8"/>
    <n v="0"/>
    <n v="0.20608000000000001"/>
    <n v="1.2604200000000001"/>
    <n v="9.6501199999999994"/>
    <n v="7.1449299999999994E-5"/>
    <n v="493.98899999999998"/>
    <n v="288.10599999999999"/>
    <n v="72.7"/>
    <n v="0"/>
    <n v="0.172037"/>
    <n v="0.72092800000000001"/>
    <n v="9.7632700000000003"/>
    <n v="6.6292599999999996E-5"/>
    <n v="3"/>
    <n v="273.07299999999998"/>
    <n v="290.19499999999999"/>
    <n v="66.099999999999994"/>
    <n v="0"/>
    <n v="0.17202799999999999"/>
    <n v="0.32216099999999998"/>
    <n v="9.7125299999999992"/>
    <n v="6.8455799999999996E-5"/>
    <n v="292.476"/>
    <n v="60.9"/>
    <n v="0"/>
    <n v="0.18751200000000001"/>
    <n v="-1.0944799999999999E-2"/>
    <n v="7.2450099999999997"/>
    <n v="1.3024600000000001E-4"/>
    <n v="56.1434"/>
    <n v="55.5794"/>
    <n v="294.584"/>
    <n v="0"/>
    <n v="272.10500000000002"/>
    <n v="292.822"/>
    <n v="285.30700000000002"/>
    <n v="61.7"/>
    <n v="-7.9852300000000001E-2"/>
    <n v="7.1483299999999996"/>
    <n v="-50"/>
    <n v="0"/>
    <n v="0"/>
    <n v="1.1599999999999999E-6"/>
    <n v="1.1999999999999999E-6"/>
    <n v="0"/>
    <n v="33"/>
    <n v="0"/>
    <n v="29.4375"/>
    <n v="0"/>
    <n v="0"/>
    <n v="0"/>
    <n v="0"/>
    <n v="0"/>
    <n v="0"/>
    <n v="0"/>
    <n v="0"/>
    <n v="21600"/>
    <n v="-1.4288700000000001"/>
    <n v="234"/>
    <n v="-7.6086400000000003"/>
    <n v="0"/>
    <n v="1.1000000000000001"/>
    <n v="0"/>
    <n v="2.1"/>
    <n v="100"/>
    <n v="2"/>
    <n v="40.648699999999998"/>
    <n v="2676"/>
    <n v="55.5"/>
    <n v="0"/>
    <n v="21"/>
  </r>
  <r>
    <x v="20"/>
    <n v="100441"/>
    <n v="24135"/>
    <n v="10.502599999999999"/>
    <n v="11794.1"/>
    <n v="211.09399999999999"/>
    <n v="72.8"/>
    <n v="1.2"/>
    <n v="0.14230000000000001"/>
    <n v="-6.2513899999999998"/>
    <n v="-10.5741"/>
    <n v="1.9406600000000002E-5"/>
    <n v="9187.6200000000008"/>
    <n v="230.15700000000001"/>
    <n v="100"/>
    <n v="100"/>
    <n v="-0.36532599999999998"/>
    <n v="-4.9751599999999998"/>
    <n v="-15.982900000000001"/>
    <n v="4.1381999999999998E-5"/>
    <n v="7190.65"/>
    <n v="243.214"/>
    <n v="37.200000000000003"/>
    <n v="0"/>
    <n v="-0.279777"/>
    <n v="-0.83709699999999998"/>
    <n v="1.04555"/>
    <n v="1.4557E-4"/>
    <n v="5567.54"/>
    <n v="253.62"/>
    <n v="36"/>
    <n v="0"/>
    <n v="-2.6746099999999998E-2"/>
    <n v="9.5128199999999996"/>
    <n v="4.9499000000000004"/>
    <n v="9.0676799999999999E-5"/>
    <n v="4185.07"/>
    <n v="263.59899999999999"/>
    <n v="40.299999999999997"/>
    <n v="0"/>
    <n v="-0.214334"/>
    <n v="9.6970600000000005"/>
    <n v="7.02684"/>
    <n v="8.0706399999999997E-5"/>
    <n v="2978.01"/>
    <n v="270.71800000000002"/>
    <n v="70.599999999999994"/>
    <n v="0.4"/>
    <n v="-9.6244099999999999E-2"/>
    <n v="8.7977699999999999"/>
    <n v="10.749499999999999"/>
    <n v="1.02994E-4"/>
    <n v="1405.22"/>
    <n v="281.89100000000002"/>
    <n v="53.8"/>
    <n v="0"/>
    <n v="-0.16711300000000001"/>
    <n v="10.0593"/>
    <n v="10.7384"/>
    <n v="7.3512799999999999E-5"/>
    <n v="699.15800000000002"/>
    <n v="286.74700000000001"/>
    <n v="55.4"/>
    <n v="0"/>
    <n v="0.112548"/>
    <n v="6.6271000000000004"/>
    <n v="10.5124"/>
    <n v="8.9936499999999995E-5"/>
    <n v="473.93799999999999"/>
    <n v="288.00700000000001"/>
    <n v="63.5"/>
    <n v="0"/>
    <n v="0.169933"/>
    <n v="5.5702999999999996"/>
    <n v="10.6435"/>
    <n v="9.0320699999999997E-5"/>
    <n v="4"/>
    <n v="253.52699999999999"/>
    <n v="289.2"/>
    <n v="73.5"/>
    <n v="0"/>
    <n v="0.23202200000000001"/>
    <n v="2.8522500000000002"/>
    <n v="9.1925299999999996"/>
    <n v="9.2123500000000007E-5"/>
    <n v="290.60000000000002"/>
    <n v="73"/>
    <n v="0"/>
    <n v="0.16624800000000001"/>
    <n v="1.35619"/>
    <n v="5.4711999999999996"/>
    <n v="1.13077E-4"/>
    <n v="37.461500000000001"/>
    <n v="55.5794"/>
    <n v="289.00299999999999"/>
    <n v="0"/>
    <n v="58.738900000000001"/>
    <n v="290.238"/>
    <n v="285.72300000000001"/>
    <n v="74.7"/>
    <n v="1.3264100000000001"/>
    <n v="5.5478800000000001"/>
    <n v="-50"/>
    <n v="0"/>
    <n v="0"/>
    <n v="2.1600000000000001E-6"/>
    <n v="1.9999999999999999E-6"/>
    <n v="0"/>
    <n v="33"/>
    <n v="0"/>
    <n v="29.5"/>
    <n v="0"/>
    <n v="0"/>
    <n v="0"/>
    <n v="0"/>
    <n v="0"/>
    <n v="0"/>
    <n v="0"/>
    <n v="0"/>
    <n v="10800"/>
    <n v="-1.53118"/>
    <n v="213"/>
    <n v="-29.914300000000001"/>
    <n v="0.4"/>
    <n v="0"/>
    <n v="32.5"/>
    <n v="0"/>
    <n v="100"/>
    <n v="100"/>
    <n v="49.639800000000001"/>
    <n v="2607.1999999999998"/>
    <n v="70.3"/>
    <n v="0"/>
    <n v="22"/>
  </r>
  <r>
    <x v="21"/>
    <n v="100264"/>
    <n v="24134.9"/>
    <n v="13.7072"/>
    <n v="11781.3"/>
    <n v="211.364"/>
    <n v="53.7"/>
    <n v="0"/>
    <n v="0.226914"/>
    <n v="3.3569599999999999"/>
    <n v="-12.279"/>
    <n v="2.35809E-5"/>
    <n v="9177.5300000000007"/>
    <n v="230.63399999999999"/>
    <n v="100"/>
    <n v="98.2"/>
    <n v="-0.22953100000000001"/>
    <n v="-0.64677099999999998"/>
    <n v="-19.970600000000001"/>
    <n v="4.4698699999999999E-5"/>
    <n v="7174.18"/>
    <n v="243.298"/>
    <n v="53.6"/>
    <n v="0.1"/>
    <n v="0.185363"/>
    <n v="2.6999900000000001"/>
    <n v="4.9421600000000003"/>
    <n v="1.2689600000000001E-4"/>
    <n v="5550.58"/>
    <n v="254.05199999999999"/>
    <n v="23.3"/>
    <n v="0"/>
    <n v="-3.8730500000000001E-2"/>
    <n v="11.2296"/>
    <n v="1.0084200000000001"/>
    <n v="1.06784E-4"/>
    <n v="4166.8599999999997"/>
    <n v="263.59699999999998"/>
    <n v="38.700000000000003"/>
    <n v="0"/>
    <n v="-0.49020599999999998"/>
    <n v="6.3880999999999997"/>
    <n v="9.5561299999999996"/>
    <n v="7.0225799999999998E-6"/>
    <n v="2960.79"/>
    <n v="270.60300000000001"/>
    <n v="77.400000000000006"/>
    <n v="0.7"/>
    <n v="-0.32837899999999998"/>
    <n v="7.7102000000000004"/>
    <n v="12.585599999999999"/>
    <n v="6.2911900000000003E-5"/>
    <n v="1387.94"/>
    <n v="282.608"/>
    <n v="46.6"/>
    <n v="0"/>
    <n v="0.36902299999999999"/>
    <n v="9.0362899999999993"/>
    <n v="11.3588"/>
    <n v="1.31734E-4"/>
    <n v="681.88900000000001"/>
    <n v="285.72000000000003"/>
    <n v="57.5"/>
    <n v="0"/>
    <n v="0.31090000000000001"/>
    <n v="8.3169900000000005"/>
    <n v="14.607100000000001"/>
    <n v="9.1447900000000002E-5"/>
    <n v="457.61799999999999"/>
    <n v="286.74700000000001"/>
    <n v="76.599999999999994"/>
    <n v="0"/>
    <n v="0.296097"/>
    <n v="6.57646"/>
    <n v="13.448499999999999"/>
    <n v="6.8864599999999998E-5"/>
    <n v="3"/>
    <n v="237.834"/>
    <n v="288.52600000000001"/>
    <n v="73.900000000000006"/>
    <n v="0"/>
    <n v="0.30549100000000001"/>
    <n v="5.2152399999999997"/>
    <n v="11.5001"/>
    <n v="4.0929700000000002E-5"/>
    <n v="289.62900000000002"/>
    <n v="73.599999999999994"/>
    <n v="0"/>
    <n v="0.22214300000000001"/>
    <n v="2.87791"/>
    <n v="6.7837399999999999"/>
    <n v="8.47841E-5"/>
    <n v="22.450099999999999"/>
    <n v="55.5794"/>
    <n v="287.40300000000002"/>
    <n v="0"/>
    <n v="56.750700000000002"/>
    <n v="289.065"/>
    <n v="284.786"/>
    <n v="75.7"/>
    <n v="2.8257599999999998"/>
    <n v="6.7811500000000002"/>
    <n v="-50"/>
    <n v="0"/>
    <n v="0"/>
    <n v="1.1599999999999999E-6"/>
    <n v="1.1200000000000001E-6"/>
    <n v="0"/>
    <n v="33"/>
    <n v="0"/>
    <n v="29.5"/>
    <n v="0"/>
    <n v="0"/>
    <n v="0"/>
    <n v="0"/>
    <n v="0"/>
    <n v="0"/>
    <n v="0"/>
    <n v="0"/>
    <n v="12000"/>
    <n v="0.355688"/>
    <n v="47"/>
    <n v="-66.785499999999999"/>
    <n v="1.3"/>
    <n v="1.8"/>
    <n v="92.7"/>
    <n v="0"/>
    <n v="100"/>
    <n v="87.3"/>
    <n v="8.3066700000000004"/>
    <n v="2560"/>
    <n v="78.599999999999994"/>
    <n v="0"/>
    <n v="23"/>
  </r>
  <r>
    <x v="22"/>
    <n v="99973.1"/>
    <n v="24135.200000000001"/>
    <n v="13.300800000000001"/>
    <n v="11760.1"/>
    <n v="212.053"/>
    <n v="32.9"/>
    <n v="0"/>
    <n v="4.1293000000000003E-2"/>
    <n v="5.86707"/>
    <n v="-15.407500000000001"/>
    <n v="5.2303199999999998E-5"/>
    <n v="9152.0400000000009"/>
    <n v="231.16499999999999"/>
    <n v="44"/>
    <n v="0"/>
    <n v="0.27551399999999998"/>
    <n v="5.0480999999999998"/>
    <n v="-18.112300000000001"/>
    <n v="8.0569300000000001E-5"/>
    <n v="7148.53"/>
    <n v="243.37"/>
    <n v="66"/>
    <n v="9.8000000000000007"/>
    <n v="0.14097499999999999"/>
    <n v="7.2561999999999998"/>
    <n v="4.4866799999999998"/>
    <n v="2.29905E-5"/>
    <n v="5529.54"/>
    <n v="253.86"/>
    <n v="22.9"/>
    <n v="0"/>
    <n v="-0.33316000000000001"/>
    <n v="9.6193299999999997"/>
    <n v="4.5528899999999997"/>
    <n v="4.9523700000000002E-5"/>
    <n v="4144.75"/>
    <n v="264.65300000000002"/>
    <n v="31.5"/>
    <n v="0"/>
    <n v="0.14738699999999999"/>
    <n v="9.4093300000000006"/>
    <n v="9.4490300000000005"/>
    <n v="9.2635399999999997E-5"/>
    <n v="2933"/>
    <n v="271.77199999999999"/>
    <n v="61.4"/>
    <n v="0"/>
    <n v="0.66419300000000003"/>
    <n v="8.0758700000000001"/>
    <n v="11.4703"/>
    <n v="7.6545999999999995E-5"/>
    <n v="1361.18"/>
    <n v="281.26"/>
    <n v="54.4"/>
    <n v="0"/>
    <n v="0.60915600000000003"/>
    <n v="6.2406699999999997"/>
    <n v="12.9415"/>
    <n v="4.6726900000000001E-5"/>
    <n v="657.02700000000004"/>
    <n v="285.65100000000001"/>
    <n v="62.3"/>
    <n v="0"/>
    <n v="0.360315"/>
    <n v="8.0918500000000009"/>
    <n v="14.335100000000001"/>
    <n v="1.4250999999999999E-4"/>
    <n v="432.71300000000002"/>
    <n v="286.79000000000002"/>
    <n v="75.099999999999994"/>
    <n v="0"/>
    <n v="0.32600299999999999"/>
    <n v="6.6895600000000002"/>
    <n v="12.6395"/>
    <n v="1.2794E-4"/>
    <n v="3"/>
    <n v="212.93899999999999"/>
    <n v="288.49900000000002"/>
    <n v="72"/>
    <n v="0"/>
    <n v="0.32931300000000002"/>
    <n v="5.4023099999999999"/>
    <n v="10.426399999999999"/>
    <n v="8.3531700000000005E-5"/>
    <n v="289.50299999999999"/>
    <n v="72.5"/>
    <n v="0"/>
    <n v="0.21997800000000001"/>
    <n v="3.0934300000000001"/>
    <n v="6.22051"/>
    <n v="1.14269E-4"/>
    <n v="-2.2930600000000001"/>
    <n v="55.5794"/>
    <n v="287.12099999999998"/>
    <n v="0"/>
    <n v="53.643700000000003"/>
    <n v="288.738"/>
    <n v="284.28100000000001"/>
    <n v="74.7"/>
    <n v="3.0422699999999998"/>
    <n v="6.1905200000000002"/>
    <n v="-50"/>
    <n v="0"/>
    <n v="0"/>
    <n v="0"/>
    <n v="0"/>
    <n v="0"/>
    <n v="33"/>
    <n v="0"/>
    <n v="29.5"/>
    <n v="0"/>
    <n v="0"/>
    <n v="0"/>
    <n v="0"/>
    <n v="0"/>
    <n v="0"/>
    <n v="0"/>
    <n v="0"/>
    <n v="0"/>
    <n v="0.63137699999999997"/>
    <n v="4"/>
    <n v="-39.818199999999997"/>
    <n v="1"/>
    <n v="3.3"/>
    <n v="98.7"/>
    <n v="0"/>
    <n v="13.1"/>
    <n v="100"/>
    <n v="-9.9908800000000006"/>
    <n v="2619.6799999999998"/>
    <n v="68.5"/>
    <n v="0"/>
    <n v="24"/>
  </r>
  <r>
    <x v="23"/>
    <n v="99659.199999999997"/>
    <n v="24135.3"/>
    <n v="12.408799999999999"/>
    <n v="11728"/>
    <n v="211.346"/>
    <n v="31.1"/>
    <n v="0"/>
    <n v="-1.7149399999999999E-2"/>
    <n v="19.740600000000001"/>
    <n v="-20.663399999999999"/>
    <n v="6.1058999999999999E-5"/>
    <n v="9121.86"/>
    <n v="230.97900000000001"/>
    <n v="49.7"/>
    <n v="0"/>
    <n v="0.19353699999999999"/>
    <n v="14.095000000000001"/>
    <n v="-11.986800000000001"/>
    <n v="5.9275499999999999E-5"/>
    <n v="7118.24"/>
    <n v="242.821"/>
    <n v="53.6"/>
    <n v="0.1"/>
    <n v="-4.3861299999999999E-2"/>
    <n v="11.217599999999999"/>
    <n v="7.2054499999999999"/>
    <n v="1.9029200000000001E-5"/>
    <n v="5497.58"/>
    <n v="254.08"/>
    <n v="24.8"/>
    <n v="0"/>
    <n v="-0.72135199999999999"/>
    <n v="9.0502599999999997"/>
    <n v="5.3704499999999999"/>
    <n v="1.0777600000000001E-4"/>
    <n v="4112.54"/>
    <n v="264.755"/>
    <n v="39"/>
    <n v="0"/>
    <n v="-1.04945"/>
    <n v="10.2554"/>
    <n v="10.520200000000001"/>
    <n v="5.8703599999999998E-5"/>
    <n v="2901.17"/>
    <n v="271.43400000000003"/>
    <n v="64"/>
    <n v="0"/>
    <n v="-0.55774800000000002"/>
    <n v="9.4815299999999993"/>
    <n v="11.349299999999999"/>
    <n v="8.9783699999999999E-5"/>
    <n v="1331.82"/>
    <n v="280.488"/>
    <n v="60.3"/>
    <n v="0"/>
    <n v="-0.75760099999999997"/>
    <n v="9.7932299999999994"/>
    <n v="11.487500000000001"/>
    <n v="1.5375799999999999E-4"/>
    <n v="629.71600000000001"/>
    <n v="284.65300000000002"/>
    <n v="81.400000000000006"/>
    <n v="0"/>
    <n v="-0.25220599999999999"/>
    <n v="8.3279499999999995"/>
    <n v="12.715299999999999"/>
    <n v="1.03242E-4"/>
    <n v="405.714"/>
    <n v="286.57600000000002"/>
    <n v="78.400000000000006"/>
    <n v="0"/>
    <n v="-4.3584499999999998E-2"/>
    <n v="7.1785800000000002"/>
    <n v="11.4436"/>
    <n v="9.8457999999999998E-5"/>
    <n v="3"/>
    <n v="186.04599999999999"/>
    <n v="288.34500000000003"/>
    <n v="73.7"/>
    <n v="0"/>
    <n v="0.17840600000000001"/>
    <n v="5.6400399999999999"/>
    <n v="9.4499099999999991"/>
    <n v="9.5354700000000004E-5"/>
    <n v="289.303"/>
    <n v="74.400000000000006"/>
    <n v="0"/>
    <n v="0.193829"/>
    <n v="3.3064200000000001"/>
    <n v="5.8010099999999998"/>
    <n v="1.2243200000000001E-4"/>
    <n v="-28.965199999999999"/>
    <n v="55.5794"/>
    <n v="286.60000000000002"/>
    <n v="0"/>
    <n v="41.017499999999998"/>
    <n v="288.37700000000001"/>
    <n v="284.27999999999997"/>
    <n v="76.5"/>
    <n v="3.2437499999999999"/>
    <n v="5.7816200000000002"/>
    <n v="-50"/>
    <n v="0"/>
    <n v="0"/>
    <n v="0"/>
    <n v="0"/>
    <n v="0"/>
    <n v="33"/>
    <n v="0"/>
    <n v="29.5"/>
    <n v="0"/>
    <n v="0"/>
    <n v="0"/>
    <n v="0"/>
    <n v="0"/>
    <n v="0"/>
    <n v="0"/>
    <n v="0"/>
    <n v="0"/>
    <n v="0.86464799999999997"/>
    <n v="15"/>
    <n v="-15.3307"/>
    <n v="0"/>
    <n v="1.7"/>
    <n v="95.3"/>
    <n v="0"/>
    <n v="4.3"/>
    <n v="98.7"/>
    <n v="25.700600000000001"/>
    <n v="2556.48"/>
    <n v="64.900000000000006"/>
    <n v="0"/>
    <n v="25"/>
  </r>
  <r>
    <x v="24"/>
    <n v="99390.1"/>
    <n v="24135"/>
    <n v="10.6007"/>
    <n v="11677.4"/>
    <n v="212.11799999999999"/>
    <n v="32.200000000000003"/>
    <n v="0"/>
    <n v="0.13067100000000001"/>
    <n v="25.980899999999998"/>
    <n v="-10.3536"/>
    <n v="9.7239100000000002E-5"/>
    <n v="9073.2000000000007"/>
    <n v="229.80500000000001"/>
    <n v="41.4"/>
    <n v="0"/>
    <n v="-5.9003899999999998E-2"/>
    <n v="20.825199999999999"/>
    <n v="-3.9129800000000001"/>
    <n v="8.8827199999999995E-5"/>
    <n v="7079.94"/>
    <n v="242.203"/>
    <n v="74"/>
    <n v="15.3"/>
    <n v="-0.30960700000000002"/>
    <n v="16.014199999999999"/>
    <n v="7.6388499999999997"/>
    <n v="8.5926000000000004E-5"/>
    <n v="5458.52"/>
    <n v="254.27600000000001"/>
    <n v="25.9"/>
    <n v="0"/>
    <n v="-0.61485199999999995"/>
    <n v="13.2356"/>
    <n v="10.9582"/>
    <n v="4.5007299999999998E-7"/>
    <n v="4078.02"/>
    <n v="262.45100000000002"/>
    <n v="75.2"/>
    <n v="0.5"/>
    <n v="-1.31697"/>
    <n v="11.0778"/>
    <n v="9.2075600000000009"/>
    <n v="9.7661500000000007E-5"/>
    <n v="2874.25"/>
    <n v="270.27699999999999"/>
    <n v="74"/>
    <n v="1.5"/>
    <n v="-0.68450200000000005"/>
    <n v="9.0985099999999992"/>
    <n v="7.1700600000000003"/>
    <n v="1.96541E-4"/>
    <n v="1307.3"/>
    <n v="280.149"/>
    <n v="54.8"/>
    <n v="0"/>
    <n v="1.24299"/>
    <n v="8.9182600000000001"/>
    <n v="8.1770899999999997"/>
    <n v="-5.67979E-5"/>
    <n v="605.822"/>
    <n v="284.71199999999999"/>
    <n v="69.099999999999994"/>
    <n v="0"/>
    <n v="0.42293799999999998"/>
    <n v="7.76797"/>
    <n v="7.8153100000000002"/>
    <n v="2.49263E-4"/>
    <n v="382.04899999999998"/>
    <n v="286.38200000000001"/>
    <n v="73.2"/>
    <n v="0"/>
    <n v="0.362373"/>
    <n v="7.6816000000000004"/>
    <n v="8.8144100000000005"/>
    <n v="2.3852500000000001E-4"/>
    <n v="3"/>
    <n v="162.642"/>
    <n v="287.93"/>
    <n v="71.099999999999994"/>
    <n v="0"/>
    <n v="0.29971199999999998"/>
    <n v="5.7679999999999998"/>
    <n v="7.6695399999999996"/>
    <n v="1.8472700000000001E-4"/>
    <n v="288.63099999999997"/>
    <n v="73.8"/>
    <n v="0"/>
    <n v="0.18886"/>
    <n v="3.18181"/>
    <n v="4.7580799999999996"/>
    <n v="2.0485600000000001E-4"/>
    <n v="-51.783799999999999"/>
    <n v="55.5794"/>
    <n v="285.71199999999999"/>
    <n v="0"/>
    <n v="35.218899999999998"/>
    <n v="287.50200000000001"/>
    <n v="283.36700000000002"/>
    <n v="76.099999999999994"/>
    <n v="3.1307200000000002"/>
    <n v="4.7899700000000003"/>
    <n v="-50"/>
    <n v="0"/>
    <n v="0"/>
    <n v="0"/>
    <n v="0"/>
    <n v="0"/>
    <n v="33"/>
    <n v="0"/>
    <n v="29.5"/>
    <n v="0"/>
    <n v="0"/>
    <n v="0"/>
    <n v="0"/>
    <n v="0"/>
    <n v="0"/>
    <n v="0"/>
    <n v="0"/>
    <n v="0"/>
    <n v="2.3873500000000001"/>
    <n v="1"/>
    <n v="-4.3250500000000001"/>
    <n v="5"/>
    <n v="1.3"/>
    <n v="100"/>
    <n v="1.3"/>
    <n v="99.6"/>
    <n v="100"/>
    <n v="60.235999999999997"/>
    <n v="2386.7199999999998"/>
    <n v="66.900000000000006"/>
    <n v="0"/>
    <n v="26"/>
  </r>
  <r>
    <x v="25"/>
    <n v="99112.5"/>
    <n v="24135.200000000001"/>
    <n v="7.8021700000000003"/>
    <n v="11630.1"/>
    <n v="214.983"/>
    <n v="20.6"/>
    <n v="0"/>
    <n v="-8.0591800000000005E-2"/>
    <n v="26.468399999999999"/>
    <n v="-3.1100699999999999"/>
    <n v="1.6197999999999999E-4"/>
    <n v="9029.06"/>
    <n v="228.08600000000001"/>
    <n v="41.3"/>
    <n v="0.4"/>
    <n v="-0.78139700000000001"/>
    <n v="18.933299999999999"/>
    <n v="4.6265599999999996"/>
    <n v="3.9194099999999998E-5"/>
    <n v="7042.35"/>
    <n v="242.315"/>
    <n v="99.9"/>
    <n v="96.3"/>
    <n v="0.61606099999999997"/>
    <n v="18.304300000000001"/>
    <n v="12.675599999999999"/>
    <n v="-3.6340299999999998E-6"/>
    <n v="5426.92"/>
    <n v="253.50899999999999"/>
    <n v="39.200000000000003"/>
    <n v="0"/>
    <n v="0.53201600000000004"/>
    <n v="13.6929"/>
    <n v="14.059799999999999"/>
    <n v="6.0942300000000001E-5"/>
    <n v="4047.85"/>
    <n v="262.67"/>
    <n v="66.8"/>
    <n v="0.1"/>
    <n v="-0.15196499999999999"/>
    <n v="10.013299999999999"/>
    <n v="10.9994"/>
    <n v="1.7096099999999999E-4"/>
    <n v="2846.3"/>
    <n v="269.28699999999998"/>
    <n v="82.8"/>
    <n v="5"/>
    <n v="0.33388699999999999"/>
    <n v="5.1559900000000001"/>
    <n v="6.4224399999999999"/>
    <n v="1.3595100000000001E-4"/>
    <n v="1282.79"/>
    <n v="279.548"/>
    <n v="69.2"/>
    <n v="0"/>
    <n v="0.47533399999999998"/>
    <n v="7.1798900000000003"/>
    <n v="8.5259"/>
    <n v="-8.3240500000000004E-5"/>
    <n v="581.83799999999997"/>
    <n v="284.60500000000002"/>
    <n v="74.099999999999994"/>
    <n v="0"/>
    <n v="0.28827999999999998"/>
    <n v="4.4118899999999996"/>
    <n v="6.6745900000000002"/>
    <n v="1.5286999999999999E-4"/>
    <n v="357.99799999999999"/>
    <n v="286.52600000000001"/>
    <n v="70.900000000000006"/>
    <n v="0"/>
    <n v="0.27306200000000003"/>
    <n v="4.4876399999999999"/>
    <n v="7.1361999999999997"/>
    <n v="2.25503E-4"/>
    <n v="4"/>
    <n v="138.57400000000001"/>
    <n v="287.61500000000001"/>
    <n v="70.400000000000006"/>
    <n v="0"/>
    <n v="0.231846"/>
    <n v="2.9284599999999998"/>
    <n v="6.3626300000000002"/>
    <n v="1.48808E-4"/>
    <n v="287.95400000000001"/>
    <n v="75.5"/>
    <n v="0"/>
    <n v="0.13455900000000001"/>
    <n v="1.1533899999999999"/>
    <n v="3.68832"/>
    <n v="1.55649E-4"/>
    <n v="-75.205399999999997"/>
    <n v="55.5794"/>
    <n v="285.24700000000001"/>
    <n v="0"/>
    <n v="27.751899999999999"/>
    <n v="286.67500000000001"/>
    <n v="283"/>
    <n v="78.099999999999994"/>
    <n v="1.10873"/>
    <n v="3.7299699999999998"/>
    <n v="-50"/>
    <n v="0"/>
    <n v="0"/>
    <n v="0"/>
    <n v="0"/>
    <n v="0"/>
    <n v="33"/>
    <n v="0"/>
    <n v="29.5"/>
    <n v="0"/>
    <n v="0"/>
    <n v="0"/>
    <n v="0"/>
    <n v="0"/>
    <n v="0"/>
    <n v="0"/>
    <n v="0"/>
    <n v="715"/>
    <n v="2.3003800000000001"/>
    <n v="14"/>
    <n v="-32.220199999999998"/>
    <n v="6"/>
    <n v="4.9000000000000004"/>
    <n v="100"/>
    <n v="27.1"/>
    <n v="83.3"/>
    <n v="100"/>
    <n v="39.217799999999997"/>
    <n v="2286.56"/>
    <n v="71.900000000000006"/>
    <n v="0"/>
    <n v="27"/>
  </r>
  <r>
    <x v="26"/>
    <n v="98758.6"/>
    <n v="20132.099999999999"/>
    <n v="9.6001700000000003"/>
    <n v="11589.4"/>
    <n v="218.04599999999999"/>
    <n v="10.7"/>
    <n v="0"/>
    <n v="9.2402400000000003E-3"/>
    <n v="26.4696"/>
    <n v="2.3173900000000001"/>
    <n v="1.96751E-4"/>
    <n v="8976.98"/>
    <n v="225.40299999999999"/>
    <n v="99.2"/>
    <n v="87"/>
    <n v="-0.12269099999999999"/>
    <n v="24.5413"/>
    <n v="13.4666"/>
    <n v="1.1274599999999999E-4"/>
    <n v="7011.84"/>
    <n v="241.565"/>
    <n v="100"/>
    <n v="100"/>
    <n v="-0.85349799999999998"/>
    <n v="18.623100000000001"/>
    <n v="11.567"/>
    <n v="9.7737800000000005E-5"/>
    <n v="5394.53"/>
    <n v="252.53200000000001"/>
    <n v="86.4"/>
    <n v="24.2"/>
    <n v="-1.18127"/>
    <n v="16.090699999999998"/>
    <n v="16.684999999999999"/>
    <n v="1.19385E-4"/>
    <n v="4017.14"/>
    <n v="262.56"/>
    <n v="32"/>
    <n v="0"/>
    <n v="-1.2060500000000001"/>
    <n v="11.169499999999999"/>
    <n v="12.164999999999999"/>
    <n v="2.3421100000000001E-4"/>
    <n v="2816.01"/>
    <n v="269.46800000000002"/>
    <n v="55.9"/>
    <n v="0"/>
    <n v="-0.61252499999999999"/>
    <n v="5.1709800000000001"/>
    <n v="10.7789"/>
    <n v="8.9107300000000007E-5"/>
    <n v="1253.8599999999999"/>
    <n v="279.87900000000002"/>
    <n v="63.7"/>
    <n v="0"/>
    <n v="-0.30730600000000002"/>
    <n v="3.8349600000000001"/>
    <n v="8.7611100000000004"/>
    <n v="-8.2765599999999999E-5"/>
    <n v="552.91399999999999"/>
    <n v="284.63799999999998"/>
    <n v="75.900000000000006"/>
    <n v="0"/>
    <n v="0.38693699999999998"/>
    <n v="3.9618699999999998"/>
    <n v="12.7288"/>
    <n v="1.8615999999999999E-4"/>
    <n v="328.928"/>
    <n v="286.798"/>
    <n v="69.2"/>
    <n v="0"/>
    <n v="0.375274"/>
    <n v="3.6394000000000002"/>
    <n v="11.863300000000001"/>
    <n v="1.78066E-4"/>
    <n v="4"/>
    <n v="109.081"/>
    <n v="288.96899999999999"/>
    <n v="63.6"/>
    <n v="0"/>
    <n v="0.30844199999999999"/>
    <n v="2.7966500000000001"/>
    <n v="9.4748699999999992"/>
    <n v="1.62282E-4"/>
    <n v="290.50200000000001"/>
    <n v="63.9"/>
    <n v="0"/>
    <n v="0.23378199999999999"/>
    <n v="2.1277699999999999"/>
    <n v="7.2887000000000004"/>
    <n v="1.8097299999999999E-4"/>
    <n v="-106.303"/>
    <n v="55.5794"/>
    <n v="289.77800000000002"/>
    <n v="0"/>
    <n v="166.86"/>
    <n v="289.56299999999999"/>
    <n v="282.93299999999999"/>
    <n v="64.8"/>
    <n v="2.0737999999999999"/>
    <n v="7.2512800000000004"/>
    <n v="-36.700000000000003"/>
    <n v="6.3360000000000003E-5"/>
    <n v="6.3200000000000005E-5"/>
    <n v="2.3599999999999999E-6"/>
    <n v="2.3999999999999999E-6"/>
    <n v="6.25E-2"/>
    <n v="33.0625"/>
    <n v="6.25E-2"/>
    <n v="29.5"/>
    <n v="0"/>
    <n v="0"/>
    <n v="0"/>
    <n v="0"/>
    <n v="0"/>
    <n v="0"/>
    <n v="0"/>
    <n v="0"/>
    <n v="10800"/>
    <n v="-0.22703799999999999"/>
    <n v="106"/>
    <n v="-11.0015"/>
    <n v="4.8"/>
    <n v="1.7"/>
    <n v="100"/>
    <n v="99.5"/>
    <n v="100"/>
    <n v="100"/>
    <n v="33.127600000000001"/>
    <n v="2160.48"/>
    <n v="75.2"/>
    <n v="0"/>
    <n v="28"/>
  </r>
  <r>
    <x v="27"/>
    <n v="98345.600000000006"/>
    <n v="20195"/>
    <n v="8.8007000000000009"/>
    <n v="11544.9"/>
    <n v="218.32300000000001"/>
    <n v="9.3000000000000007"/>
    <n v="0"/>
    <n v="-0.268233"/>
    <n v="33.100499999999997"/>
    <n v="2.5948099999999998"/>
    <n v="1.99817E-4"/>
    <n v="8918.68"/>
    <n v="225.98500000000001"/>
    <n v="12.5"/>
    <n v="0"/>
    <n v="-0.158416"/>
    <n v="19.1831"/>
    <n v="14.132199999999999"/>
    <n v="2.8600000000000001E-4"/>
    <n v="6956.28"/>
    <n v="240.208"/>
    <n v="58.8"/>
    <n v="0"/>
    <n v="0.109182"/>
    <n v="10.052099999999999"/>
    <n v="20.2059"/>
    <n v="8.7204800000000002E-5"/>
    <n v="5344.88"/>
    <n v="252.577"/>
    <n v="98.7"/>
    <n v="69.599999999999994"/>
    <n v="3.63203E-2"/>
    <n v="9.9522499999999994"/>
    <n v="19.4025"/>
    <n v="1.2216500000000001E-4"/>
    <n v="3971.91"/>
    <n v="261.637"/>
    <n v="99.6"/>
    <n v="95.5"/>
    <n v="-0.42139100000000002"/>
    <n v="6.7638699999999998"/>
    <n v="16.6296"/>
    <n v="-1.5858999999999998E-5"/>
    <n v="2771.29"/>
    <n v="269.43799999999999"/>
    <n v="98.8"/>
    <n v="88.2"/>
    <n v="-1.0318799999999999"/>
    <n v="6.5805899999999999"/>
    <n v="15.9306"/>
    <n v="1.56143E-4"/>
    <n v="1212.17"/>
    <n v="278.80500000000001"/>
    <n v="86.5"/>
    <n v="9.1999999999999993"/>
    <n v="-1.4279500000000001"/>
    <n v="5.98407"/>
    <n v="11.432"/>
    <n v="2.46109E-4"/>
    <n v="513.91300000000001"/>
    <n v="283.07799999999997"/>
    <n v="88.1"/>
    <n v="5.9"/>
    <n v="-0.69689699999999999"/>
    <n v="9.0839499999999997"/>
    <n v="2.2374499999999999"/>
    <n v="6.4601299999999997E-4"/>
    <n v="291.29599999999999"/>
    <n v="284.89499999999998"/>
    <n v="81.7"/>
    <n v="5"/>
    <n v="-0.376054"/>
    <n v="9.2695100000000004"/>
    <n v="9.4997600000000001E-2"/>
    <n v="7.1737099999999996E-4"/>
    <n v="3"/>
    <n v="72.908500000000004"/>
    <n v="287.01499999999999"/>
    <n v="75.5"/>
    <n v="4"/>
    <n v="4.7946299999999997E-2"/>
    <n v="6.6108000000000002"/>
    <n v="-0.599333"/>
    <n v="5.0262600000000005E-4"/>
    <n v="288.44099999999997"/>
    <n v="75.5"/>
    <n v="0"/>
    <n v="5.6946299999999998E-2"/>
    <n v="6.2529599999999999"/>
    <n v="-0.53008500000000003"/>
    <n v="4.9512799999999995E-4"/>
    <n v="-140.82499999999999"/>
    <n v="55.5794"/>
    <n v="287.51799999999997"/>
    <n v="0"/>
    <n v="99.539000000000001"/>
    <n v="287.26400000000001"/>
    <n v="283.084"/>
    <n v="75.900000000000006"/>
    <n v="6.3773499999999999"/>
    <n v="-0.64041999999999999"/>
    <n v="-12.3"/>
    <n v="3.9520000000000001E-5"/>
    <n v="4.4799999999999998E-5"/>
    <n v="3.6399999999999997E-5"/>
    <n v="4.3000000000000002E-5"/>
    <n v="0.9375"/>
    <n v="33.9375"/>
    <n v="0.75"/>
    <n v="30.25"/>
    <n v="0"/>
    <n v="0"/>
    <n v="0"/>
    <n v="1"/>
    <n v="0"/>
    <n v="0"/>
    <n v="0"/>
    <n v="1"/>
    <n v="21244"/>
    <n v="0.697133"/>
    <n v="79"/>
    <n v="-4.8445999999999998"/>
    <n v="92.1"/>
    <n v="18.3"/>
    <n v="96.6"/>
    <n v="99.7"/>
    <n v="0"/>
    <n v="83.3"/>
    <n v="124.35599999999999"/>
    <n v="2028.64"/>
    <n v="98.8"/>
    <n v="0"/>
    <n v="29"/>
  </r>
  <r>
    <x v="28"/>
    <n v="98061"/>
    <n v="24135.3"/>
    <n v="16.013000000000002"/>
    <n v="11510.5"/>
    <n v="221.596"/>
    <n v="4.3"/>
    <n v="0"/>
    <n v="-5.0014700000000002E-2"/>
    <n v="23.140999999999998"/>
    <n v="1.55162"/>
    <n v="1.9097299999999999E-4"/>
    <n v="8862.7800000000007"/>
    <n v="226.27600000000001"/>
    <n v="12.8"/>
    <n v="0"/>
    <n v="-0.17910499999999999"/>
    <n v="8.3107399999999991"/>
    <n v="12.9443"/>
    <n v="3.6056599999999999E-4"/>
    <n v="6903.65"/>
    <n v="239.84100000000001"/>
    <n v="61.6"/>
    <n v="0"/>
    <n v="-0.25613900000000001"/>
    <n v="8.7710000000000008"/>
    <n v="10.5428"/>
    <n v="5.5865999999999999E-4"/>
    <n v="5295.34"/>
    <n v="252.22800000000001"/>
    <n v="85.2"/>
    <n v="3.8"/>
    <n v="-0.59702299999999997"/>
    <n v="10.3165"/>
    <n v="13.2643"/>
    <n v="2.1664399999999999E-4"/>
    <n v="3919"/>
    <n v="262.55599999999998"/>
    <n v="76.099999999999994"/>
    <n v="9.6"/>
    <n v="-0.78452"/>
    <n v="6.5939699999999997"/>
    <n v="13.2799"/>
    <n v="1.0482199999999999E-4"/>
    <n v="2714.78"/>
    <n v="270.19400000000002"/>
    <n v="78.8"/>
    <n v="2.7"/>
    <n v="-0.48934299999999997"/>
    <n v="8.6089400000000005"/>
    <n v="12.7669"/>
    <n v="1.9043099999999999E-4"/>
    <n v="1164.1300000000001"/>
    <n v="274.80200000000002"/>
    <n v="96.2"/>
    <n v="23.5"/>
    <n v="-0.31682399999999999"/>
    <n v="9.2726400000000009"/>
    <n v="-8.6163299999999996"/>
    <n v="3.4327799999999998E-4"/>
    <n v="479.27"/>
    <n v="277.238"/>
    <n v="98.4"/>
    <n v="37.4"/>
    <n v="-0.30507200000000001"/>
    <n v="14.3377"/>
    <n v="-18.186499999999999"/>
    <n v="1.4497300000000001E-4"/>
    <n v="261.38099999999997"/>
    <n v="279.3"/>
    <n v="89.4"/>
    <n v="5"/>
    <n v="-0.19313"/>
    <n v="13.380100000000001"/>
    <n v="-16.249300000000002"/>
    <n v="7.2684300000000005E-5"/>
    <n v="3"/>
    <n v="47.454700000000003"/>
    <n v="281.60700000000003"/>
    <n v="81.099999999999994"/>
    <n v="0.4"/>
    <n v="-0.147316"/>
    <n v="8.69693"/>
    <n v="-10.038500000000001"/>
    <n v="-5.45898E-6"/>
    <n v="282.97399999999999"/>
    <n v="81.099999999999994"/>
    <n v="0"/>
    <n v="-0.147256"/>
    <n v="8.6798900000000003"/>
    <n v="-10.0153"/>
    <n v="2.7545199999999998E-5"/>
    <n v="-161.87100000000001"/>
    <n v="55.5794"/>
    <n v="282.28899999999999"/>
    <n v="0"/>
    <n v="113.28700000000001"/>
    <n v="281.71100000000001"/>
    <n v="278.65199999999999"/>
    <n v="81"/>
    <n v="8.8682099999999995"/>
    <n v="-9.6686599999999991"/>
    <n v="-50"/>
    <n v="5.6000000000000004E-7"/>
    <n v="7.9999999999999996E-7"/>
    <n v="4.2400000000000001E-6"/>
    <n v="1.6399999999999999E-5"/>
    <n v="0.1875"/>
    <n v="34.125"/>
    <n v="6.25E-2"/>
    <n v="30.3125"/>
    <n v="0"/>
    <n v="0"/>
    <n v="0"/>
    <n v="0"/>
    <n v="0"/>
    <n v="0"/>
    <n v="0"/>
    <n v="1"/>
    <n v="7025"/>
    <n v="7.9653200000000002"/>
    <n v="6"/>
    <n v="-2.63672E-2"/>
    <n v="100"/>
    <n v="69"/>
    <n v="27"/>
    <n v="51.4"/>
    <n v="0"/>
    <n v="0"/>
    <n v="240.17699999999999"/>
    <n v="1567.84"/>
    <n v="99.8"/>
    <n v="0"/>
    <n v="30"/>
  </r>
  <r>
    <x v="29"/>
    <n v="98263"/>
    <n v="12493"/>
    <n v="19.014600000000002"/>
    <n v="11481.4"/>
    <n v="225.89500000000001"/>
    <n v="1.8"/>
    <n v="0"/>
    <n v="9.5795900000000003E-2"/>
    <n v="20.018599999999999"/>
    <n v="2.28193"/>
    <n v="2.2376899999999999E-4"/>
    <n v="8795.2099999999991"/>
    <n v="226.77099999999999"/>
    <n v="12.7"/>
    <n v="0"/>
    <n v="6.1335899999999999E-2"/>
    <n v="4.6214599999999999"/>
    <n v="8.2946799999999996"/>
    <n v="3.8853299999999999E-4"/>
    <n v="6846.69"/>
    <n v="238.44"/>
    <n v="97.7"/>
    <n v="84"/>
    <n v="0.46433000000000002"/>
    <n v="-6.7944500000000003"/>
    <n v="15.073"/>
    <n v="1.96794E-4"/>
    <n v="5250.69"/>
    <n v="250.61600000000001"/>
    <n v="37.799999999999997"/>
    <n v="0.5"/>
    <n v="-0.55034799999999995"/>
    <n v="4.2812900000000003"/>
    <n v="3.9"/>
    <n v="6.4115699999999995E-4"/>
    <n v="3890.26"/>
    <n v="258.81"/>
    <n v="92.9"/>
    <n v="45.5"/>
    <n v="-0.39524399999999998"/>
    <n v="13.1088"/>
    <n v="-5.9181900000000001"/>
    <n v="2.1823399999999998E-5"/>
    <n v="2701.99"/>
    <n v="266.51900000000001"/>
    <n v="98.3"/>
    <n v="100"/>
    <n v="-2.5119600000000002"/>
    <n v="1.73587"/>
    <n v="-8.1320800000000002"/>
    <n v="5.0473300000000005E-4"/>
    <n v="1173.04"/>
    <n v="271.80700000000002"/>
    <n v="99.3"/>
    <n v="98.8"/>
    <n v="-2.3992"/>
    <n v="11.815899999999999"/>
    <n v="-21.2453"/>
    <n v="2.9562499999999999E-4"/>
    <n v="493.88200000000001"/>
    <n v="276.15300000000002"/>
    <n v="99.2"/>
    <n v="97.2"/>
    <n v="-2.0462199999999999"/>
    <n v="12.329499999999999"/>
    <n v="-20.389500000000002"/>
    <n v="2.1635E-4"/>
    <n v="277.01100000000002"/>
    <n v="277.94"/>
    <n v="94.5"/>
    <n v="21.2"/>
    <n v="-1.26356"/>
    <n v="11.7125"/>
    <n v="-18.499099999999999"/>
    <n v="1.78951E-4"/>
    <n v="3"/>
    <n v="64.182100000000005"/>
    <n v="280.19499999999999"/>
    <n v="86.3"/>
    <n v="5"/>
    <n v="-0.230764"/>
    <n v="7.5708299999999999"/>
    <n v="-11.266299999999999"/>
    <n v="-1.5326399999999999E-5"/>
    <n v="281.54000000000002"/>
    <n v="86.4"/>
    <n v="0"/>
    <n v="-0.23947299999999999"/>
    <n v="7.7192100000000003"/>
    <n v="-11.334300000000001"/>
    <n v="6.6906299999999993E-5"/>
    <n v="-144.143"/>
    <n v="55.5794"/>
    <n v="280.89999999999998"/>
    <n v="0"/>
    <n v="90.057900000000004"/>
    <n v="280.387"/>
    <n v="278.27800000000002"/>
    <n v="86.4"/>
    <n v="8.2459199999999999"/>
    <n v="-10.911799999999999"/>
    <n v="-6.1035199999999998E-6"/>
    <n v="1.8479999999999999E-5"/>
    <n v="1.864E-4"/>
    <n v="6.9999999999999999E-6"/>
    <n v="1.1459999999999999E-4"/>
    <n v="2.5"/>
    <n v="36.4375"/>
    <n v="0.125"/>
    <n v="30.4375"/>
    <n v="0"/>
    <n v="0"/>
    <n v="0"/>
    <n v="1"/>
    <n v="0"/>
    <n v="0"/>
    <n v="0"/>
    <n v="1"/>
    <n v="7025"/>
    <n v="7.7871800000000002"/>
    <n v="36"/>
    <n v="0.17211899999999999"/>
    <n v="100"/>
    <n v="82.6"/>
    <n v="100"/>
    <n v="72.8"/>
    <n v="79.900000000000006"/>
    <n v="20.3"/>
    <n v="245.905"/>
    <n v="917.12"/>
    <n v="99.9"/>
    <n v="0"/>
    <n v="31"/>
  </r>
  <r>
    <x v="30"/>
    <n v="98614"/>
    <n v="8142.07"/>
    <n v="18.513999999999999"/>
    <n v="11471.1"/>
    <n v="225.321"/>
    <n v="1.8"/>
    <n v="0"/>
    <n v="-8.9804700000000001E-2"/>
    <n v="16.291799999999999"/>
    <n v="5.6567399999999997E-2"/>
    <n v="1.8798299999999999E-4"/>
    <n v="8765.6200000000008"/>
    <n v="228.827"/>
    <n v="8.8000000000000007"/>
    <n v="0"/>
    <n v="2.4443400000000001E-2"/>
    <n v="12.488"/>
    <n v="-7.1411100000000005E-2"/>
    <n v="2.4225700000000001E-4"/>
    <n v="6816.23"/>
    <n v="236.31100000000001"/>
    <n v="68.099999999999994"/>
    <n v="6.6"/>
    <n v="0.122943"/>
    <n v="-5.2048699999999997"/>
    <n v="-1.35029"/>
    <n v="1.4371300000000001E-4"/>
    <n v="5231.4799999999996"/>
    <n v="247.73599999999999"/>
    <n v="94.9"/>
    <n v="28.9"/>
    <n v="0.28083399999999997"/>
    <n v="4.2876000000000003"/>
    <n v="-5.9999799999999999"/>
    <n v="-6.2534199999999998E-6"/>
    <n v="3885.42"/>
    <n v="257.27699999999999"/>
    <n v="94.2"/>
    <n v="71.5"/>
    <n v="4.1902300000000003E-2"/>
    <n v="13.466900000000001"/>
    <n v="-8.3526699999999998"/>
    <n v="5.80154E-5"/>
    <n v="2707.56"/>
    <n v="263.21800000000002"/>
    <n v="88.5"/>
    <n v="14.4"/>
    <n v="0.64315800000000001"/>
    <n v="8.5330100000000009"/>
    <n v="-17.501799999999999"/>
    <n v="3.8925800000000002E-4"/>
    <n v="1195.45"/>
    <n v="269.69400000000002"/>
    <n v="99.4"/>
    <n v="100"/>
    <n v="-1.65326"/>
    <n v="10.2462"/>
    <n v="-21.696300000000001"/>
    <n v="6.50009E-4"/>
    <n v="520.255"/>
    <n v="274.68799999999999"/>
    <n v="99.1"/>
    <n v="100"/>
    <n v="-1.5403199999999999"/>
    <n v="10.8308"/>
    <n v="-19.167400000000001"/>
    <n v="6.1880599999999996E-4"/>
    <n v="304.59199999999998"/>
    <n v="276.43900000000002"/>
    <n v="95.5"/>
    <n v="51.3"/>
    <n v="-1.0604499999999999"/>
    <n v="10.6668"/>
    <n v="-17.447199999999999"/>
    <n v="5.4657499999999999E-4"/>
    <n v="3"/>
    <n v="93.022999999999996"/>
    <n v="278.495"/>
    <n v="88.4"/>
    <n v="5"/>
    <n v="-0.38323800000000002"/>
    <n v="8.7699700000000007"/>
    <n v="-12.8924"/>
    <n v="2.7834399999999998E-4"/>
    <n v="280.01299999999998"/>
    <n v="87.6"/>
    <n v="0"/>
    <n v="-0.245225"/>
    <n v="7.2309700000000001"/>
    <n v="-10.386200000000001"/>
    <n v="2.9004399999999999E-4"/>
    <n v="-114.24"/>
    <n v="55.5794"/>
    <n v="279.42200000000003"/>
    <n v="0"/>
    <n v="88.904700000000005"/>
    <n v="279.04399999999998"/>
    <n v="277.16300000000001"/>
    <n v="87.7"/>
    <n v="7.6881199999999996"/>
    <n v="-10.143800000000001"/>
    <n v="1.4999899999999999"/>
    <n v="7.4960000000000001E-5"/>
    <n v="2.8640000000000002E-4"/>
    <n v="5.448E-5"/>
    <n v="4.0719999999999998E-4"/>
    <n v="4.375"/>
    <n v="40.8125"/>
    <n v="0.5625"/>
    <n v="31"/>
    <n v="0"/>
    <n v="0"/>
    <n v="0"/>
    <n v="1"/>
    <n v="0"/>
    <n v="0"/>
    <n v="0"/>
    <n v="1"/>
    <n v="0"/>
    <n v="7.0212899999999996"/>
    <n v="78"/>
    <n v="-0.14856"/>
    <n v="100"/>
    <n v="100"/>
    <n v="74.400000000000006"/>
    <n v="100"/>
    <n v="0"/>
    <n v="33.6"/>
    <n v="17.806899999999999"/>
    <n v="727.68"/>
    <n v="100"/>
    <n v="0"/>
    <n v="32"/>
  </r>
  <r>
    <x v="31"/>
    <n v="99005.2"/>
    <n v="14439.5"/>
    <n v="22.6021"/>
    <n v="11471.3"/>
    <n v="225.50700000000001"/>
    <n v="1.8"/>
    <n v="0"/>
    <n v="0.14063100000000001"/>
    <n v="19.044599999999999"/>
    <n v="-7.9355000000000002"/>
    <n v="1.5208600000000001E-4"/>
    <n v="8769.49"/>
    <n v="229.62200000000001"/>
    <n v="6.7"/>
    <n v="0"/>
    <n v="0.13609399999999999"/>
    <n v="7.4488000000000003"/>
    <n v="-9.7120499999999996"/>
    <n v="2.4421300000000001E-4"/>
    <n v="6824.66"/>
    <n v="235.91"/>
    <n v="100"/>
    <n v="100"/>
    <n v="-0.120875"/>
    <n v="-0.88538799999999995"/>
    <n v="-12.115"/>
    <n v="1.9247099999999999E-4"/>
    <n v="5242.21"/>
    <n v="247.53100000000001"/>
    <n v="100"/>
    <n v="100"/>
    <n v="-0.19203100000000001"/>
    <n v="7.3894799999999998"/>
    <n v="-13.8262"/>
    <n v="1.32538E-4"/>
    <n v="3896.21"/>
    <n v="255.84"/>
    <n v="99.6"/>
    <n v="100"/>
    <n v="-0.99968199999999996"/>
    <n v="7.3689999999999998"/>
    <n v="-21.265499999999999"/>
    <n v="1.7539899999999999E-4"/>
    <n v="2727.81"/>
    <n v="261.01"/>
    <n v="97"/>
    <n v="100"/>
    <n v="-0.97882999999999998"/>
    <n v="12.3979"/>
    <n v="-21.999700000000001"/>
    <n v="3.1957600000000002E-4"/>
    <n v="1225.8"/>
    <n v="269.25599999999997"/>
    <n v="97.7"/>
    <n v="100"/>
    <n v="-1.3270200000000001"/>
    <n v="11.9918"/>
    <n v="-28.187200000000001"/>
    <n v="2.5810299999999998E-4"/>
    <n v="552.36400000000003"/>
    <n v="274.161"/>
    <n v="89.4"/>
    <n v="15.6"/>
    <n v="-1.1723600000000001"/>
    <n v="12.7562"/>
    <n v="-25.9207"/>
    <n v="1.77622E-4"/>
    <n v="336.93299999999999"/>
    <n v="276.38200000000001"/>
    <n v="79"/>
    <n v="4.0999999999999996"/>
    <n v="-0.86676799999999998"/>
    <n v="12.3165"/>
    <n v="-23.636199999999999"/>
    <n v="1.2638600000000001E-4"/>
    <n v="3"/>
    <n v="125.438"/>
    <n v="278.49799999999999"/>
    <n v="71.8"/>
    <n v="1.1000000000000001"/>
    <n v="-0.47020699999999999"/>
    <n v="10.593999999999999"/>
    <n v="-18.871400000000001"/>
    <n v="2.6746599999999999E-5"/>
    <n v="280.04599999999999"/>
    <n v="71.5"/>
    <n v="0"/>
    <n v="-0.28070899999999999"/>
    <n v="7.99749"/>
    <n v="-13.7774"/>
    <n v="3.02251E-5"/>
    <n v="-81.850899999999996"/>
    <n v="55.5794"/>
    <n v="278.709"/>
    <n v="0"/>
    <n v="152.53"/>
    <n v="279.13400000000001"/>
    <n v="274.666"/>
    <n v="73"/>
    <n v="8.51328"/>
    <n v="-13.3706"/>
    <n v="9.8999900000000007"/>
    <n v="1.6079999999999999E-5"/>
    <n v="8.7999999999999998E-5"/>
    <n v="5.9639999999999998E-5"/>
    <n v="3.054E-4"/>
    <n v="6.5625"/>
    <n v="43"/>
    <n v="1.3125"/>
    <n v="31.6875"/>
    <n v="0"/>
    <n v="0"/>
    <n v="0"/>
    <n v="1"/>
    <n v="0"/>
    <n v="0"/>
    <n v="0"/>
    <n v="1"/>
    <n v="0"/>
    <n v="8.6070399999999996"/>
    <n v="55"/>
    <n v="-0.25805699999999998"/>
    <n v="100"/>
    <n v="100"/>
    <n v="100"/>
    <n v="96.9"/>
    <n v="0"/>
    <n v="39.4"/>
    <n v="-8.4347499999999993"/>
    <n v="659.52"/>
    <n v="94.2"/>
    <n v="0"/>
    <n v="33"/>
  </r>
  <r>
    <x v="32"/>
    <n v="99304.3"/>
    <n v="24135"/>
    <n v="23.1"/>
    <n v="11474.6"/>
    <n v="224.26599999999999"/>
    <n v="2"/>
    <n v="0"/>
    <n v="0.13147900000000001"/>
    <n v="19.3979"/>
    <n v="-11.1639"/>
    <n v="2.2045699999999999E-4"/>
    <n v="8794.1"/>
    <n v="227.42"/>
    <n v="13.3"/>
    <n v="0"/>
    <n v="-8.6923799999999996E-2"/>
    <n v="8.9873100000000008"/>
    <n v="-9.9379299999999997"/>
    <n v="2.3821000000000001E-4"/>
    <n v="6856.14"/>
    <n v="235.941"/>
    <n v="100"/>
    <n v="94.4"/>
    <n v="-5.3304699999999997E-2"/>
    <n v="5.6215099999999998"/>
    <n v="-13.049799999999999"/>
    <n v="1.06436E-4"/>
    <n v="5270.57"/>
    <n v="249.11600000000001"/>
    <n v="90.5"/>
    <n v="4.9000000000000004"/>
    <n v="6.3103500000000007E-2"/>
    <n v="5.6919899999999997"/>
    <n v="-9.8744399999999999"/>
    <n v="2.5312099999999998E-4"/>
    <n v="3921.32"/>
    <n v="254.33199999999999"/>
    <n v="99.2"/>
    <n v="51.4"/>
    <n v="0.22367999999999999"/>
    <n v="3.6987199999999998"/>
    <n v="-24.0291"/>
    <n v="8.5254399999999995E-5"/>
    <n v="2757.2"/>
    <n v="260.995"/>
    <n v="94.4"/>
    <n v="68.8"/>
    <n v="-0.55450999999999995"/>
    <n v="8.2813199999999991"/>
    <n v="-22.518000000000001"/>
    <n v="3.88241E-4"/>
    <n v="1254.7"/>
    <n v="269.11399999999998"/>
    <n v="95.2"/>
    <n v="75.3"/>
    <n v="-0.51307100000000005"/>
    <n v="11.089700000000001"/>
    <n v="-28.322800000000001"/>
    <n v="2.4086100000000001E-4"/>
    <n v="579.58699999999999"/>
    <n v="275.63299999999998"/>
    <n v="63.3"/>
    <n v="0"/>
    <n v="-0.85176799999999997"/>
    <n v="11.8973"/>
    <n v="-27.292100000000001"/>
    <n v="1.47097E-4"/>
    <n v="363.17700000000002"/>
    <n v="277.76600000000002"/>
    <n v="57"/>
    <n v="0"/>
    <n v="-0.75045099999999998"/>
    <n v="11.678800000000001"/>
    <n v="-25.328299999999999"/>
    <n v="8.5997900000000005E-5"/>
    <n v="5"/>
    <n v="150.76300000000001"/>
    <n v="279.76499999999999"/>
    <n v="52.9"/>
    <n v="0"/>
    <n v="-0.52730500000000002"/>
    <n v="10.4236"/>
    <n v="-21.15"/>
    <n v="-5.2010499999999999E-6"/>
    <n v="281.22899999999998"/>
    <n v="54"/>
    <n v="0"/>
    <n v="-0.32467099999999999"/>
    <n v="7.5385999999999997"/>
    <n v="-14.8047"/>
    <n v="-1.3920800000000001E-5"/>
    <n v="-57.3857"/>
    <n v="55.5794"/>
    <n v="279.03300000000002"/>
    <n v="0"/>
    <n v="216.91399999999999"/>
    <n v="280.33300000000003"/>
    <n v="272.27"/>
    <n v="56.4"/>
    <n v="8.1028500000000001"/>
    <n v="-14.668699999999999"/>
    <n v="-50"/>
    <n v="1.6E-7"/>
    <n v="3.9999999999999998E-7"/>
    <n v="6.4400000000000002E-6"/>
    <n v="5.5999999999999999E-5"/>
    <n v="0.625"/>
    <n v="43.625"/>
    <n v="6.25E-2"/>
    <n v="31.75"/>
    <n v="0"/>
    <n v="0"/>
    <n v="0"/>
    <n v="0"/>
    <n v="0"/>
    <n v="0"/>
    <n v="0"/>
    <n v="1"/>
    <n v="0"/>
    <n v="10.8673"/>
    <n v="19"/>
    <n v="3.2031200000000003E-2"/>
    <n v="100"/>
    <n v="100"/>
    <n v="99.9"/>
    <n v="100"/>
    <n v="0"/>
    <n v="88.4"/>
    <n v="-14.3947"/>
    <n v="822.4"/>
    <n v="73.5"/>
    <n v="0"/>
    <n v="34"/>
  </r>
  <r>
    <x v="33"/>
    <n v="99855.1"/>
    <n v="24134.799999999999"/>
    <n v="20.301400000000001"/>
    <n v="11494.5"/>
    <n v="224.184"/>
    <n v="3"/>
    <n v="0"/>
    <n v="-7.9115199999999997E-2"/>
    <n v="20.599499999999999"/>
    <n v="-16.024899999999999"/>
    <n v="1.7854599999999999E-4"/>
    <n v="8821.7199999999993"/>
    <n v="227.601"/>
    <n v="11.9"/>
    <n v="0"/>
    <n v="0.15059800000000001"/>
    <n v="14.3744"/>
    <n v="-7.9950599999999996"/>
    <n v="2.33305E-4"/>
    <n v="6888.58"/>
    <n v="236.57300000000001"/>
    <n v="95.5"/>
    <n v="35.9"/>
    <n v="-0.43278899999999998"/>
    <n v="8.8757400000000004"/>
    <n v="-8.3340399999999999"/>
    <n v="-3.0880700000000001E-6"/>
    <n v="5301.98"/>
    <n v="248.98599999999999"/>
    <n v="84.8"/>
    <n v="4.2"/>
    <n v="0.40150400000000003"/>
    <n v="11.8081"/>
    <n v="-10.476699999999999"/>
    <n v="1.17749E-4"/>
    <n v="3958.52"/>
    <n v="252.51900000000001"/>
    <n v="62.7"/>
    <n v="0.9"/>
    <n v="-0.22919700000000001"/>
    <n v="0.51481399999999999"/>
    <n v="-20.0549"/>
    <n v="1.0254100000000001E-4"/>
    <n v="2799.95"/>
    <n v="259.976"/>
    <n v="88.3"/>
    <n v="5"/>
    <n v="-0.48633999999999999"/>
    <n v="8.8269800000000007"/>
    <n v="-20.074000000000002"/>
    <n v="2.2779199999999999E-4"/>
    <n v="1300.18"/>
    <n v="269.20499999999998"/>
    <n v="81.8"/>
    <n v="4.0999999999999996"/>
    <n v="0.98389800000000005"/>
    <n v="9.4110300000000002"/>
    <n v="-24.393000000000001"/>
    <n v="1.7240499999999999E-4"/>
    <n v="624.82600000000002"/>
    <n v="275.63200000000001"/>
    <n v="55.3"/>
    <n v="0"/>
    <n v="0.35438599999999998"/>
    <n v="8.9554200000000002"/>
    <n v="-25.091899999999999"/>
    <n v="5.2665599999999999E-5"/>
    <n v="408.50599999999997"/>
    <n v="277.68700000000001"/>
    <n v="50.4"/>
    <n v="0"/>
    <n v="2.4289600000000001E-2"/>
    <n v="8.6213999999999995"/>
    <n v="-23.852599999999999"/>
    <n v="-3.1707800000000001E-6"/>
    <n v="6"/>
    <n v="196.239"/>
    <n v="279.65499999999997"/>
    <n v="47.1"/>
    <n v="0"/>
    <n v="-0.25679400000000002"/>
    <n v="7.8055199999999996"/>
    <n v="-20.9756"/>
    <n v="-6.8313500000000002E-5"/>
    <n v="281.11700000000002"/>
    <n v="48.4"/>
    <n v="0"/>
    <n v="-0.29808400000000002"/>
    <n v="5.2469200000000003"/>
    <n v="-13.926299999999999"/>
    <n v="-7.7886799999999994E-5"/>
    <n v="-11.9095"/>
    <n v="55.5794"/>
    <n v="278.84300000000002"/>
    <n v="0"/>
    <n v="213.48099999999999"/>
    <n v="280.47000000000003"/>
    <n v="271.084"/>
    <n v="51"/>
    <n v="5.5587900000000001"/>
    <n v="-13.916399999999999"/>
    <n v="-50"/>
    <n v="0"/>
    <n v="0"/>
    <n v="3.36E-6"/>
    <n v="2.8E-5"/>
    <n v="0.625"/>
    <n v="43.625"/>
    <n v="6.25E-2"/>
    <n v="31.75"/>
    <n v="0"/>
    <n v="0"/>
    <n v="0"/>
    <n v="0"/>
    <n v="0"/>
    <n v="0"/>
    <n v="0"/>
    <n v="1"/>
    <n v="600"/>
    <n v="11.6037"/>
    <n v="6"/>
    <n v="-3.83535"/>
    <n v="99.5"/>
    <n v="100"/>
    <n v="75.3"/>
    <n v="92.9"/>
    <n v="5"/>
    <n v="89.5"/>
    <n v="-51.104599999999998"/>
    <n v="885.6"/>
    <n v="63.2"/>
    <n v="0"/>
    <n v="35"/>
  </r>
  <r>
    <x v="34"/>
    <n v="100287"/>
    <n v="24135.1"/>
    <n v="17.3018"/>
    <n v="11516.1"/>
    <n v="224.06"/>
    <n v="3.5"/>
    <n v="0"/>
    <n v="0.39399600000000001"/>
    <n v="21.415600000000001"/>
    <n v="-14.1274"/>
    <n v="8.3287800000000006E-5"/>
    <n v="8848.2099999999991"/>
    <n v="227.309"/>
    <n v="11"/>
    <n v="0"/>
    <n v="-4.4341800000000001E-2"/>
    <n v="16.776599999999998"/>
    <n v="-12.6791"/>
    <n v="1.95365E-4"/>
    <n v="6909.38"/>
    <n v="236.744"/>
    <n v="54.9"/>
    <n v="0.3"/>
    <n v="7.3673799999999998E-2"/>
    <n v="3.7292200000000002"/>
    <n v="-0.78940399999999999"/>
    <n v="5.3816500000000002E-5"/>
    <n v="5328.76"/>
    <n v="246.65199999999999"/>
    <n v="56.1"/>
    <n v="0"/>
    <n v="0.21750800000000001"/>
    <n v="13.4734"/>
    <n v="-6.4189800000000004"/>
    <n v="1.1007500000000001E-4"/>
    <n v="3994.69"/>
    <n v="253.285"/>
    <n v="28.3"/>
    <n v="0"/>
    <n v="0.60254099999999999"/>
    <n v="5.3322900000000004"/>
    <n v="-21.138000000000002"/>
    <n v="1.95214E-4"/>
    <n v="2839.8"/>
    <n v="258.916"/>
    <n v="65.5"/>
    <n v="0.9"/>
    <n v="0.63332999999999995"/>
    <n v="8.3930500000000006"/>
    <n v="-18.391400000000001"/>
    <n v="1.9883999999999999E-4"/>
    <n v="1339.7"/>
    <n v="269.86"/>
    <n v="71.5"/>
    <n v="0.6"/>
    <n v="-1.58541"/>
    <n v="8.6556899999999999"/>
    <n v="-20.401399999999999"/>
    <n v="5.6456999999999998E-5"/>
    <n v="662.70100000000002"/>
    <n v="276.40600000000001"/>
    <n v="49.1"/>
    <n v="0"/>
    <n v="-1.57426"/>
    <n v="6.7482100000000003"/>
    <n v="-20.247699999999998"/>
    <n v="-4.3574500000000001E-5"/>
    <n v="445.78"/>
    <n v="278.524"/>
    <n v="44.8"/>
    <n v="0"/>
    <n v="-1.2751699999999999"/>
    <n v="6.0823999999999998"/>
    <n v="-19.453900000000001"/>
    <n v="-7.7629100000000005E-5"/>
    <n v="6"/>
    <n v="232.893"/>
    <n v="280.65199999999999"/>
    <n v="41.7"/>
    <n v="0"/>
    <n v="-0.82968399999999998"/>
    <n v="5.3360200000000004"/>
    <n v="-17.6891"/>
    <n v="-1.09275E-4"/>
    <n v="282.81"/>
    <n v="42.7"/>
    <n v="0"/>
    <n v="-0.31824200000000002"/>
    <n v="3.4760200000000001"/>
    <n v="-11.810499999999999"/>
    <n v="-9.1742899999999999E-5"/>
    <n v="23.7423"/>
    <n v="55.5794"/>
    <n v="283.721"/>
    <n v="0"/>
    <n v="326.91000000000003"/>
    <n v="282.721"/>
    <n v="271.45600000000002"/>
    <n v="45.2"/>
    <n v="3.6144599999999998"/>
    <n v="-11.744199999999999"/>
    <n v="-50"/>
    <n v="6.4000000000000001E-7"/>
    <n v="7.9999999999999996E-7"/>
    <n v="4.0000000000000001E-8"/>
    <n v="0"/>
    <n v="0"/>
    <n v="43.625"/>
    <n v="0"/>
    <n v="31.75"/>
    <n v="0"/>
    <n v="0"/>
    <n v="0"/>
    <n v="0"/>
    <n v="0"/>
    <n v="0"/>
    <n v="0"/>
    <n v="0"/>
    <n v="10800"/>
    <n v="8.0631599999999999"/>
    <n v="43"/>
    <n v="-0.226685"/>
    <n v="68.8"/>
    <n v="37.5"/>
    <n v="2.8"/>
    <n v="28.7"/>
    <n v="0"/>
    <n v="43.7"/>
    <n v="-38.721400000000003"/>
    <n v="999.84"/>
    <n v="58.2"/>
    <n v="0"/>
    <n v="36"/>
  </r>
  <r>
    <x v="35"/>
    <n v="100562"/>
    <n v="24134.9"/>
    <n v="16.406199999999998"/>
    <n v="11527.8"/>
    <n v="224.405"/>
    <n v="3"/>
    <n v="0"/>
    <n v="0.14721799999999999"/>
    <n v="20.5503"/>
    <n v="-11.982799999999999"/>
    <n v="1.4604599999999999E-4"/>
    <n v="8862.0400000000009"/>
    <n v="226.74299999999999"/>
    <n v="9.8000000000000007"/>
    <n v="0"/>
    <n v="0.10796500000000001"/>
    <n v="17.819400000000002"/>
    <n v="-18.3583"/>
    <n v="2.1095E-4"/>
    <n v="6920.1"/>
    <n v="235.27500000000001"/>
    <n v="29.6"/>
    <n v="0"/>
    <n v="0.44914999999999999"/>
    <n v="17.9358"/>
    <n v="-15.7409"/>
    <n v="4.16556E-4"/>
    <n v="5356.58"/>
    <n v="245.982"/>
    <n v="25.7"/>
    <n v="0"/>
    <n v="-0.97809800000000002"/>
    <n v="8.1765699999999999"/>
    <n v="-10.200100000000001"/>
    <n v="1.68439E-5"/>
    <n v="4019.74"/>
    <n v="253.73599999999999"/>
    <n v="26.3"/>
    <n v="0"/>
    <n v="1.4709300000000001"/>
    <n v="6.8817000000000004"/>
    <n v="-22.2407"/>
    <n v="4.1338399999999997E-5"/>
    <n v="2862.88"/>
    <n v="258.59699999999998"/>
    <n v="58.3"/>
    <n v="0.3"/>
    <n v="1.2055"/>
    <n v="9.6588399999999996"/>
    <n v="-18.252700000000001"/>
    <n v="1.4602500000000001E-4"/>
    <n v="1363.59"/>
    <n v="270.04199999999997"/>
    <n v="69.7"/>
    <n v="0"/>
    <n v="-2.1532100000000001"/>
    <n v="7.84849"/>
    <n v="-20.416899999999998"/>
    <n v="9.7785400000000001E-5"/>
    <n v="686.14400000000001"/>
    <n v="276.62"/>
    <n v="48.7"/>
    <n v="0"/>
    <n v="-1.9957100000000001"/>
    <n v="6.8937600000000003"/>
    <n v="-20.0307"/>
    <n v="3.3192999999999999E-5"/>
    <n v="469.06400000000002"/>
    <n v="278.77999999999997"/>
    <n v="44.3"/>
    <n v="0"/>
    <n v="-1.5845400000000001"/>
    <n v="6.40327"/>
    <n v="-19.3032"/>
    <n v="4.9947499999999999E-6"/>
    <n v="6"/>
    <n v="255.952"/>
    <n v="280.95499999999998"/>
    <n v="40.9"/>
    <n v="0"/>
    <n v="-1.0184500000000001"/>
    <n v="5.7381700000000002"/>
    <n v="-17.808"/>
    <n v="-2.9180399999999999E-5"/>
    <n v="283.28500000000003"/>
    <n v="41.1"/>
    <n v="0"/>
    <n v="-0.33645000000000003"/>
    <n v="3.7029899999999998"/>
    <n v="-11.8216"/>
    <n v="-6.8984000000000002E-5"/>
    <n v="46.560099999999998"/>
    <n v="55.5794"/>
    <n v="284.488"/>
    <n v="0"/>
    <n v="342.27800000000002"/>
    <n v="283.39"/>
    <n v="271.53899999999999"/>
    <n v="43.4"/>
    <n v="3.82816"/>
    <n v="-11.8667"/>
    <n v="-50"/>
    <n v="8.8000000000000004E-7"/>
    <n v="7.9999999999999996E-7"/>
    <n v="5.1800000000000004E-6"/>
    <n v="5.2800000000000003E-6"/>
    <n v="0.125"/>
    <n v="43.75"/>
    <n v="0.125"/>
    <n v="31.875"/>
    <n v="0"/>
    <n v="0"/>
    <n v="0"/>
    <n v="0"/>
    <n v="0"/>
    <n v="0"/>
    <n v="0"/>
    <n v="0"/>
    <n v="21600"/>
    <n v="7.1075400000000002"/>
    <n v="67"/>
    <n v="-0.39660600000000001"/>
    <n v="90.1"/>
    <n v="67"/>
    <n v="0"/>
    <n v="14.3"/>
    <n v="0"/>
    <n v="21.8"/>
    <n v="-32.653500000000001"/>
    <n v="1041.5999999999999"/>
    <n v="57.9"/>
    <n v="0"/>
    <n v="37"/>
  </r>
  <r>
    <x v="36"/>
    <n v="100923"/>
    <n v="24135"/>
    <n v="18.712800000000001"/>
    <n v="11548.9"/>
    <n v="224.011"/>
    <n v="2.9"/>
    <n v="0"/>
    <n v="-0.23019100000000001"/>
    <n v="18.896899999999999"/>
    <n v="-16.237500000000001"/>
    <n v="1.2508800000000001E-4"/>
    <n v="8888.91"/>
    <n v="223.96600000000001"/>
    <n v="18.8"/>
    <n v="0"/>
    <n v="-0.176617"/>
    <n v="24.413799999999998"/>
    <n v="-17.2316"/>
    <n v="1.2412400000000001E-4"/>
    <n v="6952.46"/>
    <n v="236.34700000000001"/>
    <n v="8"/>
    <n v="0"/>
    <n v="-0.12507399999999999"/>
    <n v="17.850899999999999"/>
    <n v="-17.313099999999999"/>
    <n v="4.6042300000000001E-4"/>
    <n v="5376.38"/>
    <n v="246.14599999999999"/>
    <n v="20.100000000000001"/>
    <n v="0"/>
    <n v="0.52338499999999999"/>
    <n v="15.609299999999999"/>
    <n v="-18.902699999999999"/>
    <n v="2.05632E-4"/>
    <n v="4043.1"/>
    <n v="252.89"/>
    <n v="44.2"/>
    <n v="0"/>
    <n v="1.3866000000000001"/>
    <n v="14.0291"/>
    <n v="-23.938300000000002"/>
    <n v="1.64971E-4"/>
    <n v="2893.95"/>
    <n v="257.613"/>
    <n v="71"/>
    <n v="8.6"/>
    <n v="-8.3515599999999995E-2"/>
    <n v="4.5264300000000004"/>
    <n v="-27.708100000000002"/>
    <n v="4.25752E-4"/>
    <n v="1393.5"/>
    <n v="270.34800000000001"/>
    <n v="65.5"/>
    <n v="0"/>
    <n v="-1.0648500000000001"/>
    <n v="7.4363999999999999"/>
    <n v="-23.257200000000001"/>
    <n v="1.75131E-4"/>
    <n v="715.53399999999999"/>
    <n v="276.71699999999998"/>
    <n v="48"/>
    <n v="0"/>
    <n v="-1.05941"/>
    <n v="8.0001200000000008"/>
    <n v="-21.770199999999999"/>
    <n v="1.3051E-4"/>
    <n v="498.39499999999998"/>
    <n v="278.78699999999998"/>
    <n v="44.1"/>
    <n v="0"/>
    <n v="-0.920157"/>
    <n v="7.94489"/>
    <n v="-20.5992"/>
    <n v="9.5246099999999996E-5"/>
    <n v="6"/>
    <n v="285.30500000000001"/>
    <n v="280.80500000000001"/>
    <n v="40.799999999999997"/>
    <n v="0"/>
    <n v="-0.69323800000000002"/>
    <n v="7.5487500000000001"/>
    <n v="-18.691800000000001"/>
    <n v="4.75112E-5"/>
    <n v="282.49900000000002"/>
    <n v="40.5"/>
    <n v="0"/>
    <n v="-0.324571"/>
    <n v="5.3332600000000001"/>
    <n v="-12.539300000000001"/>
    <n v="-9.0093399999999994E-5"/>
    <n v="76.143799999999999"/>
    <n v="55.5794"/>
    <n v="280.8"/>
    <n v="0"/>
    <n v="218.45"/>
    <n v="282.39"/>
    <n v="270.47300000000001"/>
    <n v="43.2"/>
    <n v="5.1479600000000003"/>
    <n v="-11.4842"/>
    <n v="-50"/>
    <n v="0"/>
    <n v="0"/>
    <n v="7.1999999999999999E-7"/>
    <n v="7.9999999999999996E-7"/>
    <n v="0"/>
    <n v="43.75"/>
    <n v="0"/>
    <n v="31.875"/>
    <n v="0"/>
    <n v="0"/>
    <n v="0"/>
    <n v="0"/>
    <n v="0"/>
    <n v="0"/>
    <n v="0"/>
    <n v="0"/>
    <n v="10800"/>
    <n v="8.2457999999999991"/>
    <n v="23"/>
    <n v="-7.1276900000000003"/>
    <n v="24.1"/>
    <n v="84.3"/>
    <n v="0"/>
    <n v="0"/>
    <n v="0"/>
    <n v="0"/>
    <n v="-18.616599999999998"/>
    <n v="1092.96"/>
    <n v="56.6"/>
    <n v="0"/>
    <n v="38"/>
  </r>
  <r>
    <x v="37"/>
    <n v="101327"/>
    <n v="24134.7"/>
    <n v="14.9085"/>
    <n v="11564.8"/>
    <n v="223.904"/>
    <n v="2.8"/>
    <n v="0"/>
    <n v="-2.73242E-2"/>
    <n v="23.642199999999999"/>
    <n v="-16.714099999999998"/>
    <n v="1.3030800000000001E-4"/>
    <n v="8908.89"/>
    <n v="226.328"/>
    <n v="14.8"/>
    <n v="0"/>
    <n v="0.437305"/>
    <n v="24.294899999999998"/>
    <n v="-23.420400000000001"/>
    <n v="1.9330399999999999E-4"/>
    <n v="6971.84"/>
    <n v="234.46299999999999"/>
    <n v="17.100000000000001"/>
    <n v="0"/>
    <n v="0.39935199999999998"/>
    <n v="20.809799999999999"/>
    <n v="-19.007100000000001"/>
    <n v="2.67149E-4"/>
    <n v="5405.75"/>
    <n v="245.524"/>
    <n v="19.100000000000001"/>
    <n v="0"/>
    <n v="0.176061"/>
    <n v="12.1403"/>
    <n v="-19.165500000000002"/>
    <n v="1.48484E-4"/>
    <n v="4078.01"/>
    <n v="251.36199999999999"/>
    <n v="58"/>
    <n v="0"/>
    <n v="0.421516"/>
    <n v="14.466699999999999"/>
    <n v="-21.024000000000001"/>
    <n v="1.09817E-4"/>
    <n v="2927.19"/>
    <n v="258.72199999999998"/>
    <n v="54.7"/>
    <n v="0"/>
    <n v="0.91411299999999995"/>
    <n v="6.5229799999999996"/>
    <n v="-21.968599999999999"/>
    <n v="3.6726700000000002E-5"/>
    <n v="1426.01"/>
    <n v="270.21800000000002"/>
    <n v="75.599999999999994"/>
    <n v="2.4"/>
    <n v="-0.72607100000000002"/>
    <n v="6.4850099999999999"/>
    <n v="-18.075299999999999"/>
    <n v="1.2299899999999999E-4"/>
    <n v="748.21500000000003"/>
    <n v="276.62299999999999"/>
    <n v="53.3"/>
    <n v="0"/>
    <n v="-1.1370499999999999"/>
    <n v="6.1276299999999999"/>
    <n v="-17.360800000000001"/>
    <n v="1.44804E-4"/>
    <n v="531.11099999999999"/>
    <n v="278.65800000000002"/>
    <n v="48.4"/>
    <n v="0"/>
    <n v="-1.0341100000000001"/>
    <n v="5.9317200000000003"/>
    <n v="-16.343499999999999"/>
    <n v="1.29715E-4"/>
    <n v="6"/>
    <n v="318.09800000000001"/>
    <n v="280.613"/>
    <n v="44.5"/>
    <n v="0"/>
    <n v="-0.77827199999999996"/>
    <n v="5.6502600000000003"/>
    <n v="-14.823700000000001"/>
    <n v="9.5499800000000003E-5"/>
    <n v="282.20800000000003"/>
    <n v="42.8"/>
    <n v="0"/>
    <n v="-0.36527199999999999"/>
    <n v="4.6400199999999998"/>
    <n v="-11.2605"/>
    <n v="2.0299100000000001E-6"/>
    <n v="109.099"/>
    <n v="55.5794"/>
    <n v="279.89999999999998"/>
    <n v="0"/>
    <n v="139.273"/>
    <n v="281.89999999999998"/>
    <n v="271.14499999999998"/>
    <n v="46.8"/>
    <n v="3.72397"/>
    <n v="-8.3074300000000001"/>
    <n v="-50"/>
    <n v="0"/>
    <n v="0"/>
    <n v="3.5999999999999999E-7"/>
    <n v="3.2000000000000001E-7"/>
    <n v="0"/>
    <n v="43.75"/>
    <n v="0"/>
    <n v="31.875"/>
    <n v="0"/>
    <n v="0"/>
    <n v="0"/>
    <n v="0"/>
    <n v="0"/>
    <n v="0"/>
    <n v="0"/>
    <n v="0"/>
    <n v="11889"/>
    <n v="7.8432300000000001"/>
    <n v="11"/>
    <n v="-6.95038"/>
    <n v="17.7"/>
    <n v="44.7"/>
    <n v="0"/>
    <n v="0"/>
    <n v="0"/>
    <n v="0"/>
    <n v="49.813499999999998"/>
    <n v="1114.4000000000001"/>
    <n v="63.8"/>
    <n v="0"/>
    <n v="39"/>
  </r>
  <r>
    <x v="38"/>
    <n v="101593"/>
    <n v="24135.1"/>
    <n v="10.6081"/>
    <n v="11593.6"/>
    <n v="222.97200000000001"/>
    <n v="2.7"/>
    <n v="0"/>
    <n v="-1.8308600000000001E-2"/>
    <n v="23.104399999999998"/>
    <n v="-19.638999999999999"/>
    <n v="1.8596699999999999E-4"/>
    <n v="8949.5300000000007"/>
    <n v="225.61199999999999"/>
    <n v="13.4"/>
    <n v="0"/>
    <n v="0.38464700000000002"/>
    <n v="30.964400000000001"/>
    <n v="-38.012999999999998"/>
    <n v="4.0995700000000002E-4"/>
    <n v="7010.03"/>
    <n v="236.131"/>
    <n v="12.3"/>
    <n v="0"/>
    <n v="-4.1519500000000001E-2"/>
    <n v="18.5063"/>
    <n v="-25.05"/>
    <n v="4.55234E-4"/>
    <n v="5434.11"/>
    <n v="246.79300000000001"/>
    <n v="9.1999999999999993"/>
    <n v="0"/>
    <n v="0.50177000000000005"/>
    <n v="15.280200000000001"/>
    <n v="-21.5473"/>
    <n v="1.89712E-4"/>
    <n v="4100.79"/>
    <n v="251.06"/>
    <n v="100"/>
    <n v="63.5"/>
    <n v="0.29616799999999999"/>
    <n v="15.4565"/>
    <n v="-14.6555"/>
    <n v="4.4697000000000003E-5"/>
    <n v="2948.99"/>
    <n v="259.2"/>
    <n v="97.2"/>
    <n v="88.3"/>
    <n v="-0.27244499999999999"/>
    <n v="11.988300000000001"/>
    <n v="-14.6273"/>
    <n v="2.21117E-4"/>
    <n v="1443.72"/>
    <n v="269.99099999999999"/>
    <n v="90.1"/>
    <n v="27.7"/>
    <n v="1.1576299999999999"/>
    <n v="4.5277500000000002"/>
    <n v="-12.8596"/>
    <n v="1.50239E-5"/>
    <n v="767.65899999999999"/>
    <n v="275.649"/>
    <n v="72.900000000000006"/>
    <n v="2"/>
    <n v="0.52878400000000003"/>
    <n v="4.1832099999999999"/>
    <n v="-12.3614"/>
    <n v="6.1293900000000003E-6"/>
    <n v="551.18600000000004"/>
    <n v="277.74599999999998"/>
    <n v="65.400000000000006"/>
    <n v="0"/>
    <n v="0.15256500000000001"/>
    <n v="4.7438799999999999"/>
    <n v="-11.4374"/>
    <n v="1.48536E-5"/>
    <n v="5"/>
    <n v="338.815"/>
    <n v="279.59899999999999"/>
    <n v="60.9"/>
    <n v="0"/>
    <n v="-0.10734200000000001"/>
    <n v="5.3406900000000004"/>
    <n v="-9.6132000000000009"/>
    <n v="1.8785799999999999E-5"/>
    <n v="281.21100000000001"/>
    <n v="58.1"/>
    <n v="0"/>
    <n v="-0.13634199999999999"/>
    <n v="5.2776399999999999"/>
    <n v="-6.62418"/>
    <n v="-3.9826800000000003E-5"/>
    <n v="130.501"/>
    <n v="55.5794"/>
    <n v="280"/>
    <n v="0"/>
    <n v="68.7179"/>
    <n v="281.19600000000003"/>
    <n v="274.29700000000003"/>
    <n v="61.6"/>
    <n v="4.1164399999999999"/>
    <n v="-4.1440200000000003"/>
    <n v="-50"/>
    <n v="1.04E-6"/>
    <n v="7.9999999999999996E-7"/>
    <n v="3.9600000000000002E-6"/>
    <n v="3.9999999999999998E-6"/>
    <n v="6.25E-2"/>
    <n v="43.8125"/>
    <n v="6.25E-2"/>
    <n v="31.9375"/>
    <n v="0"/>
    <n v="0"/>
    <n v="0"/>
    <n v="0"/>
    <n v="0"/>
    <n v="0"/>
    <n v="0"/>
    <n v="0"/>
    <n v="0"/>
    <n v="8.1380400000000002"/>
    <n v="4"/>
    <n v="-9.8822299999999998"/>
    <n v="100"/>
    <n v="56"/>
    <n v="100"/>
    <n v="4.0999999999999996"/>
    <n v="0"/>
    <n v="0"/>
    <n v="86.574299999999994"/>
    <n v="1022.24"/>
    <n v="83.6"/>
    <n v="0"/>
    <n v="40"/>
  </r>
  <r>
    <x v="39"/>
    <n v="101732"/>
    <n v="20827.8"/>
    <n v="7.9027599999999998"/>
    <n v="11626.9"/>
    <n v="216.51"/>
    <n v="17"/>
    <n v="0"/>
    <n v="-0.109477"/>
    <n v="28.078099999999999"/>
    <n v="-21.374199999999998"/>
    <n v="1.5317900000000001E-4"/>
    <n v="9024.92"/>
    <n v="225.63900000000001"/>
    <n v="42.5"/>
    <n v="0"/>
    <n v="0.222021"/>
    <n v="30.487400000000001"/>
    <n v="-36.607300000000002"/>
    <n v="7.7945499999999994E-5"/>
    <n v="7066.25"/>
    <n v="239.756"/>
    <n v="18.399999999999999"/>
    <n v="0"/>
    <n v="0.58629900000000001"/>
    <n v="27.929099999999998"/>
    <n v="-34.738700000000001"/>
    <n v="5.9613600000000001E-5"/>
    <n v="5463.72"/>
    <n v="250.084"/>
    <n v="7.6"/>
    <n v="0"/>
    <n v="0.83054300000000003"/>
    <n v="22.741900000000001"/>
    <n v="-30.221900000000002"/>
    <n v="1.9168599999999999E-4"/>
    <n v="4114.32"/>
    <n v="254.68600000000001"/>
    <n v="33.700000000000003"/>
    <n v="0"/>
    <n v="1.16997"/>
    <n v="17.410900000000002"/>
    <n v="-17.526199999999999"/>
    <n v="7.7936500000000002E-5"/>
    <n v="2956.43"/>
    <n v="259.58699999999999"/>
    <n v="78.599999999999994"/>
    <n v="38.6"/>
    <n v="-0.12757399999999999"/>
    <n v="14.604200000000001"/>
    <n v="-12.8786"/>
    <n v="2.6154299999999999E-4"/>
    <n v="1449.36"/>
    <n v="270.18"/>
    <n v="88.3"/>
    <n v="26.6"/>
    <n v="0.99376799999999998"/>
    <n v="6.5684300000000002"/>
    <n v="-7.9015399999999998"/>
    <n v="3.0120100000000002E-4"/>
    <n v="773.52800000000002"/>
    <n v="274.245"/>
    <n v="92.8"/>
    <n v="20.100000000000001"/>
    <n v="1.7054100000000001"/>
    <n v="2.5878299999999999"/>
    <n v="-8.2530099999999997"/>
    <n v="8.5154400000000006E-5"/>
    <n v="558.42899999999997"/>
    <n v="275.471"/>
    <n v="94.4"/>
    <n v="10"/>
    <n v="1.4348700000000001"/>
    <n v="2.4262800000000002"/>
    <n v="-8.5387900000000005"/>
    <n v="5.4859600000000002E-6"/>
    <n v="3"/>
    <n v="347.709"/>
    <n v="277.26100000000002"/>
    <n v="90.6"/>
    <n v="5"/>
    <n v="0.85938800000000004"/>
    <n v="2.6190099999999998"/>
    <n v="-8.6450899999999997"/>
    <n v="-1.3539399999999999E-5"/>
    <n v="279.05599999999998"/>
    <n v="86"/>
    <n v="5"/>
    <n v="0.137902"/>
    <n v="2.43479"/>
    <n v="-7.4437499999999996"/>
    <n v="-3.1799099999999998E-5"/>
    <n v="140.96299999999999"/>
    <n v="55.5794"/>
    <n v="279.66800000000001"/>
    <n v="0"/>
    <n v="35.052300000000002"/>
    <n v="279.79500000000002"/>
    <n v="277.48500000000001"/>
    <n v="85.2"/>
    <n v="1.6945300000000001"/>
    <n v="-5.2736499999999999"/>
    <n v="-12.3"/>
    <n v="7.9999999999999996E-7"/>
    <n v="1.048E-4"/>
    <n v="8.9199999999999993E-6"/>
    <n v="4.0399999999999999E-5"/>
    <n v="0.875"/>
    <n v="44.625"/>
    <n v="0.1875"/>
    <n v="32.125"/>
    <n v="0"/>
    <n v="0"/>
    <n v="0"/>
    <n v="1"/>
    <n v="0"/>
    <n v="0"/>
    <n v="0"/>
    <n v="1"/>
    <n v="0"/>
    <n v="10.6266"/>
    <n v="19"/>
    <n v="-2.83392"/>
    <n v="75.3"/>
    <n v="76.2"/>
    <n v="7.7"/>
    <n v="42.7"/>
    <n v="0"/>
    <n v="0"/>
    <n v="140.75399999999999"/>
    <n v="1009.44"/>
    <n v="88.2"/>
    <n v="0"/>
    <n v="41"/>
  </r>
  <r>
    <x v="40"/>
    <n v="101705"/>
    <n v="24135.200000000001"/>
    <n v="2.1"/>
    <n v="11651.2"/>
    <n v="215.36500000000001"/>
    <n v="23.9"/>
    <n v="0"/>
    <n v="-2.3282199999999999E-2"/>
    <n v="32.254800000000003"/>
    <n v="-23.232299999999999"/>
    <n v="1.2400700000000001E-4"/>
    <n v="9053.9"/>
    <n v="224.809"/>
    <n v="76.3"/>
    <n v="3.6"/>
    <n v="6.3381800000000002E-2"/>
    <n v="30.3126"/>
    <n v="-24.4465"/>
    <n v="9.6875999999999999E-5"/>
    <n v="7098.07"/>
    <n v="240.078"/>
    <n v="79.2"/>
    <n v="1.9"/>
    <n v="7.3622099999999996E-2"/>
    <n v="30.028700000000001"/>
    <n v="-22.305399999999999"/>
    <n v="5.7053699999999999E-5"/>
    <n v="5494.55"/>
    <n v="251.27199999999999"/>
    <n v="20.3"/>
    <n v="0"/>
    <n v="0.19048200000000001"/>
    <n v="25.2119"/>
    <n v="-21.760899999999999"/>
    <n v="5.7238000000000003E-5"/>
    <n v="4131.95"/>
    <n v="258.53199999999998"/>
    <n v="9.9"/>
    <n v="0"/>
    <n v="0.47761100000000001"/>
    <n v="17.0396"/>
    <n v="-20.270199999999999"/>
    <n v="1.12439E-4"/>
    <n v="2960.42"/>
    <n v="260.73200000000003"/>
    <n v="56.5"/>
    <n v="0.1"/>
    <n v="-6.3638700000000006E-2"/>
    <n v="11.2509"/>
    <n v="-8.41737"/>
    <n v="1.06162E-4"/>
    <n v="1451.55"/>
    <n v="270.64499999999998"/>
    <n v="77.099999999999994"/>
    <n v="4.0999999999999996"/>
    <n v="0.40573199999999998"/>
    <n v="6.89785"/>
    <n v="-6.6143400000000003"/>
    <n v="1.6475699999999999E-4"/>
    <n v="774.27200000000005"/>
    <n v="275.54599999999999"/>
    <n v="75.099999999999994"/>
    <n v="0"/>
    <n v="0.77964699999999998"/>
    <n v="1.39855"/>
    <n v="-6.0101399999999998"/>
    <n v="1.36606E-4"/>
    <n v="558.08600000000001"/>
    <n v="277.07400000000001"/>
    <n v="73.3"/>
    <n v="0"/>
    <n v="0.674099"/>
    <n v="0.91715599999999997"/>
    <n v="-5.59788"/>
    <n v="7.4813099999999997E-5"/>
    <n v="3"/>
    <n v="346.31799999999998"/>
    <n v="278.66199999999998"/>
    <n v="72.599999999999994"/>
    <n v="0"/>
    <n v="0.41681600000000002"/>
    <n v="1.0795699999999999"/>
    <n v="-5.0647500000000001"/>
    <n v="2.7244299999999999E-5"/>
    <n v="279.68799999999999"/>
    <n v="77.5"/>
    <n v="0"/>
    <n v="7.7700199999999997E-2"/>
    <n v="1.6377900000000001"/>
    <n v="-3.18649"/>
    <n v="-3.3326800000000001E-5"/>
    <n v="138.751"/>
    <n v="55.5794"/>
    <n v="277.51600000000002"/>
    <n v="0"/>
    <n v="3.8604400000000001"/>
    <n v="278.95100000000002"/>
    <n v="276.66199999999998"/>
    <n v="85.3"/>
    <n v="1.54454"/>
    <n v="-1.2340899999999999"/>
    <n v="-50"/>
    <n v="0"/>
    <n v="0"/>
    <n v="1.88E-6"/>
    <n v="1.22E-5"/>
    <n v="0.125"/>
    <n v="44.75"/>
    <n v="0"/>
    <n v="32.125"/>
    <n v="0"/>
    <n v="0"/>
    <n v="0"/>
    <n v="0"/>
    <n v="0"/>
    <n v="0"/>
    <n v="0"/>
    <n v="1"/>
    <n v="0"/>
    <n v="12.527200000000001"/>
    <n v="0"/>
    <n v="-0.40097699999999997"/>
    <n v="5"/>
    <n v="52.3"/>
    <n v="5.4"/>
    <n v="7.1"/>
    <n v="36.4"/>
    <n v="2.4"/>
    <n v="86.746200000000002"/>
    <n v="1104"/>
    <n v="79.900000000000006"/>
    <n v="0"/>
    <n v="42"/>
  </r>
  <r>
    <x v="41"/>
    <n v="101816"/>
    <n v="24134.9"/>
    <n v="1.8103199999999999"/>
    <n v="11675.3"/>
    <n v="213.607"/>
    <n v="43.2"/>
    <n v="0"/>
    <n v="8.29434E-2"/>
    <n v="36.145400000000002"/>
    <n v="-20.127400000000002"/>
    <n v="8.4765000000000006E-5"/>
    <n v="9076.7999999999993"/>
    <n v="226.303"/>
    <n v="80.8"/>
    <n v="5"/>
    <n v="0.115865"/>
    <n v="33.461599999999997"/>
    <n v="-25.034099999999999"/>
    <n v="1.10449E-4"/>
    <n v="7118.19"/>
    <n v="240.05"/>
    <n v="92"/>
    <n v="5.2"/>
    <n v="-5.7855499999999997E-2"/>
    <n v="27.766300000000001"/>
    <n v="-17.2425"/>
    <n v="9.4709800000000006E-5"/>
    <n v="5513.65"/>
    <n v="251.155"/>
    <n v="26.6"/>
    <n v="0"/>
    <n v="-0.14880499999999999"/>
    <n v="23.799900000000001"/>
    <n v="-15.531599999999999"/>
    <n v="8.6041700000000007E-5"/>
    <n v="4150.91"/>
    <n v="258.89999999999998"/>
    <n v="13.7"/>
    <n v="0"/>
    <n v="-4.3208999999999997E-2"/>
    <n v="18.686499999999999"/>
    <n v="-14.1088"/>
    <n v="3.2651999999999998E-5"/>
    <n v="2976.31"/>
    <n v="261.61500000000001"/>
    <n v="34"/>
    <n v="0"/>
    <n v="5.42891E-2"/>
    <n v="9.6227300000000007"/>
    <n v="-8.4820600000000006"/>
    <n v="1.12833E-4"/>
    <n v="1462.91"/>
    <n v="271.14100000000002"/>
    <n v="59.5"/>
    <n v="0"/>
    <n v="0.41408200000000001"/>
    <n v="6.5061200000000001"/>
    <n v="-3.4667699999999999"/>
    <n v="6.04816E-5"/>
    <n v="784.83699999999999"/>
    <n v="276.05599999999998"/>
    <n v="59.1"/>
    <n v="0"/>
    <n v="0.56773200000000001"/>
    <n v="-0.88950399999999996"/>
    <n v="-3.46861"/>
    <n v="4.2339599999999997E-5"/>
    <n v="568.19500000000005"/>
    <n v="277.98399999999998"/>
    <n v="54.4"/>
    <n v="0"/>
    <n v="0.44043100000000002"/>
    <n v="-0.43343300000000001"/>
    <n v="-3.1711499999999999"/>
    <n v="9.27185E-6"/>
    <n v="4"/>
    <n v="355.81599999999997"/>
    <n v="279.50099999999998"/>
    <n v="55.7"/>
    <n v="0"/>
    <n v="0.29250599999999999"/>
    <n v="0.81056399999999995"/>
    <n v="-2.0097499999999999"/>
    <n v="2.3590900000000001E-5"/>
    <n v="280.10599999999999"/>
    <n v="68.099999999999994"/>
    <n v="0"/>
    <n v="0.13291700000000001"/>
    <n v="2.02929"/>
    <n v="-0.27284199999999997"/>
    <n v="3.5844599999999999E-5"/>
    <n v="147.88"/>
    <n v="55.5794"/>
    <n v="277.01400000000001"/>
    <n v="0"/>
    <n v="5.6333500000000001"/>
    <n v="278.90199999999999"/>
    <n v="275.77199999999999"/>
    <n v="80.3"/>
    <n v="1.82161"/>
    <n v="0.40358500000000003"/>
    <n v="-50"/>
    <n v="0"/>
    <n v="0"/>
    <n v="9.4E-7"/>
    <n v="6.0800000000000002E-6"/>
    <n v="0.125"/>
    <n v="44.75"/>
    <n v="0"/>
    <n v="32.125"/>
    <n v="0"/>
    <n v="0"/>
    <n v="0"/>
    <n v="0"/>
    <n v="0"/>
    <n v="0"/>
    <n v="0"/>
    <n v="0"/>
    <n v="598"/>
    <n v="12.9091"/>
    <n v="0"/>
    <n v="-1.1718799999999999E-3"/>
    <n v="0"/>
    <n v="27.2"/>
    <n v="94.3"/>
    <n v="5.2"/>
    <n v="66.8"/>
    <n v="8.5"/>
    <n v="86.983500000000006"/>
    <n v="1180.32"/>
    <n v="58.2"/>
    <n v="0"/>
    <n v="43"/>
  </r>
  <r>
    <x v="42"/>
    <n v="101878"/>
    <n v="24135"/>
    <n v="1.60175"/>
    <n v="11692.5"/>
    <n v="214.32900000000001"/>
    <n v="33.799999999999997"/>
    <n v="0"/>
    <n v="8.2226599999999997E-3"/>
    <n v="34.636800000000001"/>
    <n v="-17.111599999999999"/>
    <n v="1.1444E-4"/>
    <n v="9101.89"/>
    <n v="226.36"/>
    <n v="86.1"/>
    <n v="5"/>
    <n v="0.12561700000000001"/>
    <n v="39.269799999999996"/>
    <n v="-22.937200000000001"/>
    <n v="7.1740499999999995E-5"/>
    <n v="7136.12"/>
    <n v="240.44399999999999"/>
    <n v="97.9"/>
    <n v="21.3"/>
    <n v="-0.28181800000000001"/>
    <n v="28.7"/>
    <n v="-16.9772"/>
    <n v="1.5498899999999999E-4"/>
    <n v="5529.63"/>
    <n v="251.18199999999999"/>
    <n v="38.6"/>
    <n v="0"/>
    <n v="-0.32366200000000001"/>
    <n v="22.123100000000001"/>
    <n v="-10.992900000000001"/>
    <n v="5.4359099999999999E-5"/>
    <n v="4168.7299999999996"/>
    <n v="258.85199999999998"/>
    <n v="19.600000000000001"/>
    <n v="0"/>
    <n v="0.38516400000000001"/>
    <n v="19.2471"/>
    <n v="-8.0694199999999991"/>
    <n v="1.8994100000000002E-5"/>
    <n v="2988.94"/>
    <n v="262.96199999999999"/>
    <n v="19.5"/>
    <n v="0"/>
    <n v="2.0986299999999999E-2"/>
    <n v="11.2629"/>
    <n v="-1.6871799999999999"/>
    <n v="1.6262500000000001E-4"/>
    <n v="1470.85"/>
    <n v="271.61599999999999"/>
    <n v="71.3"/>
    <n v="0"/>
    <n v="0.237819"/>
    <n v="4.8116899999999996"/>
    <n v="0.120449"/>
    <n v="3.9433400000000001E-5"/>
    <n v="791.74599999999998"/>
    <n v="276.33699999999999"/>
    <n v="56.7"/>
    <n v="0"/>
    <n v="0.32430100000000001"/>
    <n v="-1.7115800000000001"/>
    <n v="0.58438500000000004"/>
    <n v="6.6178299999999996E-5"/>
    <n v="574.96699999999998"/>
    <n v="278.10000000000002"/>
    <n v="55.7"/>
    <n v="0"/>
    <n v="0.32193300000000002"/>
    <n v="-2.0989599999999999"/>
    <n v="0.61003399999999997"/>
    <n v="4.2505500000000002E-5"/>
    <n v="4"/>
    <n v="362.53199999999998"/>
    <n v="279.63099999999997"/>
    <n v="60.2"/>
    <n v="0"/>
    <n v="0.271729"/>
    <n v="-1.28365"/>
    <n v="0.74182400000000004"/>
    <n v="4.1883199999999999E-5"/>
    <n v="281.62900000000002"/>
    <n v="55.4"/>
    <n v="0"/>
    <n v="0.112729"/>
    <n v="-1.01264"/>
    <n v="0.77092799999999995"/>
    <n v="4.2940099999999999E-5"/>
    <n v="154.119"/>
    <n v="55.5794"/>
    <n v="286.90699999999998"/>
    <n v="0"/>
    <n v="140.636"/>
    <n v="282.80700000000002"/>
    <n v="273.89299999999997"/>
    <n v="53.7"/>
    <n v="-1.00105"/>
    <n v="0.82865"/>
    <n v="-50"/>
    <n v="0"/>
    <n v="0"/>
    <n v="0"/>
    <n v="0"/>
    <n v="0"/>
    <n v="44.75"/>
    <n v="0"/>
    <n v="32.125"/>
    <n v="0"/>
    <n v="0"/>
    <n v="0"/>
    <n v="0"/>
    <n v="0"/>
    <n v="0"/>
    <n v="0"/>
    <n v="0"/>
    <n v="10800"/>
    <n v="11.9985"/>
    <n v="0"/>
    <n v="-4.6093799999999997E-2"/>
    <n v="0"/>
    <n v="2"/>
    <n v="81.099999999999994"/>
    <n v="36.700000000000003"/>
    <n v="5.2"/>
    <n v="73.900000000000006"/>
    <n v="106.57899999999999"/>
    <n v="1240.32"/>
    <n v="60"/>
    <n v="0"/>
    <n v="44"/>
  </r>
  <r>
    <x v="43"/>
    <n v="101672"/>
    <n v="24134.9"/>
    <n v="4.3131599999999999"/>
    <n v="11705.2"/>
    <n v="214.36699999999999"/>
    <n v="30.1"/>
    <n v="0"/>
    <n v="-6.8123100000000006E-2"/>
    <n v="35.046700000000001"/>
    <n v="-17.4238"/>
    <n v="1.5232599999999999E-4"/>
    <n v="9116.65"/>
    <n v="226.626"/>
    <n v="100"/>
    <n v="92.3"/>
    <n v="-0.11360000000000001"/>
    <n v="37.895299999999999"/>
    <n v="-19.197399999999998"/>
    <n v="1.0592E-4"/>
    <n v="7144.68"/>
    <n v="241.63"/>
    <n v="96.7"/>
    <n v="32.299999999999997"/>
    <n v="-1.3671899999999999E-3"/>
    <n v="31.192499999999999"/>
    <n v="-14.2341"/>
    <n v="1.2384599999999999E-4"/>
    <n v="5529.37"/>
    <n v="252.11199999999999"/>
    <n v="88.4"/>
    <n v="32.9"/>
    <n v="4.8730500000000003E-3"/>
    <n v="22.124099999999999"/>
    <n v="-9.2197800000000001"/>
    <n v="1.15147E-4"/>
    <n v="4165.3999999999996"/>
    <n v="258.55399999999997"/>
    <n v="19.100000000000001"/>
    <n v="0"/>
    <n v="-4.3320299999999999E-2"/>
    <n v="14.3408"/>
    <n v="-2.0124399999999998"/>
    <n v="5.82129E-5"/>
    <n v="2985.58"/>
    <n v="264.69900000000001"/>
    <n v="98"/>
    <n v="82.3"/>
    <n v="-0.15504699999999999"/>
    <n v="13.081099999999999"/>
    <n v="-1.36161"/>
    <n v="2.5514499999999999E-6"/>
    <n v="1459.7"/>
    <n v="272.56599999999997"/>
    <n v="68.2"/>
    <n v="0"/>
    <n v="0.24771799999999999"/>
    <n v="4.1359700000000004"/>
    <n v="6.4428700000000001"/>
    <n v="3.37809E-5"/>
    <n v="778.779"/>
    <n v="277.089"/>
    <n v="64"/>
    <n v="0"/>
    <n v="1.7003399999999998E-2"/>
    <n v="-1.9671400000000001"/>
    <n v="4.1351500000000003"/>
    <n v="5.8449699999999997E-5"/>
    <n v="561.22299999999996"/>
    <n v="279.17099999999999"/>
    <n v="57"/>
    <n v="0"/>
    <n v="3.3214399999999998E-2"/>
    <n v="-2.4242300000000001"/>
    <n v="3.9715600000000002"/>
    <n v="5.4168200000000001E-5"/>
    <n v="4"/>
    <n v="347.76299999999998"/>
    <n v="281.23099999999999"/>
    <n v="50.8"/>
    <n v="0"/>
    <n v="4.8160599999999998E-2"/>
    <n v="-2.7975400000000001"/>
    <n v="3.79175"/>
    <n v="5.4576700000000002E-5"/>
    <n v="283.30399999999997"/>
    <n v="45.8"/>
    <n v="0"/>
    <n v="5.2352099999999999E-2"/>
    <n v="-3.0515300000000001"/>
    <n v="3.4650599999999998"/>
    <n v="6.3282399999999996E-5"/>
    <n v="138.161"/>
    <n v="55.5794"/>
    <n v="286.91399999999999"/>
    <n v="0"/>
    <n v="198.87"/>
    <n v="284.577"/>
    <n v="273.46100000000001"/>
    <n v="46.2"/>
    <n v="-2.8096100000000002"/>
    <n v="2.82525"/>
    <n v="-50"/>
    <n v="0"/>
    <n v="0"/>
    <n v="0"/>
    <n v="0"/>
    <n v="0"/>
    <n v="44.75"/>
    <n v="0"/>
    <n v="32.125"/>
    <n v="0"/>
    <n v="0"/>
    <n v="0"/>
    <n v="0"/>
    <n v="0"/>
    <n v="0"/>
    <n v="0"/>
    <n v="0"/>
    <n v="21600"/>
    <n v="12.0939"/>
    <n v="0"/>
    <n v="3.8330099999999999E-2"/>
    <n v="93.9"/>
    <n v="2.2000000000000002"/>
    <n v="86.4"/>
    <n v="47.4"/>
    <n v="100"/>
    <n v="75.599999999999994"/>
    <n v="187.715"/>
    <n v="1371.36"/>
    <n v="67.599999999999994"/>
    <n v="0"/>
    <n v="4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Tabella pivot2" cacheId="6" applyNumberFormats="0" applyBorderFormats="0" applyFontFormats="0" applyPatternFormats="0" applyAlignmentFormats="0" applyWidthHeightFormats="0" dataCaption="Values" updatedVersion="8" itemPrintTitles="1" indent="0" compact="0" compactData="0" multipleFieldFilters="0">
  <location ref="A3:M11" firstHeaderRow="1" firstDataRow="2" firstDataCol="1"/>
  <pivotFields count="134">
    <pivotField axis="axisRow" compact="0" numFmtId="22" outline="0" showAll="0" includeNewItemsInFilter="1">
      <items count="369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0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outline="0" showAll="0" includeNewItemsInFilter="1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dataField="1" compact="0" showAll="0"/>
    <pivotField dataField="1" compact="0" showAll="0"/>
    <pivotField dataField="1" compact="0" showAll="0"/>
    <pivotField dataField="1" compact="0" showAll="0"/>
    <pivotField dataField="1" compact="0" showAll="0"/>
    <pivotField compact="0" showAll="0"/>
    <pivotField compact="0" showAll="0"/>
    <pivotField dataField="1"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dataField="1"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dataField="1" compact="0" showAll="0"/>
    <pivotField compact="0" showAll="0"/>
    <pivotField compact="0" showAll="0"/>
    <pivotField compact="0" showAll="0"/>
    <pivotField compact="0" showAll="0"/>
    <pivotField compact="0" showAll="0"/>
    <pivotField dataField="1" compact="0" showAll="0"/>
    <pivotField compact="0" showAll="0"/>
    <pivotField dataField="1"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outline="0" showAll="0" includeNewItemsInFilter="1"/>
  </pivotFields>
  <rowFields count="1">
    <field x="0"/>
  </rowFields>
  <rowItems count="7">
    <i>
      <x v="326"/>
    </i>
    <i>
      <x v="327"/>
    </i>
    <i>
      <x v="328"/>
    </i>
    <i>
      <x v="329"/>
    </i>
    <i>
      <x v="330"/>
    </i>
    <i>
      <x v="331"/>
    </i>
    <i t="grand">
      <x/>
    </i>
  </rowItems>
  <colFields count="1">
    <field x="-2"/>
  </colFields>
  <colItems count="12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</colItems>
  <dataFields count="12">
    <dataField name="Max di TMP - 2_m_above_ground" fld="97" subtotal="max" baseField="0" baseItem="0"/>
    <dataField name="Min di TMP - 2_m_above_ground" fld="97" subtotal="min" baseField="0" baseItem="304"/>
    <dataField name="Media di TMP - 2_m_above_ground" fld="97" subtotal="average" baseField="0" baseItem="302"/>
    <dataField name="Media di RH - 2_m_above_ground" fld="99" subtotal="average" baseField="0" baseItem="0"/>
    <dataField name="Media di DPT - 2_m_above_ground" fld="98" subtotal="average" baseField="0" baseItem="0"/>
    <dataField name="Media di UGRD - 10_m_above_ground" fld="100" subtotal="average" baseField="0" baseItem="0"/>
    <dataField name="Media di VGRD - 10_m_above_ground" fld="101" subtotal="average" baseField="0" baseItem="0"/>
    <dataField name="Max di LCDC - low_cloud_layer2" fld="124" subtotal="max" baseField="0" baseItem="179"/>
    <dataField name="Media di MCDC - middle_cloud_layer2" fld="126" subtotal="average" baseField="0" baseItem="0"/>
    <dataField name="Max di PRATE - surface" fld="104" subtotal="max" baseField="0" baseItem="0" numFmtId="11"/>
    <dataField name="Max di CRAIN - surface2" fld="118" subtotal="max" baseField="0" baseItem="297"/>
    <dataField name="Max di CSNOW - surface" fld="111" subtotal="max" baseField="0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DataPilot1" cacheId="6" applyNumberFormats="0" applyBorderFormats="0" applyFontFormats="0" applyPatternFormats="0" applyAlignmentFormats="0" applyWidthHeightFormats="0" dataCaption="Values" updatedVersion="8" itemPrintTitles="1" indent="0" compact="0" compactData="0" multipleFieldFilters="0">
  <location ref="A1:H9" firstHeaderRow="1" firstDataRow="2" firstDataCol="1"/>
  <pivotFields count="134">
    <pivotField axis="axisRow" compact="0" numFmtId="22" outline="0" showAll="0" includeNewItemsInFilter="1">
      <items count="369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0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dataField="1" compact="0" outline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dataField="1" compact="0" outline="0" showAll="0"/>
    <pivotField dataField="1" compact="0" outline="0" showAll="0"/>
    <pivotField compact="0" showAll="0"/>
    <pivotField compact="0" showAll="0"/>
    <pivotField dataField="1" compact="0" outline="0" showAll="0"/>
    <pivotField dataField="1" compact="0" outline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outline="0" showAll="0" includeNewItemsInFilter="1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dataField="1" compact="0" outline="0" showAll="0"/>
    <pivotField dataField="1" compact="0" outline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outline="0" showAll="0" includeNewItemsInFilter="1"/>
  </pivotFields>
  <rowFields count="1">
    <field x="0"/>
  </rowFields>
  <rowItems count="7">
    <i>
      <x v="326"/>
    </i>
    <i>
      <x v="327"/>
    </i>
    <i>
      <x v="328"/>
    </i>
    <i>
      <x v="329"/>
    </i>
    <i>
      <x v="330"/>
    </i>
    <i>
      <x v="331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Min - TMP - 850_mb" fld="53" subtotal="min" baseField="0" baseItem="0" numFmtId="2"/>
    <dataField name="Average - RH - 850_mb" fld="54" subtotal="average" baseField="0" baseItem="0" numFmtId="2"/>
    <dataField name="Average - RH - 700_mb" fld="46" subtotal="average" baseField="0" baseItem="0" numFmtId="2"/>
    <dataField name="Average - UGRD - 850_mb" fld="57" subtotal="average" baseField="0" baseItem="0" numFmtId="2"/>
    <dataField name="Average - VGRD - 850_mb" fld="58" subtotal="average" baseField="0" baseItem="0" numFmtId="2"/>
    <dataField name="Average - UGRD - 1000_mb" fld="89" subtotal="average" baseField="0" baseItem="0" numFmtId="2"/>
    <dataField name="Average - VGRD - 1000_mb" fld="90" subtotal="average" baseField="0" baseItem="0" numFmtId="2"/>
  </dataFields>
  <formats count="16">
    <format dxfId="75">
      <pivotArea type="all" dataOnly="0" outline="0" fieldPosition="0"/>
    </format>
    <format dxfId="74">
      <pivotArea outline="0" fieldPosition="0"/>
    </format>
    <format dxfId="73">
      <pivotArea type="origin" dataOnly="0" labelOnly="1" outline="0" fieldPosition="0"/>
    </format>
    <format dxfId="72">
      <pivotArea field="-2" type="button" dataOnly="0" labelOnly="1" outline="0" axis="axisCol" fieldPosition="0"/>
    </format>
    <format dxfId="71">
      <pivotArea type="topRight" dataOnly="0" labelOnly="1" outline="0" fieldPosition="0"/>
    </format>
    <format dxfId="70">
      <pivotArea field="0" type="button" dataOnly="0" labelOnly="1" outline="0" axis="axisRow" fieldPosition="0"/>
    </format>
    <format dxfId="69">
      <pivotArea dataOnly="0" labelOnly="1" outline="0" fieldPosition="0">
        <references count="1">
          <reference field="0" count="7">
            <x v="325"/>
            <x v="326"/>
            <x v="327"/>
            <x v="328"/>
            <x v="329"/>
            <x v="330"/>
            <x v="331"/>
          </reference>
        </references>
      </pivotArea>
    </format>
    <format dxfId="68">
      <pivotArea dataOnly="0" labelOnly="1" grandRow="1" outline="0" fieldPosition="0"/>
    </format>
    <format dxfId="67">
      <pivotArea dataOnly="0" labelOnly="1" outline="0" fieldPosition="0">
        <references count="1">
          <reference field="4294967294" count="7">
            <x v="0"/>
            <x v="1"/>
            <x v="2"/>
            <x v="3"/>
            <x v="4"/>
            <x v="5"/>
            <x v="6"/>
          </reference>
        </references>
      </pivotArea>
    </format>
    <format dxfId="66">
      <pivotArea outline="0" fieldPosition="0">
        <references count="1">
          <reference field="4294967294" count="1">
            <x v="0"/>
          </reference>
        </references>
      </pivotArea>
    </format>
    <format dxfId="65">
      <pivotArea outline="0" fieldPosition="0">
        <references count="1">
          <reference field="4294967294" count="1">
            <x v="1"/>
          </reference>
        </references>
      </pivotArea>
    </format>
    <format dxfId="64">
      <pivotArea outline="0" fieldPosition="0">
        <references count="1">
          <reference field="4294967294" count="1">
            <x v="2"/>
          </reference>
        </references>
      </pivotArea>
    </format>
    <format dxfId="63">
      <pivotArea outline="0" fieldPosition="0">
        <references count="1">
          <reference field="4294967294" count="1">
            <x v="3"/>
          </reference>
        </references>
      </pivotArea>
    </format>
    <format dxfId="62">
      <pivotArea outline="0" fieldPosition="0">
        <references count="1">
          <reference field="4294967294" count="1">
            <x v="4"/>
          </reference>
        </references>
      </pivotArea>
    </format>
    <format dxfId="61">
      <pivotArea outline="0" fieldPosition="0">
        <references count="1">
          <reference field="4294967294" count="1">
            <x v="5"/>
          </reference>
        </references>
      </pivotArea>
    </format>
    <format dxfId="60">
      <pivotArea outline="0" fieldPosition="0">
        <references count="1">
          <reference field="4294967294" count="1">
            <x v="6"/>
          </reference>
        </references>
      </pivotArea>
    </format>
  </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D48"/>
  <sheetViews>
    <sheetView topLeftCell="DI22" zoomScaleNormal="100" workbookViewId="0">
      <selection activeCell="B2" sqref="B2:ED45"/>
    </sheetView>
  </sheetViews>
  <sheetFormatPr defaultColWidth="8.6640625" defaultRowHeight="14.4" x14ac:dyDescent="0.3"/>
  <cols>
    <col min="1" max="1" width="20" style="1" customWidth="1"/>
  </cols>
  <sheetData>
    <row r="1" spans="1:13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103</v>
      </c>
      <c r="DC1" t="s">
        <v>104</v>
      </c>
      <c r="DD1" t="s">
        <v>105</v>
      </c>
      <c r="DE1" t="s">
        <v>105</v>
      </c>
      <c r="DF1" t="s">
        <v>106</v>
      </c>
      <c r="DG1" t="s">
        <v>106</v>
      </c>
      <c r="DH1" t="s">
        <v>107</v>
      </c>
      <c r="DI1" t="s">
        <v>108</v>
      </c>
      <c r="DJ1" t="s">
        <v>109</v>
      </c>
      <c r="DK1" t="s">
        <v>110</v>
      </c>
      <c r="DL1" t="s">
        <v>107</v>
      </c>
      <c r="DM1" t="s">
        <v>108</v>
      </c>
      <c r="DN1" t="s">
        <v>109</v>
      </c>
      <c r="DO1" t="s">
        <v>110</v>
      </c>
      <c r="DP1" t="s">
        <v>111</v>
      </c>
      <c r="DQ1" t="s">
        <v>112</v>
      </c>
      <c r="DR1" t="s">
        <v>113</v>
      </c>
      <c r="DS1" t="s">
        <v>114</v>
      </c>
      <c r="DT1" t="s">
        <v>115</v>
      </c>
      <c r="DU1" t="s">
        <v>115</v>
      </c>
      <c r="DV1" t="s">
        <v>116</v>
      </c>
      <c r="DW1" t="s">
        <v>116</v>
      </c>
      <c r="DX1" t="s">
        <v>117</v>
      </c>
      <c r="DY1" t="s">
        <v>117</v>
      </c>
      <c r="DZ1" t="s">
        <v>118</v>
      </c>
      <c r="EA1" t="s">
        <v>119</v>
      </c>
      <c r="EB1" t="s">
        <v>120</v>
      </c>
      <c r="EC1" t="s">
        <v>121</v>
      </c>
      <c r="ED1" t="s">
        <v>122</v>
      </c>
    </row>
    <row r="2" spans="1:134" x14ac:dyDescent="0.3">
      <c r="A2" s="10">
        <v>45252.125</v>
      </c>
      <c r="B2" s="47">
        <v>100285</v>
      </c>
      <c r="C2" s="47">
        <v>8577.98</v>
      </c>
      <c r="D2" s="47">
        <v>11.9001</v>
      </c>
      <c r="E2" s="47">
        <v>11757.4</v>
      </c>
      <c r="F2" s="47">
        <v>209.40799999999999</v>
      </c>
      <c r="G2" s="47">
        <v>90.1</v>
      </c>
      <c r="H2" s="47">
        <v>39.1</v>
      </c>
      <c r="I2" s="47">
        <v>-0.16264400000000001</v>
      </c>
      <c r="J2" s="47">
        <v>17.411000000000001</v>
      </c>
      <c r="K2" s="47">
        <v>19.382000000000001</v>
      </c>
      <c r="L2" s="47">
        <v>1.28763E-4</v>
      </c>
      <c r="M2" s="47">
        <v>9187.32</v>
      </c>
      <c r="N2" s="47">
        <v>226.892</v>
      </c>
      <c r="O2" s="47">
        <v>99</v>
      </c>
      <c r="P2" s="47">
        <v>99.9</v>
      </c>
      <c r="Q2" s="47">
        <v>0.22087300000000001</v>
      </c>
      <c r="R2" s="47">
        <v>14.581899999999999</v>
      </c>
      <c r="S2" s="47">
        <v>18.033200000000001</v>
      </c>
      <c r="T2" s="2">
        <v>6.9231200000000002E-5</v>
      </c>
      <c r="U2" s="47">
        <v>7208.27</v>
      </c>
      <c r="V2" s="47">
        <v>243.286</v>
      </c>
      <c r="W2" s="47">
        <v>100</v>
      </c>
      <c r="X2" s="47">
        <v>100</v>
      </c>
      <c r="Y2" s="47">
        <v>-8.5244100000000003E-2</v>
      </c>
      <c r="Z2" s="47">
        <v>14.3193</v>
      </c>
      <c r="AA2" s="47">
        <v>12.1</v>
      </c>
      <c r="AB2" s="47">
        <v>1.19653E-4</v>
      </c>
      <c r="AC2" s="47">
        <v>5576.23</v>
      </c>
      <c r="AD2" s="47">
        <v>255.39099999999999</v>
      </c>
      <c r="AE2" s="47">
        <v>96</v>
      </c>
      <c r="AF2" s="47">
        <v>82.7</v>
      </c>
      <c r="AG2" s="47">
        <v>-0.114789</v>
      </c>
      <c r="AH2" s="47">
        <v>11.8919</v>
      </c>
      <c r="AI2" s="47">
        <v>11.5146</v>
      </c>
      <c r="AJ2" s="2">
        <v>7.6562699999999998E-5</v>
      </c>
      <c r="AK2" s="47">
        <v>4190.5600000000004</v>
      </c>
      <c r="AL2" s="47">
        <v>263.75</v>
      </c>
      <c r="AM2" s="47">
        <v>72.5</v>
      </c>
      <c r="AN2" s="47">
        <v>0.3</v>
      </c>
      <c r="AO2" s="47">
        <v>-0.55211500000000002</v>
      </c>
      <c r="AP2" s="47">
        <v>9.4856200000000008</v>
      </c>
      <c r="AQ2" s="47">
        <v>10.6517</v>
      </c>
      <c r="AR2" s="2">
        <v>4.8321400000000001E-5</v>
      </c>
      <c r="AS2" s="47">
        <v>2981.08</v>
      </c>
      <c r="AT2" s="47">
        <v>272.03899999999999</v>
      </c>
      <c r="AU2" s="47">
        <v>63.3</v>
      </c>
      <c r="AV2" s="47">
        <v>0</v>
      </c>
      <c r="AW2" s="47">
        <v>-0.89216799999999996</v>
      </c>
      <c r="AX2" s="47">
        <v>5.7313000000000001</v>
      </c>
      <c r="AY2" s="47">
        <v>7.5693599999999996</v>
      </c>
      <c r="AZ2" s="47">
        <v>1.01945E-4</v>
      </c>
      <c r="BA2" s="47">
        <v>1396.42</v>
      </c>
      <c r="BB2" s="47">
        <v>283.36900000000003</v>
      </c>
      <c r="BC2" s="47">
        <v>65.099999999999994</v>
      </c>
      <c r="BD2" s="47">
        <v>0</v>
      </c>
      <c r="BE2" s="47">
        <v>-0.49756800000000001</v>
      </c>
      <c r="BF2" s="47">
        <v>2.0417900000000002</v>
      </c>
      <c r="BG2" s="47">
        <v>10.671200000000001</v>
      </c>
      <c r="BH2" s="47">
        <v>1.9006700000000001E-4</v>
      </c>
      <c r="BI2" s="47">
        <v>687.63699999999994</v>
      </c>
      <c r="BJ2" s="47">
        <v>286.95499999999998</v>
      </c>
      <c r="BK2" s="47">
        <v>85.6</v>
      </c>
      <c r="BL2" s="47">
        <v>0</v>
      </c>
      <c r="BM2" s="47">
        <v>6.2946799999999997E-2</v>
      </c>
      <c r="BN2" s="47">
        <v>2.71035</v>
      </c>
      <c r="BO2" s="47">
        <v>13.287599999999999</v>
      </c>
      <c r="BP2" s="47">
        <v>1.5256800000000001E-4</v>
      </c>
      <c r="BQ2" s="47">
        <v>461.88600000000002</v>
      </c>
      <c r="BR2" s="47">
        <v>288.23500000000001</v>
      </c>
      <c r="BS2" s="47">
        <v>90.4</v>
      </c>
      <c r="BT2" s="47">
        <v>0.1</v>
      </c>
      <c r="BU2" s="47">
        <v>0.161885</v>
      </c>
      <c r="BV2" s="47">
        <v>1.5878300000000001</v>
      </c>
      <c r="BW2" s="47">
        <v>13.3131</v>
      </c>
      <c r="BX2" s="47">
        <v>1.1997699999999999E-4</v>
      </c>
      <c r="BY2" s="47">
        <v>3</v>
      </c>
      <c r="BZ2" s="47">
        <v>240.744</v>
      </c>
      <c r="CA2" s="47">
        <v>289.80200000000002</v>
      </c>
      <c r="CB2" s="47">
        <v>86.8</v>
      </c>
      <c r="CC2" s="47">
        <v>0</v>
      </c>
      <c r="CD2" s="47">
        <v>0.18671599999999999</v>
      </c>
      <c r="CE2" s="47">
        <v>0.10902299999999999</v>
      </c>
      <c r="CF2" s="47">
        <v>11.268000000000001</v>
      </c>
      <c r="CG2" s="47">
        <v>1.49772E-4</v>
      </c>
      <c r="CH2" s="47">
        <v>290.45800000000003</v>
      </c>
      <c r="CI2" s="47">
        <v>86.3</v>
      </c>
      <c r="CJ2" s="47">
        <v>0</v>
      </c>
      <c r="CK2" s="47">
        <v>0.16755300000000001</v>
      </c>
      <c r="CL2" s="47">
        <v>-0.207288</v>
      </c>
      <c r="CM2" s="47">
        <v>6.3879900000000003</v>
      </c>
      <c r="CN2" s="47">
        <v>1.5949599999999999E-4</v>
      </c>
      <c r="CO2" s="47">
        <v>24.191400000000002</v>
      </c>
      <c r="CP2" s="47">
        <v>55.5794</v>
      </c>
      <c r="CQ2" s="47">
        <v>288.92500000000001</v>
      </c>
      <c r="CR2" s="47">
        <v>0</v>
      </c>
      <c r="CS2" s="47">
        <v>18.792000000000002</v>
      </c>
      <c r="CT2" s="47">
        <v>290.33</v>
      </c>
      <c r="CU2" s="47">
        <v>288.05900000000003</v>
      </c>
      <c r="CV2" s="47">
        <v>86.6</v>
      </c>
      <c r="CW2" s="47">
        <v>-0.39705200000000002</v>
      </c>
      <c r="CX2" s="47">
        <v>6.3730099999999998</v>
      </c>
      <c r="CY2" s="47">
        <v>-13.3</v>
      </c>
      <c r="CZ2" s="47">
        <v>5.7903999999999996E-4</v>
      </c>
      <c r="DA2" s="47">
        <v>5.7919999999999998E-4</v>
      </c>
      <c r="DB2" s="47">
        <v>1.6899999999999999E-4</v>
      </c>
      <c r="DC2" s="47">
        <v>1.6919999999999999E-4</v>
      </c>
      <c r="DD2" s="47">
        <v>1.8125</v>
      </c>
      <c r="DE2" s="47">
        <v>1.8125</v>
      </c>
      <c r="DF2" s="47">
        <v>1.8125</v>
      </c>
      <c r="DG2" s="47">
        <v>1.8125</v>
      </c>
      <c r="DH2" s="47">
        <v>0</v>
      </c>
      <c r="DI2" s="47">
        <v>0</v>
      </c>
      <c r="DJ2" s="47">
        <v>0</v>
      </c>
      <c r="DK2" s="47">
        <v>1</v>
      </c>
      <c r="DL2" s="47">
        <v>0</v>
      </c>
      <c r="DM2" s="47">
        <v>0</v>
      </c>
      <c r="DN2" s="47">
        <v>0</v>
      </c>
      <c r="DO2" s="47">
        <v>1</v>
      </c>
      <c r="DP2" s="47">
        <v>0</v>
      </c>
      <c r="DQ2" s="47">
        <v>-2.0823</v>
      </c>
      <c r="DR2" s="47">
        <v>698</v>
      </c>
      <c r="DS2" s="47">
        <v>-8.3944299999999998</v>
      </c>
      <c r="DT2" s="47">
        <v>1</v>
      </c>
      <c r="DU2" s="47">
        <v>0</v>
      </c>
      <c r="DV2" s="47">
        <v>100</v>
      </c>
      <c r="DW2" s="47">
        <v>92</v>
      </c>
      <c r="DX2" s="47">
        <v>100</v>
      </c>
      <c r="DY2" s="47">
        <v>100</v>
      </c>
      <c r="DZ2" s="47">
        <v>57.0852</v>
      </c>
      <c r="EA2" s="47">
        <v>2858.56</v>
      </c>
      <c r="EB2" s="47">
        <v>59.9</v>
      </c>
      <c r="EC2" s="47">
        <v>0</v>
      </c>
      <c r="ED2" s="47">
        <v>2</v>
      </c>
    </row>
    <row r="3" spans="1:134" x14ac:dyDescent="0.3">
      <c r="A3" s="10">
        <v>45252.25</v>
      </c>
      <c r="B3" s="47">
        <v>100370</v>
      </c>
      <c r="C3" s="47">
        <v>24135</v>
      </c>
      <c r="D3" s="47">
        <v>9.9076699999999995</v>
      </c>
      <c r="E3" s="47">
        <v>11753.3</v>
      </c>
      <c r="F3" s="47">
        <v>209.80199999999999</v>
      </c>
      <c r="G3" s="47">
        <v>88.3</v>
      </c>
      <c r="H3" s="47">
        <v>35.299999999999997</v>
      </c>
      <c r="I3" s="47">
        <v>-2.9205100000000001E-2</v>
      </c>
      <c r="J3" s="47">
        <v>18.798100000000002</v>
      </c>
      <c r="K3" s="47">
        <v>22.088899999999999</v>
      </c>
      <c r="L3" s="2">
        <v>5.876E-5</v>
      </c>
      <c r="M3" s="47">
        <v>9184.09</v>
      </c>
      <c r="N3" s="47">
        <v>226.76</v>
      </c>
      <c r="O3" s="47">
        <v>100</v>
      </c>
      <c r="P3" s="47">
        <v>100</v>
      </c>
      <c r="Q3" s="47">
        <v>0.34833599999999998</v>
      </c>
      <c r="R3" s="47">
        <v>13.478</v>
      </c>
      <c r="S3" s="47">
        <v>21.865200000000002</v>
      </c>
      <c r="T3" s="2">
        <v>9.4705599999999997E-5</v>
      </c>
      <c r="U3" s="47">
        <v>7207.89</v>
      </c>
      <c r="V3" s="47">
        <v>242.99199999999999</v>
      </c>
      <c r="W3" s="47">
        <v>100</v>
      </c>
      <c r="X3" s="47">
        <v>99.7</v>
      </c>
      <c r="Y3" s="47">
        <v>-0.12293900000000001</v>
      </c>
      <c r="Z3" s="47">
        <v>9.6783199999999994</v>
      </c>
      <c r="AA3" s="47">
        <v>12.9053</v>
      </c>
      <c r="AB3" s="2">
        <v>7.9491200000000002E-5</v>
      </c>
      <c r="AC3" s="47">
        <v>5578.39</v>
      </c>
      <c r="AD3" s="47">
        <v>255.37</v>
      </c>
      <c r="AE3" s="47">
        <v>99</v>
      </c>
      <c r="AF3" s="47">
        <v>100</v>
      </c>
      <c r="AG3" s="47">
        <v>-0.27748400000000001</v>
      </c>
      <c r="AH3" s="47">
        <v>9.9970800000000004</v>
      </c>
      <c r="AI3" s="47">
        <v>9.0654699999999995</v>
      </c>
      <c r="AJ3" s="47">
        <v>2.3597399999999999E-4</v>
      </c>
      <c r="AK3" s="47">
        <v>4192.6099999999997</v>
      </c>
      <c r="AL3" s="47">
        <v>262.88799999999998</v>
      </c>
      <c r="AM3" s="47">
        <v>88.3</v>
      </c>
      <c r="AN3" s="47">
        <v>32.799999999999997</v>
      </c>
      <c r="AO3" s="47">
        <v>0.50393200000000005</v>
      </c>
      <c r="AP3" s="47">
        <v>5.4814400000000001</v>
      </c>
      <c r="AQ3" s="47">
        <v>11.478400000000001</v>
      </c>
      <c r="AR3" s="2">
        <v>2.7554799999999999E-5</v>
      </c>
      <c r="AS3" s="47">
        <v>2984.88</v>
      </c>
      <c r="AT3" s="47">
        <v>271.92599999999999</v>
      </c>
      <c r="AU3" s="47">
        <v>66.900000000000006</v>
      </c>
      <c r="AV3" s="47">
        <v>0</v>
      </c>
      <c r="AW3" s="47">
        <v>-0.371506</v>
      </c>
      <c r="AX3" s="47">
        <v>2.6596600000000001</v>
      </c>
      <c r="AY3" s="47">
        <v>6.3550599999999999</v>
      </c>
      <c r="AZ3" s="2">
        <v>-2.42334E-6</v>
      </c>
      <c r="BA3" s="47">
        <v>1401.8</v>
      </c>
      <c r="BB3" s="47">
        <v>282.90199999999999</v>
      </c>
      <c r="BC3" s="47">
        <v>65.7</v>
      </c>
      <c r="BD3" s="47">
        <v>0</v>
      </c>
      <c r="BE3" s="47">
        <v>-0.212451</v>
      </c>
      <c r="BF3" s="47">
        <v>2.7423500000000001</v>
      </c>
      <c r="BG3" s="47">
        <v>10.835599999999999</v>
      </c>
      <c r="BH3" s="47">
        <v>2.4931399999999999E-4</v>
      </c>
      <c r="BI3" s="47">
        <v>694.08299999999997</v>
      </c>
      <c r="BJ3" s="47">
        <v>286.68099999999998</v>
      </c>
      <c r="BK3" s="47">
        <v>77.400000000000006</v>
      </c>
      <c r="BL3" s="47">
        <v>0</v>
      </c>
      <c r="BM3" s="47">
        <v>0.25145299999999998</v>
      </c>
      <c r="BN3" s="47">
        <v>3.16852</v>
      </c>
      <c r="BO3" s="47">
        <v>10.5862</v>
      </c>
      <c r="BP3" s="47">
        <v>3.08991E-4</v>
      </c>
      <c r="BQ3" s="47">
        <v>468.608</v>
      </c>
      <c r="BR3" s="47">
        <v>288.01400000000001</v>
      </c>
      <c r="BS3" s="47">
        <v>84.9</v>
      </c>
      <c r="BT3" s="47">
        <v>0</v>
      </c>
      <c r="BU3" s="47">
        <v>0.315104</v>
      </c>
      <c r="BV3" s="47">
        <v>2.3207</v>
      </c>
      <c r="BW3" s="47">
        <v>10.8505</v>
      </c>
      <c r="BX3" s="47">
        <v>2.55278E-4</v>
      </c>
      <c r="BY3" s="47">
        <v>3</v>
      </c>
      <c r="BZ3" s="47">
        <v>247.714</v>
      </c>
      <c r="CA3" s="47">
        <v>289.483</v>
      </c>
      <c r="CB3" s="47">
        <v>86.5</v>
      </c>
      <c r="CC3" s="47">
        <v>0</v>
      </c>
      <c r="CD3" s="47">
        <v>0.28851399999999999</v>
      </c>
      <c r="CE3" s="47">
        <v>0.59492400000000001</v>
      </c>
      <c r="CF3" s="47">
        <v>9.8135999999999992</v>
      </c>
      <c r="CG3" s="47">
        <v>2.16648E-4</v>
      </c>
      <c r="CH3" s="47">
        <v>290.39400000000001</v>
      </c>
      <c r="CI3" s="47">
        <v>86.6</v>
      </c>
      <c r="CJ3" s="47">
        <v>0</v>
      </c>
      <c r="CK3" s="47">
        <v>0.15030499999999999</v>
      </c>
      <c r="CL3" s="47">
        <v>-0.42378900000000003</v>
      </c>
      <c r="CM3" s="47">
        <v>5.1774100000000001</v>
      </c>
      <c r="CN3" s="47">
        <v>1.9183500000000001E-4</v>
      </c>
      <c r="CO3" s="47">
        <v>31.465599999999998</v>
      </c>
      <c r="CP3" s="47">
        <v>55.5794</v>
      </c>
      <c r="CQ3" s="47">
        <v>288.81799999999998</v>
      </c>
      <c r="CR3" s="47">
        <v>0</v>
      </c>
      <c r="CS3" s="47">
        <v>18.6126</v>
      </c>
      <c r="CT3" s="47">
        <v>289.96899999999999</v>
      </c>
      <c r="CU3" s="47">
        <v>287.97500000000002</v>
      </c>
      <c r="CV3" s="47">
        <v>88.2</v>
      </c>
      <c r="CW3" s="47">
        <v>-0.51830799999999999</v>
      </c>
      <c r="CX3" s="47">
        <v>5.2160799999999998</v>
      </c>
      <c r="CY3" s="47">
        <v>-50</v>
      </c>
      <c r="CZ3" s="47">
        <v>0</v>
      </c>
      <c r="DA3" s="47">
        <v>0</v>
      </c>
      <c r="DB3" s="47">
        <v>2.1928E-4</v>
      </c>
      <c r="DC3" s="47">
        <v>2.1919999999999999E-4</v>
      </c>
      <c r="DD3" s="47">
        <v>4.75</v>
      </c>
      <c r="DE3" s="47">
        <v>4.75</v>
      </c>
      <c r="DF3" s="47">
        <v>4.75</v>
      </c>
      <c r="DG3" s="47">
        <v>4.75</v>
      </c>
      <c r="DH3" s="47">
        <v>0</v>
      </c>
      <c r="DI3" s="47">
        <v>0</v>
      </c>
      <c r="DJ3" s="47">
        <v>0</v>
      </c>
      <c r="DK3" s="47">
        <v>0</v>
      </c>
      <c r="DL3" s="47">
        <v>0</v>
      </c>
      <c r="DM3" s="47">
        <v>0</v>
      </c>
      <c r="DN3" s="47">
        <v>0</v>
      </c>
      <c r="DO3" s="47">
        <v>1</v>
      </c>
      <c r="DP3" s="47">
        <v>900</v>
      </c>
      <c r="DQ3" s="47">
        <v>-2.1334599999999999</v>
      </c>
      <c r="DR3" s="47">
        <v>626</v>
      </c>
      <c r="DS3" s="47">
        <v>-6.9778399999999996</v>
      </c>
      <c r="DT3" s="47">
        <v>0.8</v>
      </c>
      <c r="DU3" s="47">
        <v>0.5</v>
      </c>
      <c r="DV3" s="47">
        <v>100</v>
      </c>
      <c r="DW3" s="47">
        <v>96</v>
      </c>
      <c r="DX3" s="47">
        <v>100</v>
      </c>
      <c r="DY3" s="47">
        <v>100</v>
      </c>
      <c r="DZ3" s="47">
        <v>33.363500000000002</v>
      </c>
      <c r="EA3" s="47">
        <v>2830.72</v>
      </c>
      <c r="EB3" s="47">
        <v>65.099999999999994</v>
      </c>
      <c r="EC3" s="47">
        <v>0</v>
      </c>
      <c r="ED3" s="47">
        <v>3</v>
      </c>
    </row>
    <row r="4" spans="1:134" x14ac:dyDescent="0.3">
      <c r="A4" s="10">
        <v>45252.375</v>
      </c>
      <c r="B4" s="47">
        <v>100498</v>
      </c>
      <c r="C4" s="47">
        <v>4495.2299999999996</v>
      </c>
      <c r="D4" s="47">
        <v>9.10304</v>
      </c>
      <c r="E4" s="47">
        <v>11762.8</v>
      </c>
      <c r="F4" s="47">
        <v>209.4</v>
      </c>
      <c r="G4" s="47">
        <v>93.6</v>
      </c>
      <c r="H4" s="47">
        <v>35.299999999999997</v>
      </c>
      <c r="I4" s="47">
        <v>-0.16424900000000001</v>
      </c>
      <c r="J4" s="47">
        <v>16.719100000000001</v>
      </c>
      <c r="K4" s="47">
        <v>22.255199999999999</v>
      </c>
      <c r="L4" s="2">
        <v>9.7135900000000006E-5</v>
      </c>
      <c r="M4" s="47">
        <v>9194.42</v>
      </c>
      <c r="N4" s="47">
        <v>226.517</v>
      </c>
      <c r="O4" s="47">
        <v>88.3</v>
      </c>
      <c r="P4" s="47">
        <v>17.100000000000001</v>
      </c>
      <c r="Q4" s="47">
        <v>-0.16895299999999999</v>
      </c>
      <c r="R4" s="47">
        <v>12.3908</v>
      </c>
      <c r="S4" s="47">
        <v>22.8827</v>
      </c>
      <c r="T4" s="2">
        <v>7.6361099999999997E-7</v>
      </c>
      <c r="U4" s="47">
        <v>7216.3</v>
      </c>
      <c r="V4" s="47">
        <v>243.03399999999999</v>
      </c>
      <c r="W4" s="47">
        <v>93.4</v>
      </c>
      <c r="X4" s="47">
        <v>14.9</v>
      </c>
      <c r="Y4" s="47">
        <v>6.9000000000000006E-2</v>
      </c>
      <c r="Z4" s="47">
        <v>6.1139599999999996</v>
      </c>
      <c r="AA4" s="47">
        <v>13.3255</v>
      </c>
      <c r="AB4" s="2">
        <v>3.5960800000000003E-5</v>
      </c>
      <c r="AC4" s="47">
        <v>5586.98</v>
      </c>
      <c r="AD4" s="47">
        <v>255.44900000000001</v>
      </c>
      <c r="AE4" s="47">
        <v>99.4</v>
      </c>
      <c r="AF4" s="47">
        <v>100</v>
      </c>
      <c r="AG4" s="47">
        <v>-0.64055499999999999</v>
      </c>
      <c r="AH4" s="47">
        <v>8.0473300000000005</v>
      </c>
      <c r="AI4" s="47">
        <v>10.553900000000001</v>
      </c>
      <c r="AJ4" s="47">
        <v>3.1830299999999998E-4</v>
      </c>
      <c r="AK4" s="47">
        <v>4199.29</v>
      </c>
      <c r="AL4" s="47">
        <v>263.755</v>
      </c>
      <c r="AM4" s="47">
        <v>91.6</v>
      </c>
      <c r="AN4" s="47">
        <v>44</v>
      </c>
      <c r="AO4" s="47">
        <v>-2.5966800000000002E-2</v>
      </c>
      <c r="AP4" s="47">
        <v>5.2686000000000002</v>
      </c>
      <c r="AQ4" s="47">
        <v>15.187900000000001</v>
      </c>
      <c r="AR4" s="2">
        <v>2.8530500000000001E-5</v>
      </c>
      <c r="AS4" s="47">
        <v>2992.29</v>
      </c>
      <c r="AT4" s="47">
        <v>270.93900000000002</v>
      </c>
      <c r="AU4" s="47">
        <v>83.9</v>
      </c>
      <c r="AV4" s="47">
        <v>5</v>
      </c>
      <c r="AW4" s="47">
        <v>-1.1024700000000001</v>
      </c>
      <c r="AX4" s="47">
        <v>1.3419700000000001</v>
      </c>
      <c r="AY4" s="47">
        <v>8.9669799999999995</v>
      </c>
      <c r="AZ4" s="47">
        <v>1.53805E-4</v>
      </c>
      <c r="BA4" s="47">
        <v>1413.25</v>
      </c>
      <c r="BB4" s="47">
        <v>282.41300000000001</v>
      </c>
      <c r="BC4" s="47">
        <v>77.7</v>
      </c>
      <c r="BD4" s="47">
        <v>0</v>
      </c>
      <c r="BE4" s="47">
        <v>-0.67408599999999996</v>
      </c>
      <c r="BF4" s="47">
        <v>0.53889399999999998</v>
      </c>
      <c r="BG4" s="47">
        <v>11.5296</v>
      </c>
      <c r="BH4" s="47">
        <v>1.98648E-4</v>
      </c>
      <c r="BI4" s="47">
        <v>705.81</v>
      </c>
      <c r="BJ4" s="47">
        <v>286.73399999999998</v>
      </c>
      <c r="BK4" s="47">
        <v>80.7</v>
      </c>
      <c r="BL4" s="47">
        <v>0</v>
      </c>
      <c r="BM4" s="47">
        <v>9.6832000000000001E-2</v>
      </c>
      <c r="BN4" s="47">
        <v>0.65601100000000001</v>
      </c>
      <c r="BO4" s="47">
        <v>10.8947</v>
      </c>
      <c r="BP4" s="47">
        <v>1.9724099999999999E-4</v>
      </c>
      <c r="BQ4" s="47">
        <v>480.21</v>
      </c>
      <c r="BR4" s="47">
        <v>288.31400000000002</v>
      </c>
      <c r="BS4" s="47">
        <v>80.599999999999994</v>
      </c>
      <c r="BT4" s="47">
        <v>0</v>
      </c>
      <c r="BU4" s="47">
        <v>0.269173</v>
      </c>
      <c r="BV4" s="47">
        <v>0.590723</v>
      </c>
      <c r="BW4" s="47">
        <v>10.9544</v>
      </c>
      <c r="BX4" s="47">
        <v>1.7625400000000001E-4</v>
      </c>
      <c r="BY4" s="47">
        <v>3</v>
      </c>
      <c r="BZ4" s="47">
        <v>259.16800000000001</v>
      </c>
      <c r="CA4" s="47">
        <v>289.85700000000003</v>
      </c>
      <c r="CB4" s="47">
        <v>80.8</v>
      </c>
      <c r="CC4" s="47">
        <v>0</v>
      </c>
      <c r="CD4" s="47">
        <v>0.273345</v>
      </c>
      <c r="CE4" s="47">
        <v>-0.13733899999999999</v>
      </c>
      <c r="CF4" s="47">
        <v>9.6120999999999999</v>
      </c>
      <c r="CG4" s="47">
        <v>1.9065900000000001E-4</v>
      </c>
      <c r="CH4" s="47">
        <v>291.30399999999997</v>
      </c>
      <c r="CI4" s="47">
        <v>79.5</v>
      </c>
      <c r="CJ4" s="47">
        <v>0</v>
      </c>
      <c r="CK4" s="47">
        <v>0.16169900000000001</v>
      </c>
      <c r="CL4" s="47">
        <v>-0.23315900000000001</v>
      </c>
      <c r="CM4" s="47">
        <v>6.0037000000000003</v>
      </c>
      <c r="CN4" s="47">
        <v>1.8667099999999999E-4</v>
      </c>
      <c r="CO4" s="47">
        <v>42.395699999999998</v>
      </c>
      <c r="CP4" s="47">
        <v>55.5794</v>
      </c>
      <c r="CQ4" s="47">
        <v>291.7</v>
      </c>
      <c r="CR4" s="47">
        <v>0</v>
      </c>
      <c r="CS4" s="47">
        <v>103.611</v>
      </c>
      <c r="CT4" s="47">
        <v>291.48899999999998</v>
      </c>
      <c r="CU4" s="47">
        <v>287.92399999999998</v>
      </c>
      <c r="CV4" s="47">
        <v>79.400000000000006</v>
      </c>
      <c r="CW4" s="47">
        <v>-0.293962</v>
      </c>
      <c r="CX4" s="47">
        <v>5.87547</v>
      </c>
      <c r="CY4" s="2">
        <v>-6.1035199999999998E-6</v>
      </c>
      <c r="CZ4" s="47">
        <v>7.404E-4</v>
      </c>
      <c r="DA4" s="47">
        <v>7.3999999999999999E-4</v>
      </c>
      <c r="DB4" s="47">
        <v>1.3536000000000001E-4</v>
      </c>
      <c r="DC4" s="47">
        <v>1.3520000000000001E-4</v>
      </c>
      <c r="DD4" s="47">
        <v>1.5</v>
      </c>
      <c r="DE4" s="47">
        <v>6.1875</v>
      </c>
      <c r="DF4" s="47">
        <v>1.5</v>
      </c>
      <c r="DG4" s="47">
        <v>6.1875</v>
      </c>
      <c r="DH4" s="47">
        <v>0</v>
      </c>
      <c r="DI4" s="47">
        <v>0</v>
      </c>
      <c r="DJ4" s="47">
        <v>0</v>
      </c>
      <c r="DK4" s="47">
        <v>1</v>
      </c>
      <c r="DL4" s="47">
        <v>0</v>
      </c>
      <c r="DM4" s="47">
        <v>0</v>
      </c>
      <c r="DN4" s="47">
        <v>0</v>
      </c>
      <c r="DO4" s="47">
        <v>1</v>
      </c>
      <c r="DP4" s="47">
        <v>10800</v>
      </c>
      <c r="DQ4" s="47">
        <v>-2.1637</v>
      </c>
      <c r="DR4" s="47">
        <v>607</v>
      </c>
      <c r="DS4" s="47">
        <v>-5.8773200000000001</v>
      </c>
      <c r="DT4" s="47">
        <v>31.2</v>
      </c>
      <c r="DU4" s="47">
        <v>3.5</v>
      </c>
      <c r="DV4" s="47">
        <v>100</v>
      </c>
      <c r="DW4" s="47">
        <v>100</v>
      </c>
      <c r="DX4" s="47">
        <v>100</v>
      </c>
      <c r="DY4" s="47">
        <v>100</v>
      </c>
      <c r="DZ4" s="47">
        <v>20.059899999999999</v>
      </c>
      <c r="EA4" s="47">
        <v>2731.84</v>
      </c>
      <c r="EB4" s="47">
        <v>75.7</v>
      </c>
      <c r="EC4" s="47">
        <v>0</v>
      </c>
      <c r="ED4" s="47">
        <v>4</v>
      </c>
    </row>
    <row r="5" spans="1:134" x14ac:dyDescent="0.3">
      <c r="A5" s="10">
        <v>45252.5</v>
      </c>
      <c r="B5" s="47">
        <v>100538</v>
      </c>
      <c r="C5" s="47">
        <v>11189.6</v>
      </c>
      <c r="D5" s="47">
        <v>7.2000099999999998</v>
      </c>
      <c r="E5" s="47">
        <v>11761.6</v>
      </c>
      <c r="F5" s="47">
        <v>211.34800000000001</v>
      </c>
      <c r="G5" s="47">
        <v>57.8</v>
      </c>
      <c r="H5" s="47">
        <v>1.7</v>
      </c>
      <c r="I5" s="47">
        <v>-7.8644500000000006E-2</v>
      </c>
      <c r="J5" s="47">
        <v>14.087</v>
      </c>
      <c r="K5" s="47">
        <v>19.644100000000002</v>
      </c>
      <c r="L5" s="47">
        <v>1.4177499999999999E-4</v>
      </c>
      <c r="M5" s="47">
        <v>9195.2999999999993</v>
      </c>
      <c r="N5" s="47">
        <v>226.64500000000001</v>
      </c>
      <c r="O5" s="47">
        <v>100</v>
      </c>
      <c r="P5" s="47">
        <v>100</v>
      </c>
      <c r="Q5" s="47">
        <v>-0.57047899999999996</v>
      </c>
      <c r="R5" s="47">
        <v>5.3991300000000004</v>
      </c>
      <c r="S5" s="47">
        <v>22.236799999999999</v>
      </c>
      <c r="T5" s="2">
        <v>-6.9962200000000006E-5</v>
      </c>
      <c r="U5" s="47">
        <v>7218.34</v>
      </c>
      <c r="V5" s="47">
        <v>243.05099999999999</v>
      </c>
      <c r="W5" s="47">
        <v>87.8</v>
      </c>
      <c r="X5" s="47">
        <v>8.9</v>
      </c>
      <c r="Y5" s="47">
        <v>0.142873</v>
      </c>
      <c r="Z5" s="47">
        <v>4.8284599999999998</v>
      </c>
      <c r="AA5" s="47">
        <v>14.7682</v>
      </c>
      <c r="AB5" s="47">
        <v>1.7461199999999999E-4</v>
      </c>
      <c r="AC5" s="47">
        <v>5587.96</v>
      </c>
      <c r="AD5" s="47">
        <v>255.494</v>
      </c>
      <c r="AE5" s="47">
        <v>99.6</v>
      </c>
      <c r="AF5" s="47">
        <v>83.1</v>
      </c>
      <c r="AG5" s="47">
        <v>-0.19006799999999999</v>
      </c>
      <c r="AH5" s="47">
        <v>5.6684299999999999</v>
      </c>
      <c r="AI5" s="47">
        <v>14.4579</v>
      </c>
      <c r="AJ5" s="47">
        <v>1.8249100000000001E-4</v>
      </c>
      <c r="AK5" s="47">
        <v>4199.0200000000004</v>
      </c>
      <c r="AL5" s="47">
        <v>264.14</v>
      </c>
      <c r="AM5" s="47">
        <v>94.5</v>
      </c>
      <c r="AN5" s="47">
        <v>93.2</v>
      </c>
      <c r="AO5" s="47">
        <v>-0.51004499999999997</v>
      </c>
      <c r="AP5" s="47">
        <v>7.0302199999999999</v>
      </c>
      <c r="AQ5" s="47">
        <v>16.217400000000001</v>
      </c>
      <c r="AR5" s="47">
        <v>1.43356E-4</v>
      </c>
      <c r="AS5" s="47">
        <v>2988.83</v>
      </c>
      <c r="AT5" s="47">
        <v>271.31299999999999</v>
      </c>
      <c r="AU5" s="47">
        <v>96.9</v>
      </c>
      <c r="AV5" s="47">
        <v>78.599999999999994</v>
      </c>
      <c r="AW5" s="47">
        <v>-0.43425000000000002</v>
      </c>
      <c r="AX5" s="47">
        <v>9.1118199999999996E-2</v>
      </c>
      <c r="AY5" s="47">
        <v>15.676</v>
      </c>
      <c r="AZ5" s="2">
        <v>8.1624400000000004E-5</v>
      </c>
      <c r="BA5" s="47">
        <v>1415.2</v>
      </c>
      <c r="BB5" s="47">
        <v>281.791</v>
      </c>
      <c r="BC5" s="47">
        <v>74.2</v>
      </c>
      <c r="BD5" s="47">
        <v>1</v>
      </c>
      <c r="BE5" s="47">
        <v>-0.42487799999999998</v>
      </c>
      <c r="BF5" s="47">
        <v>0.86088100000000001</v>
      </c>
      <c r="BG5" s="47">
        <v>8.4293700000000005</v>
      </c>
      <c r="BH5" s="47">
        <v>1.5316400000000001E-4</v>
      </c>
      <c r="BI5" s="47">
        <v>708.66</v>
      </c>
      <c r="BJ5" s="47">
        <v>286.57499999999999</v>
      </c>
      <c r="BK5" s="47">
        <v>72.400000000000006</v>
      </c>
      <c r="BL5" s="47">
        <v>0</v>
      </c>
      <c r="BM5" s="47">
        <v>-0.20352000000000001</v>
      </c>
      <c r="BN5" s="47">
        <v>0.894258</v>
      </c>
      <c r="BO5" s="47">
        <v>8.3707999999999991</v>
      </c>
      <c r="BP5" s="47">
        <v>1.9413399999999999E-4</v>
      </c>
      <c r="BQ5" s="47">
        <v>483.351</v>
      </c>
      <c r="BR5" s="47">
        <v>288.065</v>
      </c>
      <c r="BS5" s="47">
        <v>75.099999999999994</v>
      </c>
      <c r="BT5" s="47">
        <v>0</v>
      </c>
      <c r="BU5" s="47">
        <v>-8.6040000000000005E-2</v>
      </c>
      <c r="BV5" s="47">
        <v>1.02834</v>
      </c>
      <c r="BW5" s="47">
        <v>7.7604199999999999</v>
      </c>
      <c r="BX5" s="47">
        <v>2.5662599999999998E-4</v>
      </c>
      <c r="BY5" s="47">
        <v>3</v>
      </c>
      <c r="BZ5" s="47">
        <v>262.48200000000003</v>
      </c>
      <c r="CA5" s="47">
        <v>289.90300000000002</v>
      </c>
      <c r="CB5" s="47">
        <v>72.8</v>
      </c>
      <c r="CC5" s="47">
        <v>0</v>
      </c>
      <c r="CD5" s="47">
        <v>1.9894499999999999E-2</v>
      </c>
      <c r="CE5" s="47">
        <v>1.0134399999999999</v>
      </c>
      <c r="CF5" s="47">
        <v>7.1496500000000003</v>
      </c>
      <c r="CG5" s="47">
        <v>2.7590600000000002E-4</v>
      </c>
      <c r="CH5" s="47">
        <v>291.31700000000001</v>
      </c>
      <c r="CI5" s="47">
        <v>72.900000000000006</v>
      </c>
      <c r="CJ5" s="47">
        <v>0</v>
      </c>
      <c r="CK5" s="47">
        <v>0.11607099999999999</v>
      </c>
      <c r="CL5" s="47">
        <v>0.53132100000000004</v>
      </c>
      <c r="CM5" s="47">
        <v>4.6978099999999996</v>
      </c>
      <c r="CN5" s="47">
        <v>2.32017E-4</v>
      </c>
      <c r="CO5" s="47">
        <v>45.772500000000001</v>
      </c>
      <c r="CP5" s="47">
        <v>55.5794</v>
      </c>
      <c r="CQ5" s="47">
        <v>291.56200000000001</v>
      </c>
      <c r="CR5" s="47">
        <v>0</v>
      </c>
      <c r="CS5" s="47">
        <v>103.259</v>
      </c>
      <c r="CT5" s="47">
        <v>291.29199999999997</v>
      </c>
      <c r="CU5" s="47">
        <v>286.61700000000002</v>
      </c>
      <c r="CV5" s="47">
        <v>74.2</v>
      </c>
      <c r="CW5" s="47">
        <v>0.48676799999999998</v>
      </c>
      <c r="CX5" s="47">
        <v>4.6160800000000002</v>
      </c>
      <c r="CY5" s="47">
        <v>-13.3</v>
      </c>
      <c r="CZ5" s="47">
        <v>2.8288E-4</v>
      </c>
      <c r="DA5" s="47">
        <v>2.832E-4</v>
      </c>
      <c r="DB5" s="47">
        <v>2.1693999999999999E-4</v>
      </c>
      <c r="DC5" s="47">
        <v>2.1800000000000001E-4</v>
      </c>
      <c r="DD5" s="47">
        <v>4.6875</v>
      </c>
      <c r="DE5" s="47">
        <v>9.4375</v>
      </c>
      <c r="DF5" s="47">
        <v>4.6875</v>
      </c>
      <c r="DG5" s="47">
        <v>9.4375</v>
      </c>
      <c r="DH5" s="47">
        <v>0</v>
      </c>
      <c r="DI5" s="47">
        <v>0</v>
      </c>
      <c r="DJ5" s="47">
        <v>0</v>
      </c>
      <c r="DK5" s="47">
        <v>1</v>
      </c>
      <c r="DL5" s="47">
        <v>0</v>
      </c>
      <c r="DM5" s="47">
        <v>0</v>
      </c>
      <c r="DN5" s="47">
        <v>0</v>
      </c>
      <c r="DO5" s="47">
        <v>1</v>
      </c>
      <c r="DP5" s="47">
        <v>20791</v>
      </c>
      <c r="DQ5" s="47">
        <v>-0.87336899999999995</v>
      </c>
      <c r="DR5" s="47">
        <v>247</v>
      </c>
      <c r="DS5" s="47">
        <v>-14.779</v>
      </c>
      <c r="DT5" s="47">
        <v>99.1</v>
      </c>
      <c r="DU5" s="47">
        <v>36.4</v>
      </c>
      <c r="DV5" s="47">
        <v>100</v>
      </c>
      <c r="DW5" s="47">
        <v>100</v>
      </c>
      <c r="DX5" s="47">
        <v>100</v>
      </c>
      <c r="DY5" s="47">
        <v>100</v>
      </c>
      <c r="DZ5" s="47">
        <v>90.969499999999996</v>
      </c>
      <c r="EA5" s="47">
        <v>2662.24</v>
      </c>
      <c r="EB5" s="47">
        <v>97.1</v>
      </c>
      <c r="EC5" s="47">
        <v>0</v>
      </c>
      <c r="ED5" s="47">
        <v>5</v>
      </c>
    </row>
    <row r="6" spans="1:134" x14ac:dyDescent="0.3">
      <c r="A6" s="10">
        <v>45252.625</v>
      </c>
      <c r="B6" s="47">
        <v>100640</v>
      </c>
      <c r="C6" s="47">
        <v>24135</v>
      </c>
      <c r="D6" s="47">
        <v>7.0281399999999996</v>
      </c>
      <c r="E6" s="47">
        <v>11771.9</v>
      </c>
      <c r="F6" s="47">
        <v>210.41200000000001</v>
      </c>
      <c r="G6" s="47">
        <v>62</v>
      </c>
      <c r="H6" s="47">
        <v>0</v>
      </c>
      <c r="I6" s="47">
        <v>-9.7940399999999997E-2</v>
      </c>
      <c r="J6" s="47">
        <v>11.2849</v>
      </c>
      <c r="K6" s="47">
        <v>20.2959</v>
      </c>
      <c r="L6" s="2">
        <v>9.0056799999999995E-5</v>
      </c>
      <c r="M6" s="47">
        <v>9200.49</v>
      </c>
      <c r="N6" s="47">
        <v>227.07</v>
      </c>
      <c r="O6" s="47">
        <v>76.599999999999994</v>
      </c>
      <c r="P6" s="47">
        <v>12.4</v>
      </c>
      <c r="Q6" s="47">
        <v>-1.33867E-2</v>
      </c>
      <c r="R6" s="47">
        <v>-0.83914800000000001</v>
      </c>
      <c r="S6" s="47">
        <v>21.807500000000001</v>
      </c>
      <c r="T6" s="2">
        <v>-5.3513900000000003E-5</v>
      </c>
      <c r="U6" s="47">
        <v>7223.2</v>
      </c>
      <c r="V6" s="47">
        <v>242.70400000000001</v>
      </c>
      <c r="W6" s="47">
        <v>98.9</v>
      </c>
      <c r="X6" s="47">
        <v>82.8</v>
      </c>
      <c r="Y6" s="47">
        <v>4.9626999999999998E-2</v>
      </c>
      <c r="Z6" s="47">
        <v>2.6657199999999999</v>
      </c>
      <c r="AA6" s="47">
        <v>18.804600000000001</v>
      </c>
      <c r="AB6" s="2">
        <v>-8.5137900000000007E-6</v>
      </c>
      <c r="AC6" s="47">
        <v>5595.92</v>
      </c>
      <c r="AD6" s="47">
        <v>255.483</v>
      </c>
      <c r="AE6" s="47">
        <v>62.9</v>
      </c>
      <c r="AF6" s="47">
        <v>0.1</v>
      </c>
      <c r="AG6" s="47">
        <v>6.7785200000000004E-2</v>
      </c>
      <c r="AH6" s="47">
        <v>2.7384900000000001</v>
      </c>
      <c r="AI6" s="47">
        <v>13.054399999999999</v>
      </c>
      <c r="AJ6" s="47">
        <v>1.2362899999999999E-4</v>
      </c>
      <c r="AK6" s="47">
        <v>4207.05</v>
      </c>
      <c r="AL6" s="47">
        <v>264.15199999999999</v>
      </c>
      <c r="AM6" s="47">
        <v>77.8</v>
      </c>
      <c r="AN6" s="47">
        <v>3.7</v>
      </c>
      <c r="AO6" s="47">
        <v>3.91016E-2</v>
      </c>
      <c r="AP6" s="47">
        <v>3.8461099999999999</v>
      </c>
      <c r="AQ6" s="47">
        <v>13.590400000000001</v>
      </c>
      <c r="AR6" s="47">
        <v>1.06767E-4</v>
      </c>
      <c r="AS6" s="47">
        <v>2997.78</v>
      </c>
      <c r="AT6" s="47">
        <v>270.81599999999997</v>
      </c>
      <c r="AU6" s="47">
        <v>96.1</v>
      </c>
      <c r="AV6" s="47">
        <v>18.5</v>
      </c>
      <c r="AW6" s="47">
        <v>-0.119869</v>
      </c>
      <c r="AX6" s="47">
        <v>3.73237</v>
      </c>
      <c r="AY6" s="47">
        <v>11.856</v>
      </c>
      <c r="AZ6" s="2">
        <v>9.3255600000000002E-5</v>
      </c>
      <c r="BA6" s="47">
        <v>1422.9</v>
      </c>
      <c r="BB6" s="47">
        <v>281.66500000000002</v>
      </c>
      <c r="BC6" s="47">
        <v>84.3</v>
      </c>
      <c r="BD6" s="47">
        <v>0</v>
      </c>
      <c r="BE6" s="47">
        <v>-0.312664</v>
      </c>
      <c r="BF6" s="47">
        <v>-1.61534</v>
      </c>
      <c r="BG6" s="47">
        <v>8.9056099999999994</v>
      </c>
      <c r="BH6" s="47">
        <v>1.9662799999999999E-4</v>
      </c>
      <c r="BI6" s="47">
        <v>716.78700000000003</v>
      </c>
      <c r="BJ6" s="47">
        <v>286.43299999999999</v>
      </c>
      <c r="BK6" s="47">
        <v>76.3</v>
      </c>
      <c r="BL6" s="47">
        <v>0</v>
      </c>
      <c r="BM6" s="47">
        <v>-0.184391</v>
      </c>
      <c r="BN6" s="47">
        <v>-2.4654799999999999</v>
      </c>
      <c r="BO6" s="47">
        <v>7.3340800000000002</v>
      </c>
      <c r="BP6" s="47">
        <v>2.3246200000000001E-4</v>
      </c>
      <c r="BQ6" s="47">
        <v>491.49400000000003</v>
      </c>
      <c r="BR6" s="47">
        <v>288.02800000000002</v>
      </c>
      <c r="BS6" s="47">
        <v>74.2</v>
      </c>
      <c r="BT6" s="47">
        <v>0</v>
      </c>
      <c r="BU6" s="47">
        <v>-0.10725</v>
      </c>
      <c r="BV6" s="47">
        <v>-2.53098</v>
      </c>
      <c r="BW6" s="47">
        <v>7.2889600000000003</v>
      </c>
      <c r="BX6" s="47">
        <v>2.6569300000000001E-4</v>
      </c>
      <c r="BY6" s="47">
        <v>3</v>
      </c>
      <c r="BZ6" s="47">
        <v>270.75</v>
      </c>
      <c r="CA6" s="47">
        <v>289.63499999999999</v>
      </c>
      <c r="CB6" s="47">
        <v>72.3</v>
      </c>
      <c r="CC6" s="47">
        <v>0</v>
      </c>
      <c r="CD6" s="47">
        <v>1.5511199999999999E-2</v>
      </c>
      <c r="CE6" s="47">
        <v>-2.7090100000000001</v>
      </c>
      <c r="CF6" s="47">
        <v>7.0649300000000004</v>
      </c>
      <c r="CG6" s="47">
        <v>3.1763899999999999E-4</v>
      </c>
      <c r="CH6" s="47">
        <v>290.70800000000003</v>
      </c>
      <c r="CI6" s="47">
        <v>75.5</v>
      </c>
      <c r="CJ6" s="47">
        <v>0</v>
      </c>
      <c r="CK6" s="47">
        <v>7.4498499999999995E-2</v>
      </c>
      <c r="CL6" s="47">
        <v>-1.9581500000000001</v>
      </c>
      <c r="CM6" s="47">
        <v>3.5415000000000001</v>
      </c>
      <c r="CN6" s="47">
        <v>3.1134000000000001E-4</v>
      </c>
      <c r="CO6" s="47">
        <v>54.447699999999998</v>
      </c>
      <c r="CP6" s="47">
        <v>55.5794</v>
      </c>
      <c r="CQ6" s="47">
        <v>289.52300000000002</v>
      </c>
      <c r="CR6" s="47">
        <v>0</v>
      </c>
      <c r="CS6" s="47">
        <v>43.762599999999999</v>
      </c>
      <c r="CT6" s="47">
        <v>290.36200000000002</v>
      </c>
      <c r="CU6" s="47">
        <v>286.55900000000003</v>
      </c>
      <c r="CV6" s="47">
        <v>78.3</v>
      </c>
      <c r="CW6" s="47">
        <v>-1.94326</v>
      </c>
      <c r="CX6" s="47">
        <v>3.4333399999999998</v>
      </c>
      <c r="CY6" s="47">
        <v>-50</v>
      </c>
      <c r="CZ6" s="47">
        <v>0</v>
      </c>
      <c r="DA6" s="47">
        <v>0</v>
      </c>
      <c r="DB6" s="47">
        <v>3.1755999999999999E-4</v>
      </c>
      <c r="DC6" s="47">
        <v>3.1760000000000002E-4</v>
      </c>
      <c r="DD6" s="47">
        <v>3.4375</v>
      </c>
      <c r="DE6" s="47">
        <v>12.875</v>
      </c>
      <c r="DF6" s="47">
        <v>3.4375</v>
      </c>
      <c r="DG6" s="47">
        <v>12.875</v>
      </c>
      <c r="DH6" s="47">
        <v>0</v>
      </c>
      <c r="DI6" s="47">
        <v>0</v>
      </c>
      <c r="DJ6" s="47">
        <v>0</v>
      </c>
      <c r="DK6" s="47">
        <v>0</v>
      </c>
      <c r="DL6" s="47">
        <v>0</v>
      </c>
      <c r="DM6" s="47">
        <v>0</v>
      </c>
      <c r="DN6" s="47">
        <v>0</v>
      </c>
      <c r="DO6" s="47">
        <v>1</v>
      </c>
      <c r="DP6" s="47">
        <v>10736</v>
      </c>
      <c r="DQ6" s="47">
        <v>-0.41481899999999999</v>
      </c>
      <c r="DR6" s="47">
        <v>186</v>
      </c>
      <c r="DS6" s="47">
        <v>-21.7257</v>
      </c>
      <c r="DT6" s="47">
        <v>18.899999999999999</v>
      </c>
      <c r="DU6" s="47">
        <v>77.3</v>
      </c>
      <c r="DV6" s="47">
        <v>100</v>
      </c>
      <c r="DW6" s="47">
        <v>62.2</v>
      </c>
      <c r="DX6" s="47">
        <v>100</v>
      </c>
      <c r="DY6" s="47">
        <v>100</v>
      </c>
      <c r="DZ6" s="47">
        <v>99.961699999999993</v>
      </c>
      <c r="EA6" s="47">
        <v>2633.44</v>
      </c>
      <c r="EB6" s="47">
        <v>94.3</v>
      </c>
      <c r="EC6" s="47">
        <v>0</v>
      </c>
      <c r="ED6" s="47">
        <v>6</v>
      </c>
    </row>
    <row r="7" spans="1:134" x14ac:dyDescent="0.3">
      <c r="A7" s="10">
        <v>45252.75</v>
      </c>
      <c r="B7" s="47">
        <v>100838</v>
      </c>
      <c r="C7" s="47">
        <v>23803.8</v>
      </c>
      <c r="D7" s="47">
        <v>12.310499999999999</v>
      </c>
      <c r="E7" s="47">
        <v>11790.3</v>
      </c>
      <c r="F7" s="47">
        <v>212.43799999999999</v>
      </c>
      <c r="G7" s="47">
        <v>40.799999999999997</v>
      </c>
      <c r="H7" s="47">
        <v>0</v>
      </c>
      <c r="I7" s="47">
        <v>-2.6084E-2</v>
      </c>
      <c r="J7" s="47">
        <v>9.5537500000000009</v>
      </c>
      <c r="K7" s="47">
        <v>18.6128</v>
      </c>
      <c r="L7" s="47">
        <v>1.20013E-4</v>
      </c>
      <c r="M7" s="47">
        <v>9213.85</v>
      </c>
      <c r="N7" s="47">
        <v>226.161</v>
      </c>
      <c r="O7" s="47">
        <v>100</v>
      </c>
      <c r="P7" s="47">
        <v>100</v>
      </c>
      <c r="Q7" s="47">
        <v>5.3083999999999999E-2</v>
      </c>
      <c r="R7" s="47">
        <v>-3.0491700000000002</v>
      </c>
      <c r="S7" s="47">
        <v>21.244800000000001</v>
      </c>
      <c r="T7" s="2">
        <v>1.6912E-5</v>
      </c>
      <c r="U7" s="47">
        <v>7240.09</v>
      </c>
      <c r="V7" s="47">
        <v>242.947</v>
      </c>
      <c r="W7" s="47">
        <v>100</v>
      </c>
      <c r="X7" s="47">
        <v>100</v>
      </c>
      <c r="Y7" s="47">
        <v>-0.52649999999999997</v>
      </c>
      <c r="Z7" s="47">
        <v>-1.4383900000000001</v>
      </c>
      <c r="AA7" s="47">
        <v>17.027699999999999</v>
      </c>
      <c r="AB7" s="2">
        <v>6.3983800000000002E-5</v>
      </c>
      <c r="AC7" s="47">
        <v>5611.31</v>
      </c>
      <c r="AD7" s="47">
        <v>255.065</v>
      </c>
      <c r="AE7" s="47">
        <v>98</v>
      </c>
      <c r="AF7" s="47">
        <v>98.2</v>
      </c>
      <c r="AG7" s="47">
        <v>0.15078900000000001</v>
      </c>
      <c r="AH7" s="47">
        <v>-6.7609900000000001E-2</v>
      </c>
      <c r="AI7" s="47">
        <v>13.642300000000001</v>
      </c>
      <c r="AJ7" s="47">
        <v>1.14017E-4</v>
      </c>
      <c r="AK7" s="47">
        <v>4224.92</v>
      </c>
      <c r="AL7" s="47">
        <v>263.827</v>
      </c>
      <c r="AM7" s="47">
        <v>94</v>
      </c>
      <c r="AN7" s="47">
        <v>60.1</v>
      </c>
      <c r="AO7" s="47">
        <v>0.15682199999999999</v>
      </c>
      <c r="AP7" s="47">
        <v>-0.74391399999999996</v>
      </c>
      <c r="AQ7" s="47">
        <v>11.164300000000001</v>
      </c>
      <c r="AR7" s="47">
        <v>1.0808E-4</v>
      </c>
      <c r="AS7" s="47">
        <v>3015</v>
      </c>
      <c r="AT7" s="47">
        <v>271.10399999999998</v>
      </c>
      <c r="AU7" s="47">
        <v>97.9</v>
      </c>
      <c r="AV7" s="47">
        <v>79.3</v>
      </c>
      <c r="AW7" s="47">
        <v>7.3986300000000005E-2</v>
      </c>
      <c r="AX7" s="47">
        <v>-0.55595499999999998</v>
      </c>
      <c r="AY7" s="47">
        <v>10.4391</v>
      </c>
      <c r="AZ7" s="47">
        <v>1.0278800000000001E-4</v>
      </c>
      <c r="BA7" s="47">
        <v>1440.01</v>
      </c>
      <c r="BB7" s="47">
        <v>281.63099999999997</v>
      </c>
      <c r="BC7" s="47">
        <v>83.5</v>
      </c>
      <c r="BD7" s="47">
        <v>4.4000000000000004</v>
      </c>
      <c r="BE7" s="47">
        <v>-0.26647300000000002</v>
      </c>
      <c r="BF7" s="47">
        <v>-2.50217</v>
      </c>
      <c r="BG7" s="47">
        <v>11.366099999999999</v>
      </c>
      <c r="BH7" s="47">
        <v>1.52986E-4</v>
      </c>
      <c r="BI7" s="47">
        <v>733.78499999999997</v>
      </c>
      <c r="BJ7" s="47">
        <v>286.60899999999998</v>
      </c>
      <c r="BK7" s="47">
        <v>74.099999999999994</v>
      </c>
      <c r="BL7" s="47">
        <v>0.2</v>
      </c>
      <c r="BM7" s="47">
        <v>-0.22223799999999999</v>
      </c>
      <c r="BN7" s="47">
        <v>-5.1909000000000001</v>
      </c>
      <c r="BO7" s="47">
        <v>11.716900000000001</v>
      </c>
      <c r="BP7" s="47">
        <v>1.5106399999999999E-4</v>
      </c>
      <c r="BQ7" s="47">
        <v>508.363</v>
      </c>
      <c r="BR7" s="47">
        <v>288.221</v>
      </c>
      <c r="BS7" s="47">
        <v>71.599999999999994</v>
      </c>
      <c r="BT7" s="47">
        <v>0</v>
      </c>
      <c r="BU7" s="47">
        <v>-0.15327099999999999</v>
      </c>
      <c r="BV7" s="47">
        <v>-6.2015000000000002</v>
      </c>
      <c r="BW7" s="47">
        <v>12.098000000000001</v>
      </c>
      <c r="BX7" s="47">
        <v>1.7633300000000001E-4</v>
      </c>
      <c r="BY7" s="47">
        <v>3</v>
      </c>
      <c r="BZ7" s="47">
        <v>287.548</v>
      </c>
      <c r="CA7" s="47">
        <v>289.61900000000003</v>
      </c>
      <c r="CB7" s="47">
        <v>72.400000000000006</v>
      </c>
      <c r="CC7" s="47">
        <v>0</v>
      </c>
      <c r="CD7" s="47">
        <v>-2.5135299999999999E-2</v>
      </c>
      <c r="CE7" s="47">
        <v>-7.02027</v>
      </c>
      <c r="CF7" s="47">
        <v>10.8973</v>
      </c>
      <c r="CG7" s="47">
        <v>2.7314899999999998E-4</v>
      </c>
      <c r="CH7" s="47">
        <v>290.79399999999998</v>
      </c>
      <c r="CI7" s="47">
        <v>72.900000000000006</v>
      </c>
      <c r="CJ7" s="47">
        <v>0</v>
      </c>
      <c r="CK7" s="47">
        <v>9.7523899999999997E-2</v>
      </c>
      <c r="CL7" s="47">
        <v>-4.1557500000000003</v>
      </c>
      <c r="CM7" s="47">
        <v>6.1769299999999996</v>
      </c>
      <c r="CN7" s="47">
        <v>3.7250299999999999E-4</v>
      </c>
      <c r="CO7" s="47">
        <v>71.199799999999996</v>
      </c>
      <c r="CP7" s="47">
        <v>55.5794</v>
      </c>
      <c r="CQ7" s="47">
        <v>289.03399999999999</v>
      </c>
      <c r="CR7" s="47">
        <v>0</v>
      </c>
      <c r="CS7" s="47">
        <v>76.730199999999996</v>
      </c>
      <c r="CT7" s="47">
        <v>290.52199999999999</v>
      </c>
      <c r="CU7" s="47">
        <v>286.21800000000002</v>
      </c>
      <c r="CV7" s="47">
        <v>75.8</v>
      </c>
      <c r="CW7" s="47">
        <v>-3.9119999999999999</v>
      </c>
      <c r="CX7" s="47">
        <v>5.7454299999999998</v>
      </c>
      <c r="CY7" s="47">
        <v>-49</v>
      </c>
      <c r="CZ7" s="2">
        <v>4.4320000000000003E-5</v>
      </c>
      <c r="DA7" s="2">
        <v>4.4799999999999998E-5</v>
      </c>
      <c r="DB7" s="47">
        <v>3.9384000000000001E-4</v>
      </c>
      <c r="DC7" s="47">
        <v>3.9399999999999998E-4</v>
      </c>
      <c r="DD7" s="47">
        <v>8.5</v>
      </c>
      <c r="DE7" s="47">
        <v>17.9375</v>
      </c>
      <c r="DF7" s="47">
        <v>8.5</v>
      </c>
      <c r="DG7" s="47">
        <v>17.9375</v>
      </c>
      <c r="DH7" s="47">
        <v>0</v>
      </c>
      <c r="DI7" s="47">
        <v>0</v>
      </c>
      <c r="DJ7" s="47">
        <v>0</v>
      </c>
      <c r="DK7" s="47">
        <v>0</v>
      </c>
      <c r="DL7" s="47">
        <v>0</v>
      </c>
      <c r="DM7" s="47">
        <v>0</v>
      </c>
      <c r="DN7" s="47">
        <v>0</v>
      </c>
      <c r="DO7" s="47">
        <v>1</v>
      </c>
      <c r="DP7" s="47">
        <v>11948</v>
      </c>
      <c r="DQ7" s="47">
        <v>-0.434558</v>
      </c>
      <c r="DR7" s="47">
        <v>144</v>
      </c>
      <c r="DS7" s="47">
        <v>-28.981100000000001</v>
      </c>
      <c r="DT7" s="47">
        <v>89.5</v>
      </c>
      <c r="DU7" s="47">
        <v>59.5</v>
      </c>
      <c r="DV7" s="47">
        <v>100</v>
      </c>
      <c r="DW7" s="47">
        <v>77.599999999999994</v>
      </c>
      <c r="DX7" s="47">
        <v>100</v>
      </c>
      <c r="DY7" s="47">
        <v>100</v>
      </c>
      <c r="DZ7" s="47">
        <v>68.152600000000007</v>
      </c>
      <c r="EA7" s="47">
        <v>2654.72</v>
      </c>
      <c r="EB7" s="47">
        <v>99</v>
      </c>
      <c r="EC7" s="47">
        <v>0</v>
      </c>
      <c r="ED7" s="47">
        <v>7</v>
      </c>
    </row>
    <row r="8" spans="1:134" x14ac:dyDescent="0.3">
      <c r="A8" s="10">
        <v>45252.875</v>
      </c>
      <c r="B8" s="47">
        <v>101083</v>
      </c>
      <c r="C8" s="47">
        <v>24134.7</v>
      </c>
      <c r="D8" s="47">
        <v>15.1082</v>
      </c>
      <c r="E8" s="47">
        <v>11812.1</v>
      </c>
      <c r="F8" s="47">
        <v>214.166</v>
      </c>
      <c r="G8" s="47">
        <v>29.3</v>
      </c>
      <c r="H8" s="47">
        <v>0</v>
      </c>
      <c r="I8" s="47">
        <v>0.113635</v>
      </c>
      <c r="J8" s="47">
        <v>8.3332899999999999</v>
      </c>
      <c r="K8" s="47">
        <v>13.3688</v>
      </c>
      <c r="L8" s="2">
        <v>5.8215599999999999E-5</v>
      </c>
      <c r="M8" s="47">
        <v>9231.7099999999991</v>
      </c>
      <c r="N8" s="47">
        <v>226.17699999999999</v>
      </c>
      <c r="O8" s="47">
        <v>100</v>
      </c>
      <c r="P8" s="47">
        <v>100</v>
      </c>
      <c r="Q8" s="47">
        <v>-5.55176E-2</v>
      </c>
      <c r="R8" s="47">
        <v>-3.4750999999999999</v>
      </c>
      <c r="S8" s="47">
        <v>17.189499999999999</v>
      </c>
      <c r="T8" s="2">
        <v>5.6806299999999999E-5</v>
      </c>
      <c r="U8" s="47">
        <v>7257.64</v>
      </c>
      <c r="V8" s="47">
        <v>242.80600000000001</v>
      </c>
      <c r="W8" s="47">
        <v>100</v>
      </c>
      <c r="X8" s="47">
        <v>100</v>
      </c>
      <c r="Y8" s="47">
        <v>-0.65597300000000003</v>
      </c>
      <c r="Z8" s="47">
        <v>-2.2621000000000002</v>
      </c>
      <c r="AA8" s="47">
        <v>15.8619</v>
      </c>
      <c r="AB8" s="2">
        <v>5.0547400000000003E-5</v>
      </c>
      <c r="AC8" s="47">
        <v>5631.02</v>
      </c>
      <c r="AD8" s="47">
        <v>254.73</v>
      </c>
      <c r="AE8" s="47">
        <v>99.5</v>
      </c>
      <c r="AF8" s="47">
        <v>100</v>
      </c>
      <c r="AG8" s="47">
        <v>-7.25137E-2</v>
      </c>
      <c r="AH8" s="47">
        <v>-2.4450400000000001</v>
      </c>
      <c r="AI8" s="47">
        <v>14.9427</v>
      </c>
      <c r="AJ8" s="2">
        <v>8.3031199999999999E-5</v>
      </c>
      <c r="AK8" s="47">
        <v>4244.68</v>
      </c>
      <c r="AL8" s="47">
        <v>264.26400000000001</v>
      </c>
      <c r="AM8" s="47">
        <v>85.9</v>
      </c>
      <c r="AN8" s="47">
        <v>6.3</v>
      </c>
      <c r="AO8" s="47">
        <v>-6.3502000000000003E-2</v>
      </c>
      <c r="AP8" s="47">
        <v>-2.2842600000000002</v>
      </c>
      <c r="AQ8" s="47">
        <v>12.1097</v>
      </c>
      <c r="AR8" s="2">
        <v>6.8388700000000005E-5</v>
      </c>
      <c r="AS8" s="47">
        <v>3033.62</v>
      </c>
      <c r="AT8" s="47">
        <v>271.27699999999999</v>
      </c>
      <c r="AU8" s="47">
        <v>93.5</v>
      </c>
      <c r="AV8" s="47">
        <v>5.3</v>
      </c>
      <c r="AW8" s="47">
        <v>-4.9263700000000001E-2</v>
      </c>
      <c r="AX8" s="47">
        <v>-2.2033900000000002</v>
      </c>
      <c r="AY8" s="47">
        <v>8.8883100000000006</v>
      </c>
      <c r="AZ8" s="47">
        <v>1.0862E-4</v>
      </c>
      <c r="BA8" s="47">
        <v>1458.12</v>
      </c>
      <c r="BB8" s="47">
        <v>281.45699999999999</v>
      </c>
      <c r="BC8" s="47">
        <v>85.6</v>
      </c>
      <c r="BD8" s="47">
        <v>0</v>
      </c>
      <c r="BE8" s="47">
        <v>0.18063299999999999</v>
      </c>
      <c r="BF8" s="47">
        <v>-5.2576499999999999</v>
      </c>
      <c r="BG8" s="47">
        <v>11.639099999999999</v>
      </c>
      <c r="BH8" s="47">
        <v>1.10031E-4</v>
      </c>
      <c r="BI8" s="47">
        <v>752.83100000000002</v>
      </c>
      <c r="BJ8" s="47">
        <v>286.03899999999999</v>
      </c>
      <c r="BK8" s="47">
        <v>78.8</v>
      </c>
      <c r="BL8" s="47">
        <v>0</v>
      </c>
      <c r="BM8" s="47">
        <v>0.22803499999999999</v>
      </c>
      <c r="BN8" s="47">
        <v>-8.3287200000000006</v>
      </c>
      <c r="BO8" s="47">
        <v>13.1846</v>
      </c>
      <c r="BP8" s="2">
        <v>9.5921600000000007E-5</v>
      </c>
      <c r="BQ8" s="47">
        <v>527.85799999999995</v>
      </c>
      <c r="BR8" s="47">
        <v>287.548</v>
      </c>
      <c r="BS8" s="47">
        <v>77.3</v>
      </c>
      <c r="BT8" s="47">
        <v>0</v>
      </c>
      <c r="BU8" s="47">
        <v>0.13886200000000001</v>
      </c>
      <c r="BV8" s="47">
        <v>-10.815</v>
      </c>
      <c r="BW8" s="47">
        <v>14.6089</v>
      </c>
      <c r="BX8" s="47">
        <v>1.06387E-4</v>
      </c>
      <c r="BY8" s="47">
        <v>3</v>
      </c>
      <c r="BZ8" s="47">
        <v>307.666</v>
      </c>
      <c r="CA8" s="47">
        <v>288.63099999999997</v>
      </c>
      <c r="CB8" s="47">
        <v>81.7</v>
      </c>
      <c r="CC8" s="47">
        <v>0</v>
      </c>
      <c r="CD8" s="47">
        <v>9.4485799999999995E-2</v>
      </c>
      <c r="CE8" s="47">
        <v>-11.9048</v>
      </c>
      <c r="CF8" s="47">
        <v>12.0898</v>
      </c>
      <c r="CG8" s="47">
        <v>1.4592199999999999E-4</v>
      </c>
      <c r="CH8" s="47">
        <v>290.18200000000002</v>
      </c>
      <c r="CI8" s="47">
        <v>79</v>
      </c>
      <c r="CJ8" s="47">
        <v>0</v>
      </c>
      <c r="CK8" s="47">
        <v>0.11280999999999999</v>
      </c>
      <c r="CL8" s="47">
        <v>-8.7898899999999998</v>
      </c>
      <c r="CM8" s="47">
        <v>8.2684499999999996</v>
      </c>
      <c r="CN8" s="47">
        <v>3.0828000000000002E-4</v>
      </c>
      <c r="CO8" s="47">
        <v>91.9221</v>
      </c>
      <c r="CP8" s="47">
        <v>55.5794</v>
      </c>
      <c r="CQ8" s="47">
        <v>288.654</v>
      </c>
      <c r="CR8" s="47">
        <v>0</v>
      </c>
      <c r="CS8" s="47">
        <v>65.449100000000001</v>
      </c>
      <c r="CT8" s="47">
        <v>290.04000000000002</v>
      </c>
      <c r="CU8" s="47">
        <v>286.851</v>
      </c>
      <c r="CV8" s="47">
        <v>81.400000000000006</v>
      </c>
      <c r="CW8" s="47">
        <v>-7.1456900000000001</v>
      </c>
      <c r="CX8" s="47">
        <v>6.4970100000000004</v>
      </c>
      <c r="CY8" s="47">
        <v>-50</v>
      </c>
      <c r="CZ8" s="2">
        <v>1.36E-5</v>
      </c>
      <c r="DA8" s="2">
        <v>1.36E-5</v>
      </c>
      <c r="DB8" s="47">
        <v>2.0044E-4</v>
      </c>
      <c r="DC8" s="47">
        <v>2.0039999999999999E-4</v>
      </c>
      <c r="DD8" s="47">
        <v>2.125</v>
      </c>
      <c r="DE8" s="47">
        <v>20.125</v>
      </c>
      <c r="DF8" s="47">
        <v>2.125</v>
      </c>
      <c r="DG8" s="47">
        <v>20.125</v>
      </c>
      <c r="DH8" s="47">
        <v>0</v>
      </c>
      <c r="DI8" s="47">
        <v>0</v>
      </c>
      <c r="DJ8" s="47">
        <v>0</v>
      </c>
      <c r="DK8" s="47">
        <v>0</v>
      </c>
      <c r="DL8" s="47">
        <v>0</v>
      </c>
      <c r="DM8" s="47">
        <v>0</v>
      </c>
      <c r="DN8" s="47">
        <v>0</v>
      </c>
      <c r="DO8" s="47">
        <v>1</v>
      </c>
      <c r="DP8" s="47">
        <v>0</v>
      </c>
      <c r="DQ8" s="47">
        <v>-0.92485499999999998</v>
      </c>
      <c r="DR8" s="47">
        <v>173</v>
      </c>
      <c r="DS8" s="47">
        <v>-17.992799999999999</v>
      </c>
      <c r="DT8" s="47">
        <v>8.6999999999999993</v>
      </c>
      <c r="DU8" s="47">
        <v>58.2</v>
      </c>
      <c r="DV8" s="47">
        <v>100</v>
      </c>
      <c r="DW8" s="47">
        <v>100</v>
      </c>
      <c r="DX8" s="47">
        <v>100</v>
      </c>
      <c r="DY8" s="47">
        <v>100</v>
      </c>
      <c r="DZ8" s="47">
        <v>94.967299999999994</v>
      </c>
      <c r="EA8" s="47">
        <v>2691.2</v>
      </c>
      <c r="EB8" s="47">
        <v>95.2</v>
      </c>
      <c r="EC8" s="47">
        <v>0</v>
      </c>
      <c r="ED8" s="47">
        <v>8</v>
      </c>
    </row>
    <row r="9" spans="1:134" x14ac:dyDescent="0.3">
      <c r="A9" s="10">
        <v>45253</v>
      </c>
      <c r="B9" s="47">
        <v>101201</v>
      </c>
      <c r="C9" s="47">
        <v>4983.6000000000004</v>
      </c>
      <c r="D9" s="47">
        <v>12.6013</v>
      </c>
      <c r="E9" s="47">
        <v>11830.1</v>
      </c>
      <c r="F9" s="47">
        <v>215.44300000000001</v>
      </c>
      <c r="G9" s="47">
        <v>20.7</v>
      </c>
      <c r="H9" s="47">
        <v>0</v>
      </c>
      <c r="I9" s="47">
        <v>0.14825199999999999</v>
      </c>
      <c r="J9" s="47">
        <v>4.0253399999999999</v>
      </c>
      <c r="K9" s="47">
        <v>5.1519000000000004</v>
      </c>
      <c r="L9" s="47">
        <v>1.2294000000000001E-4</v>
      </c>
      <c r="M9" s="47">
        <v>9240.44</v>
      </c>
      <c r="N9" s="47">
        <v>225.852</v>
      </c>
      <c r="O9" s="47">
        <v>100</v>
      </c>
      <c r="P9" s="47">
        <v>100</v>
      </c>
      <c r="Q9" s="47">
        <v>-2.47402E-2</v>
      </c>
      <c r="R9" s="47">
        <v>-8.8923699999999997</v>
      </c>
      <c r="S9" s="47">
        <v>15.2865</v>
      </c>
      <c r="T9" s="2">
        <v>8.0832899999999996E-5</v>
      </c>
      <c r="U9" s="47">
        <v>7268.33</v>
      </c>
      <c r="V9" s="47">
        <v>242.614</v>
      </c>
      <c r="W9" s="47">
        <v>99.9</v>
      </c>
      <c r="X9" s="47">
        <v>99.3</v>
      </c>
      <c r="Y9" s="47">
        <v>-0.56950000000000001</v>
      </c>
      <c r="Z9" s="47">
        <v>-8.9122000000000003</v>
      </c>
      <c r="AA9" s="47">
        <v>10.701000000000001</v>
      </c>
      <c r="AB9" s="2">
        <v>6.3994300000000005E-5</v>
      </c>
      <c r="AC9" s="47">
        <v>5640.02</v>
      </c>
      <c r="AD9" s="47">
        <v>255.744</v>
      </c>
      <c r="AE9" s="47">
        <v>100</v>
      </c>
      <c r="AF9" s="47">
        <v>100</v>
      </c>
      <c r="AG9" s="47">
        <v>-4.16526</v>
      </c>
      <c r="AH9" s="47">
        <v>-4.3967200000000002</v>
      </c>
      <c r="AI9" s="47">
        <v>10.993</v>
      </c>
      <c r="AJ9" s="2">
        <v>-7.8438199999999997E-5</v>
      </c>
      <c r="AK9" s="47">
        <v>4249.99</v>
      </c>
      <c r="AL9" s="47">
        <v>264.85000000000002</v>
      </c>
      <c r="AM9" s="47">
        <v>96.2</v>
      </c>
      <c r="AN9" s="47">
        <v>100</v>
      </c>
      <c r="AO9" s="47">
        <v>-4.867</v>
      </c>
      <c r="AP9" s="47">
        <v>-3.0507</v>
      </c>
      <c r="AQ9" s="47">
        <v>8.2704500000000003</v>
      </c>
      <c r="AR9" s="47">
        <v>2.2889899999999999E-4</v>
      </c>
      <c r="AS9" s="47">
        <v>3037.23</v>
      </c>
      <c r="AT9" s="47">
        <v>271.65899999999999</v>
      </c>
      <c r="AU9" s="47">
        <v>98.7</v>
      </c>
      <c r="AV9" s="47">
        <v>100</v>
      </c>
      <c r="AW9" s="47">
        <v>-2.1170800000000001</v>
      </c>
      <c r="AX9" s="47">
        <v>-3.08148</v>
      </c>
      <c r="AY9" s="47">
        <v>9.8919899999999998</v>
      </c>
      <c r="AZ9" s="47">
        <v>3.87191E-4</v>
      </c>
      <c r="BA9" s="47">
        <v>1464.39</v>
      </c>
      <c r="BB9" s="47">
        <v>280.97800000000001</v>
      </c>
      <c r="BC9" s="47">
        <v>87.7</v>
      </c>
      <c r="BD9" s="47">
        <v>17.3</v>
      </c>
      <c r="BE9" s="47">
        <v>1.48363</v>
      </c>
      <c r="BF9" s="47">
        <v>-8.8530300000000004</v>
      </c>
      <c r="BG9" s="47">
        <v>10.123699999999999</v>
      </c>
      <c r="BH9" s="2">
        <v>3.65621E-5</v>
      </c>
      <c r="BI9" s="47">
        <v>760.17399999999998</v>
      </c>
      <c r="BJ9" s="47">
        <v>285.27499999999998</v>
      </c>
      <c r="BK9" s="47">
        <v>87.6</v>
      </c>
      <c r="BL9" s="47">
        <v>10.3</v>
      </c>
      <c r="BM9" s="47">
        <v>1.21644</v>
      </c>
      <c r="BN9" s="47">
        <v>-10.7987</v>
      </c>
      <c r="BO9" s="47">
        <v>9.4300200000000007</v>
      </c>
      <c r="BP9" s="47">
        <v>1.1030400000000001E-4</v>
      </c>
      <c r="BQ9" s="47">
        <v>535.76400000000001</v>
      </c>
      <c r="BR9" s="47">
        <v>286.50099999999998</v>
      </c>
      <c r="BS9" s="47">
        <v>89.2</v>
      </c>
      <c r="BT9" s="47">
        <v>9.9</v>
      </c>
      <c r="BU9" s="47">
        <v>0.889903</v>
      </c>
      <c r="BV9" s="47">
        <v>-11.166700000000001</v>
      </c>
      <c r="BW9" s="47">
        <v>9.4819700000000005</v>
      </c>
      <c r="BX9" s="2">
        <v>9.3795900000000001E-5</v>
      </c>
      <c r="BY9" s="47">
        <v>3</v>
      </c>
      <c r="BZ9" s="47">
        <v>316.22699999999998</v>
      </c>
      <c r="CA9" s="47">
        <v>287.48500000000001</v>
      </c>
      <c r="CB9" s="47">
        <v>92.2</v>
      </c>
      <c r="CC9" s="47">
        <v>34</v>
      </c>
      <c r="CD9" s="47">
        <v>0.42476599999999998</v>
      </c>
      <c r="CE9" s="47">
        <v>-11.581899999999999</v>
      </c>
      <c r="CF9" s="47">
        <v>6.7990000000000004</v>
      </c>
      <c r="CG9" s="2">
        <v>7.1356800000000001E-5</v>
      </c>
      <c r="CH9" s="47">
        <v>288.642</v>
      </c>
      <c r="CI9" s="47">
        <v>93.3</v>
      </c>
      <c r="CJ9" s="47">
        <v>45</v>
      </c>
      <c r="CK9" s="47">
        <v>3.7992400000000003E-2</v>
      </c>
      <c r="CL9" s="47">
        <v>-8.7513000000000005</v>
      </c>
      <c r="CM9" s="47">
        <v>3.5181399999999998</v>
      </c>
      <c r="CN9" s="47">
        <v>2.0868899999999999E-4</v>
      </c>
      <c r="CO9" s="47">
        <v>101.51600000000001</v>
      </c>
      <c r="CP9" s="47">
        <v>55.5794</v>
      </c>
      <c r="CQ9" s="47">
        <v>288.29599999999999</v>
      </c>
      <c r="CR9" s="47">
        <v>0</v>
      </c>
      <c r="CS9" s="47">
        <v>18.238600000000002</v>
      </c>
      <c r="CT9" s="47">
        <v>288.82</v>
      </c>
      <c r="CU9" s="47">
        <v>287.79899999999998</v>
      </c>
      <c r="CV9" s="47">
        <v>93.7</v>
      </c>
      <c r="CW9" s="47">
        <v>-6.8207899999999997</v>
      </c>
      <c r="CX9" s="47">
        <v>2.5122100000000001</v>
      </c>
      <c r="CY9" s="2">
        <v>-6.1035199999999998E-6</v>
      </c>
      <c r="CZ9" s="2">
        <v>9.3519999999999999E-5</v>
      </c>
      <c r="DA9" s="47">
        <v>9.2880000000000002E-4</v>
      </c>
      <c r="DB9" s="47">
        <v>1.3889999999999999E-4</v>
      </c>
      <c r="DC9" s="47">
        <v>2.02E-4</v>
      </c>
      <c r="DD9" s="47">
        <v>4.375</v>
      </c>
      <c r="DE9" s="47">
        <v>22.3125</v>
      </c>
      <c r="DF9" s="47">
        <v>3</v>
      </c>
      <c r="DG9" s="47">
        <v>20.9375</v>
      </c>
      <c r="DH9" s="47">
        <v>0</v>
      </c>
      <c r="DI9" s="47">
        <v>0</v>
      </c>
      <c r="DJ9" s="47">
        <v>0</v>
      </c>
      <c r="DK9" s="47">
        <v>1</v>
      </c>
      <c r="DL9" s="47">
        <v>0</v>
      </c>
      <c r="DM9" s="47">
        <v>0</v>
      </c>
      <c r="DN9" s="47">
        <v>0</v>
      </c>
      <c r="DO9" s="47">
        <v>1</v>
      </c>
      <c r="DP9" s="47">
        <v>0</v>
      </c>
      <c r="DQ9" s="47">
        <v>-3.3577700000000002E-2</v>
      </c>
      <c r="DR9" s="47">
        <v>134</v>
      </c>
      <c r="DS9" s="47">
        <v>-10.178699999999999</v>
      </c>
      <c r="DT9" s="47">
        <v>100</v>
      </c>
      <c r="DU9" s="47">
        <v>50.5</v>
      </c>
      <c r="DV9" s="47">
        <v>100</v>
      </c>
      <c r="DW9" s="47">
        <v>100</v>
      </c>
      <c r="DX9" s="47">
        <v>100</v>
      </c>
      <c r="DY9" s="47">
        <v>100</v>
      </c>
      <c r="DZ9" s="47">
        <v>120.78700000000001</v>
      </c>
      <c r="EA9" s="47">
        <v>2654.56</v>
      </c>
      <c r="EB9" s="47">
        <v>99.9</v>
      </c>
      <c r="EC9" s="47">
        <v>0</v>
      </c>
      <c r="ED9" s="47">
        <v>9</v>
      </c>
    </row>
    <row r="10" spans="1:134" x14ac:dyDescent="0.3">
      <c r="A10" s="10">
        <v>45253.125</v>
      </c>
      <c r="B10" s="47">
        <v>101310</v>
      </c>
      <c r="C10" s="47">
        <v>7675.23</v>
      </c>
      <c r="D10" s="47">
        <v>12.1152</v>
      </c>
      <c r="E10" s="47">
        <v>11855.5</v>
      </c>
      <c r="F10" s="47">
        <v>211.429</v>
      </c>
      <c r="G10" s="47">
        <v>51.1</v>
      </c>
      <c r="H10" s="47">
        <v>0</v>
      </c>
      <c r="I10" s="47">
        <v>-3.82773E-2</v>
      </c>
      <c r="J10" s="47">
        <v>-15.224</v>
      </c>
      <c r="K10" s="47">
        <v>-3.8054100000000002</v>
      </c>
      <c r="L10" s="47">
        <v>2.2864599999999999E-4</v>
      </c>
      <c r="M10" s="47">
        <v>9252.39</v>
      </c>
      <c r="N10" s="47">
        <v>225.84</v>
      </c>
      <c r="O10" s="47">
        <v>100</v>
      </c>
      <c r="P10" s="47">
        <v>100</v>
      </c>
      <c r="Q10" s="47">
        <v>0.23763300000000001</v>
      </c>
      <c r="R10" s="47">
        <v>-7.19102</v>
      </c>
      <c r="S10" s="47">
        <v>12.4323</v>
      </c>
      <c r="T10" s="2">
        <v>4.08639E-5</v>
      </c>
      <c r="U10" s="47">
        <v>7278.54</v>
      </c>
      <c r="V10" s="47">
        <v>242.929</v>
      </c>
      <c r="W10" s="47">
        <v>100</v>
      </c>
      <c r="X10" s="47">
        <v>100</v>
      </c>
      <c r="Y10" s="47">
        <v>-0.46448400000000001</v>
      </c>
      <c r="Z10" s="47">
        <v>-7.5627899999999997</v>
      </c>
      <c r="AA10" s="47">
        <v>7.5929900000000004</v>
      </c>
      <c r="AB10" s="47">
        <v>1.4313800000000001E-4</v>
      </c>
      <c r="AC10" s="47">
        <v>5649.13</v>
      </c>
      <c r="AD10" s="47">
        <v>255.315</v>
      </c>
      <c r="AE10" s="47">
        <v>98.3</v>
      </c>
      <c r="AF10" s="47">
        <v>98.8</v>
      </c>
      <c r="AG10" s="47">
        <v>-0.18273400000000001</v>
      </c>
      <c r="AH10" s="47">
        <v>-7.0179499999999999</v>
      </c>
      <c r="AI10" s="47">
        <v>9.6146399999999996</v>
      </c>
      <c r="AJ10" s="2">
        <v>8.9713899999999995E-5</v>
      </c>
      <c r="AK10" s="47">
        <v>4260.5</v>
      </c>
      <c r="AL10" s="47">
        <v>264.44600000000003</v>
      </c>
      <c r="AM10" s="47">
        <v>93</v>
      </c>
      <c r="AN10" s="47">
        <v>40</v>
      </c>
      <c r="AO10" s="47">
        <v>0.219613</v>
      </c>
      <c r="AP10" s="47">
        <v>-6.2930299999999999</v>
      </c>
      <c r="AQ10" s="47">
        <v>8.17516</v>
      </c>
      <c r="AR10" s="2">
        <v>4.8974599999999997E-5</v>
      </c>
      <c r="AS10" s="47">
        <v>3048.46</v>
      </c>
      <c r="AT10" s="47">
        <v>271.666</v>
      </c>
      <c r="AU10" s="47">
        <v>97.3</v>
      </c>
      <c r="AV10" s="47">
        <v>100</v>
      </c>
      <c r="AW10" s="47">
        <v>-0.22813700000000001</v>
      </c>
      <c r="AX10" s="47">
        <v>-6.0096299999999996</v>
      </c>
      <c r="AY10" s="47">
        <v>10.9742</v>
      </c>
      <c r="AZ10" s="2">
        <v>5.1133300000000001E-5</v>
      </c>
      <c r="BA10" s="47">
        <v>1475.19</v>
      </c>
      <c r="BB10" s="47">
        <v>280.55599999999998</v>
      </c>
      <c r="BC10" s="47">
        <v>96.7</v>
      </c>
      <c r="BD10" s="47">
        <v>31.7</v>
      </c>
      <c r="BE10" s="47">
        <v>-1.2538100000000001</v>
      </c>
      <c r="BF10" s="47">
        <v>-7.7857399999999997</v>
      </c>
      <c r="BG10" s="47">
        <v>10.567500000000001</v>
      </c>
      <c r="BH10" s="47">
        <v>1.49159E-4</v>
      </c>
      <c r="BI10" s="47">
        <v>771.75699999999995</v>
      </c>
      <c r="BJ10" s="47">
        <v>285.39400000000001</v>
      </c>
      <c r="BK10" s="47">
        <v>89.8</v>
      </c>
      <c r="BL10" s="47">
        <v>5.4</v>
      </c>
      <c r="BM10" s="47">
        <v>-1.44085</v>
      </c>
      <c r="BN10" s="47">
        <v>-9.3504799999999992</v>
      </c>
      <c r="BO10" s="47">
        <v>10.141999999999999</v>
      </c>
      <c r="BP10" s="47">
        <v>2.6669299999999998E-4</v>
      </c>
      <c r="BQ10" s="47">
        <v>547.08799999999997</v>
      </c>
      <c r="BR10" s="47">
        <v>287.17099999999999</v>
      </c>
      <c r="BS10" s="47">
        <v>85.1</v>
      </c>
      <c r="BT10" s="47">
        <v>5</v>
      </c>
      <c r="BU10" s="47">
        <v>-1.2039800000000001</v>
      </c>
      <c r="BV10" s="47">
        <v>-10.182700000000001</v>
      </c>
      <c r="BW10" s="47">
        <v>9.3879000000000001</v>
      </c>
      <c r="BX10" s="47">
        <v>2.4375300000000001E-4</v>
      </c>
      <c r="BY10" s="47">
        <v>3</v>
      </c>
      <c r="BZ10" s="47">
        <v>326.89999999999998</v>
      </c>
      <c r="CA10" s="47">
        <v>288.84899999999999</v>
      </c>
      <c r="CB10" s="47">
        <v>81</v>
      </c>
      <c r="CC10" s="47">
        <v>5</v>
      </c>
      <c r="CD10" s="47">
        <v>-0.72180699999999998</v>
      </c>
      <c r="CE10" s="47">
        <v>-10.8119</v>
      </c>
      <c r="CF10" s="47">
        <v>7.55708</v>
      </c>
      <c r="CG10" s="47">
        <v>2.2763699999999999E-4</v>
      </c>
      <c r="CH10" s="47">
        <v>290.24200000000002</v>
      </c>
      <c r="CI10" s="47">
        <v>78.7</v>
      </c>
      <c r="CJ10" s="47">
        <v>5</v>
      </c>
      <c r="CK10" s="47">
        <v>-0.14398</v>
      </c>
      <c r="CL10" s="47">
        <v>-8.6976800000000001</v>
      </c>
      <c r="CM10" s="47">
        <v>4.4803300000000004</v>
      </c>
      <c r="CN10" s="47">
        <v>3.59141E-4</v>
      </c>
      <c r="CO10" s="47">
        <v>111.053</v>
      </c>
      <c r="CP10" s="47">
        <v>55.5794</v>
      </c>
      <c r="CQ10" s="47">
        <v>288.81700000000001</v>
      </c>
      <c r="CR10" s="47">
        <v>0</v>
      </c>
      <c r="CS10" s="47">
        <v>50.334699999999998</v>
      </c>
      <c r="CT10" s="47">
        <v>290.00700000000001</v>
      </c>
      <c r="CU10" s="47">
        <v>287.06900000000002</v>
      </c>
      <c r="CV10" s="47">
        <v>82.8</v>
      </c>
      <c r="CW10" s="47">
        <v>-6.39283</v>
      </c>
      <c r="CX10" s="47">
        <v>2.8491399999999998</v>
      </c>
      <c r="CY10" s="2">
        <v>-6.1035199999999998E-6</v>
      </c>
      <c r="CZ10" s="47">
        <v>3.4464000000000001E-4</v>
      </c>
      <c r="DA10" s="47">
        <v>3.592E-4</v>
      </c>
      <c r="DB10" s="47">
        <v>3.1535999999999999E-4</v>
      </c>
      <c r="DC10" s="47">
        <v>5.128E-4</v>
      </c>
      <c r="DD10" s="47">
        <v>5.5</v>
      </c>
      <c r="DE10" s="47">
        <v>27.875</v>
      </c>
      <c r="DF10" s="47">
        <v>3.375</v>
      </c>
      <c r="DG10" s="47">
        <v>24.3125</v>
      </c>
      <c r="DH10" s="47">
        <v>0</v>
      </c>
      <c r="DI10" s="47">
        <v>0</v>
      </c>
      <c r="DJ10" s="47">
        <v>0</v>
      </c>
      <c r="DK10" s="47">
        <v>1</v>
      </c>
      <c r="DL10" s="47">
        <v>0</v>
      </c>
      <c r="DM10" s="47">
        <v>0</v>
      </c>
      <c r="DN10" s="47">
        <v>0</v>
      </c>
      <c r="DO10" s="47">
        <v>1</v>
      </c>
      <c r="DP10" s="47">
        <v>0</v>
      </c>
      <c r="DQ10" s="47">
        <v>-0.38008999999999998</v>
      </c>
      <c r="DR10" s="47">
        <v>159</v>
      </c>
      <c r="DS10" s="47">
        <v>-7.7063499999999996</v>
      </c>
      <c r="DT10" s="47">
        <v>100</v>
      </c>
      <c r="DU10" s="47">
        <v>100</v>
      </c>
      <c r="DV10" s="47">
        <v>100</v>
      </c>
      <c r="DW10" s="47">
        <v>100</v>
      </c>
      <c r="DX10" s="47">
        <v>100</v>
      </c>
      <c r="DY10" s="47">
        <v>100</v>
      </c>
      <c r="DZ10" s="47">
        <v>80.668700000000001</v>
      </c>
      <c r="EA10" s="47">
        <v>2775.04</v>
      </c>
      <c r="EB10" s="47">
        <v>97.6</v>
      </c>
      <c r="EC10" s="47">
        <v>0</v>
      </c>
      <c r="ED10" s="47">
        <v>10</v>
      </c>
    </row>
    <row r="11" spans="1:134" x14ac:dyDescent="0.3">
      <c r="A11" s="10">
        <v>45253.25</v>
      </c>
      <c r="B11" s="47">
        <v>101492</v>
      </c>
      <c r="C11" s="47">
        <v>19281.400000000001</v>
      </c>
      <c r="D11" s="47">
        <v>11.5059</v>
      </c>
      <c r="E11" s="47">
        <v>11874.1</v>
      </c>
      <c r="F11" s="47">
        <v>212.17699999999999</v>
      </c>
      <c r="G11" s="47">
        <v>42.5</v>
      </c>
      <c r="H11" s="47">
        <v>0</v>
      </c>
      <c r="I11" s="47">
        <v>0.31895299999999999</v>
      </c>
      <c r="J11" s="47">
        <v>-14.1578</v>
      </c>
      <c r="K11" s="47">
        <v>6.2322600000000001</v>
      </c>
      <c r="L11" s="2">
        <v>3.1697299999999999E-5</v>
      </c>
      <c r="M11" s="47">
        <v>9275.33</v>
      </c>
      <c r="N11" s="47">
        <v>227.108</v>
      </c>
      <c r="O11" s="47">
        <v>80.7</v>
      </c>
      <c r="P11" s="47">
        <v>4.2</v>
      </c>
      <c r="Q11" s="47">
        <v>0.141928</v>
      </c>
      <c r="R11" s="47">
        <v>-9.6796000000000006</v>
      </c>
      <c r="S11" s="47">
        <v>9.0519999999999996</v>
      </c>
      <c r="T11" s="47">
        <v>1.0946399999999999E-4</v>
      </c>
      <c r="U11" s="47">
        <v>7296.18</v>
      </c>
      <c r="V11" s="47">
        <v>243.00700000000001</v>
      </c>
      <c r="W11" s="47">
        <v>94.5</v>
      </c>
      <c r="X11" s="47">
        <v>14.4</v>
      </c>
      <c r="Y11" s="47">
        <v>0.377002</v>
      </c>
      <c r="Z11" s="47">
        <v>-7.0705299999999998</v>
      </c>
      <c r="AA11" s="47">
        <v>7.1237300000000001</v>
      </c>
      <c r="AB11" s="2">
        <v>8.7891099999999996E-5</v>
      </c>
      <c r="AC11" s="47">
        <v>5666.71</v>
      </c>
      <c r="AD11" s="47">
        <v>255.48599999999999</v>
      </c>
      <c r="AE11" s="47">
        <v>91.4</v>
      </c>
      <c r="AF11" s="47">
        <v>15.3</v>
      </c>
      <c r="AG11" s="47">
        <v>0.34299800000000003</v>
      </c>
      <c r="AH11" s="47">
        <v>-10.538500000000001</v>
      </c>
      <c r="AI11" s="47">
        <v>6.9975699999999996</v>
      </c>
      <c r="AJ11" s="2">
        <v>4.88926E-5</v>
      </c>
      <c r="AK11" s="47">
        <v>4276.53</v>
      </c>
      <c r="AL11" s="47">
        <v>264.44799999999998</v>
      </c>
      <c r="AM11" s="47">
        <v>95.8</v>
      </c>
      <c r="AN11" s="47">
        <v>37.5</v>
      </c>
      <c r="AO11" s="47">
        <v>1.0834E-2</v>
      </c>
      <c r="AP11" s="47">
        <v>-9.75047</v>
      </c>
      <c r="AQ11" s="47">
        <v>7.3040599999999998</v>
      </c>
      <c r="AR11" s="2">
        <v>4.7634199999999999E-5</v>
      </c>
      <c r="AS11" s="47">
        <v>3064.5</v>
      </c>
      <c r="AT11" s="47">
        <v>271.28300000000002</v>
      </c>
      <c r="AU11" s="47">
        <v>95.8</v>
      </c>
      <c r="AV11" s="47">
        <v>19.600000000000001</v>
      </c>
      <c r="AW11" s="47">
        <v>-0.57354300000000003</v>
      </c>
      <c r="AX11" s="47">
        <v>-9.5523600000000002</v>
      </c>
      <c r="AY11" s="47">
        <v>7.9974299999999996</v>
      </c>
      <c r="AZ11" s="47">
        <v>1.01238E-4</v>
      </c>
      <c r="BA11" s="47">
        <v>1492.45</v>
      </c>
      <c r="BB11" s="47">
        <v>281.33999999999997</v>
      </c>
      <c r="BC11" s="47">
        <v>75.400000000000006</v>
      </c>
      <c r="BD11" s="47">
        <v>0</v>
      </c>
      <c r="BE11" s="47">
        <v>-0.65048399999999995</v>
      </c>
      <c r="BF11" s="47">
        <v>-7.2949599999999997</v>
      </c>
      <c r="BG11" s="47">
        <v>8.8760300000000001</v>
      </c>
      <c r="BH11" s="2">
        <v>8.17679E-5</v>
      </c>
      <c r="BI11" s="47">
        <v>787.30700000000002</v>
      </c>
      <c r="BJ11" s="47">
        <v>286.26799999999997</v>
      </c>
      <c r="BK11" s="47">
        <v>66.8</v>
      </c>
      <c r="BL11" s="47">
        <v>0</v>
      </c>
      <c r="BM11" s="47">
        <v>-0.13222900000000001</v>
      </c>
      <c r="BN11" s="47">
        <v>-5.9946900000000003</v>
      </c>
      <c r="BO11" s="47">
        <v>9.5929599999999997</v>
      </c>
      <c r="BP11" s="2">
        <v>8.0720899999999995E-5</v>
      </c>
      <c r="BQ11" s="47">
        <v>562.31600000000003</v>
      </c>
      <c r="BR11" s="47">
        <v>287.8</v>
      </c>
      <c r="BS11" s="47">
        <v>65.099999999999994</v>
      </c>
      <c r="BT11" s="47">
        <v>0</v>
      </c>
      <c r="BU11" s="47">
        <v>3.4740199999999999E-2</v>
      </c>
      <c r="BV11" s="47">
        <v>-5.8342299999999998</v>
      </c>
      <c r="BW11" s="47">
        <v>10.2805</v>
      </c>
      <c r="BX11" s="2">
        <v>7.8379499999999997E-5</v>
      </c>
      <c r="BY11" s="47">
        <v>4</v>
      </c>
      <c r="BZ11" s="47">
        <v>342.017</v>
      </c>
      <c r="CA11" s="47">
        <v>288.95800000000003</v>
      </c>
      <c r="CB11" s="47">
        <v>70.3</v>
      </c>
      <c r="CC11" s="47">
        <v>0</v>
      </c>
      <c r="CD11" s="47">
        <v>0.19068099999999999</v>
      </c>
      <c r="CE11" s="47">
        <v>-5.8641899999999998</v>
      </c>
      <c r="CF11" s="47">
        <v>11.176399999999999</v>
      </c>
      <c r="CG11" s="47">
        <v>1.36227E-4</v>
      </c>
      <c r="CH11" s="47">
        <v>290.06099999999998</v>
      </c>
      <c r="CI11" s="47">
        <v>77.400000000000006</v>
      </c>
      <c r="CJ11" s="47">
        <v>0</v>
      </c>
      <c r="CK11" s="47">
        <v>0.17614299999999999</v>
      </c>
      <c r="CL11" s="47">
        <v>-4.6614699999999996</v>
      </c>
      <c r="CM11" s="47">
        <v>8.5936800000000009</v>
      </c>
      <c r="CN11" s="47">
        <v>2.38273E-4</v>
      </c>
      <c r="CO11" s="47">
        <v>126.33799999999999</v>
      </c>
      <c r="CP11" s="47">
        <v>55.5794</v>
      </c>
      <c r="CQ11" s="47">
        <v>288.57799999999997</v>
      </c>
      <c r="CR11" s="47">
        <v>0</v>
      </c>
      <c r="CS11" s="47">
        <v>53.664299999999997</v>
      </c>
      <c r="CT11" s="47">
        <v>289.83800000000002</v>
      </c>
      <c r="CU11" s="47">
        <v>286.77600000000001</v>
      </c>
      <c r="CV11" s="47">
        <v>82.2</v>
      </c>
      <c r="CW11" s="47">
        <v>-3.3168099999999998</v>
      </c>
      <c r="CX11" s="47">
        <v>5.7806100000000002</v>
      </c>
      <c r="CY11" s="47">
        <v>-2.90001</v>
      </c>
      <c r="CZ11" s="47">
        <v>2.1871999999999999E-4</v>
      </c>
      <c r="DA11" s="47">
        <v>2.184E-4</v>
      </c>
      <c r="DB11" s="47">
        <v>3.2333999999999998E-4</v>
      </c>
      <c r="DC11" s="47">
        <v>4.2255999999999999E-4</v>
      </c>
      <c r="DD11" s="47">
        <v>9.125</v>
      </c>
      <c r="DE11" s="47">
        <v>31.4375</v>
      </c>
      <c r="DF11" s="47">
        <v>7</v>
      </c>
      <c r="DG11" s="47">
        <v>27.9375</v>
      </c>
      <c r="DH11" s="47">
        <v>0</v>
      </c>
      <c r="DI11" s="47">
        <v>0</v>
      </c>
      <c r="DJ11" s="47">
        <v>0</v>
      </c>
      <c r="DK11" s="47">
        <v>1</v>
      </c>
      <c r="DL11" s="47">
        <v>0</v>
      </c>
      <c r="DM11" s="47">
        <v>0</v>
      </c>
      <c r="DN11" s="47">
        <v>0</v>
      </c>
      <c r="DO11" s="47">
        <v>1</v>
      </c>
      <c r="DP11" s="47">
        <v>165</v>
      </c>
      <c r="DQ11" s="47">
        <v>0.242146</v>
      </c>
      <c r="DR11" s="47">
        <v>89</v>
      </c>
      <c r="DS11" s="47">
        <v>-31.637699999999999</v>
      </c>
      <c r="DT11" s="47">
        <v>47.7</v>
      </c>
      <c r="DU11" s="47">
        <v>100</v>
      </c>
      <c r="DV11" s="47">
        <v>70.900000000000006</v>
      </c>
      <c r="DW11" s="47">
        <v>99.9</v>
      </c>
      <c r="DX11" s="47">
        <v>5.0999999999999996</v>
      </c>
      <c r="DY11" s="47">
        <v>99.7</v>
      </c>
      <c r="DZ11" s="47">
        <v>25.527699999999999</v>
      </c>
      <c r="EA11" s="47">
        <v>2678.72</v>
      </c>
      <c r="EB11" s="47">
        <v>96.8</v>
      </c>
      <c r="EC11" s="47">
        <v>0</v>
      </c>
      <c r="ED11" s="47">
        <v>11</v>
      </c>
    </row>
    <row r="12" spans="1:134" x14ac:dyDescent="0.3">
      <c r="A12" s="10">
        <v>45253.375</v>
      </c>
      <c r="B12" s="47">
        <v>101710</v>
      </c>
      <c r="C12" s="47">
        <v>15025.9</v>
      </c>
      <c r="D12" s="47">
        <v>10.199999999999999</v>
      </c>
      <c r="E12" s="47">
        <v>11910.8</v>
      </c>
      <c r="F12" s="47">
        <v>213.85599999999999</v>
      </c>
      <c r="G12" s="47">
        <v>29.2</v>
      </c>
      <c r="H12" s="47">
        <v>0</v>
      </c>
      <c r="I12" s="47">
        <v>-0.105959</v>
      </c>
      <c r="J12" s="47">
        <v>-16.0535</v>
      </c>
      <c r="K12" s="47">
        <v>-3.7595499999999999</v>
      </c>
      <c r="L12" s="47">
        <v>2.3876400000000001E-4</v>
      </c>
      <c r="M12" s="47">
        <v>9298.7999999999993</v>
      </c>
      <c r="N12" s="47">
        <v>227.76</v>
      </c>
      <c r="O12" s="47">
        <v>49</v>
      </c>
      <c r="P12" s="47">
        <v>0</v>
      </c>
      <c r="Q12" s="47">
        <v>0.37461299999999997</v>
      </c>
      <c r="R12" s="47">
        <v>-12.506399999999999</v>
      </c>
      <c r="S12" s="47">
        <v>4.42659</v>
      </c>
      <c r="T12" s="47">
        <v>1.2153E-4</v>
      </c>
      <c r="U12" s="47">
        <v>7316.05</v>
      </c>
      <c r="V12" s="47">
        <v>243.62200000000001</v>
      </c>
      <c r="W12" s="47">
        <v>62.9</v>
      </c>
      <c r="X12" s="47">
        <v>0</v>
      </c>
      <c r="Y12" s="47">
        <v>0.19158600000000001</v>
      </c>
      <c r="Z12" s="47">
        <v>-9.8677700000000002</v>
      </c>
      <c r="AA12" s="47">
        <v>5.00671</v>
      </c>
      <c r="AB12" s="2">
        <v>7.3081699999999995E-5</v>
      </c>
      <c r="AC12" s="47">
        <v>5682.62</v>
      </c>
      <c r="AD12" s="47">
        <v>256.14400000000001</v>
      </c>
      <c r="AE12" s="47">
        <v>62.1</v>
      </c>
      <c r="AF12" s="47">
        <v>0</v>
      </c>
      <c r="AG12" s="47">
        <v>0.160438</v>
      </c>
      <c r="AH12" s="47">
        <v>-10.393599999999999</v>
      </c>
      <c r="AI12" s="47">
        <v>9.03322</v>
      </c>
      <c r="AJ12" s="2">
        <v>8.3245199999999994E-5</v>
      </c>
      <c r="AK12" s="47">
        <v>4292.96</v>
      </c>
      <c r="AL12" s="47">
        <v>263.96300000000002</v>
      </c>
      <c r="AM12" s="47">
        <v>100</v>
      </c>
      <c r="AN12" s="47">
        <v>99.9</v>
      </c>
      <c r="AO12" s="47">
        <v>-0.28699200000000002</v>
      </c>
      <c r="AP12" s="47">
        <v>-6.4077999999999999</v>
      </c>
      <c r="AQ12" s="47">
        <v>7.1356599999999997</v>
      </c>
      <c r="AR12" s="47">
        <v>1.2091000000000001E-4</v>
      </c>
      <c r="AS12" s="47">
        <v>3082.11</v>
      </c>
      <c r="AT12" s="47">
        <v>271.34199999999998</v>
      </c>
      <c r="AU12" s="47">
        <v>99</v>
      </c>
      <c r="AV12" s="47">
        <v>100</v>
      </c>
      <c r="AW12" s="47">
        <v>-0.95955900000000005</v>
      </c>
      <c r="AX12" s="47">
        <v>-3.9131</v>
      </c>
      <c r="AY12" s="47">
        <v>8.6745300000000007</v>
      </c>
      <c r="AZ12" s="2">
        <v>4.8605E-5</v>
      </c>
      <c r="BA12" s="47">
        <v>1510.03</v>
      </c>
      <c r="BB12" s="47">
        <v>280.77300000000002</v>
      </c>
      <c r="BC12" s="47">
        <v>85.5</v>
      </c>
      <c r="BD12" s="47">
        <v>0.6</v>
      </c>
      <c r="BE12" s="47">
        <v>-0.90102400000000005</v>
      </c>
      <c r="BF12" s="47">
        <v>-7.7668999999999997</v>
      </c>
      <c r="BG12" s="47">
        <v>8.6482700000000001</v>
      </c>
      <c r="BH12" s="47">
        <v>1.20599E-4</v>
      </c>
      <c r="BI12" s="47">
        <v>806.12900000000002</v>
      </c>
      <c r="BJ12" s="47">
        <v>285.78699999999998</v>
      </c>
      <c r="BK12" s="47">
        <v>75.400000000000006</v>
      </c>
      <c r="BL12" s="47">
        <v>0</v>
      </c>
      <c r="BM12" s="47">
        <v>-0.61126199999999997</v>
      </c>
      <c r="BN12" s="47">
        <v>-7.5625499999999999</v>
      </c>
      <c r="BO12" s="47">
        <v>9.3390199999999997</v>
      </c>
      <c r="BP12" s="47">
        <v>1.08414E-4</v>
      </c>
      <c r="BQ12" s="47">
        <v>581.34799999999996</v>
      </c>
      <c r="BR12" s="47">
        <v>287.53100000000001</v>
      </c>
      <c r="BS12" s="47">
        <v>71.400000000000006</v>
      </c>
      <c r="BT12" s="47">
        <v>0</v>
      </c>
      <c r="BU12" s="47">
        <v>-0.42604900000000001</v>
      </c>
      <c r="BV12" s="47">
        <v>-7.3871700000000002</v>
      </c>
      <c r="BW12" s="47">
        <v>9.6398399999999995</v>
      </c>
      <c r="BX12" s="2">
        <v>7.4414199999999996E-5</v>
      </c>
      <c r="BY12" s="47">
        <v>4</v>
      </c>
      <c r="BZ12" s="47">
        <v>361.03899999999999</v>
      </c>
      <c r="CA12" s="47">
        <v>289.18799999999999</v>
      </c>
      <c r="CB12" s="47">
        <v>69.2</v>
      </c>
      <c r="CC12" s="47">
        <v>0</v>
      </c>
      <c r="CD12" s="47">
        <v>-0.212621</v>
      </c>
      <c r="CE12" s="47">
        <v>-7.1814499999999999</v>
      </c>
      <c r="CF12" s="47">
        <v>7.9250299999999996</v>
      </c>
      <c r="CG12" s="47">
        <v>1.13414E-4</v>
      </c>
      <c r="CH12" s="47">
        <v>290.89699999999999</v>
      </c>
      <c r="CI12" s="47">
        <v>67.3</v>
      </c>
      <c r="CJ12" s="47">
        <v>0</v>
      </c>
      <c r="CK12" s="47">
        <v>-3.0620600000000001E-2</v>
      </c>
      <c r="CL12" s="47">
        <v>-6.3086200000000003</v>
      </c>
      <c r="CM12" s="47">
        <v>5.6923700000000004</v>
      </c>
      <c r="CN12" s="47">
        <v>1.49414E-4</v>
      </c>
      <c r="CO12" s="47">
        <v>144.99600000000001</v>
      </c>
      <c r="CP12" s="47">
        <v>55.5794</v>
      </c>
      <c r="CQ12" s="47">
        <v>290.10000000000002</v>
      </c>
      <c r="CR12" s="47">
        <v>0</v>
      </c>
      <c r="CS12" s="47">
        <v>95.143699999999995</v>
      </c>
      <c r="CT12" s="47">
        <v>290.952</v>
      </c>
      <c r="CU12" s="47">
        <v>286.20800000000003</v>
      </c>
      <c r="CV12" s="47">
        <v>73.7</v>
      </c>
      <c r="CW12" s="47">
        <v>-4.3249300000000002</v>
      </c>
      <c r="CX12" s="47">
        <v>3.3846099999999999</v>
      </c>
      <c r="CY12" s="2">
        <v>-6.1035199999999998E-6</v>
      </c>
      <c r="CZ12" s="47">
        <v>1.0992E-4</v>
      </c>
      <c r="DA12" s="47">
        <v>1.104E-4</v>
      </c>
      <c r="DB12" s="47">
        <v>1.0732E-4</v>
      </c>
      <c r="DC12" s="47">
        <v>1.076E-4</v>
      </c>
      <c r="DD12" s="47">
        <v>1.1875</v>
      </c>
      <c r="DE12" s="47">
        <v>32.625</v>
      </c>
      <c r="DF12" s="47">
        <v>1.1875</v>
      </c>
      <c r="DG12" s="47">
        <v>29.0625</v>
      </c>
      <c r="DH12" s="47">
        <v>0</v>
      </c>
      <c r="DI12" s="47">
        <v>0</v>
      </c>
      <c r="DJ12" s="47">
        <v>0</v>
      </c>
      <c r="DK12" s="47">
        <v>1</v>
      </c>
      <c r="DL12" s="47">
        <v>0</v>
      </c>
      <c r="DM12" s="47">
        <v>0</v>
      </c>
      <c r="DN12" s="47">
        <v>0</v>
      </c>
      <c r="DO12" s="47">
        <v>1</v>
      </c>
      <c r="DP12" s="47">
        <v>6518</v>
      </c>
      <c r="DQ12" s="47">
        <v>1.2376400000000001</v>
      </c>
      <c r="DR12" s="47">
        <v>75</v>
      </c>
      <c r="DS12" s="47">
        <v>-17.0197</v>
      </c>
      <c r="DT12" s="47">
        <v>100</v>
      </c>
      <c r="DU12" s="47">
        <v>82</v>
      </c>
      <c r="DV12" s="47">
        <v>100</v>
      </c>
      <c r="DW12" s="47">
        <v>92.6</v>
      </c>
      <c r="DX12" s="47">
        <v>0.1</v>
      </c>
      <c r="DY12" s="47">
        <v>10.8</v>
      </c>
      <c r="DZ12" s="47">
        <v>16.072399999999998</v>
      </c>
      <c r="EA12" s="47">
        <v>2766.56</v>
      </c>
      <c r="EB12" s="47">
        <v>99.2</v>
      </c>
      <c r="EC12" s="47">
        <v>0</v>
      </c>
      <c r="ED12" s="47">
        <v>12</v>
      </c>
    </row>
    <row r="13" spans="1:134" x14ac:dyDescent="0.3">
      <c r="A13" s="10">
        <v>45253.5</v>
      </c>
      <c r="B13" s="47">
        <v>101699</v>
      </c>
      <c r="C13" s="47">
        <v>24134.7</v>
      </c>
      <c r="D13" s="47">
        <v>8.0064200000000003</v>
      </c>
      <c r="E13" s="47">
        <v>11921.6</v>
      </c>
      <c r="F13" s="47">
        <v>213.27799999999999</v>
      </c>
      <c r="G13" s="47">
        <v>35.200000000000003</v>
      </c>
      <c r="H13" s="47">
        <v>0</v>
      </c>
      <c r="I13" s="47">
        <v>-9.8284200000000002E-2</v>
      </c>
      <c r="J13" s="47">
        <v>-15.688599999999999</v>
      </c>
      <c r="K13" s="47">
        <v>4.0505300000000002</v>
      </c>
      <c r="L13" s="47">
        <v>1.0484099999999999E-4</v>
      </c>
      <c r="M13" s="47">
        <v>9305.0400000000009</v>
      </c>
      <c r="N13" s="47">
        <v>228.596</v>
      </c>
      <c r="O13" s="47">
        <v>30.9</v>
      </c>
      <c r="P13" s="47">
        <v>0</v>
      </c>
      <c r="Q13" s="47">
        <v>0.27795300000000001</v>
      </c>
      <c r="R13" s="47">
        <v>-12.4588</v>
      </c>
      <c r="S13" s="47">
        <v>1.9407700000000001</v>
      </c>
      <c r="T13" s="47">
        <v>1.91628E-4</v>
      </c>
      <c r="U13" s="47">
        <v>7316</v>
      </c>
      <c r="V13" s="47">
        <v>244.21299999999999</v>
      </c>
      <c r="W13" s="47">
        <v>45.9</v>
      </c>
      <c r="X13" s="47">
        <v>0</v>
      </c>
      <c r="Y13" s="47">
        <v>0.22955300000000001</v>
      </c>
      <c r="Z13" s="47">
        <v>-9.3036100000000008</v>
      </c>
      <c r="AA13" s="47">
        <v>5.5000200000000001</v>
      </c>
      <c r="AB13" s="47">
        <v>1.04601E-4</v>
      </c>
      <c r="AC13" s="47">
        <v>5680.29</v>
      </c>
      <c r="AD13" s="47">
        <v>256.08600000000001</v>
      </c>
      <c r="AE13" s="47">
        <v>59.2</v>
      </c>
      <c r="AF13" s="47">
        <v>0</v>
      </c>
      <c r="AG13" s="47">
        <v>-0.15371299999999999</v>
      </c>
      <c r="AH13" s="47">
        <v>-8.6735299999999995</v>
      </c>
      <c r="AI13" s="47">
        <v>7.4050200000000004</v>
      </c>
      <c r="AJ13" s="2">
        <v>5.7682900000000003E-5</v>
      </c>
      <c r="AK13" s="47">
        <v>4291.3900000000003</v>
      </c>
      <c r="AL13" s="47">
        <v>263.99</v>
      </c>
      <c r="AM13" s="47">
        <v>99.9</v>
      </c>
      <c r="AN13" s="47">
        <v>99.9</v>
      </c>
      <c r="AO13" s="47">
        <v>-0.37284</v>
      </c>
      <c r="AP13" s="47">
        <v>-5.1526899999999998</v>
      </c>
      <c r="AQ13" s="47">
        <v>7.5775499999999996</v>
      </c>
      <c r="AR13" s="2">
        <v>3.1312700000000003E-5</v>
      </c>
      <c r="AS13" s="47">
        <v>3081.2</v>
      </c>
      <c r="AT13" s="47">
        <v>270.94099999999997</v>
      </c>
      <c r="AU13" s="47">
        <v>98.8</v>
      </c>
      <c r="AV13" s="47">
        <v>87.1</v>
      </c>
      <c r="AW13" s="47">
        <v>-4.4449200000000001E-2</v>
      </c>
      <c r="AX13" s="47">
        <v>-2.5300600000000002</v>
      </c>
      <c r="AY13" s="47">
        <v>7.8310000000000004</v>
      </c>
      <c r="AZ13" s="2">
        <v>7.2221899999999994E-5</v>
      </c>
      <c r="BA13" s="47">
        <v>1509.26</v>
      </c>
      <c r="BB13" s="47">
        <v>280.90300000000002</v>
      </c>
      <c r="BC13" s="47">
        <v>79.900000000000006</v>
      </c>
      <c r="BD13" s="47">
        <v>0</v>
      </c>
      <c r="BE13" s="47">
        <v>4.8669900000000002E-2</v>
      </c>
      <c r="BF13" s="47">
        <v>-6.77766</v>
      </c>
      <c r="BG13" s="47">
        <v>8.3410299999999999</v>
      </c>
      <c r="BH13" s="47">
        <v>1.08176E-4</v>
      </c>
      <c r="BI13" s="47">
        <v>805.28</v>
      </c>
      <c r="BJ13" s="47">
        <v>285.65100000000001</v>
      </c>
      <c r="BK13" s="47">
        <v>76</v>
      </c>
      <c r="BL13" s="47">
        <v>0</v>
      </c>
      <c r="BM13" s="47">
        <v>-0.13921700000000001</v>
      </c>
      <c r="BN13" s="47">
        <v>-7.2180299999999997</v>
      </c>
      <c r="BO13" s="47">
        <v>6.5542299999999996</v>
      </c>
      <c r="BP13" s="2">
        <v>4.6549799999999999E-5</v>
      </c>
      <c r="BQ13" s="47">
        <v>580.63199999999995</v>
      </c>
      <c r="BR13" s="47">
        <v>287.31599999999997</v>
      </c>
      <c r="BS13" s="47">
        <v>75.3</v>
      </c>
      <c r="BT13" s="47">
        <v>0</v>
      </c>
      <c r="BU13" s="47">
        <v>-0.213421</v>
      </c>
      <c r="BV13" s="47">
        <v>-7.15855</v>
      </c>
      <c r="BW13" s="47">
        <v>4.0203499999999996</v>
      </c>
      <c r="BX13" s="2">
        <v>-5.1928700000000003E-6</v>
      </c>
      <c r="BY13" s="47">
        <v>3</v>
      </c>
      <c r="BZ13" s="47">
        <v>360.40300000000002</v>
      </c>
      <c r="CA13" s="47">
        <v>289.16699999999997</v>
      </c>
      <c r="CB13" s="47">
        <v>71.3</v>
      </c>
      <c r="CC13" s="47">
        <v>0</v>
      </c>
      <c r="CD13" s="47">
        <v>-0.21052599999999999</v>
      </c>
      <c r="CE13" s="47">
        <v>-7.0310800000000002</v>
      </c>
      <c r="CF13" s="47">
        <v>2.3788499999999999</v>
      </c>
      <c r="CG13" s="2">
        <v>-8.3591500000000001E-5</v>
      </c>
      <c r="CH13" s="47">
        <v>291.154</v>
      </c>
      <c r="CI13" s="47">
        <v>65.8</v>
      </c>
      <c r="CJ13" s="47">
        <v>0</v>
      </c>
      <c r="CK13" s="47">
        <v>-0.113526</v>
      </c>
      <c r="CL13" s="47">
        <v>-6.7014300000000002</v>
      </c>
      <c r="CM13" s="47">
        <v>1.23108</v>
      </c>
      <c r="CN13" s="47">
        <v>-1.2109599999999999E-4</v>
      </c>
      <c r="CO13" s="47">
        <v>144.31100000000001</v>
      </c>
      <c r="CP13" s="47">
        <v>55.5794</v>
      </c>
      <c r="CQ13" s="47">
        <v>293.18599999999998</v>
      </c>
      <c r="CR13" s="47">
        <v>0</v>
      </c>
      <c r="CS13" s="47">
        <v>193.95599999999999</v>
      </c>
      <c r="CT13" s="47">
        <v>292.27</v>
      </c>
      <c r="CU13" s="47">
        <v>285.88200000000001</v>
      </c>
      <c r="CV13" s="47">
        <v>66.400000000000006</v>
      </c>
      <c r="CW13" s="47">
        <v>-5.3110400000000002</v>
      </c>
      <c r="CX13" s="47">
        <v>0.525918</v>
      </c>
      <c r="CY13" s="47">
        <v>-50</v>
      </c>
      <c r="CZ13" s="2">
        <v>1.9999999999999999E-6</v>
      </c>
      <c r="DA13" s="2">
        <v>2.3999999999999999E-6</v>
      </c>
      <c r="DB13" s="2">
        <v>6.6359999999999995E-5</v>
      </c>
      <c r="DC13" s="2">
        <v>6.6600000000000006E-5</v>
      </c>
      <c r="DD13" s="47">
        <v>1.4375</v>
      </c>
      <c r="DE13" s="47">
        <v>32.875</v>
      </c>
      <c r="DF13" s="47">
        <v>1.4375</v>
      </c>
      <c r="DG13" s="47">
        <v>29.375</v>
      </c>
      <c r="DH13" s="47">
        <v>0</v>
      </c>
      <c r="DI13" s="47">
        <v>0</v>
      </c>
      <c r="DJ13" s="47">
        <v>0</v>
      </c>
      <c r="DK13" s="47">
        <v>0</v>
      </c>
      <c r="DL13" s="47">
        <v>0</v>
      </c>
      <c r="DM13" s="47">
        <v>0</v>
      </c>
      <c r="DN13" s="47">
        <v>0</v>
      </c>
      <c r="DO13" s="47">
        <v>1</v>
      </c>
      <c r="DP13" s="47">
        <v>13543</v>
      </c>
      <c r="DQ13" s="47">
        <v>1.02047</v>
      </c>
      <c r="DR13" s="47">
        <v>109</v>
      </c>
      <c r="DS13" s="47">
        <v>-7.0979000000000001</v>
      </c>
      <c r="DT13" s="47">
        <v>99.8</v>
      </c>
      <c r="DU13" s="47">
        <v>84.8</v>
      </c>
      <c r="DV13" s="47">
        <v>100</v>
      </c>
      <c r="DW13" s="47">
        <v>93.2</v>
      </c>
      <c r="DX13" s="47">
        <v>0</v>
      </c>
      <c r="DY13" s="47">
        <v>5.4</v>
      </c>
      <c r="DZ13" s="47">
        <v>66.141999999999996</v>
      </c>
      <c r="EA13" s="47">
        <v>2673.28</v>
      </c>
      <c r="EB13" s="47">
        <v>96.2</v>
      </c>
      <c r="EC13" s="47">
        <v>0</v>
      </c>
      <c r="ED13" s="47">
        <v>13</v>
      </c>
    </row>
    <row r="14" spans="1:134" x14ac:dyDescent="0.3">
      <c r="A14" s="10">
        <v>45253.625</v>
      </c>
      <c r="B14" s="47">
        <v>101676</v>
      </c>
      <c r="C14" s="47">
        <v>24135</v>
      </c>
      <c r="D14" s="47">
        <v>3.9</v>
      </c>
      <c r="E14" s="47">
        <v>11930.2</v>
      </c>
      <c r="F14" s="47">
        <v>213.87799999999999</v>
      </c>
      <c r="G14" s="47">
        <v>29.6</v>
      </c>
      <c r="H14" s="47">
        <v>0</v>
      </c>
      <c r="I14" s="47">
        <v>-4.0705100000000001E-2</v>
      </c>
      <c r="J14" s="47">
        <v>-15.4316</v>
      </c>
      <c r="K14" s="47">
        <v>3.35222</v>
      </c>
      <c r="L14" s="47">
        <v>1.07779E-4</v>
      </c>
      <c r="M14" s="47">
        <v>9310.75</v>
      </c>
      <c r="N14" s="47">
        <v>228.75200000000001</v>
      </c>
      <c r="O14" s="47">
        <v>33</v>
      </c>
      <c r="P14" s="47">
        <v>0</v>
      </c>
      <c r="Q14" s="47">
        <v>0.146898</v>
      </c>
      <c r="R14" s="47">
        <v>-14.674899999999999</v>
      </c>
      <c r="S14" s="47">
        <v>1.1950099999999999</v>
      </c>
      <c r="T14" s="47">
        <v>1.6410099999999999E-4</v>
      </c>
      <c r="U14" s="47">
        <v>7319.42</v>
      </c>
      <c r="V14" s="47">
        <v>244.39599999999999</v>
      </c>
      <c r="W14" s="47">
        <v>40.700000000000003</v>
      </c>
      <c r="X14" s="47">
        <v>0</v>
      </c>
      <c r="Y14" s="47">
        <v>0.11199000000000001</v>
      </c>
      <c r="Z14" s="47">
        <v>-10.3589</v>
      </c>
      <c r="AA14" s="47">
        <v>1.40568</v>
      </c>
      <c r="AB14" s="2">
        <v>7.35969E-5</v>
      </c>
      <c r="AC14" s="47">
        <v>5681.42</v>
      </c>
      <c r="AD14" s="47">
        <v>256.64400000000001</v>
      </c>
      <c r="AE14" s="47">
        <v>53.3</v>
      </c>
      <c r="AF14" s="47">
        <v>0</v>
      </c>
      <c r="AG14" s="47">
        <v>0.162107</v>
      </c>
      <c r="AH14" s="47">
        <v>-8.0481800000000003</v>
      </c>
      <c r="AI14" s="47">
        <v>4.9610000000000003</v>
      </c>
      <c r="AJ14" s="2">
        <v>8.7819300000000001E-5</v>
      </c>
      <c r="AK14" s="47">
        <v>4289.09</v>
      </c>
      <c r="AL14" s="47">
        <v>264.49099999999999</v>
      </c>
      <c r="AM14" s="47">
        <v>87.8</v>
      </c>
      <c r="AN14" s="47">
        <v>5</v>
      </c>
      <c r="AO14" s="47">
        <v>2.69473E-2</v>
      </c>
      <c r="AP14" s="47">
        <v>-4.6074900000000003</v>
      </c>
      <c r="AQ14" s="47">
        <v>5.5200100000000001</v>
      </c>
      <c r="AR14" s="2">
        <v>6.2504399999999997E-5</v>
      </c>
      <c r="AS14" s="47">
        <v>3077.53</v>
      </c>
      <c r="AT14" s="47">
        <v>271.46899999999999</v>
      </c>
      <c r="AU14" s="47">
        <v>89.9</v>
      </c>
      <c r="AV14" s="47">
        <v>3.8</v>
      </c>
      <c r="AW14" s="47">
        <v>-9.7433599999999995E-2</v>
      </c>
      <c r="AX14" s="47">
        <v>-3.7869600000000001</v>
      </c>
      <c r="AY14" s="47">
        <v>6.5731999999999999</v>
      </c>
      <c r="AZ14" s="47">
        <v>1.02971E-4</v>
      </c>
      <c r="BA14" s="47">
        <v>1505.86</v>
      </c>
      <c r="BB14" s="47">
        <v>280.65600000000001</v>
      </c>
      <c r="BC14" s="47">
        <v>78.8</v>
      </c>
      <c r="BD14" s="47">
        <v>0</v>
      </c>
      <c r="BE14" s="47">
        <v>0.14027500000000001</v>
      </c>
      <c r="BF14" s="47">
        <v>-5.7385900000000003</v>
      </c>
      <c r="BG14" s="47">
        <v>8.8186</v>
      </c>
      <c r="BH14" s="2">
        <v>4.2029200000000001E-5</v>
      </c>
      <c r="BI14" s="47">
        <v>802.35500000000002</v>
      </c>
      <c r="BJ14" s="47">
        <v>285.60399999999998</v>
      </c>
      <c r="BK14" s="47">
        <v>75.8</v>
      </c>
      <c r="BL14" s="47">
        <v>0</v>
      </c>
      <c r="BM14" s="47">
        <v>6.2994099999999997E-2</v>
      </c>
      <c r="BN14" s="47">
        <v>-4.4389799999999999</v>
      </c>
      <c r="BO14" s="47">
        <v>6.1335600000000001</v>
      </c>
      <c r="BP14" s="2">
        <v>2.5879100000000001E-5</v>
      </c>
      <c r="BQ14" s="47">
        <v>577.74199999999996</v>
      </c>
      <c r="BR14" s="47">
        <v>287.28500000000003</v>
      </c>
      <c r="BS14" s="47">
        <v>73.7</v>
      </c>
      <c r="BT14" s="47">
        <v>0</v>
      </c>
      <c r="BU14" s="47">
        <v>3.1256800000000001E-2</v>
      </c>
      <c r="BV14" s="47">
        <v>-4.3399799999999997</v>
      </c>
      <c r="BW14" s="47">
        <v>3.2492399999999999</v>
      </c>
      <c r="BX14" s="2">
        <v>1.57919E-5</v>
      </c>
      <c r="BY14" s="47">
        <v>3</v>
      </c>
      <c r="BZ14" s="47">
        <v>357.59100000000001</v>
      </c>
      <c r="CA14" s="47">
        <v>288.93700000000001</v>
      </c>
      <c r="CB14" s="47">
        <v>70.7</v>
      </c>
      <c r="CC14" s="47">
        <v>0</v>
      </c>
      <c r="CD14" s="47">
        <v>-1.8906299999999999E-3</v>
      </c>
      <c r="CE14" s="47">
        <v>-4.38415</v>
      </c>
      <c r="CF14" s="47">
        <v>0.74503900000000001</v>
      </c>
      <c r="CG14" s="2">
        <v>5.0704000000000001E-5</v>
      </c>
      <c r="CH14" s="47">
        <v>290.13299999999998</v>
      </c>
      <c r="CI14" s="47">
        <v>73.7</v>
      </c>
      <c r="CJ14" s="47">
        <v>0</v>
      </c>
      <c r="CK14" s="47">
        <v>-6.1890599999999997E-2</v>
      </c>
      <c r="CL14" s="47">
        <v>-4.1389800000000001</v>
      </c>
      <c r="CM14" s="47">
        <v>-1.0866800000000001</v>
      </c>
      <c r="CN14" s="47">
        <v>1.06223E-4</v>
      </c>
      <c r="CO14" s="47">
        <v>141.899</v>
      </c>
      <c r="CP14" s="47">
        <v>55.5794</v>
      </c>
      <c r="CQ14" s="47">
        <v>288.8</v>
      </c>
      <c r="CR14" s="47">
        <v>0</v>
      </c>
      <c r="CS14" s="47">
        <v>23.72</v>
      </c>
      <c r="CT14" s="47">
        <v>290</v>
      </c>
      <c r="CU14" s="47">
        <v>286.54500000000002</v>
      </c>
      <c r="CV14" s="47">
        <v>80.099999999999994</v>
      </c>
      <c r="CW14" s="47">
        <v>-2.6627800000000001</v>
      </c>
      <c r="CX14" s="47">
        <v>-1.1634899999999999</v>
      </c>
      <c r="CY14" s="47">
        <v>-50</v>
      </c>
      <c r="CZ14" s="47">
        <v>0</v>
      </c>
      <c r="DA14" s="47">
        <v>0</v>
      </c>
      <c r="DB14" s="2">
        <v>7.5599999999999996E-6</v>
      </c>
      <c r="DC14" s="2">
        <v>7.6000000000000001E-6</v>
      </c>
      <c r="DD14" s="47">
        <v>6.25E-2</v>
      </c>
      <c r="DE14" s="47">
        <v>32.9375</v>
      </c>
      <c r="DF14" s="47">
        <v>6.25E-2</v>
      </c>
      <c r="DG14" s="47">
        <v>29.4375</v>
      </c>
      <c r="DH14" s="47">
        <v>0</v>
      </c>
      <c r="DI14" s="47">
        <v>0</v>
      </c>
      <c r="DJ14" s="47">
        <v>0</v>
      </c>
      <c r="DK14" s="47">
        <v>0</v>
      </c>
      <c r="DL14" s="47">
        <v>0</v>
      </c>
      <c r="DM14" s="47">
        <v>0</v>
      </c>
      <c r="DN14" s="47">
        <v>0</v>
      </c>
      <c r="DO14" s="47">
        <v>1</v>
      </c>
      <c r="DP14" s="47">
        <v>10800</v>
      </c>
      <c r="DQ14" s="47">
        <v>1.6457299999999999</v>
      </c>
      <c r="DR14" s="47">
        <v>78</v>
      </c>
      <c r="DS14" s="47">
        <v>-18.274899999999999</v>
      </c>
      <c r="DT14" s="47">
        <v>9.1</v>
      </c>
      <c r="DU14" s="47">
        <v>60.9</v>
      </c>
      <c r="DV14" s="47">
        <v>5</v>
      </c>
      <c r="DW14" s="47">
        <v>59.6</v>
      </c>
      <c r="DX14" s="47">
        <v>0</v>
      </c>
      <c r="DY14" s="47">
        <v>0</v>
      </c>
      <c r="DZ14" s="47">
        <v>54.2164</v>
      </c>
      <c r="EA14" s="47">
        <v>2732.48</v>
      </c>
      <c r="EB14" s="47">
        <v>87</v>
      </c>
      <c r="EC14" s="47">
        <v>0</v>
      </c>
      <c r="ED14" s="47">
        <v>14</v>
      </c>
    </row>
    <row r="15" spans="1:134" x14ac:dyDescent="0.3">
      <c r="A15" s="10">
        <v>45253.75</v>
      </c>
      <c r="B15" s="47">
        <v>101691</v>
      </c>
      <c r="C15" s="47">
        <v>24135</v>
      </c>
      <c r="D15" s="47">
        <v>2.40211</v>
      </c>
      <c r="E15" s="47">
        <v>11941.5</v>
      </c>
      <c r="F15" s="47">
        <v>214.45</v>
      </c>
      <c r="G15" s="47">
        <v>33.700000000000003</v>
      </c>
      <c r="H15" s="47">
        <v>0</v>
      </c>
      <c r="I15" s="47">
        <v>-7.6923800000000001E-2</v>
      </c>
      <c r="J15" s="47">
        <v>-17.220800000000001</v>
      </c>
      <c r="K15" s="47">
        <v>-1.9384699999999999</v>
      </c>
      <c r="L15" s="47">
        <v>2.25675E-4</v>
      </c>
      <c r="M15" s="47">
        <v>9316.9699999999993</v>
      </c>
      <c r="N15" s="47">
        <v>229.81899999999999</v>
      </c>
      <c r="O15" s="47">
        <v>18.399999999999999</v>
      </c>
      <c r="P15" s="47">
        <v>0</v>
      </c>
      <c r="Q15" s="47">
        <v>0.170094</v>
      </c>
      <c r="R15" s="47">
        <v>-18.549399999999999</v>
      </c>
      <c r="S15" s="47">
        <v>-1.78864</v>
      </c>
      <c r="T15" s="47">
        <v>2.1897999999999999E-4</v>
      </c>
      <c r="U15" s="47">
        <v>7321.01</v>
      </c>
      <c r="V15" s="47">
        <v>244.57599999999999</v>
      </c>
      <c r="W15" s="47">
        <v>34.299999999999997</v>
      </c>
      <c r="X15" s="47">
        <v>0</v>
      </c>
      <c r="Y15" s="47">
        <v>0.18651200000000001</v>
      </c>
      <c r="Z15" s="47">
        <v>-10.7356</v>
      </c>
      <c r="AA15" s="47">
        <v>2.4901</v>
      </c>
      <c r="AB15" s="47">
        <v>1.0949400000000001E-4</v>
      </c>
      <c r="AC15" s="47">
        <v>5682.25</v>
      </c>
      <c r="AD15" s="47">
        <v>256.65499999999997</v>
      </c>
      <c r="AE15" s="47">
        <v>51.4</v>
      </c>
      <c r="AF15" s="47">
        <v>0</v>
      </c>
      <c r="AG15" s="47">
        <v>0.10043199999999999</v>
      </c>
      <c r="AH15" s="47">
        <v>-6.9917299999999996</v>
      </c>
      <c r="AI15" s="47">
        <v>3.7079499999999999</v>
      </c>
      <c r="AJ15" s="2">
        <v>8.0322799999999996E-5</v>
      </c>
      <c r="AK15" s="47">
        <v>4290.34</v>
      </c>
      <c r="AL15" s="47">
        <v>264.36</v>
      </c>
      <c r="AM15" s="47">
        <v>85.7</v>
      </c>
      <c r="AN15" s="47">
        <v>5</v>
      </c>
      <c r="AO15" s="47">
        <v>0.109232</v>
      </c>
      <c r="AP15" s="47">
        <v>-4.2587999999999999</v>
      </c>
      <c r="AQ15" s="47">
        <v>5.15435</v>
      </c>
      <c r="AR15" s="2">
        <v>8.6567E-5</v>
      </c>
      <c r="AS15" s="47">
        <v>3080.09</v>
      </c>
      <c r="AT15" s="47">
        <v>271.14</v>
      </c>
      <c r="AU15" s="47">
        <v>84.2</v>
      </c>
      <c r="AV15" s="47">
        <v>1</v>
      </c>
      <c r="AW15" s="47">
        <v>-0.22545100000000001</v>
      </c>
      <c r="AX15" s="47">
        <v>-3.0083099999999998</v>
      </c>
      <c r="AY15" s="47">
        <v>5.0431400000000002</v>
      </c>
      <c r="AZ15" s="2">
        <v>9.2068E-5</v>
      </c>
      <c r="BA15" s="47">
        <v>1508.24</v>
      </c>
      <c r="BB15" s="47">
        <v>280.90199999999999</v>
      </c>
      <c r="BC15" s="47">
        <v>72.3</v>
      </c>
      <c r="BD15" s="47">
        <v>0</v>
      </c>
      <c r="BE15" s="47">
        <v>0.10853699999999999</v>
      </c>
      <c r="BF15" s="47">
        <v>-5.6058199999999996</v>
      </c>
      <c r="BG15" s="47">
        <v>8.8033699999999993</v>
      </c>
      <c r="BH15" s="2">
        <v>3.6554399999999997E-5</v>
      </c>
      <c r="BI15" s="47">
        <v>804.05499999999995</v>
      </c>
      <c r="BJ15" s="47">
        <v>286.084</v>
      </c>
      <c r="BK15" s="47">
        <v>67.599999999999994</v>
      </c>
      <c r="BL15" s="47">
        <v>0</v>
      </c>
      <c r="BM15" s="47">
        <v>0.166296</v>
      </c>
      <c r="BN15" s="47">
        <v>-4.5532599999999999</v>
      </c>
      <c r="BO15" s="47">
        <v>7.1479999999999997</v>
      </c>
      <c r="BP15" s="2">
        <v>-1.46825E-5</v>
      </c>
      <c r="BQ15" s="47">
        <v>579.16099999999994</v>
      </c>
      <c r="BR15" s="47">
        <v>287.70800000000003</v>
      </c>
      <c r="BS15" s="47">
        <v>66.7</v>
      </c>
      <c r="BT15" s="47">
        <v>0</v>
      </c>
      <c r="BU15" s="47">
        <v>0.116075</v>
      </c>
      <c r="BV15" s="47">
        <v>-4.2338199999999997</v>
      </c>
      <c r="BW15" s="47">
        <v>5.5889100000000003</v>
      </c>
      <c r="BX15" s="2">
        <v>-9.2847900000000006E-6</v>
      </c>
      <c r="BY15" s="47">
        <v>4</v>
      </c>
      <c r="BZ15" s="47">
        <v>358.81099999999998</v>
      </c>
      <c r="CA15" s="47">
        <v>289.18900000000002</v>
      </c>
      <c r="CB15" s="47">
        <v>67.7</v>
      </c>
      <c r="CC15" s="47">
        <v>0</v>
      </c>
      <c r="CD15" s="47">
        <v>0.102075</v>
      </c>
      <c r="CE15" s="47">
        <v>-3.9125800000000002</v>
      </c>
      <c r="CF15" s="47">
        <v>2.2575599999999998</v>
      </c>
      <c r="CG15" s="2">
        <v>4.5411100000000003E-5</v>
      </c>
      <c r="CH15" s="47">
        <v>290.16399999999999</v>
      </c>
      <c r="CI15" s="47">
        <v>70.599999999999994</v>
      </c>
      <c r="CJ15" s="47">
        <v>0</v>
      </c>
      <c r="CK15" s="47">
        <v>-3.9248E-3</v>
      </c>
      <c r="CL15" s="47">
        <v>-3.4325800000000002</v>
      </c>
      <c r="CM15" s="47">
        <v>0.30822500000000003</v>
      </c>
      <c r="CN15" s="2">
        <v>7.9915300000000004E-5</v>
      </c>
      <c r="CO15" s="47">
        <v>142.97200000000001</v>
      </c>
      <c r="CP15" s="47">
        <v>55.5794</v>
      </c>
      <c r="CQ15" s="47">
        <v>286.94200000000001</v>
      </c>
      <c r="CR15" s="47">
        <v>0</v>
      </c>
      <c r="CS15" s="47">
        <v>10.2522</v>
      </c>
      <c r="CT15" s="47">
        <v>288.96899999999999</v>
      </c>
      <c r="CU15" s="47">
        <v>285.536</v>
      </c>
      <c r="CV15" s="47">
        <v>80</v>
      </c>
      <c r="CW15" s="47">
        <v>-2.38036</v>
      </c>
      <c r="CX15" s="47">
        <v>-4.27856E-2</v>
      </c>
      <c r="CY15" s="47">
        <v>-50</v>
      </c>
      <c r="CZ15" s="47">
        <v>0</v>
      </c>
      <c r="DA15" s="47">
        <v>0</v>
      </c>
      <c r="DB15" s="2">
        <v>3.8800000000000001E-6</v>
      </c>
      <c r="DC15" s="2">
        <v>3.8E-6</v>
      </c>
      <c r="DD15" s="47">
        <v>6.25E-2</v>
      </c>
      <c r="DE15" s="47">
        <v>32.9375</v>
      </c>
      <c r="DF15" s="47">
        <v>6.25E-2</v>
      </c>
      <c r="DG15" s="47">
        <v>29.4375</v>
      </c>
      <c r="DH15" s="47">
        <v>0</v>
      </c>
      <c r="DI15" s="47">
        <v>0</v>
      </c>
      <c r="DJ15" s="47">
        <v>0</v>
      </c>
      <c r="DK15" s="47">
        <v>0</v>
      </c>
      <c r="DL15" s="47">
        <v>0</v>
      </c>
      <c r="DM15" s="47">
        <v>0</v>
      </c>
      <c r="DN15" s="47">
        <v>0</v>
      </c>
      <c r="DO15" s="47">
        <v>0</v>
      </c>
      <c r="DP15" s="47">
        <v>12000</v>
      </c>
      <c r="DQ15" s="47">
        <v>2.8831600000000002</v>
      </c>
      <c r="DR15" s="47">
        <v>21</v>
      </c>
      <c r="DS15" s="47">
        <v>-32.0212</v>
      </c>
      <c r="DT15" s="47">
        <v>5.0999999999999996</v>
      </c>
      <c r="DU15" s="47">
        <v>36.299999999999997</v>
      </c>
      <c r="DV15" s="47">
        <v>5</v>
      </c>
      <c r="DW15" s="47">
        <v>50.3</v>
      </c>
      <c r="DX15" s="47">
        <v>0</v>
      </c>
      <c r="DY15" s="47">
        <v>0</v>
      </c>
      <c r="DZ15" s="47">
        <v>32.770899999999997</v>
      </c>
      <c r="EA15" s="47">
        <v>2700.8</v>
      </c>
      <c r="EB15" s="47">
        <v>77.099999999999994</v>
      </c>
      <c r="EC15" s="47">
        <v>0</v>
      </c>
      <c r="ED15" s="47">
        <v>15</v>
      </c>
    </row>
    <row r="16" spans="1:134" x14ac:dyDescent="0.3">
      <c r="A16" s="10">
        <v>45253.875</v>
      </c>
      <c r="B16" s="47">
        <v>101678</v>
      </c>
      <c r="C16" s="47">
        <v>24135.1</v>
      </c>
      <c r="D16" s="47">
        <v>1.8021100000000001</v>
      </c>
      <c r="E16" s="47">
        <v>11940.9</v>
      </c>
      <c r="F16" s="47">
        <v>214.03</v>
      </c>
      <c r="G16" s="47">
        <v>51.3</v>
      </c>
      <c r="H16" s="47">
        <v>0</v>
      </c>
      <c r="I16" s="47">
        <v>-7.5224600000000003E-2</v>
      </c>
      <c r="J16" s="47">
        <v>-21.376899999999999</v>
      </c>
      <c r="K16" s="47">
        <v>-1.7822899999999999</v>
      </c>
      <c r="L16" s="47">
        <v>1.72616E-4</v>
      </c>
      <c r="M16" s="47">
        <v>9316.2900000000009</v>
      </c>
      <c r="N16" s="47">
        <v>230.33799999999999</v>
      </c>
      <c r="O16" s="47">
        <v>26</v>
      </c>
      <c r="P16" s="47">
        <v>0</v>
      </c>
      <c r="Q16" s="47">
        <v>0.16217200000000001</v>
      </c>
      <c r="R16" s="47">
        <v>-24.352799999999998</v>
      </c>
      <c r="S16" s="47">
        <v>-1.11243</v>
      </c>
      <c r="T16" s="47">
        <v>2.9235600000000002E-4</v>
      </c>
      <c r="U16" s="47">
        <v>7318.87</v>
      </c>
      <c r="V16" s="47">
        <v>244.995</v>
      </c>
      <c r="W16" s="47">
        <v>32.200000000000003</v>
      </c>
      <c r="X16" s="47">
        <v>0</v>
      </c>
      <c r="Y16" s="47">
        <v>4.6640600000000003E-3</v>
      </c>
      <c r="Z16" s="47">
        <v>-10.9765</v>
      </c>
      <c r="AA16" s="47">
        <v>4.20641</v>
      </c>
      <c r="AB16" s="2">
        <v>8.1422700000000002E-5</v>
      </c>
      <c r="AC16" s="47">
        <v>5679.12</v>
      </c>
      <c r="AD16" s="47">
        <v>256.35000000000002</v>
      </c>
      <c r="AE16" s="47">
        <v>52.7</v>
      </c>
      <c r="AF16" s="47">
        <v>0</v>
      </c>
      <c r="AG16" s="47">
        <v>-0.20557</v>
      </c>
      <c r="AH16" s="47">
        <v>-6.9249099999999997</v>
      </c>
      <c r="AI16" s="47">
        <v>4.2904200000000001</v>
      </c>
      <c r="AJ16" s="2">
        <v>8.6056600000000005E-5</v>
      </c>
      <c r="AK16" s="47">
        <v>4287.51</v>
      </c>
      <c r="AL16" s="47">
        <v>264.46600000000001</v>
      </c>
      <c r="AM16" s="47">
        <v>73.7</v>
      </c>
      <c r="AN16" s="47">
        <v>0.7</v>
      </c>
      <c r="AO16" s="47">
        <v>6.5765599999999994E-2</v>
      </c>
      <c r="AP16" s="47">
        <v>-3.3811200000000001</v>
      </c>
      <c r="AQ16" s="47">
        <v>5.4341799999999996</v>
      </c>
      <c r="AR16" s="2">
        <v>6.49313E-5</v>
      </c>
      <c r="AS16" s="47">
        <v>3076.37</v>
      </c>
      <c r="AT16" s="47">
        <v>271.21300000000002</v>
      </c>
      <c r="AU16" s="47">
        <v>77.5</v>
      </c>
      <c r="AV16" s="47">
        <v>0</v>
      </c>
      <c r="AW16" s="47">
        <v>0.100852</v>
      </c>
      <c r="AX16" s="47">
        <v>-1.5985799999999999</v>
      </c>
      <c r="AY16" s="47">
        <v>5.75657</v>
      </c>
      <c r="AZ16" s="2">
        <v>8.5944200000000003E-5</v>
      </c>
      <c r="BA16" s="47">
        <v>1506.19</v>
      </c>
      <c r="BB16" s="47">
        <v>280.57400000000001</v>
      </c>
      <c r="BC16" s="47">
        <v>74</v>
      </c>
      <c r="BD16" s="47">
        <v>0</v>
      </c>
      <c r="BE16" s="47">
        <v>-6.0699200000000002E-2</v>
      </c>
      <c r="BF16" s="47">
        <v>-4.7125899999999996</v>
      </c>
      <c r="BG16" s="47">
        <v>9.2633899999999993</v>
      </c>
      <c r="BH16" s="2">
        <v>3.92137E-5</v>
      </c>
      <c r="BI16" s="47">
        <v>802.47500000000002</v>
      </c>
      <c r="BJ16" s="47">
        <v>285.96499999999997</v>
      </c>
      <c r="BK16" s="47">
        <v>67.7</v>
      </c>
      <c r="BL16" s="47">
        <v>0</v>
      </c>
      <c r="BM16" s="47">
        <v>-0.220251</v>
      </c>
      <c r="BN16" s="47">
        <v>-3.4588199999999998</v>
      </c>
      <c r="BO16" s="47">
        <v>6.7141900000000003</v>
      </c>
      <c r="BP16" s="2">
        <v>-3.9524199999999997E-5</v>
      </c>
      <c r="BQ16" s="47">
        <v>577.66700000000003</v>
      </c>
      <c r="BR16" s="47">
        <v>287.59100000000001</v>
      </c>
      <c r="BS16" s="47">
        <v>67.099999999999994</v>
      </c>
      <c r="BT16" s="47">
        <v>0</v>
      </c>
      <c r="BU16" s="47">
        <v>-0.24202699999999999</v>
      </c>
      <c r="BV16" s="47">
        <v>-3.2158799999999998</v>
      </c>
      <c r="BW16" s="47">
        <v>4.9665999999999997</v>
      </c>
      <c r="BX16" s="2">
        <v>-3.5449900000000001E-5</v>
      </c>
      <c r="BY16" s="47">
        <v>5</v>
      </c>
      <c r="BZ16" s="47">
        <v>357.45499999999998</v>
      </c>
      <c r="CA16" s="47">
        <v>288.98</v>
      </c>
      <c r="CB16" s="47">
        <v>68.2</v>
      </c>
      <c r="CC16" s="47">
        <v>0</v>
      </c>
      <c r="CD16" s="47">
        <v>-0.149226</v>
      </c>
      <c r="CE16" s="47">
        <v>-3.0011899999999998</v>
      </c>
      <c r="CF16" s="47">
        <v>1.7485999999999999</v>
      </c>
      <c r="CG16" s="2">
        <v>5.8643799999999996E-6</v>
      </c>
      <c r="CH16" s="47">
        <v>289.89</v>
      </c>
      <c r="CI16" s="47">
        <v>70.599999999999994</v>
      </c>
      <c r="CJ16" s="47">
        <v>0</v>
      </c>
      <c r="CK16" s="47">
        <v>-5.9807600000000002E-2</v>
      </c>
      <c r="CL16" s="47">
        <v>-2.38415</v>
      </c>
      <c r="CM16" s="47">
        <v>-4.7209500000000001E-2</v>
      </c>
      <c r="CN16" s="2">
        <v>4.4773800000000002E-5</v>
      </c>
      <c r="CO16" s="47">
        <v>141.81299999999999</v>
      </c>
      <c r="CP16" s="47">
        <v>55.5794</v>
      </c>
      <c r="CQ16" s="47">
        <v>286</v>
      </c>
      <c r="CR16" s="47">
        <v>0</v>
      </c>
      <c r="CS16" s="47">
        <v>4.7290700000000001</v>
      </c>
      <c r="CT16" s="47">
        <v>288.41500000000002</v>
      </c>
      <c r="CU16" s="47">
        <v>284.97300000000001</v>
      </c>
      <c r="CV16" s="47">
        <v>79.900000000000006</v>
      </c>
      <c r="CW16" s="47">
        <v>-1.7418400000000001</v>
      </c>
      <c r="CX16" s="47">
        <v>-0.44819799999999999</v>
      </c>
      <c r="CY16" s="47">
        <v>-50</v>
      </c>
      <c r="CZ16" s="47">
        <v>0</v>
      </c>
      <c r="DA16" s="47">
        <v>0</v>
      </c>
      <c r="DB16" s="47">
        <v>0</v>
      </c>
      <c r="DC16" s="47">
        <v>0</v>
      </c>
      <c r="DD16" s="47">
        <v>0</v>
      </c>
      <c r="DE16" s="47">
        <v>32.9375</v>
      </c>
      <c r="DF16" s="47">
        <v>0</v>
      </c>
      <c r="DG16" s="47">
        <v>29.4375</v>
      </c>
      <c r="DH16" s="47">
        <v>0</v>
      </c>
      <c r="DI16" s="47">
        <v>0</v>
      </c>
      <c r="DJ16" s="47">
        <v>0</v>
      </c>
      <c r="DK16" s="47">
        <v>0</v>
      </c>
      <c r="DL16" s="47">
        <v>0</v>
      </c>
      <c r="DM16" s="47">
        <v>0</v>
      </c>
      <c r="DN16" s="47">
        <v>0</v>
      </c>
      <c r="DO16" s="47">
        <v>0</v>
      </c>
      <c r="DP16" s="47">
        <v>0</v>
      </c>
      <c r="DQ16" s="47">
        <v>3.2502</v>
      </c>
      <c r="DR16" s="47">
        <v>14</v>
      </c>
      <c r="DS16" s="47">
        <v>-34.542700000000004</v>
      </c>
      <c r="DT16" s="47">
        <v>4.9000000000000004</v>
      </c>
      <c r="DU16" s="47">
        <v>5</v>
      </c>
      <c r="DV16" s="47">
        <v>3.5</v>
      </c>
      <c r="DW16" s="47">
        <v>6.2</v>
      </c>
      <c r="DX16" s="47">
        <v>0</v>
      </c>
      <c r="DY16" s="47">
        <v>0</v>
      </c>
      <c r="DZ16" s="47">
        <v>38.999400000000001</v>
      </c>
      <c r="EA16" s="47">
        <v>2685.76</v>
      </c>
      <c r="EB16" s="47">
        <v>73.2</v>
      </c>
      <c r="EC16" s="47">
        <v>0</v>
      </c>
      <c r="ED16" s="47">
        <v>16</v>
      </c>
    </row>
    <row r="17" spans="1:134" x14ac:dyDescent="0.3">
      <c r="A17" s="10">
        <v>45254</v>
      </c>
      <c r="B17" s="47">
        <v>101549</v>
      </c>
      <c r="C17" s="47">
        <v>24135</v>
      </c>
      <c r="D17" s="47">
        <v>2.10758</v>
      </c>
      <c r="E17" s="47">
        <v>11928.3</v>
      </c>
      <c r="F17" s="47">
        <v>213.85</v>
      </c>
      <c r="G17" s="47">
        <v>44.1</v>
      </c>
      <c r="H17" s="47">
        <v>0</v>
      </c>
      <c r="I17" s="47">
        <v>4.6933599999999999E-2</v>
      </c>
      <c r="J17" s="47">
        <v>-22.860800000000001</v>
      </c>
      <c r="K17" s="47">
        <v>-1.7938099999999999</v>
      </c>
      <c r="L17" s="47">
        <v>2.29328E-4</v>
      </c>
      <c r="M17" s="47">
        <v>9302.57</v>
      </c>
      <c r="N17" s="47">
        <v>230.72399999999999</v>
      </c>
      <c r="O17" s="47">
        <v>38.299999999999997</v>
      </c>
      <c r="P17" s="47">
        <v>0</v>
      </c>
      <c r="Q17" s="47">
        <v>9.1742199999999996E-2</v>
      </c>
      <c r="R17" s="47">
        <v>-24.415700000000001</v>
      </c>
      <c r="S17" s="47">
        <v>-0.19455600000000001</v>
      </c>
      <c r="T17" s="47">
        <v>2.6350499999999998E-4</v>
      </c>
      <c r="U17" s="47">
        <v>7302.17</v>
      </c>
      <c r="V17" s="47">
        <v>245</v>
      </c>
      <c r="W17" s="47">
        <v>35.4</v>
      </c>
      <c r="X17" s="47">
        <v>0</v>
      </c>
      <c r="Y17" s="47">
        <v>-4.5953099999999997E-2</v>
      </c>
      <c r="Z17" s="47">
        <v>-10.3278</v>
      </c>
      <c r="AA17" s="47">
        <v>3.6488999999999998</v>
      </c>
      <c r="AB17" s="2">
        <v>7.8086900000000006E-5</v>
      </c>
      <c r="AC17" s="47">
        <v>5663.19</v>
      </c>
      <c r="AD17" s="47">
        <v>256.03300000000002</v>
      </c>
      <c r="AE17" s="47">
        <v>51.1</v>
      </c>
      <c r="AF17" s="47">
        <v>0</v>
      </c>
      <c r="AG17" s="47">
        <v>3.7109400000000001E-2</v>
      </c>
      <c r="AH17" s="47">
        <v>-4.8478700000000003</v>
      </c>
      <c r="AI17" s="47">
        <v>4.5216500000000002</v>
      </c>
      <c r="AJ17" s="2">
        <v>8.9876499999999999E-5</v>
      </c>
      <c r="AK17" s="47">
        <v>4273.4799999999996</v>
      </c>
      <c r="AL17" s="47">
        <v>264.24400000000003</v>
      </c>
      <c r="AM17" s="47">
        <v>76.3</v>
      </c>
      <c r="AN17" s="47">
        <v>2.6</v>
      </c>
      <c r="AO17" s="47">
        <v>0.165662</v>
      </c>
      <c r="AP17" s="47">
        <v>-1.13283</v>
      </c>
      <c r="AQ17" s="47">
        <v>6.2572599999999996</v>
      </c>
      <c r="AR17" s="2">
        <v>6.0707800000000002E-5</v>
      </c>
      <c r="AS17" s="47">
        <v>3063.27</v>
      </c>
      <c r="AT17" s="47">
        <v>270.98399999999998</v>
      </c>
      <c r="AU17" s="47">
        <v>81</v>
      </c>
      <c r="AV17" s="47">
        <v>0</v>
      </c>
      <c r="AW17" s="47">
        <v>7.2720699999999999E-2</v>
      </c>
      <c r="AX17" s="47">
        <v>5.1474600000000002E-2</v>
      </c>
      <c r="AY17" s="47">
        <v>6.6215599999999997</v>
      </c>
      <c r="AZ17" s="2">
        <v>6.3744400000000006E-5</v>
      </c>
      <c r="BA17" s="47">
        <v>1493.19</v>
      </c>
      <c r="BB17" s="47">
        <v>280.19</v>
      </c>
      <c r="BC17" s="47">
        <v>76.2</v>
      </c>
      <c r="BD17" s="47">
        <v>0</v>
      </c>
      <c r="BE17" s="47">
        <v>1.8493200000000001E-2</v>
      </c>
      <c r="BF17" s="47">
        <v>-2.2166999999999999</v>
      </c>
      <c r="BG17" s="47">
        <v>8.9131900000000002</v>
      </c>
      <c r="BH17" s="47">
        <v>1.21655E-4</v>
      </c>
      <c r="BI17" s="47">
        <v>790.55700000000002</v>
      </c>
      <c r="BJ17" s="47">
        <v>285.54599999999999</v>
      </c>
      <c r="BK17" s="47">
        <v>72.5</v>
      </c>
      <c r="BL17" s="47">
        <v>0</v>
      </c>
      <c r="BM17" s="47">
        <v>-0.19780300000000001</v>
      </c>
      <c r="BN17" s="47">
        <v>-3.4424399999999999</v>
      </c>
      <c r="BO17" s="47">
        <v>7.0628399999999996</v>
      </c>
      <c r="BP17" s="2">
        <v>4.7278299999999998E-5</v>
      </c>
      <c r="BQ17" s="47">
        <v>566.00900000000001</v>
      </c>
      <c r="BR17" s="47">
        <v>287.20999999999998</v>
      </c>
      <c r="BS17" s="47">
        <v>71.3</v>
      </c>
      <c r="BT17" s="47">
        <v>0</v>
      </c>
      <c r="BU17" s="47">
        <v>-0.20031399999999999</v>
      </c>
      <c r="BV17" s="47">
        <v>-3.5974300000000001</v>
      </c>
      <c r="BW17" s="47">
        <v>4.4900900000000004</v>
      </c>
      <c r="BX17" s="2">
        <v>1.7143099999999999E-5</v>
      </c>
      <c r="BY17" s="47">
        <v>5</v>
      </c>
      <c r="BZ17" s="47">
        <v>346.05</v>
      </c>
      <c r="CA17" s="47">
        <v>288.55200000000002</v>
      </c>
      <c r="CB17" s="47">
        <v>71.900000000000006</v>
      </c>
      <c r="CC17" s="47">
        <v>0</v>
      </c>
      <c r="CD17" s="47">
        <v>-9.0712899999999999E-2</v>
      </c>
      <c r="CE17" s="47">
        <v>-3.2952400000000002</v>
      </c>
      <c r="CF17" s="47">
        <v>0.67605199999999999</v>
      </c>
      <c r="CG17" s="2">
        <v>1.6495999999999999E-5</v>
      </c>
      <c r="CH17" s="47">
        <v>289.27800000000002</v>
      </c>
      <c r="CI17" s="47">
        <v>74</v>
      </c>
      <c r="CJ17" s="47">
        <v>0</v>
      </c>
      <c r="CK17" s="47">
        <v>-5.5097199999999999E-2</v>
      </c>
      <c r="CL17" s="47">
        <v>-2.4916800000000001</v>
      </c>
      <c r="CM17" s="47">
        <v>-0.89175499999999996</v>
      </c>
      <c r="CN17" s="2">
        <v>6.4303199999999998E-5</v>
      </c>
      <c r="CO17" s="47">
        <v>130.78</v>
      </c>
      <c r="CP17" s="47">
        <v>55.5794</v>
      </c>
      <c r="CQ17" s="47">
        <v>285.5</v>
      </c>
      <c r="CR17" s="47">
        <v>0</v>
      </c>
      <c r="CS17" s="47">
        <v>2.2013500000000001</v>
      </c>
      <c r="CT17" s="47">
        <v>287.85399999999998</v>
      </c>
      <c r="CU17" s="47">
        <v>284.99099999999999</v>
      </c>
      <c r="CV17" s="47">
        <v>83</v>
      </c>
      <c r="CW17" s="47">
        <v>-1.7923500000000001</v>
      </c>
      <c r="CX17" s="47">
        <v>-1.0004900000000001</v>
      </c>
      <c r="CY17" s="47">
        <v>-50</v>
      </c>
      <c r="CZ17" s="47">
        <v>0</v>
      </c>
      <c r="DA17" s="47">
        <v>0</v>
      </c>
      <c r="DB17" s="47">
        <v>0</v>
      </c>
      <c r="DC17" s="47">
        <v>0</v>
      </c>
      <c r="DD17" s="47">
        <v>0</v>
      </c>
      <c r="DE17" s="47">
        <v>32.9375</v>
      </c>
      <c r="DF17" s="47">
        <v>0</v>
      </c>
      <c r="DG17" s="47">
        <v>29.4375</v>
      </c>
      <c r="DH17" s="47">
        <v>0</v>
      </c>
      <c r="DI17" s="47">
        <v>0</v>
      </c>
      <c r="DJ17" s="47">
        <v>0</v>
      </c>
      <c r="DK17" s="47">
        <v>0</v>
      </c>
      <c r="DL17" s="47">
        <v>0</v>
      </c>
      <c r="DM17" s="47">
        <v>0</v>
      </c>
      <c r="DN17" s="47">
        <v>0</v>
      </c>
      <c r="DO17" s="47">
        <v>0</v>
      </c>
      <c r="DP17" s="47">
        <v>0</v>
      </c>
      <c r="DQ17" s="47">
        <v>3.2643</v>
      </c>
      <c r="DR17" s="47">
        <v>5</v>
      </c>
      <c r="DS17" s="47">
        <v>-22.950099999999999</v>
      </c>
      <c r="DT17" s="47">
        <v>0.1</v>
      </c>
      <c r="DU17" s="47">
        <v>4.5999999999999996</v>
      </c>
      <c r="DV17" s="47">
        <v>4.7</v>
      </c>
      <c r="DW17" s="47">
        <v>4.0999999999999996</v>
      </c>
      <c r="DX17" s="47">
        <v>0</v>
      </c>
      <c r="DY17" s="47">
        <v>0</v>
      </c>
      <c r="DZ17" s="47">
        <v>76.494799999999998</v>
      </c>
      <c r="EA17" s="47">
        <v>2673.12</v>
      </c>
      <c r="EB17" s="47">
        <v>85</v>
      </c>
      <c r="EC17" s="47">
        <v>0</v>
      </c>
      <c r="ED17" s="47">
        <v>17</v>
      </c>
    </row>
    <row r="18" spans="1:134" x14ac:dyDescent="0.3">
      <c r="A18" s="10">
        <v>45254.125</v>
      </c>
      <c r="B18" s="47">
        <v>101346</v>
      </c>
      <c r="C18" s="47">
        <v>24134.7</v>
      </c>
      <c r="D18" s="47">
        <v>2.2096499999999999</v>
      </c>
      <c r="E18" s="47">
        <v>11900</v>
      </c>
      <c r="F18" s="47">
        <v>213.07499999999999</v>
      </c>
      <c r="G18" s="47">
        <v>49.4</v>
      </c>
      <c r="H18" s="47">
        <v>0</v>
      </c>
      <c r="I18" s="47">
        <v>2.15605E-2</v>
      </c>
      <c r="J18" s="47">
        <v>-23.628599999999999</v>
      </c>
      <c r="K18" s="47">
        <v>-0.25667699999999999</v>
      </c>
      <c r="L18" s="47">
        <v>1.8694999999999999E-4</v>
      </c>
      <c r="M18" s="47">
        <v>9277.16</v>
      </c>
      <c r="N18" s="47">
        <v>230.78200000000001</v>
      </c>
      <c r="O18" s="47">
        <v>43.8</v>
      </c>
      <c r="P18" s="47">
        <v>0</v>
      </c>
      <c r="Q18" s="47">
        <v>8.9128899999999997E-2</v>
      </c>
      <c r="R18" s="47">
        <v>-24.241700000000002</v>
      </c>
      <c r="S18" s="47">
        <v>-1.4202300000000001</v>
      </c>
      <c r="T18" s="47">
        <v>2.41089E-4</v>
      </c>
      <c r="U18" s="47">
        <v>7279.74</v>
      </c>
      <c r="V18" s="47">
        <v>244.39599999999999</v>
      </c>
      <c r="W18" s="47">
        <v>32.5</v>
      </c>
      <c r="X18" s="47">
        <v>0</v>
      </c>
      <c r="Y18" s="47">
        <v>0.159084</v>
      </c>
      <c r="Z18" s="47">
        <v>-9.4859799999999996</v>
      </c>
      <c r="AA18" s="47">
        <v>2.6821000000000002</v>
      </c>
      <c r="AB18" s="2">
        <v>8.7006099999999994E-5</v>
      </c>
      <c r="AC18" s="47">
        <v>5643.48</v>
      </c>
      <c r="AD18" s="47">
        <v>255.905</v>
      </c>
      <c r="AE18" s="47">
        <v>34.200000000000003</v>
      </c>
      <c r="AF18" s="47">
        <v>0</v>
      </c>
      <c r="AG18" s="47">
        <v>2.7816400000000002E-2</v>
      </c>
      <c r="AH18" s="47">
        <v>-3.0992600000000001</v>
      </c>
      <c r="AI18" s="47">
        <v>3.4623900000000001</v>
      </c>
      <c r="AJ18" s="2">
        <v>9.5057399999999996E-5</v>
      </c>
      <c r="AK18" s="47">
        <v>4254.58</v>
      </c>
      <c r="AL18" s="47">
        <v>263.82900000000001</v>
      </c>
      <c r="AM18" s="47">
        <v>70.3</v>
      </c>
      <c r="AN18" s="47">
        <v>0</v>
      </c>
      <c r="AO18" s="47">
        <v>0.14953900000000001</v>
      </c>
      <c r="AP18" s="47">
        <v>0.43393599999999999</v>
      </c>
      <c r="AQ18" s="47">
        <v>5.14093</v>
      </c>
      <c r="AR18" s="2">
        <v>4.2691000000000002E-5</v>
      </c>
      <c r="AS18" s="47">
        <v>3046.29</v>
      </c>
      <c r="AT18" s="47">
        <v>271.11200000000002</v>
      </c>
      <c r="AU18" s="47">
        <v>76</v>
      </c>
      <c r="AV18" s="47">
        <v>0</v>
      </c>
      <c r="AW18" s="47">
        <v>-0.18415200000000001</v>
      </c>
      <c r="AX18" s="47">
        <v>2.88687</v>
      </c>
      <c r="AY18" s="47">
        <v>6.51511</v>
      </c>
      <c r="AZ18" s="2">
        <v>3.9364699999999999E-5</v>
      </c>
      <c r="BA18" s="47">
        <v>1475.35</v>
      </c>
      <c r="BB18" s="47">
        <v>280.202</v>
      </c>
      <c r="BC18" s="47">
        <v>79</v>
      </c>
      <c r="BD18" s="47">
        <v>0</v>
      </c>
      <c r="BE18" s="47">
        <v>-5.9361299999999999E-2</v>
      </c>
      <c r="BF18" s="47">
        <v>-0.29047400000000001</v>
      </c>
      <c r="BG18" s="47">
        <v>7.20146</v>
      </c>
      <c r="BH18" s="47">
        <v>1.32139E-4</v>
      </c>
      <c r="BI18" s="47">
        <v>773.18</v>
      </c>
      <c r="BJ18" s="47">
        <v>285.238</v>
      </c>
      <c r="BK18" s="47">
        <v>74.900000000000006</v>
      </c>
      <c r="BL18" s="47">
        <v>0</v>
      </c>
      <c r="BM18" s="47">
        <v>-0.201095</v>
      </c>
      <c r="BN18" s="47">
        <v>-2.8763800000000002</v>
      </c>
      <c r="BO18" s="47">
        <v>7.3407600000000004</v>
      </c>
      <c r="BP18" s="47">
        <v>1.2950700000000001E-4</v>
      </c>
      <c r="BQ18" s="47">
        <v>548.81899999999996</v>
      </c>
      <c r="BR18" s="47">
        <v>287.03899999999999</v>
      </c>
      <c r="BS18" s="47">
        <v>72.400000000000006</v>
      </c>
      <c r="BT18" s="47">
        <v>0</v>
      </c>
      <c r="BU18" s="47">
        <v>-0.231683</v>
      </c>
      <c r="BV18" s="47">
        <v>-3.6958500000000001</v>
      </c>
      <c r="BW18" s="47">
        <v>6.3430200000000001</v>
      </c>
      <c r="BX18" s="2">
        <v>8.1428500000000001E-5</v>
      </c>
      <c r="BY18" s="47">
        <v>3</v>
      </c>
      <c r="BZ18" s="47">
        <v>328.92700000000002</v>
      </c>
      <c r="CA18" s="47">
        <v>288.59100000000001</v>
      </c>
      <c r="CB18" s="47">
        <v>71</v>
      </c>
      <c r="CC18" s="47">
        <v>0</v>
      </c>
      <c r="CD18" s="47">
        <v>-9.9072800000000003E-2</v>
      </c>
      <c r="CE18" s="47">
        <v>-3.7803100000000001</v>
      </c>
      <c r="CF18" s="47">
        <v>3.49491</v>
      </c>
      <c r="CG18" s="2">
        <v>1.99807E-5</v>
      </c>
      <c r="CH18" s="47">
        <v>289.09699999999998</v>
      </c>
      <c r="CI18" s="47">
        <v>75</v>
      </c>
      <c r="CJ18" s="47">
        <v>0</v>
      </c>
      <c r="CK18" s="47">
        <v>-1.0727499999999999E-3</v>
      </c>
      <c r="CL18" s="47">
        <v>-2.7313800000000001</v>
      </c>
      <c r="CM18" s="47">
        <v>1.4238599999999999</v>
      </c>
      <c r="CN18" s="2">
        <v>8.4778199999999994E-5</v>
      </c>
      <c r="CO18" s="47">
        <v>113.658</v>
      </c>
      <c r="CP18" s="47">
        <v>55.5794</v>
      </c>
      <c r="CQ18" s="47">
        <v>285.19200000000001</v>
      </c>
      <c r="CR18" s="47">
        <v>0</v>
      </c>
      <c r="CS18" s="47">
        <v>0.86009000000000002</v>
      </c>
      <c r="CT18" s="47">
        <v>287.64999999999998</v>
      </c>
      <c r="CU18" s="47">
        <v>284.88099999999997</v>
      </c>
      <c r="CV18" s="47">
        <v>83.5</v>
      </c>
      <c r="CW18" s="47">
        <v>-2.0266600000000001</v>
      </c>
      <c r="CX18" s="47">
        <v>0.90233200000000002</v>
      </c>
      <c r="CY18" s="47">
        <v>-50</v>
      </c>
      <c r="CZ18" s="47">
        <v>0</v>
      </c>
      <c r="DA18" s="47">
        <v>0</v>
      </c>
      <c r="DB18" s="47">
        <v>0</v>
      </c>
      <c r="DC18" s="47">
        <v>0</v>
      </c>
      <c r="DD18" s="47">
        <v>0</v>
      </c>
      <c r="DE18" s="47">
        <v>32.9375</v>
      </c>
      <c r="DF18" s="47">
        <v>0</v>
      </c>
      <c r="DG18" s="47">
        <v>29.4375</v>
      </c>
      <c r="DH18" s="47">
        <v>0</v>
      </c>
      <c r="DI18" s="47">
        <v>0</v>
      </c>
      <c r="DJ18" s="47">
        <v>0</v>
      </c>
      <c r="DK18" s="47">
        <v>0</v>
      </c>
      <c r="DL18" s="47">
        <v>0</v>
      </c>
      <c r="DM18" s="47">
        <v>0</v>
      </c>
      <c r="DN18" s="47">
        <v>0</v>
      </c>
      <c r="DO18" s="47">
        <v>0</v>
      </c>
      <c r="DP18" s="47">
        <v>0</v>
      </c>
      <c r="DQ18" s="47">
        <v>3.2170000000000001</v>
      </c>
      <c r="DR18" s="47">
        <v>0</v>
      </c>
      <c r="DS18" s="47">
        <v>-0.38049300000000003</v>
      </c>
      <c r="DT18" s="47">
        <v>4.2</v>
      </c>
      <c r="DU18" s="47">
        <v>3.1</v>
      </c>
      <c r="DV18" s="47">
        <v>1.6</v>
      </c>
      <c r="DW18" s="47">
        <v>5.3</v>
      </c>
      <c r="DX18" s="47">
        <v>0</v>
      </c>
      <c r="DY18" s="47">
        <v>0</v>
      </c>
      <c r="DZ18" s="47">
        <v>53.963700000000003</v>
      </c>
      <c r="EA18" s="47">
        <v>2708.32</v>
      </c>
      <c r="EB18" s="47">
        <v>78.900000000000006</v>
      </c>
      <c r="EC18" s="47">
        <v>0</v>
      </c>
      <c r="ED18" s="47">
        <v>18</v>
      </c>
    </row>
    <row r="19" spans="1:134" x14ac:dyDescent="0.3">
      <c r="A19" s="10">
        <v>45254.25</v>
      </c>
      <c r="B19" s="47">
        <v>101176</v>
      </c>
      <c r="C19" s="47">
        <v>24134.799999999999</v>
      </c>
      <c r="D19" s="47">
        <v>5.5</v>
      </c>
      <c r="E19" s="47">
        <v>11878.1</v>
      </c>
      <c r="F19" s="47">
        <v>212.88200000000001</v>
      </c>
      <c r="G19" s="47">
        <v>48</v>
      </c>
      <c r="H19" s="47">
        <v>0</v>
      </c>
      <c r="I19" s="47">
        <v>3.1483400000000002E-2</v>
      </c>
      <c r="J19" s="47">
        <v>-19.571999999999999</v>
      </c>
      <c r="K19" s="47">
        <v>-1.66008</v>
      </c>
      <c r="L19" s="47">
        <v>1.61528E-4</v>
      </c>
      <c r="M19" s="47">
        <v>9255.84</v>
      </c>
      <c r="N19" s="47">
        <v>230.43899999999999</v>
      </c>
      <c r="O19" s="47">
        <v>40.200000000000003</v>
      </c>
      <c r="P19" s="47">
        <v>0</v>
      </c>
      <c r="Q19" s="47">
        <v>0.10574699999999999</v>
      </c>
      <c r="R19" s="47">
        <v>-21.473099999999999</v>
      </c>
      <c r="S19" s="47">
        <v>-3.5552899999999998</v>
      </c>
      <c r="T19" s="47">
        <v>1.73797E-4</v>
      </c>
      <c r="U19" s="47">
        <v>7260.29</v>
      </c>
      <c r="V19" s="47">
        <v>244.07400000000001</v>
      </c>
      <c r="W19" s="47">
        <v>30.4</v>
      </c>
      <c r="X19" s="47">
        <v>0</v>
      </c>
      <c r="Y19" s="47">
        <v>0.140766</v>
      </c>
      <c r="Z19" s="47">
        <v>-10.3971</v>
      </c>
      <c r="AA19" s="47">
        <v>1.63795</v>
      </c>
      <c r="AB19" s="47">
        <v>1.20309E-4</v>
      </c>
      <c r="AC19" s="47">
        <v>5627.97</v>
      </c>
      <c r="AD19" s="47">
        <v>255.39099999999999</v>
      </c>
      <c r="AE19" s="47">
        <v>59.7</v>
      </c>
      <c r="AF19" s="47">
        <v>0</v>
      </c>
      <c r="AG19" s="47">
        <v>-0.12687300000000001</v>
      </c>
      <c r="AH19" s="47">
        <v>-2.7227299999999999</v>
      </c>
      <c r="AI19" s="47">
        <v>4.2503700000000002</v>
      </c>
      <c r="AJ19" s="2">
        <v>6.0092E-5</v>
      </c>
      <c r="AK19" s="47">
        <v>4240.83</v>
      </c>
      <c r="AL19" s="47">
        <v>263.44499999999999</v>
      </c>
      <c r="AM19" s="47">
        <v>77.599999999999994</v>
      </c>
      <c r="AN19" s="47">
        <v>3.7</v>
      </c>
      <c r="AO19" s="47">
        <v>1.9334E-2</v>
      </c>
      <c r="AP19" s="47">
        <v>0.45512000000000002</v>
      </c>
      <c r="AQ19" s="47">
        <v>5.36219</v>
      </c>
      <c r="AR19" s="2">
        <v>6.7557899999999999E-5</v>
      </c>
      <c r="AS19" s="47">
        <v>3034.53</v>
      </c>
      <c r="AT19" s="47">
        <v>270.85399999999998</v>
      </c>
      <c r="AU19" s="47">
        <v>71.900000000000006</v>
      </c>
      <c r="AV19" s="47">
        <v>0</v>
      </c>
      <c r="AW19" s="47">
        <v>0.23269300000000001</v>
      </c>
      <c r="AX19" s="47">
        <v>4.6666800000000004</v>
      </c>
      <c r="AY19" s="47">
        <v>8.5511199999999992</v>
      </c>
      <c r="AZ19" s="2">
        <v>6.4568799999999997E-5</v>
      </c>
      <c r="BA19" s="47">
        <v>1461.83</v>
      </c>
      <c r="BB19" s="47">
        <v>280.64600000000002</v>
      </c>
      <c r="BC19" s="47">
        <v>79.099999999999994</v>
      </c>
      <c r="BD19" s="47">
        <v>0</v>
      </c>
      <c r="BE19" s="47">
        <v>0.22666600000000001</v>
      </c>
      <c r="BF19" s="47">
        <v>1.6732899999999999</v>
      </c>
      <c r="BG19" s="47">
        <v>6.6409700000000003</v>
      </c>
      <c r="BH19" s="2">
        <v>6.7702100000000004E-5</v>
      </c>
      <c r="BI19" s="47">
        <v>758.697</v>
      </c>
      <c r="BJ19" s="47">
        <v>285.39</v>
      </c>
      <c r="BK19" s="47">
        <v>73.2</v>
      </c>
      <c r="BL19" s="47">
        <v>0</v>
      </c>
      <c r="BM19" s="47">
        <v>0.19241</v>
      </c>
      <c r="BN19" s="47">
        <v>-1.6634199999999999</v>
      </c>
      <c r="BO19" s="47">
        <v>6.5601900000000004</v>
      </c>
      <c r="BP19" s="2">
        <v>9.42341E-5</v>
      </c>
      <c r="BQ19" s="47">
        <v>534.32899999999995</v>
      </c>
      <c r="BR19" s="47">
        <v>286.97000000000003</v>
      </c>
      <c r="BS19" s="47">
        <v>72.599999999999994</v>
      </c>
      <c r="BT19" s="47">
        <v>0</v>
      </c>
      <c r="BU19" s="47">
        <v>0.18790200000000001</v>
      </c>
      <c r="BV19" s="47">
        <v>-2.9389400000000001</v>
      </c>
      <c r="BW19" s="47">
        <v>6.6831399999999999</v>
      </c>
      <c r="BX19" s="2">
        <v>9.5576700000000003E-5</v>
      </c>
      <c r="BY19" s="47">
        <v>3</v>
      </c>
      <c r="BZ19" s="47">
        <v>314.46600000000001</v>
      </c>
      <c r="CA19" s="47">
        <v>288.62200000000001</v>
      </c>
      <c r="CB19" s="47">
        <v>71.5</v>
      </c>
      <c r="CC19" s="47">
        <v>0</v>
      </c>
      <c r="CD19" s="47">
        <v>0.15243799999999999</v>
      </c>
      <c r="CE19" s="47">
        <v>-3.9843199999999999</v>
      </c>
      <c r="CF19" s="47">
        <v>6.3284599999999998</v>
      </c>
      <c r="CG19" s="2">
        <v>9.2561599999999998E-5</v>
      </c>
      <c r="CH19" s="47">
        <v>288.65600000000001</v>
      </c>
      <c r="CI19" s="47">
        <v>78</v>
      </c>
      <c r="CJ19" s="47">
        <v>0</v>
      </c>
      <c r="CK19" s="47">
        <v>9.09417E-2</v>
      </c>
      <c r="CL19" s="47">
        <v>-3.1107800000000001</v>
      </c>
      <c r="CM19" s="47">
        <v>3.9180999999999999</v>
      </c>
      <c r="CN19" s="47">
        <v>1.48443E-4</v>
      </c>
      <c r="CO19" s="47">
        <v>99.191599999999994</v>
      </c>
      <c r="CP19" s="47">
        <v>55.5794</v>
      </c>
      <c r="CQ19" s="47">
        <v>285.54000000000002</v>
      </c>
      <c r="CR19" s="47">
        <v>0</v>
      </c>
      <c r="CS19" s="47">
        <v>6.3004600000000002</v>
      </c>
      <c r="CT19" s="47">
        <v>287.53199999999998</v>
      </c>
      <c r="CU19" s="47">
        <v>285.04300000000001</v>
      </c>
      <c r="CV19" s="47">
        <v>85</v>
      </c>
      <c r="CW19" s="47">
        <v>-2.2548699999999999</v>
      </c>
      <c r="CX19" s="47">
        <v>2.7726700000000002</v>
      </c>
      <c r="CY19" s="47">
        <v>-50</v>
      </c>
      <c r="CZ19" s="47">
        <v>0</v>
      </c>
      <c r="DA19" s="47">
        <v>0</v>
      </c>
      <c r="DB19" s="2">
        <v>2E-8</v>
      </c>
      <c r="DC19" s="47">
        <v>0</v>
      </c>
      <c r="DD19" s="47">
        <v>0</v>
      </c>
      <c r="DE19" s="47">
        <v>32.9375</v>
      </c>
      <c r="DF19" s="47">
        <v>0</v>
      </c>
      <c r="DG19" s="47">
        <v>29.4375</v>
      </c>
      <c r="DH19" s="47">
        <v>0</v>
      </c>
      <c r="DI19" s="47">
        <v>0</v>
      </c>
      <c r="DJ19" s="47">
        <v>0</v>
      </c>
      <c r="DK19" s="47">
        <v>0</v>
      </c>
      <c r="DL19" s="47">
        <v>0</v>
      </c>
      <c r="DM19" s="47">
        <v>0</v>
      </c>
      <c r="DN19" s="47">
        <v>0</v>
      </c>
      <c r="DO19" s="47">
        <v>0</v>
      </c>
      <c r="DP19" s="47">
        <v>750</v>
      </c>
      <c r="DQ19" s="47">
        <v>2.8175599999999998</v>
      </c>
      <c r="DR19" s="47">
        <v>15</v>
      </c>
      <c r="DS19" s="47">
        <v>-50.546500000000002</v>
      </c>
      <c r="DT19" s="47">
        <v>0.4</v>
      </c>
      <c r="DU19" s="47">
        <v>2.2000000000000002</v>
      </c>
      <c r="DV19" s="47">
        <v>5</v>
      </c>
      <c r="DW19" s="47">
        <v>4.5999999999999996</v>
      </c>
      <c r="DX19" s="47">
        <v>0</v>
      </c>
      <c r="DY19" s="47">
        <v>0</v>
      </c>
      <c r="DZ19" s="47">
        <v>-23.432700000000001</v>
      </c>
      <c r="EA19" s="47">
        <v>2715.36</v>
      </c>
      <c r="EB19" s="47">
        <v>70.400000000000006</v>
      </c>
      <c r="EC19" s="47">
        <v>0</v>
      </c>
      <c r="ED19" s="47">
        <v>19</v>
      </c>
    </row>
    <row r="20" spans="1:134" x14ac:dyDescent="0.3">
      <c r="A20" s="10">
        <v>45254.375</v>
      </c>
      <c r="B20" s="47">
        <v>101000</v>
      </c>
      <c r="C20" s="47">
        <v>24135</v>
      </c>
      <c r="D20" s="47">
        <v>7.6222399999999997</v>
      </c>
      <c r="E20" s="47">
        <v>11855</v>
      </c>
      <c r="F20" s="47">
        <v>213.16399999999999</v>
      </c>
      <c r="G20" s="47">
        <v>46.3</v>
      </c>
      <c r="H20" s="47">
        <v>0</v>
      </c>
      <c r="I20" s="47">
        <v>-1.5312500000000001E-3</v>
      </c>
      <c r="J20" s="47">
        <v>-14.7224</v>
      </c>
      <c r="K20" s="47">
        <v>-5.2270799999999999</v>
      </c>
      <c r="L20" s="47">
        <v>1.7632999999999999E-4</v>
      </c>
      <c r="M20" s="47">
        <v>9233.8700000000008</v>
      </c>
      <c r="N20" s="47">
        <v>230.024</v>
      </c>
      <c r="O20" s="47">
        <v>54.5</v>
      </c>
      <c r="P20" s="47">
        <v>0.1</v>
      </c>
      <c r="Q20" s="47">
        <v>0.15995699999999999</v>
      </c>
      <c r="R20" s="47">
        <v>-17.159300000000002</v>
      </c>
      <c r="S20" s="47">
        <v>-8.6385500000000004</v>
      </c>
      <c r="T20" s="47">
        <v>1.5452099999999999E-4</v>
      </c>
      <c r="U20" s="47">
        <v>7242.17</v>
      </c>
      <c r="V20" s="47">
        <v>243.483</v>
      </c>
      <c r="W20" s="47">
        <v>21.9</v>
      </c>
      <c r="X20" s="47">
        <v>0</v>
      </c>
      <c r="Y20" s="47">
        <v>0.15246899999999999</v>
      </c>
      <c r="Z20" s="47">
        <v>-7.0149299999999997</v>
      </c>
      <c r="AA20" s="47">
        <v>1.4067099999999999</v>
      </c>
      <c r="AB20" s="47">
        <v>1.8931300000000001E-4</v>
      </c>
      <c r="AC20" s="47">
        <v>5614.1</v>
      </c>
      <c r="AD20" s="47">
        <v>254.834</v>
      </c>
      <c r="AE20" s="47">
        <v>64.5</v>
      </c>
      <c r="AF20" s="47">
        <v>0</v>
      </c>
      <c r="AG20" s="47">
        <v>9.6871100000000002E-2</v>
      </c>
      <c r="AH20" s="47">
        <v>0.58308700000000002</v>
      </c>
      <c r="AI20" s="47">
        <v>6.6566999999999998</v>
      </c>
      <c r="AJ20" s="2">
        <v>9.0613199999999995E-5</v>
      </c>
      <c r="AK20" s="47">
        <v>4230.74</v>
      </c>
      <c r="AL20" s="47">
        <v>263.48200000000003</v>
      </c>
      <c r="AM20" s="47">
        <v>70.5</v>
      </c>
      <c r="AN20" s="47">
        <v>0</v>
      </c>
      <c r="AO20" s="47">
        <v>-3.63828E-2</v>
      </c>
      <c r="AP20" s="47">
        <v>4.6360700000000001</v>
      </c>
      <c r="AQ20" s="47">
        <v>6.1379200000000003</v>
      </c>
      <c r="AR20" s="47">
        <v>1.8724E-4</v>
      </c>
      <c r="AS20" s="47">
        <v>3023.78</v>
      </c>
      <c r="AT20" s="47">
        <v>270.79300000000001</v>
      </c>
      <c r="AU20" s="47">
        <v>39.200000000000003</v>
      </c>
      <c r="AV20" s="47">
        <v>0</v>
      </c>
      <c r="AW20" s="47">
        <v>-0.20211499999999999</v>
      </c>
      <c r="AX20" s="47">
        <v>6.8790300000000002</v>
      </c>
      <c r="AY20" s="47">
        <v>8.85154</v>
      </c>
      <c r="AZ20" s="47">
        <v>1.2280700000000001E-4</v>
      </c>
      <c r="BA20" s="47">
        <v>1450.15</v>
      </c>
      <c r="BB20" s="47">
        <v>281.61900000000003</v>
      </c>
      <c r="BC20" s="47">
        <v>70.2</v>
      </c>
      <c r="BD20" s="47">
        <v>0</v>
      </c>
      <c r="BE20" s="47">
        <v>4.3601599999999997E-2</v>
      </c>
      <c r="BF20" s="47">
        <v>3.7138100000000001</v>
      </c>
      <c r="BG20" s="47">
        <v>8.5320499999999999</v>
      </c>
      <c r="BH20" s="2">
        <v>8.5680199999999993E-5</v>
      </c>
      <c r="BI20" s="47">
        <v>745.548</v>
      </c>
      <c r="BJ20" s="47">
        <v>285.065</v>
      </c>
      <c r="BK20" s="47">
        <v>83.9</v>
      </c>
      <c r="BL20" s="47">
        <v>0</v>
      </c>
      <c r="BM20" s="47">
        <v>0.17217099999999999</v>
      </c>
      <c r="BN20" s="47">
        <v>0.155085</v>
      </c>
      <c r="BO20" s="47">
        <v>8.4796099999999992</v>
      </c>
      <c r="BP20" s="2">
        <v>9.4648999999999995E-5</v>
      </c>
      <c r="BQ20" s="47">
        <v>521.22500000000002</v>
      </c>
      <c r="BR20" s="47">
        <v>287.00799999999998</v>
      </c>
      <c r="BS20" s="47">
        <v>78.900000000000006</v>
      </c>
      <c r="BT20" s="47">
        <v>0</v>
      </c>
      <c r="BU20" s="47">
        <v>0.15624199999999999</v>
      </c>
      <c r="BV20" s="47">
        <v>-0.48554900000000001</v>
      </c>
      <c r="BW20" s="47">
        <v>8.3138699999999996</v>
      </c>
      <c r="BX20" s="47">
        <v>1.11876E-4</v>
      </c>
      <c r="BY20" s="47">
        <v>3</v>
      </c>
      <c r="BZ20" s="47">
        <v>301.12200000000001</v>
      </c>
      <c r="CA20" s="47">
        <v>289.07600000000002</v>
      </c>
      <c r="CB20" s="47">
        <v>71.7</v>
      </c>
      <c r="CC20" s="47">
        <v>0</v>
      </c>
      <c r="CD20" s="47">
        <v>0.15849299999999999</v>
      </c>
      <c r="CE20" s="47">
        <v>-0.74933399999999994</v>
      </c>
      <c r="CF20" s="47">
        <v>8.2198600000000006</v>
      </c>
      <c r="CG20" s="47">
        <v>1.16622E-4</v>
      </c>
      <c r="CH20" s="47">
        <v>291.23599999999999</v>
      </c>
      <c r="CI20" s="47">
        <v>65.5</v>
      </c>
      <c r="CJ20" s="47">
        <v>0</v>
      </c>
      <c r="CK20" s="47">
        <v>0.16678799999999999</v>
      </c>
      <c r="CL20" s="47">
        <v>-0.80124600000000001</v>
      </c>
      <c r="CM20" s="47">
        <v>6.87798</v>
      </c>
      <c r="CN20" s="47">
        <v>1.4690100000000001E-4</v>
      </c>
      <c r="CO20" s="47">
        <v>85.058400000000006</v>
      </c>
      <c r="CP20" s="47">
        <v>55.5794</v>
      </c>
      <c r="CQ20" s="47">
        <v>293.28699999999998</v>
      </c>
      <c r="CR20" s="47">
        <v>0</v>
      </c>
      <c r="CS20" s="47">
        <v>210.68600000000001</v>
      </c>
      <c r="CT20" s="47">
        <v>291.83499999999998</v>
      </c>
      <c r="CU20" s="47">
        <v>285.416</v>
      </c>
      <c r="CV20" s="47">
        <v>66.099999999999994</v>
      </c>
      <c r="CW20" s="47">
        <v>-0.76294700000000004</v>
      </c>
      <c r="CX20" s="47">
        <v>6.00366</v>
      </c>
      <c r="CY20" s="47">
        <v>-50</v>
      </c>
      <c r="CZ20" s="47">
        <v>0</v>
      </c>
      <c r="DA20" s="47">
        <v>0</v>
      </c>
      <c r="DB20" s="47">
        <v>0</v>
      </c>
      <c r="DC20" s="47">
        <v>0</v>
      </c>
      <c r="DD20" s="47">
        <v>0</v>
      </c>
      <c r="DE20" s="47">
        <v>32.9375</v>
      </c>
      <c r="DF20" s="47">
        <v>0</v>
      </c>
      <c r="DG20" s="47">
        <v>29.4375</v>
      </c>
      <c r="DH20" s="47">
        <v>0</v>
      </c>
      <c r="DI20" s="47">
        <v>0</v>
      </c>
      <c r="DJ20" s="47">
        <v>0</v>
      </c>
      <c r="DK20" s="47">
        <v>0</v>
      </c>
      <c r="DL20" s="47">
        <v>0</v>
      </c>
      <c r="DM20" s="47">
        <v>0</v>
      </c>
      <c r="DN20" s="47">
        <v>0</v>
      </c>
      <c r="DO20" s="47">
        <v>0</v>
      </c>
      <c r="DP20" s="47">
        <v>10800</v>
      </c>
      <c r="DQ20" s="47">
        <v>-0.10882600000000001</v>
      </c>
      <c r="DR20" s="47">
        <v>136</v>
      </c>
      <c r="DS20" s="47">
        <v>-19.254200000000001</v>
      </c>
      <c r="DT20" s="47">
        <v>0</v>
      </c>
      <c r="DU20" s="47">
        <v>2.2000000000000002</v>
      </c>
      <c r="DV20" s="47">
        <v>0</v>
      </c>
      <c r="DW20" s="47">
        <v>4.2</v>
      </c>
      <c r="DX20" s="47">
        <v>0.3</v>
      </c>
      <c r="DY20" s="47">
        <v>0.1</v>
      </c>
      <c r="DZ20" s="47">
        <v>-9.0057700000000001</v>
      </c>
      <c r="EA20" s="47">
        <v>2681.28</v>
      </c>
      <c r="EB20" s="47">
        <v>47</v>
      </c>
      <c r="EC20" s="47">
        <v>0</v>
      </c>
      <c r="ED20" s="47">
        <v>20</v>
      </c>
    </row>
    <row r="21" spans="1:134" x14ac:dyDescent="0.3">
      <c r="A21" s="10">
        <v>45254.5</v>
      </c>
      <c r="B21" s="47">
        <v>100658</v>
      </c>
      <c r="C21" s="47">
        <v>24135.1</v>
      </c>
      <c r="D21" s="47">
        <v>8.7180300000000006</v>
      </c>
      <c r="E21" s="47">
        <v>11817</v>
      </c>
      <c r="F21" s="47">
        <v>211.982</v>
      </c>
      <c r="G21" s="47">
        <v>61.2</v>
      </c>
      <c r="H21" s="47">
        <v>0</v>
      </c>
      <c r="I21" s="47">
        <v>9.0040999999999996E-2</v>
      </c>
      <c r="J21" s="47">
        <v>-11.882199999999999</v>
      </c>
      <c r="K21" s="47">
        <v>-9.0801999999999996</v>
      </c>
      <c r="L21" s="2">
        <v>6.7107199999999993E-5</v>
      </c>
      <c r="M21" s="47">
        <v>9204.33</v>
      </c>
      <c r="N21" s="47">
        <v>230.55500000000001</v>
      </c>
      <c r="O21" s="47">
        <v>100</v>
      </c>
      <c r="P21" s="47">
        <v>88.5</v>
      </c>
      <c r="Q21" s="47">
        <v>-0.11867999999999999</v>
      </c>
      <c r="R21" s="47">
        <v>-12.3948</v>
      </c>
      <c r="S21" s="47">
        <v>-13.600899999999999</v>
      </c>
      <c r="T21" s="2">
        <v>4.61451E-5</v>
      </c>
      <c r="U21" s="47">
        <v>7213.96</v>
      </c>
      <c r="V21" s="47">
        <v>242.89500000000001</v>
      </c>
      <c r="W21" s="47">
        <v>39.799999999999997</v>
      </c>
      <c r="X21" s="47">
        <v>0</v>
      </c>
      <c r="Y21" s="47">
        <v>0.108408</v>
      </c>
      <c r="Z21" s="47">
        <v>-2.6225200000000002</v>
      </c>
      <c r="AA21" s="47">
        <v>-0.78633399999999998</v>
      </c>
      <c r="AB21" s="47">
        <v>1.5576899999999999E-4</v>
      </c>
      <c r="AC21" s="47">
        <v>5588.43</v>
      </c>
      <c r="AD21" s="47">
        <v>254.12100000000001</v>
      </c>
      <c r="AE21" s="47">
        <v>66.7</v>
      </c>
      <c r="AF21" s="47">
        <v>0</v>
      </c>
      <c r="AG21" s="47">
        <v>4.4394500000000003E-2</v>
      </c>
      <c r="AH21" s="47">
        <v>4.3773400000000002</v>
      </c>
      <c r="AI21" s="47">
        <v>5.0327500000000001</v>
      </c>
      <c r="AJ21" s="2">
        <v>9.8429600000000004E-5</v>
      </c>
      <c r="AK21" s="47">
        <v>4206.5200000000004</v>
      </c>
      <c r="AL21" s="47">
        <v>264.19600000000003</v>
      </c>
      <c r="AM21" s="47">
        <v>24.4</v>
      </c>
      <c r="AN21" s="47">
        <v>0</v>
      </c>
      <c r="AO21" s="47">
        <v>-0.18662500000000001</v>
      </c>
      <c r="AP21" s="47">
        <v>12.354100000000001</v>
      </c>
      <c r="AQ21" s="47">
        <v>3.9678499999999999</v>
      </c>
      <c r="AR21" s="2">
        <v>4.1712000000000003E-5</v>
      </c>
      <c r="AS21" s="47">
        <v>2998.45</v>
      </c>
      <c r="AT21" s="47">
        <v>271.04599999999999</v>
      </c>
      <c r="AU21" s="47">
        <v>58.9</v>
      </c>
      <c r="AV21" s="47">
        <v>0</v>
      </c>
      <c r="AW21" s="47">
        <v>-0.22299099999999999</v>
      </c>
      <c r="AX21" s="47">
        <v>10.8306</v>
      </c>
      <c r="AY21" s="47">
        <v>11.4513</v>
      </c>
      <c r="AZ21" s="2">
        <v>-3.7295700000000003E-5</v>
      </c>
      <c r="BA21" s="47">
        <v>1424.45</v>
      </c>
      <c r="BB21" s="47">
        <v>281.83499999999998</v>
      </c>
      <c r="BC21" s="47">
        <v>61.5</v>
      </c>
      <c r="BD21" s="47">
        <v>0</v>
      </c>
      <c r="BE21" s="47">
        <v>0.16031200000000001</v>
      </c>
      <c r="BF21" s="47">
        <v>6.4520299999999997</v>
      </c>
      <c r="BG21" s="47">
        <v>10.006600000000001</v>
      </c>
      <c r="BH21" s="47">
        <v>1.02111E-4</v>
      </c>
      <c r="BI21" s="47">
        <v>719.15099999999995</v>
      </c>
      <c r="BJ21" s="47">
        <v>286.024</v>
      </c>
      <c r="BK21" s="47">
        <v>79.8</v>
      </c>
      <c r="BL21" s="47">
        <v>0</v>
      </c>
      <c r="BM21" s="47">
        <v>0.20608000000000001</v>
      </c>
      <c r="BN21" s="47">
        <v>1.2604200000000001</v>
      </c>
      <c r="BO21" s="47">
        <v>9.6501199999999994</v>
      </c>
      <c r="BP21" s="2">
        <v>7.1449299999999994E-5</v>
      </c>
      <c r="BQ21" s="47">
        <v>493.98899999999998</v>
      </c>
      <c r="BR21" s="47">
        <v>288.10599999999999</v>
      </c>
      <c r="BS21" s="47">
        <v>72.7</v>
      </c>
      <c r="BT21" s="47">
        <v>0</v>
      </c>
      <c r="BU21" s="47">
        <v>0.172037</v>
      </c>
      <c r="BV21" s="47">
        <v>0.72092800000000001</v>
      </c>
      <c r="BW21" s="47">
        <v>9.7632700000000003</v>
      </c>
      <c r="BX21" s="2">
        <v>6.6292599999999996E-5</v>
      </c>
      <c r="BY21" s="47">
        <v>3</v>
      </c>
      <c r="BZ21" s="47">
        <v>273.07299999999998</v>
      </c>
      <c r="CA21" s="47">
        <v>290.19499999999999</v>
      </c>
      <c r="CB21" s="47">
        <v>66.099999999999994</v>
      </c>
      <c r="CC21" s="47">
        <v>0</v>
      </c>
      <c r="CD21" s="47">
        <v>0.17202799999999999</v>
      </c>
      <c r="CE21" s="47">
        <v>0.32216099999999998</v>
      </c>
      <c r="CF21" s="47">
        <v>9.7125299999999992</v>
      </c>
      <c r="CG21" s="2">
        <v>6.8455799999999996E-5</v>
      </c>
      <c r="CH21" s="47">
        <v>292.476</v>
      </c>
      <c r="CI21" s="47">
        <v>60.9</v>
      </c>
      <c r="CJ21" s="47">
        <v>0</v>
      </c>
      <c r="CK21" s="47">
        <v>0.18751200000000001</v>
      </c>
      <c r="CL21" s="47">
        <v>-1.0944799999999999E-2</v>
      </c>
      <c r="CM21" s="47">
        <v>7.2450099999999997</v>
      </c>
      <c r="CN21" s="47">
        <v>1.3024600000000001E-4</v>
      </c>
      <c r="CO21" s="47">
        <v>56.1434</v>
      </c>
      <c r="CP21" s="47">
        <v>55.5794</v>
      </c>
      <c r="CQ21" s="47">
        <v>294.584</v>
      </c>
      <c r="CR21" s="47">
        <v>0</v>
      </c>
      <c r="CS21" s="47">
        <v>272.10500000000002</v>
      </c>
      <c r="CT21" s="47">
        <v>292.822</v>
      </c>
      <c r="CU21" s="47">
        <v>285.30700000000002</v>
      </c>
      <c r="CV21" s="47">
        <v>61.7</v>
      </c>
      <c r="CW21" s="47">
        <v>-7.9852300000000001E-2</v>
      </c>
      <c r="CX21" s="47">
        <v>7.1483299999999996</v>
      </c>
      <c r="CY21" s="47">
        <v>-50</v>
      </c>
      <c r="CZ21" s="47">
        <v>0</v>
      </c>
      <c r="DA21" s="47">
        <v>0</v>
      </c>
      <c r="DB21" s="2">
        <v>1.1599999999999999E-6</v>
      </c>
      <c r="DC21" s="2">
        <v>1.1999999999999999E-6</v>
      </c>
      <c r="DD21" s="47">
        <v>0</v>
      </c>
      <c r="DE21" s="47">
        <v>33</v>
      </c>
      <c r="DF21" s="47">
        <v>0</v>
      </c>
      <c r="DG21" s="47">
        <v>29.4375</v>
      </c>
      <c r="DH21" s="47">
        <v>0</v>
      </c>
      <c r="DI21" s="47">
        <v>0</v>
      </c>
      <c r="DJ21" s="47">
        <v>0</v>
      </c>
      <c r="DK21" s="47">
        <v>0</v>
      </c>
      <c r="DL21" s="47">
        <v>0</v>
      </c>
      <c r="DM21" s="47">
        <v>0</v>
      </c>
      <c r="DN21" s="47">
        <v>0</v>
      </c>
      <c r="DO21" s="47">
        <v>0</v>
      </c>
      <c r="DP21" s="47">
        <v>21600</v>
      </c>
      <c r="DQ21" s="47">
        <v>-1.4288700000000001</v>
      </c>
      <c r="DR21" s="47">
        <v>234</v>
      </c>
      <c r="DS21" s="47">
        <v>-7.6086400000000003</v>
      </c>
      <c r="DT21" s="47">
        <v>0</v>
      </c>
      <c r="DU21" s="47">
        <v>1.1000000000000001</v>
      </c>
      <c r="DV21" s="47">
        <v>0</v>
      </c>
      <c r="DW21" s="47">
        <v>2.1</v>
      </c>
      <c r="DX21" s="47">
        <v>100</v>
      </c>
      <c r="DY21" s="47">
        <v>2</v>
      </c>
      <c r="DZ21" s="47">
        <v>40.648699999999998</v>
      </c>
      <c r="EA21" s="47">
        <v>2676</v>
      </c>
      <c r="EB21" s="47">
        <v>55.5</v>
      </c>
      <c r="EC21" s="47">
        <v>0</v>
      </c>
      <c r="ED21" s="47">
        <v>21</v>
      </c>
    </row>
    <row r="22" spans="1:134" x14ac:dyDescent="0.3">
      <c r="A22" s="10">
        <v>45254.625</v>
      </c>
      <c r="B22" s="47">
        <v>100441</v>
      </c>
      <c r="C22" s="47">
        <v>24135</v>
      </c>
      <c r="D22" s="47">
        <v>10.502599999999999</v>
      </c>
      <c r="E22" s="47">
        <v>11794.1</v>
      </c>
      <c r="F22" s="47">
        <v>211.09399999999999</v>
      </c>
      <c r="G22" s="47">
        <v>72.8</v>
      </c>
      <c r="H22" s="47">
        <v>1.2</v>
      </c>
      <c r="I22" s="47">
        <v>0.14230000000000001</v>
      </c>
      <c r="J22" s="47">
        <v>-6.2513899999999998</v>
      </c>
      <c r="K22" s="47">
        <v>-10.5741</v>
      </c>
      <c r="L22" s="2">
        <v>1.9406600000000002E-5</v>
      </c>
      <c r="M22" s="47">
        <v>9187.6200000000008</v>
      </c>
      <c r="N22" s="47">
        <v>230.15700000000001</v>
      </c>
      <c r="O22" s="47">
        <v>100</v>
      </c>
      <c r="P22" s="47">
        <v>100</v>
      </c>
      <c r="Q22" s="47">
        <v>-0.36532599999999998</v>
      </c>
      <c r="R22" s="47">
        <v>-4.9751599999999998</v>
      </c>
      <c r="S22" s="47">
        <v>-15.982900000000001</v>
      </c>
      <c r="T22" s="2">
        <v>4.1381999999999998E-5</v>
      </c>
      <c r="U22" s="47">
        <v>7190.65</v>
      </c>
      <c r="V22" s="47">
        <v>243.214</v>
      </c>
      <c r="W22" s="47">
        <v>37.200000000000003</v>
      </c>
      <c r="X22" s="47">
        <v>0</v>
      </c>
      <c r="Y22" s="47">
        <v>-0.279777</v>
      </c>
      <c r="Z22" s="47">
        <v>-0.83709699999999998</v>
      </c>
      <c r="AA22" s="47">
        <v>1.04555</v>
      </c>
      <c r="AB22" s="47">
        <v>1.4557E-4</v>
      </c>
      <c r="AC22" s="47">
        <v>5567.54</v>
      </c>
      <c r="AD22" s="47">
        <v>253.62</v>
      </c>
      <c r="AE22" s="47">
        <v>36</v>
      </c>
      <c r="AF22" s="47">
        <v>0</v>
      </c>
      <c r="AG22" s="47">
        <v>-2.6746099999999998E-2</v>
      </c>
      <c r="AH22" s="47">
        <v>9.5128199999999996</v>
      </c>
      <c r="AI22" s="47">
        <v>4.9499000000000004</v>
      </c>
      <c r="AJ22" s="2">
        <v>9.0676799999999999E-5</v>
      </c>
      <c r="AK22" s="47">
        <v>4185.07</v>
      </c>
      <c r="AL22" s="47">
        <v>263.59899999999999</v>
      </c>
      <c r="AM22" s="47">
        <v>40.299999999999997</v>
      </c>
      <c r="AN22" s="47">
        <v>0</v>
      </c>
      <c r="AO22" s="47">
        <v>-0.214334</v>
      </c>
      <c r="AP22" s="47">
        <v>9.6970600000000005</v>
      </c>
      <c r="AQ22" s="47">
        <v>7.02684</v>
      </c>
      <c r="AR22" s="2">
        <v>8.0706399999999997E-5</v>
      </c>
      <c r="AS22" s="47">
        <v>2978.01</v>
      </c>
      <c r="AT22" s="47">
        <v>270.71800000000002</v>
      </c>
      <c r="AU22" s="47">
        <v>70.599999999999994</v>
      </c>
      <c r="AV22" s="47">
        <v>0.4</v>
      </c>
      <c r="AW22" s="47">
        <v>-9.6244099999999999E-2</v>
      </c>
      <c r="AX22" s="47">
        <v>8.7977699999999999</v>
      </c>
      <c r="AY22" s="47">
        <v>10.749499999999999</v>
      </c>
      <c r="AZ22" s="47">
        <v>1.02994E-4</v>
      </c>
      <c r="BA22" s="47">
        <v>1405.22</v>
      </c>
      <c r="BB22" s="47">
        <v>281.89100000000002</v>
      </c>
      <c r="BC22" s="47">
        <v>53.8</v>
      </c>
      <c r="BD22" s="47">
        <v>0</v>
      </c>
      <c r="BE22" s="47">
        <v>-0.16711300000000001</v>
      </c>
      <c r="BF22" s="47">
        <v>10.0593</v>
      </c>
      <c r="BG22" s="47">
        <v>10.7384</v>
      </c>
      <c r="BH22" s="2">
        <v>7.3512799999999999E-5</v>
      </c>
      <c r="BI22" s="47">
        <v>699.15800000000002</v>
      </c>
      <c r="BJ22" s="47">
        <v>286.74700000000001</v>
      </c>
      <c r="BK22" s="47">
        <v>55.4</v>
      </c>
      <c r="BL22" s="47">
        <v>0</v>
      </c>
      <c r="BM22" s="47">
        <v>0.112548</v>
      </c>
      <c r="BN22" s="47">
        <v>6.6271000000000004</v>
      </c>
      <c r="BO22" s="47">
        <v>10.5124</v>
      </c>
      <c r="BP22" s="2">
        <v>8.9936499999999995E-5</v>
      </c>
      <c r="BQ22" s="47">
        <v>473.93799999999999</v>
      </c>
      <c r="BR22" s="47">
        <v>288.00700000000001</v>
      </c>
      <c r="BS22" s="47">
        <v>63.5</v>
      </c>
      <c r="BT22" s="47">
        <v>0</v>
      </c>
      <c r="BU22" s="47">
        <v>0.169933</v>
      </c>
      <c r="BV22" s="47">
        <v>5.5702999999999996</v>
      </c>
      <c r="BW22" s="47">
        <v>10.6435</v>
      </c>
      <c r="BX22" s="2">
        <v>9.0320699999999997E-5</v>
      </c>
      <c r="BY22" s="47">
        <v>4</v>
      </c>
      <c r="BZ22" s="47">
        <v>253.52699999999999</v>
      </c>
      <c r="CA22" s="47">
        <v>289.2</v>
      </c>
      <c r="CB22" s="47">
        <v>73.5</v>
      </c>
      <c r="CC22" s="47">
        <v>0</v>
      </c>
      <c r="CD22" s="47">
        <v>0.23202200000000001</v>
      </c>
      <c r="CE22" s="47">
        <v>2.8522500000000002</v>
      </c>
      <c r="CF22" s="47">
        <v>9.1925299999999996</v>
      </c>
      <c r="CG22" s="2">
        <v>9.2123500000000007E-5</v>
      </c>
      <c r="CH22" s="47">
        <v>290.60000000000002</v>
      </c>
      <c r="CI22" s="47">
        <v>73</v>
      </c>
      <c r="CJ22" s="47">
        <v>0</v>
      </c>
      <c r="CK22" s="47">
        <v>0.16624800000000001</v>
      </c>
      <c r="CL22" s="47">
        <v>1.35619</v>
      </c>
      <c r="CM22" s="47">
        <v>5.4711999999999996</v>
      </c>
      <c r="CN22" s="47">
        <v>1.13077E-4</v>
      </c>
      <c r="CO22" s="47">
        <v>37.461500000000001</v>
      </c>
      <c r="CP22" s="47">
        <v>55.5794</v>
      </c>
      <c r="CQ22" s="47">
        <v>289.00299999999999</v>
      </c>
      <c r="CR22" s="47">
        <v>0</v>
      </c>
      <c r="CS22" s="47">
        <v>58.738900000000001</v>
      </c>
      <c r="CT22" s="47">
        <v>290.238</v>
      </c>
      <c r="CU22" s="47">
        <v>285.72300000000001</v>
      </c>
      <c r="CV22" s="47">
        <v>74.7</v>
      </c>
      <c r="CW22" s="47">
        <v>1.3264100000000001</v>
      </c>
      <c r="CX22" s="47">
        <v>5.5478800000000001</v>
      </c>
      <c r="CY22" s="47">
        <v>-50</v>
      </c>
      <c r="CZ22" s="47">
        <v>0</v>
      </c>
      <c r="DA22" s="47">
        <v>0</v>
      </c>
      <c r="DB22" s="2">
        <v>2.1600000000000001E-6</v>
      </c>
      <c r="DC22" s="2">
        <v>1.9999999999999999E-6</v>
      </c>
      <c r="DD22" s="47">
        <v>0</v>
      </c>
      <c r="DE22" s="47">
        <v>33</v>
      </c>
      <c r="DF22" s="47">
        <v>0</v>
      </c>
      <c r="DG22" s="47">
        <v>29.5</v>
      </c>
      <c r="DH22" s="47">
        <v>0</v>
      </c>
      <c r="DI22" s="47">
        <v>0</v>
      </c>
      <c r="DJ22" s="47">
        <v>0</v>
      </c>
      <c r="DK22" s="47">
        <v>0</v>
      </c>
      <c r="DL22" s="47">
        <v>0</v>
      </c>
      <c r="DM22" s="47">
        <v>0</v>
      </c>
      <c r="DN22" s="47">
        <v>0</v>
      </c>
      <c r="DO22" s="47">
        <v>0</v>
      </c>
      <c r="DP22" s="47">
        <v>10800</v>
      </c>
      <c r="DQ22" s="47">
        <v>-1.53118</v>
      </c>
      <c r="DR22" s="47">
        <v>213</v>
      </c>
      <c r="DS22" s="47">
        <v>-29.914300000000001</v>
      </c>
      <c r="DT22" s="47">
        <v>0.4</v>
      </c>
      <c r="DU22" s="47">
        <v>0</v>
      </c>
      <c r="DV22" s="47">
        <v>32.5</v>
      </c>
      <c r="DW22" s="47">
        <v>0</v>
      </c>
      <c r="DX22" s="47">
        <v>100</v>
      </c>
      <c r="DY22" s="47">
        <v>100</v>
      </c>
      <c r="DZ22" s="47">
        <v>49.639800000000001</v>
      </c>
      <c r="EA22" s="47">
        <v>2607.1999999999998</v>
      </c>
      <c r="EB22" s="47">
        <v>70.3</v>
      </c>
      <c r="EC22" s="47">
        <v>0</v>
      </c>
      <c r="ED22" s="47">
        <v>22</v>
      </c>
    </row>
    <row r="23" spans="1:134" x14ac:dyDescent="0.3">
      <c r="A23" s="10">
        <v>45254.75</v>
      </c>
      <c r="B23" s="47">
        <v>100264</v>
      </c>
      <c r="C23" s="47">
        <v>24134.9</v>
      </c>
      <c r="D23" s="47">
        <v>13.7072</v>
      </c>
      <c r="E23" s="47">
        <v>11781.3</v>
      </c>
      <c r="F23" s="47">
        <v>211.364</v>
      </c>
      <c r="G23" s="47">
        <v>53.7</v>
      </c>
      <c r="H23" s="47">
        <v>0</v>
      </c>
      <c r="I23" s="47">
        <v>0.226914</v>
      </c>
      <c r="J23" s="47">
        <v>3.3569599999999999</v>
      </c>
      <c r="K23" s="47">
        <v>-12.279</v>
      </c>
      <c r="L23" s="2">
        <v>2.35809E-5</v>
      </c>
      <c r="M23" s="47">
        <v>9177.5300000000007</v>
      </c>
      <c r="N23" s="47">
        <v>230.63399999999999</v>
      </c>
      <c r="O23" s="47">
        <v>100</v>
      </c>
      <c r="P23" s="47">
        <v>98.2</v>
      </c>
      <c r="Q23" s="47">
        <v>-0.22953100000000001</v>
      </c>
      <c r="R23" s="47">
        <v>-0.64677099999999998</v>
      </c>
      <c r="S23" s="47">
        <v>-19.970600000000001</v>
      </c>
      <c r="T23" s="2">
        <v>4.4698699999999999E-5</v>
      </c>
      <c r="U23" s="47">
        <v>7174.18</v>
      </c>
      <c r="V23" s="47">
        <v>243.298</v>
      </c>
      <c r="W23" s="47">
        <v>53.6</v>
      </c>
      <c r="X23" s="47">
        <v>0.1</v>
      </c>
      <c r="Y23" s="47">
        <v>0.185363</v>
      </c>
      <c r="Z23" s="47">
        <v>2.6999900000000001</v>
      </c>
      <c r="AA23" s="47">
        <v>4.9421600000000003</v>
      </c>
      <c r="AB23" s="47">
        <v>1.2689600000000001E-4</v>
      </c>
      <c r="AC23" s="47">
        <v>5550.58</v>
      </c>
      <c r="AD23" s="47">
        <v>254.05199999999999</v>
      </c>
      <c r="AE23" s="47">
        <v>23.3</v>
      </c>
      <c r="AF23" s="47">
        <v>0</v>
      </c>
      <c r="AG23" s="47">
        <v>-3.8730500000000001E-2</v>
      </c>
      <c r="AH23" s="47">
        <v>11.2296</v>
      </c>
      <c r="AI23" s="47">
        <v>1.0084200000000001</v>
      </c>
      <c r="AJ23" s="47">
        <v>1.06784E-4</v>
      </c>
      <c r="AK23" s="47">
        <v>4166.8599999999997</v>
      </c>
      <c r="AL23" s="47">
        <v>263.59699999999998</v>
      </c>
      <c r="AM23" s="47">
        <v>38.700000000000003</v>
      </c>
      <c r="AN23" s="47">
        <v>0</v>
      </c>
      <c r="AO23" s="47">
        <v>-0.49020599999999998</v>
      </c>
      <c r="AP23" s="47">
        <v>6.3880999999999997</v>
      </c>
      <c r="AQ23" s="47">
        <v>9.5561299999999996</v>
      </c>
      <c r="AR23" s="2">
        <v>7.0225799999999998E-6</v>
      </c>
      <c r="AS23" s="47">
        <v>2960.79</v>
      </c>
      <c r="AT23" s="47">
        <v>270.60300000000001</v>
      </c>
      <c r="AU23" s="47">
        <v>77.400000000000006</v>
      </c>
      <c r="AV23" s="47">
        <v>0.7</v>
      </c>
      <c r="AW23" s="47">
        <v>-0.32837899999999998</v>
      </c>
      <c r="AX23" s="47">
        <v>7.7102000000000004</v>
      </c>
      <c r="AY23" s="47">
        <v>12.585599999999999</v>
      </c>
      <c r="AZ23" s="2">
        <v>6.2911900000000003E-5</v>
      </c>
      <c r="BA23" s="47">
        <v>1387.94</v>
      </c>
      <c r="BB23" s="47">
        <v>282.608</v>
      </c>
      <c r="BC23" s="47">
        <v>46.6</v>
      </c>
      <c r="BD23" s="47">
        <v>0</v>
      </c>
      <c r="BE23" s="47">
        <v>0.36902299999999999</v>
      </c>
      <c r="BF23" s="47">
        <v>9.0362899999999993</v>
      </c>
      <c r="BG23" s="47">
        <v>11.3588</v>
      </c>
      <c r="BH23" s="47">
        <v>1.31734E-4</v>
      </c>
      <c r="BI23" s="47">
        <v>681.88900000000001</v>
      </c>
      <c r="BJ23" s="47">
        <v>285.72000000000003</v>
      </c>
      <c r="BK23" s="47">
        <v>57.5</v>
      </c>
      <c r="BL23" s="47">
        <v>0</v>
      </c>
      <c r="BM23" s="47">
        <v>0.31090000000000001</v>
      </c>
      <c r="BN23" s="47">
        <v>8.3169900000000005</v>
      </c>
      <c r="BO23" s="47">
        <v>14.607100000000001</v>
      </c>
      <c r="BP23" s="2">
        <v>9.1447900000000002E-5</v>
      </c>
      <c r="BQ23" s="47">
        <v>457.61799999999999</v>
      </c>
      <c r="BR23" s="47">
        <v>286.74700000000001</v>
      </c>
      <c r="BS23" s="47">
        <v>76.599999999999994</v>
      </c>
      <c r="BT23" s="47">
        <v>0</v>
      </c>
      <c r="BU23" s="47">
        <v>0.296097</v>
      </c>
      <c r="BV23" s="47">
        <v>6.57646</v>
      </c>
      <c r="BW23" s="47">
        <v>13.448499999999999</v>
      </c>
      <c r="BX23" s="2">
        <v>6.8864599999999998E-5</v>
      </c>
      <c r="BY23" s="47">
        <v>3</v>
      </c>
      <c r="BZ23" s="47">
        <v>237.834</v>
      </c>
      <c r="CA23" s="47">
        <v>288.52600000000001</v>
      </c>
      <c r="CB23" s="47">
        <v>73.900000000000006</v>
      </c>
      <c r="CC23" s="47">
        <v>0</v>
      </c>
      <c r="CD23" s="47">
        <v>0.30549100000000001</v>
      </c>
      <c r="CE23" s="47">
        <v>5.2152399999999997</v>
      </c>
      <c r="CF23" s="47">
        <v>11.5001</v>
      </c>
      <c r="CG23" s="2">
        <v>4.0929700000000002E-5</v>
      </c>
      <c r="CH23" s="47">
        <v>289.62900000000002</v>
      </c>
      <c r="CI23" s="47">
        <v>73.599999999999994</v>
      </c>
      <c r="CJ23" s="47">
        <v>0</v>
      </c>
      <c r="CK23" s="47">
        <v>0.22214300000000001</v>
      </c>
      <c r="CL23" s="47">
        <v>2.87791</v>
      </c>
      <c r="CM23" s="47">
        <v>6.7837399999999999</v>
      </c>
      <c r="CN23" s="2">
        <v>8.47841E-5</v>
      </c>
      <c r="CO23" s="47">
        <v>22.450099999999999</v>
      </c>
      <c r="CP23" s="47">
        <v>55.5794</v>
      </c>
      <c r="CQ23" s="47">
        <v>287.40300000000002</v>
      </c>
      <c r="CR23" s="47">
        <v>0</v>
      </c>
      <c r="CS23" s="47">
        <v>56.750700000000002</v>
      </c>
      <c r="CT23" s="47">
        <v>289.065</v>
      </c>
      <c r="CU23" s="47">
        <v>284.786</v>
      </c>
      <c r="CV23" s="47">
        <v>75.7</v>
      </c>
      <c r="CW23" s="47">
        <v>2.8257599999999998</v>
      </c>
      <c r="CX23" s="47">
        <v>6.7811500000000002</v>
      </c>
      <c r="CY23" s="47">
        <v>-50</v>
      </c>
      <c r="CZ23" s="47">
        <v>0</v>
      </c>
      <c r="DA23" s="47">
        <v>0</v>
      </c>
      <c r="DB23" s="2">
        <v>1.1599999999999999E-6</v>
      </c>
      <c r="DC23" s="2">
        <v>1.1200000000000001E-6</v>
      </c>
      <c r="DD23" s="47">
        <v>0</v>
      </c>
      <c r="DE23" s="47">
        <v>33</v>
      </c>
      <c r="DF23" s="47">
        <v>0</v>
      </c>
      <c r="DG23" s="47">
        <v>29.5</v>
      </c>
      <c r="DH23" s="47">
        <v>0</v>
      </c>
      <c r="DI23" s="47">
        <v>0</v>
      </c>
      <c r="DJ23" s="47">
        <v>0</v>
      </c>
      <c r="DK23" s="47">
        <v>0</v>
      </c>
      <c r="DL23" s="47">
        <v>0</v>
      </c>
      <c r="DM23" s="47">
        <v>0</v>
      </c>
      <c r="DN23" s="47">
        <v>0</v>
      </c>
      <c r="DO23" s="47">
        <v>0</v>
      </c>
      <c r="DP23" s="47">
        <v>12000</v>
      </c>
      <c r="DQ23" s="47">
        <v>0.355688</v>
      </c>
      <c r="DR23" s="47">
        <v>47</v>
      </c>
      <c r="DS23" s="47">
        <v>-66.785499999999999</v>
      </c>
      <c r="DT23" s="47">
        <v>1.3</v>
      </c>
      <c r="DU23" s="47">
        <v>1.8</v>
      </c>
      <c r="DV23" s="47">
        <v>92.7</v>
      </c>
      <c r="DW23" s="47">
        <v>0</v>
      </c>
      <c r="DX23" s="47">
        <v>100</v>
      </c>
      <c r="DY23" s="47">
        <v>87.3</v>
      </c>
      <c r="DZ23" s="47">
        <v>8.3066700000000004</v>
      </c>
      <c r="EA23" s="47">
        <v>2560</v>
      </c>
      <c r="EB23" s="47">
        <v>78.599999999999994</v>
      </c>
      <c r="EC23" s="47">
        <v>0</v>
      </c>
      <c r="ED23" s="47">
        <v>23</v>
      </c>
    </row>
    <row r="24" spans="1:134" x14ac:dyDescent="0.3">
      <c r="A24" s="10">
        <v>45254.875</v>
      </c>
      <c r="B24" s="47">
        <v>99973.1</v>
      </c>
      <c r="C24" s="47">
        <v>24135.200000000001</v>
      </c>
      <c r="D24" s="47">
        <v>13.300800000000001</v>
      </c>
      <c r="E24" s="47">
        <v>11760.1</v>
      </c>
      <c r="F24" s="47">
        <v>212.053</v>
      </c>
      <c r="G24" s="47">
        <v>32.9</v>
      </c>
      <c r="H24" s="47">
        <v>0</v>
      </c>
      <c r="I24" s="47">
        <v>4.1293000000000003E-2</v>
      </c>
      <c r="J24" s="47">
        <v>5.86707</v>
      </c>
      <c r="K24" s="47">
        <v>-15.407500000000001</v>
      </c>
      <c r="L24" s="2">
        <v>5.2303199999999998E-5</v>
      </c>
      <c r="M24" s="47">
        <v>9152.0400000000009</v>
      </c>
      <c r="N24" s="47">
        <v>231.16499999999999</v>
      </c>
      <c r="O24" s="47">
        <v>44</v>
      </c>
      <c r="P24" s="47">
        <v>0</v>
      </c>
      <c r="Q24" s="47">
        <v>0.27551399999999998</v>
      </c>
      <c r="R24" s="47">
        <v>5.0480999999999998</v>
      </c>
      <c r="S24" s="47">
        <v>-18.112300000000001</v>
      </c>
      <c r="T24" s="2">
        <v>8.0569300000000001E-5</v>
      </c>
      <c r="U24" s="47">
        <v>7148.53</v>
      </c>
      <c r="V24" s="47">
        <v>243.37</v>
      </c>
      <c r="W24" s="47">
        <v>66</v>
      </c>
      <c r="X24" s="47">
        <v>9.8000000000000007</v>
      </c>
      <c r="Y24" s="47">
        <v>0.14097499999999999</v>
      </c>
      <c r="Z24" s="47">
        <v>7.2561999999999998</v>
      </c>
      <c r="AA24" s="47">
        <v>4.4866799999999998</v>
      </c>
      <c r="AB24" s="2">
        <v>2.29905E-5</v>
      </c>
      <c r="AC24" s="47">
        <v>5529.54</v>
      </c>
      <c r="AD24" s="47">
        <v>253.86</v>
      </c>
      <c r="AE24" s="47">
        <v>22.9</v>
      </c>
      <c r="AF24" s="47">
        <v>0</v>
      </c>
      <c r="AG24" s="47">
        <v>-0.33316000000000001</v>
      </c>
      <c r="AH24" s="47">
        <v>9.6193299999999997</v>
      </c>
      <c r="AI24" s="47">
        <v>4.5528899999999997</v>
      </c>
      <c r="AJ24" s="2">
        <v>4.9523700000000002E-5</v>
      </c>
      <c r="AK24" s="47">
        <v>4144.75</v>
      </c>
      <c r="AL24" s="47">
        <v>264.65300000000002</v>
      </c>
      <c r="AM24" s="47">
        <v>31.5</v>
      </c>
      <c r="AN24" s="47">
        <v>0</v>
      </c>
      <c r="AO24" s="47">
        <v>0.14738699999999999</v>
      </c>
      <c r="AP24" s="47">
        <v>9.4093300000000006</v>
      </c>
      <c r="AQ24" s="47">
        <v>9.4490300000000005</v>
      </c>
      <c r="AR24" s="2">
        <v>9.2635399999999997E-5</v>
      </c>
      <c r="AS24" s="47">
        <v>2933</v>
      </c>
      <c r="AT24" s="47">
        <v>271.77199999999999</v>
      </c>
      <c r="AU24" s="47">
        <v>61.4</v>
      </c>
      <c r="AV24" s="47">
        <v>0</v>
      </c>
      <c r="AW24" s="47">
        <v>0.66419300000000003</v>
      </c>
      <c r="AX24" s="47">
        <v>8.0758700000000001</v>
      </c>
      <c r="AY24" s="47">
        <v>11.4703</v>
      </c>
      <c r="AZ24" s="2">
        <v>7.6545999999999995E-5</v>
      </c>
      <c r="BA24" s="47">
        <v>1361.18</v>
      </c>
      <c r="BB24" s="47">
        <v>281.26</v>
      </c>
      <c r="BC24" s="47">
        <v>54.4</v>
      </c>
      <c r="BD24" s="47">
        <v>0</v>
      </c>
      <c r="BE24" s="47">
        <v>0.60915600000000003</v>
      </c>
      <c r="BF24" s="47">
        <v>6.2406699999999997</v>
      </c>
      <c r="BG24" s="47">
        <v>12.9415</v>
      </c>
      <c r="BH24" s="2">
        <v>4.6726900000000001E-5</v>
      </c>
      <c r="BI24" s="47">
        <v>657.02700000000004</v>
      </c>
      <c r="BJ24" s="47">
        <v>285.65100000000001</v>
      </c>
      <c r="BK24" s="47">
        <v>62.3</v>
      </c>
      <c r="BL24" s="47">
        <v>0</v>
      </c>
      <c r="BM24" s="47">
        <v>0.360315</v>
      </c>
      <c r="BN24" s="47">
        <v>8.0918500000000009</v>
      </c>
      <c r="BO24" s="47">
        <v>14.335100000000001</v>
      </c>
      <c r="BP24" s="47">
        <v>1.4250999999999999E-4</v>
      </c>
      <c r="BQ24" s="47">
        <v>432.71300000000002</v>
      </c>
      <c r="BR24" s="47">
        <v>286.79000000000002</v>
      </c>
      <c r="BS24" s="47">
        <v>75.099999999999994</v>
      </c>
      <c r="BT24" s="47">
        <v>0</v>
      </c>
      <c r="BU24" s="47">
        <v>0.32600299999999999</v>
      </c>
      <c r="BV24" s="47">
        <v>6.6895600000000002</v>
      </c>
      <c r="BW24" s="47">
        <v>12.6395</v>
      </c>
      <c r="BX24" s="47">
        <v>1.2794E-4</v>
      </c>
      <c r="BY24" s="47">
        <v>3</v>
      </c>
      <c r="BZ24" s="47">
        <v>212.93899999999999</v>
      </c>
      <c r="CA24" s="47">
        <v>288.49900000000002</v>
      </c>
      <c r="CB24" s="47">
        <v>72</v>
      </c>
      <c r="CC24" s="47">
        <v>0</v>
      </c>
      <c r="CD24" s="47">
        <v>0.32931300000000002</v>
      </c>
      <c r="CE24" s="47">
        <v>5.4023099999999999</v>
      </c>
      <c r="CF24" s="47">
        <v>10.426399999999999</v>
      </c>
      <c r="CG24" s="2">
        <v>8.3531700000000005E-5</v>
      </c>
      <c r="CH24" s="47">
        <v>289.50299999999999</v>
      </c>
      <c r="CI24" s="47">
        <v>72.5</v>
      </c>
      <c r="CJ24" s="47">
        <v>0</v>
      </c>
      <c r="CK24" s="47">
        <v>0.21997800000000001</v>
      </c>
      <c r="CL24" s="47">
        <v>3.0934300000000001</v>
      </c>
      <c r="CM24" s="47">
        <v>6.22051</v>
      </c>
      <c r="CN24" s="47">
        <v>1.14269E-4</v>
      </c>
      <c r="CO24" s="47">
        <v>-2.2930600000000001</v>
      </c>
      <c r="CP24" s="47">
        <v>55.5794</v>
      </c>
      <c r="CQ24" s="47">
        <v>287.12099999999998</v>
      </c>
      <c r="CR24" s="47">
        <v>0</v>
      </c>
      <c r="CS24" s="47">
        <v>53.643700000000003</v>
      </c>
      <c r="CT24" s="47">
        <v>288.738</v>
      </c>
      <c r="CU24" s="47">
        <v>284.28100000000001</v>
      </c>
      <c r="CV24" s="47">
        <v>74.7</v>
      </c>
      <c r="CW24" s="47">
        <v>3.0422699999999998</v>
      </c>
      <c r="CX24" s="47">
        <v>6.1905200000000002</v>
      </c>
      <c r="CY24" s="47">
        <v>-50</v>
      </c>
      <c r="CZ24" s="47">
        <v>0</v>
      </c>
      <c r="DA24" s="47">
        <v>0</v>
      </c>
      <c r="DB24" s="47">
        <v>0</v>
      </c>
      <c r="DC24" s="47">
        <v>0</v>
      </c>
      <c r="DD24" s="47">
        <v>0</v>
      </c>
      <c r="DE24" s="47">
        <v>33</v>
      </c>
      <c r="DF24" s="47">
        <v>0</v>
      </c>
      <c r="DG24" s="47">
        <v>29.5</v>
      </c>
      <c r="DH24" s="47">
        <v>0</v>
      </c>
      <c r="DI24" s="47">
        <v>0</v>
      </c>
      <c r="DJ24" s="47">
        <v>0</v>
      </c>
      <c r="DK24" s="47">
        <v>0</v>
      </c>
      <c r="DL24" s="47">
        <v>0</v>
      </c>
      <c r="DM24" s="47">
        <v>0</v>
      </c>
      <c r="DN24" s="47">
        <v>0</v>
      </c>
      <c r="DO24" s="47">
        <v>0</v>
      </c>
      <c r="DP24" s="47">
        <v>0</v>
      </c>
      <c r="DQ24" s="47">
        <v>0.63137699999999997</v>
      </c>
      <c r="DR24" s="47">
        <v>4</v>
      </c>
      <c r="DS24" s="47">
        <v>-39.818199999999997</v>
      </c>
      <c r="DT24" s="47">
        <v>1</v>
      </c>
      <c r="DU24" s="47">
        <v>3.3</v>
      </c>
      <c r="DV24" s="47">
        <v>98.7</v>
      </c>
      <c r="DW24" s="47">
        <v>0</v>
      </c>
      <c r="DX24" s="47">
        <v>13.1</v>
      </c>
      <c r="DY24" s="47">
        <v>100</v>
      </c>
      <c r="DZ24" s="47">
        <v>-9.9908800000000006</v>
      </c>
      <c r="EA24" s="47">
        <v>2619.6799999999998</v>
      </c>
      <c r="EB24" s="47">
        <v>68.5</v>
      </c>
      <c r="EC24" s="47">
        <v>0</v>
      </c>
      <c r="ED24" s="47">
        <v>24</v>
      </c>
    </row>
    <row r="25" spans="1:134" x14ac:dyDescent="0.3">
      <c r="A25" s="10">
        <v>45255</v>
      </c>
      <c r="B25" s="47">
        <v>99659.199999999997</v>
      </c>
      <c r="C25" s="47">
        <v>24135.3</v>
      </c>
      <c r="D25" s="47">
        <v>12.408799999999999</v>
      </c>
      <c r="E25" s="47">
        <v>11728</v>
      </c>
      <c r="F25" s="47">
        <v>211.346</v>
      </c>
      <c r="G25" s="47">
        <v>31.1</v>
      </c>
      <c r="H25" s="47">
        <v>0</v>
      </c>
      <c r="I25" s="47">
        <v>-1.7149399999999999E-2</v>
      </c>
      <c r="J25" s="47">
        <v>19.740600000000001</v>
      </c>
      <c r="K25" s="47">
        <v>-20.663399999999999</v>
      </c>
      <c r="L25" s="2">
        <v>6.1058999999999999E-5</v>
      </c>
      <c r="M25" s="47">
        <v>9121.86</v>
      </c>
      <c r="N25" s="47">
        <v>230.97900000000001</v>
      </c>
      <c r="O25" s="47">
        <v>49.7</v>
      </c>
      <c r="P25" s="47">
        <v>0</v>
      </c>
      <c r="Q25" s="47">
        <v>0.19353699999999999</v>
      </c>
      <c r="R25" s="47">
        <v>14.095000000000001</v>
      </c>
      <c r="S25" s="47">
        <v>-11.986800000000001</v>
      </c>
      <c r="T25" s="2">
        <v>5.9275499999999999E-5</v>
      </c>
      <c r="U25" s="47">
        <v>7118.24</v>
      </c>
      <c r="V25" s="47">
        <v>242.821</v>
      </c>
      <c r="W25" s="47">
        <v>53.6</v>
      </c>
      <c r="X25" s="47">
        <v>0.1</v>
      </c>
      <c r="Y25" s="47">
        <v>-4.3861299999999999E-2</v>
      </c>
      <c r="Z25" s="47">
        <v>11.217599999999999</v>
      </c>
      <c r="AA25" s="47">
        <v>7.2054499999999999</v>
      </c>
      <c r="AB25" s="2">
        <v>1.9029200000000001E-5</v>
      </c>
      <c r="AC25" s="47">
        <v>5497.58</v>
      </c>
      <c r="AD25" s="47">
        <v>254.08</v>
      </c>
      <c r="AE25" s="47">
        <v>24.8</v>
      </c>
      <c r="AF25" s="47">
        <v>0</v>
      </c>
      <c r="AG25" s="47">
        <v>-0.72135199999999999</v>
      </c>
      <c r="AH25" s="47">
        <v>9.0502599999999997</v>
      </c>
      <c r="AI25" s="47">
        <v>5.3704499999999999</v>
      </c>
      <c r="AJ25" s="47">
        <v>1.0777600000000001E-4</v>
      </c>
      <c r="AK25" s="47">
        <v>4112.54</v>
      </c>
      <c r="AL25" s="47">
        <v>264.755</v>
      </c>
      <c r="AM25" s="47">
        <v>39</v>
      </c>
      <c r="AN25" s="47">
        <v>0</v>
      </c>
      <c r="AO25" s="47">
        <v>-1.04945</v>
      </c>
      <c r="AP25" s="47">
        <v>10.2554</v>
      </c>
      <c r="AQ25" s="47">
        <v>10.520200000000001</v>
      </c>
      <c r="AR25" s="2">
        <v>5.8703599999999998E-5</v>
      </c>
      <c r="AS25" s="47">
        <v>2901.17</v>
      </c>
      <c r="AT25" s="47">
        <v>271.43400000000003</v>
      </c>
      <c r="AU25" s="47">
        <v>64</v>
      </c>
      <c r="AV25" s="47">
        <v>0</v>
      </c>
      <c r="AW25" s="47">
        <v>-0.55774800000000002</v>
      </c>
      <c r="AX25" s="47">
        <v>9.4815299999999993</v>
      </c>
      <c r="AY25" s="47">
        <v>11.349299999999999</v>
      </c>
      <c r="AZ25" s="2">
        <v>8.9783699999999999E-5</v>
      </c>
      <c r="BA25" s="47">
        <v>1331.82</v>
      </c>
      <c r="BB25" s="47">
        <v>280.488</v>
      </c>
      <c r="BC25" s="47">
        <v>60.3</v>
      </c>
      <c r="BD25" s="47">
        <v>0</v>
      </c>
      <c r="BE25" s="47">
        <v>-0.75760099999999997</v>
      </c>
      <c r="BF25" s="47">
        <v>9.7932299999999994</v>
      </c>
      <c r="BG25" s="47">
        <v>11.487500000000001</v>
      </c>
      <c r="BH25" s="47">
        <v>1.5375799999999999E-4</v>
      </c>
      <c r="BI25" s="47">
        <v>629.71600000000001</v>
      </c>
      <c r="BJ25" s="47">
        <v>284.65300000000002</v>
      </c>
      <c r="BK25" s="47">
        <v>81.400000000000006</v>
      </c>
      <c r="BL25" s="47">
        <v>0</v>
      </c>
      <c r="BM25" s="47">
        <v>-0.25220599999999999</v>
      </c>
      <c r="BN25" s="47">
        <v>8.3279499999999995</v>
      </c>
      <c r="BO25" s="47">
        <v>12.715299999999999</v>
      </c>
      <c r="BP25" s="47">
        <v>1.03242E-4</v>
      </c>
      <c r="BQ25" s="47">
        <v>405.714</v>
      </c>
      <c r="BR25" s="47">
        <v>286.57600000000002</v>
      </c>
      <c r="BS25" s="47">
        <v>78.400000000000006</v>
      </c>
      <c r="BT25" s="47">
        <v>0</v>
      </c>
      <c r="BU25" s="47">
        <v>-4.3584499999999998E-2</v>
      </c>
      <c r="BV25" s="47">
        <v>7.1785800000000002</v>
      </c>
      <c r="BW25" s="47">
        <v>11.4436</v>
      </c>
      <c r="BX25" s="2">
        <v>9.8457999999999998E-5</v>
      </c>
      <c r="BY25" s="47">
        <v>3</v>
      </c>
      <c r="BZ25" s="47">
        <v>186.04599999999999</v>
      </c>
      <c r="CA25" s="47">
        <v>288.34500000000003</v>
      </c>
      <c r="CB25" s="47">
        <v>73.7</v>
      </c>
      <c r="CC25" s="47">
        <v>0</v>
      </c>
      <c r="CD25" s="47">
        <v>0.17840600000000001</v>
      </c>
      <c r="CE25" s="47">
        <v>5.6400399999999999</v>
      </c>
      <c r="CF25" s="47">
        <v>9.4499099999999991</v>
      </c>
      <c r="CG25" s="2">
        <v>9.5354700000000004E-5</v>
      </c>
      <c r="CH25" s="47">
        <v>289.303</v>
      </c>
      <c r="CI25" s="47">
        <v>74.400000000000006</v>
      </c>
      <c r="CJ25" s="47">
        <v>0</v>
      </c>
      <c r="CK25" s="47">
        <v>0.193829</v>
      </c>
      <c r="CL25" s="47">
        <v>3.3064200000000001</v>
      </c>
      <c r="CM25" s="47">
        <v>5.8010099999999998</v>
      </c>
      <c r="CN25" s="47">
        <v>1.2243200000000001E-4</v>
      </c>
      <c r="CO25" s="47">
        <v>-28.965199999999999</v>
      </c>
      <c r="CP25" s="47">
        <v>55.5794</v>
      </c>
      <c r="CQ25" s="47">
        <v>286.60000000000002</v>
      </c>
      <c r="CR25" s="47">
        <v>0</v>
      </c>
      <c r="CS25" s="47">
        <v>41.017499999999998</v>
      </c>
      <c r="CT25" s="47">
        <v>288.37700000000001</v>
      </c>
      <c r="CU25" s="47">
        <v>284.27999999999997</v>
      </c>
      <c r="CV25" s="47">
        <v>76.5</v>
      </c>
      <c r="CW25" s="47">
        <v>3.2437499999999999</v>
      </c>
      <c r="CX25" s="47">
        <v>5.7816200000000002</v>
      </c>
      <c r="CY25" s="47">
        <v>-50</v>
      </c>
      <c r="CZ25" s="47">
        <v>0</v>
      </c>
      <c r="DA25" s="47">
        <v>0</v>
      </c>
      <c r="DB25" s="47">
        <v>0</v>
      </c>
      <c r="DC25" s="47">
        <v>0</v>
      </c>
      <c r="DD25" s="47">
        <v>0</v>
      </c>
      <c r="DE25" s="47">
        <v>33</v>
      </c>
      <c r="DF25" s="47">
        <v>0</v>
      </c>
      <c r="DG25" s="47">
        <v>29.5</v>
      </c>
      <c r="DH25" s="47">
        <v>0</v>
      </c>
      <c r="DI25" s="47">
        <v>0</v>
      </c>
      <c r="DJ25" s="47">
        <v>0</v>
      </c>
      <c r="DK25" s="47">
        <v>0</v>
      </c>
      <c r="DL25" s="47">
        <v>0</v>
      </c>
      <c r="DM25" s="47">
        <v>0</v>
      </c>
      <c r="DN25" s="47">
        <v>0</v>
      </c>
      <c r="DO25" s="47">
        <v>0</v>
      </c>
      <c r="DP25" s="47">
        <v>0</v>
      </c>
      <c r="DQ25" s="47">
        <v>0.86464799999999997</v>
      </c>
      <c r="DR25" s="47">
        <v>15</v>
      </c>
      <c r="DS25" s="47">
        <v>-15.3307</v>
      </c>
      <c r="DT25" s="47">
        <v>0</v>
      </c>
      <c r="DU25" s="47">
        <v>1.7</v>
      </c>
      <c r="DV25" s="47">
        <v>95.3</v>
      </c>
      <c r="DW25" s="47">
        <v>0</v>
      </c>
      <c r="DX25" s="47">
        <v>4.3</v>
      </c>
      <c r="DY25" s="47">
        <v>98.7</v>
      </c>
      <c r="DZ25" s="47">
        <v>25.700600000000001</v>
      </c>
      <c r="EA25" s="47">
        <v>2556.48</v>
      </c>
      <c r="EB25" s="47">
        <v>64.900000000000006</v>
      </c>
      <c r="EC25" s="47">
        <v>0</v>
      </c>
      <c r="ED25" s="47">
        <v>25</v>
      </c>
    </row>
    <row r="26" spans="1:134" x14ac:dyDescent="0.3">
      <c r="A26" s="10">
        <v>45255.125</v>
      </c>
      <c r="B26" s="47">
        <v>99390.1</v>
      </c>
      <c r="C26" s="47">
        <v>24135</v>
      </c>
      <c r="D26" s="47">
        <v>10.6007</v>
      </c>
      <c r="E26" s="47">
        <v>11677.4</v>
      </c>
      <c r="F26" s="47">
        <v>212.11799999999999</v>
      </c>
      <c r="G26" s="47">
        <v>32.200000000000003</v>
      </c>
      <c r="H26" s="47">
        <v>0</v>
      </c>
      <c r="I26" s="47">
        <v>0.13067100000000001</v>
      </c>
      <c r="J26" s="47">
        <v>25.980899999999998</v>
      </c>
      <c r="K26" s="47">
        <v>-10.3536</v>
      </c>
      <c r="L26" s="2">
        <v>9.7239100000000002E-5</v>
      </c>
      <c r="M26" s="47">
        <v>9073.2000000000007</v>
      </c>
      <c r="N26" s="47">
        <v>229.80500000000001</v>
      </c>
      <c r="O26" s="47">
        <v>41.4</v>
      </c>
      <c r="P26" s="47">
        <v>0</v>
      </c>
      <c r="Q26" s="47">
        <v>-5.9003899999999998E-2</v>
      </c>
      <c r="R26" s="47">
        <v>20.825199999999999</v>
      </c>
      <c r="S26" s="47">
        <v>-3.9129800000000001</v>
      </c>
      <c r="T26" s="2">
        <v>8.8827199999999995E-5</v>
      </c>
      <c r="U26" s="47">
        <v>7079.94</v>
      </c>
      <c r="V26" s="47">
        <v>242.203</v>
      </c>
      <c r="W26" s="47">
        <v>74</v>
      </c>
      <c r="X26" s="47">
        <v>15.3</v>
      </c>
      <c r="Y26" s="47">
        <v>-0.30960700000000002</v>
      </c>
      <c r="Z26" s="47">
        <v>16.014199999999999</v>
      </c>
      <c r="AA26" s="47">
        <v>7.6388499999999997</v>
      </c>
      <c r="AB26" s="2">
        <v>8.5926000000000004E-5</v>
      </c>
      <c r="AC26" s="47">
        <v>5458.52</v>
      </c>
      <c r="AD26" s="47">
        <v>254.27600000000001</v>
      </c>
      <c r="AE26" s="47">
        <v>25.9</v>
      </c>
      <c r="AF26" s="47">
        <v>0</v>
      </c>
      <c r="AG26" s="47">
        <v>-0.61485199999999995</v>
      </c>
      <c r="AH26" s="47">
        <v>13.2356</v>
      </c>
      <c r="AI26" s="47">
        <v>10.9582</v>
      </c>
      <c r="AJ26" s="2">
        <v>4.5007299999999998E-7</v>
      </c>
      <c r="AK26" s="47">
        <v>4078.02</v>
      </c>
      <c r="AL26" s="47">
        <v>262.45100000000002</v>
      </c>
      <c r="AM26" s="47">
        <v>75.2</v>
      </c>
      <c r="AN26" s="47">
        <v>0.5</v>
      </c>
      <c r="AO26" s="47">
        <v>-1.31697</v>
      </c>
      <c r="AP26" s="47">
        <v>11.0778</v>
      </c>
      <c r="AQ26" s="47">
        <v>9.2075600000000009</v>
      </c>
      <c r="AR26" s="2">
        <v>9.7661500000000007E-5</v>
      </c>
      <c r="AS26" s="47">
        <v>2874.25</v>
      </c>
      <c r="AT26" s="47">
        <v>270.27699999999999</v>
      </c>
      <c r="AU26" s="47">
        <v>74</v>
      </c>
      <c r="AV26" s="47">
        <v>1.5</v>
      </c>
      <c r="AW26" s="47">
        <v>-0.68450200000000005</v>
      </c>
      <c r="AX26" s="47">
        <v>9.0985099999999992</v>
      </c>
      <c r="AY26" s="47">
        <v>7.1700600000000003</v>
      </c>
      <c r="AZ26" s="47">
        <v>1.96541E-4</v>
      </c>
      <c r="BA26" s="47">
        <v>1307.3</v>
      </c>
      <c r="BB26" s="47">
        <v>280.149</v>
      </c>
      <c r="BC26" s="47">
        <v>54.8</v>
      </c>
      <c r="BD26" s="47">
        <v>0</v>
      </c>
      <c r="BE26" s="47">
        <v>1.24299</v>
      </c>
      <c r="BF26" s="47">
        <v>8.9182600000000001</v>
      </c>
      <c r="BG26" s="47">
        <v>8.1770899999999997</v>
      </c>
      <c r="BH26" s="2">
        <v>-5.67979E-5</v>
      </c>
      <c r="BI26" s="47">
        <v>605.822</v>
      </c>
      <c r="BJ26" s="47">
        <v>284.71199999999999</v>
      </c>
      <c r="BK26" s="47">
        <v>69.099999999999994</v>
      </c>
      <c r="BL26" s="47">
        <v>0</v>
      </c>
      <c r="BM26" s="47">
        <v>0.42293799999999998</v>
      </c>
      <c r="BN26" s="47">
        <v>7.76797</v>
      </c>
      <c r="BO26" s="47">
        <v>7.8153100000000002</v>
      </c>
      <c r="BP26" s="47">
        <v>2.49263E-4</v>
      </c>
      <c r="BQ26" s="47">
        <v>382.04899999999998</v>
      </c>
      <c r="BR26" s="47">
        <v>286.38200000000001</v>
      </c>
      <c r="BS26" s="47">
        <v>73.2</v>
      </c>
      <c r="BT26" s="47">
        <v>0</v>
      </c>
      <c r="BU26" s="47">
        <v>0.362373</v>
      </c>
      <c r="BV26" s="47">
        <v>7.6816000000000004</v>
      </c>
      <c r="BW26" s="47">
        <v>8.8144100000000005</v>
      </c>
      <c r="BX26" s="47">
        <v>2.3852500000000001E-4</v>
      </c>
      <c r="BY26" s="47">
        <v>3</v>
      </c>
      <c r="BZ26" s="47">
        <v>162.642</v>
      </c>
      <c r="CA26" s="47">
        <v>287.93</v>
      </c>
      <c r="CB26" s="47">
        <v>71.099999999999994</v>
      </c>
      <c r="CC26" s="47">
        <v>0</v>
      </c>
      <c r="CD26" s="47">
        <v>0.29971199999999998</v>
      </c>
      <c r="CE26" s="47">
        <v>5.7679999999999998</v>
      </c>
      <c r="CF26" s="47">
        <v>7.6695399999999996</v>
      </c>
      <c r="CG26" s="47">
        <v>1.8472700000000001E-4</v>
      </c>
      <c r="CH26" s="47">
        <v>288.63099999999997</v>
      </c>
      <c r="CI26" s="47">
        <v>73.8</v>
      </c>
      <c r="CJ26" s="47">
        <v>0</v>
      </c>
      <c r="CK26" s="47">
        <v>0.18886</v>
      </c>
      <c r="CL26" s="47">
        <v>3.18181</v>
      </c>
      <c r="CM26" s="47">
        <v>4.7580799999999996</v>
      </c>
      <c r="CN26" s="47">
        <v>2.0485600000000001E-4</v>
      </c>
      <c r="CO26" s="47">
        <v>-51.783799999999999</v>
      </c>
      <c r="CP26" s="47">
        <v>55.5794</v>
      </c>
      <c r="CQ26" s="47">
        <v>285.71199999999999</v>
      </c>
      <c r="CR26" s="47">
        <v>0</v>
      </c>
      <c r="CS26" s="47">
        <v>35.218899999999998</v>
      </c>
      <c r="CT26" s="47">
        <v>287.50200000000001</v>
      </c>
      <c r="CU26" s="47">
        <v>283.36700000000002</v>
      </c>
      <c r="CV26" s="47">
        <v>76.099999999999994</v>
      </c>
      <c r="CW26" s="47">
        <v>3.1307200000000002</v>
      </c>
      <c r="CX26" s="47">
        <v>4.7899700000000003</v>
      </c>
      <c r="CY26" s="47">
        <v>-50</v>
      </c>
      <c r="CZ26" s="47">
        <v>0</v>
      </c>
      <c r="DA26" s="47">
        <v>0</v>
      </c>
      <c r="DB26" s="47">
        <v>0</v>
      </c>
      <c r="DC26" s="47">
        <v>0</v>
      </c>
      <c r="DD26" s="47">
        <v>0</v>
      </c>
      <c r="DE26" s="47">
        <v>33</v>
      </c>
      <c r="DF26" s="47">
        <v>0</v>
      </c>
      <c r="DG26" s="47">
        <v>29.5</v>
      </c>
      <c r="DH26" s="47">
        <v>0</v>
      </c>
      <c r="DI26" s="47">
        <v>0</v>
      </c>
      <c r="DJ26" s="47">
        <v>0</v>
      </c>
      <c r="DK26" s="47">
        <v>0</v>
      </c>
      <c r="DL26" s="47">
        <v>0</v>
      </c>
      <c r="DM26" s="47">
        <v>0</v>
      </c>
      <c r="DN26" s="47">
        <v>0</v>
      </c>
      <c r="DO26" s="47">
        <v>0</v>
      </c>
      <c r="DP26" s="47">
        <v>0</v>
      </c>
      <c r="DQ26" s="47">
        <v>2.3873500000000001</v>
      </c>
      <c r="DR26" s="47">
        <v>1</v>
      </c>
      <c r="DS26" s="47">
        <v>-4.3250500000000001</v>
      </c>
      <c r="DT26" s="47">
        <v>5</v>
      </c>
      <c r="DU26" s="47">
        <v>1.3</v>
      </c>
      <c r="DV26" s="47">
        <v>100</v>
      </c>
      <c r="DW26" s="47">
        <v>1.3</v>
      </c>
      <c r="DX26" s="47">
        <v>99.6</v>
      </c>
      <c r="DY26" s="47">
        <v>100</v>
      </c>
      <c r="DZ26" s="47">
        <v>60.235999999999997</v>
      </c>
      <c r="EA26" s="47">
        <v>2386.7199999999998</v>
      </c>
      <c r="EB26" s="47">
        <v>66.900000000000006</v>
      </c>
      <c r="EC26" s="47">
        <v>0</v>
      </c>
      <c r="ED26" s="47">
        <v>26</v>
      </c>
    </row>
    <row r="27" spans="1:134" x14ac:dyDescent="0.3">
      <c r="A27" s="10">
        <v>45255.25</v>
      </c>
      <c r="B27" s="47">
        <v>99112.5</v>
      </c>
      <c r="C27" s="47">
        <v>24135.200000000001</v>
      </c>
      <c r="D27" s="47">
        <v>7.8021700000000003</v>
      </c>
      <c r="E27" s="47">
        <v>11630.1</v>
      </c>
      <c r="F27" s="47">
        <v>214.983</v>
      </c>
      <c r="G27" s="47">
        <v>20.6</v>
      </c>
      <c r="H27" s="47">
        <v>0</v>
      </c>
      <c r="I27" s="47">
        <v>-8.0591800000000005E-2</v>
      </c>
      <c r="J27" s="47">
        <v>26.468399999999999</v>
      </c>
      <c r="K27" s="47">
        <v>-3.1100699999999999</v>
      </c>
      <c r="L27" s="47">
        <v>1.6197999999999999E-4</v>
      </c>
      <c r="M27" s="47">
        <v>9029.06</v>
      </c>
      <c r="N27" s="47">
        <v>228.08600000000001</v>
      </c>
      <c r="O27" s="47">
        <v>41.3</v>
      </c>
      <c r="P27" s="47">
        <v>0.4</v>
      </c>
      <c r="Q27" s="47">
        <v>-0.78139700000000001</v>
      </c>
      <c r="R27" s="47">
        <v>18.933299999999999</v>
      </c>
      <c r="S27" s="47">
        <v>4.6265599999999996</v>
      </c>
      <c r="T27" s="2">
        <v>3.9194099999999998E-5</v>
      </c>
      <c r="U27" s="47">
        <v>7042.35</v>
      </c>
      <c r="V27" s="47">
        <v>242.315</v>
      </c>
      <c r="W27" s="47">
        <v>99.9</v>
      </c>
      <c r="X27" s="47">
        <v>96.3</v>
      </c>
      <c r="Y27" s="47">
        <v>0.61606099999999997</v>
      </c>
      <c r="Z27" s="47">
        <v>18.304300000000001</v>
      </c>
      <c r="AA27" s="47">
        <v>12.675599999999999</v>
      </c>
      <c r="AB27" s="2">
        <v>-3.6340299999999998E-6</v>
      </c>
      <c r="AC27" s="47">
        <v>5426.92</v>
      </c>
      <c r="AD27" s="47">
        <v>253.50899999999999</v>
      </c>
      <c r="AE27" s="47">
        <v>39.200000000000003</v>
      </c>
      <c r="AF27" s="47">
        <v>0</v>
      </c>
      <c r="AG27" s="47">
        <v>0.53201600000000004</v>
      </c>
      <c r="AH27" s="47">
        <v>13.6929</v>
      </c>
      <c r="AI27" s="47">
        <v>14.059799999999999</v>
      </c>
      <c r="AJ27" s="2">
        <v>6.0942300000000001E-5</v>
      </c>
      <c r="AK27" s="47">
        <v>4047.85</v>
      </c>
      <c r="AL27" s="47">
        <v>262.67</v>
      </c>
      <c r="AM27" s="47">
        <v>66.8</v>
      </c>
      <c r="AN27" s="47">
        <v>0.1</v>
      </c>
      <c r="AO27" s="47">
        <v>-0.15196499999999999</v>
      </c>
      <c r="AP27" s="47">
        <v>10.013299999999999</v>
      </c>
      <c r="AQ27" s="47">
        <v>10.9994</v>
      </c>
      <c r="AR27" s="47">
        <v>1.7096099999999999E-4</v>
      </c>
      <c r="AS27" s="47">
        <v>2846.3</v>
      </c>
      <c r="AT27" s="47">
        <v>269.28699999999998</v>
      </c>
      <c r="AU27" s="47">
        <v>82.8</v>
      </c>
      <c r="AV27" s="47">
        <v>5</v>
      </c>
      <c r="AW27" s="47">
        <v>0.33388699999999999</v>
      </c>
      <c r="AX27" s="47">
        <v>5.1559900000000001</v>
      </c>
      <c r="AY27" s="47">
        <v>6.4224399999999999</v>
      </c>
      <c r="AZ27" s="47">
        <v>1.3595100000000001E-4</v>
      </c>
      <c r="BA27" s="47">
        <v>1282.79</v>
      </c>
      <c r="BB27" s="47">
        <v>279.548</v>
      </c>
      <c r="BC27" s="47">
        <v>69.2</v>
      </c>
      <c r="BD27" s="47">
        <v>0</v>
      </c>
      <c r="BE27" s="47">
        <v>0.47533399999999998</v>
      </c>
      <c r="BF27" s="47">
        <v>7.1798900000000003</v>
      </c>
      <c r="BG27" s="47">
        <v>8.5259</v>
      </c>
      <c r="BH27" s="2">
        <v>-8.3240500000000004E-5</v>
      </c>
      <c r="BI27" s="47">
        <v>581.83799999999997</v>
      </c>
      <c r="BJ27" s="47">
        <v>284.60500000000002</v>
      </c>
      <c r="BK27" s="47">
        <v>74.099999999999994</v>
      </c>
      <c r="BL27" s="47">
        <v>0</v>
      </c>
      <c r="BM27" s="47">
        <v>0.28827999999999998</v>
      </c>
      <c r="BN27" s="47">
        <v>4.4118899999999996</v>
      </c>
      <c r="BO27" s="47">
        <v>6.6745900000000002</v>
      </c>
      <c r="BP27" s="47">
        <v>1.5286999999999999E-4</v>
      </c>
      <c r="BQ27" s="47">
        <v>357.99799999999999</v>
      </c>
      <c r="BR27" s="47">
        <v>286.52600000000001</v>
      </c>
      <c r="BS27" s="47">
        <v>70.900000000000006</v>
      </c>
      <c r="BT27" s="47">
        <v>0</v>
      </c>
      <c r="BU27" s="47">
        <v>0.27306200000000003</v>
      </c>
      <c r="BV27" s="47">
        <v>4.4876399999999999</v>
      </c>
      <c r="BW27" s="47">
        <v>7.1361999999999997</v>
      </c>
      <c r="BX27" s="47">
        <v>2.25503E-4</v>
      </c>
      <c r="BY27" s="47">
        <v>4</v>
      </c>
      <c r="BZ27" s="47">
        <v>138.57400000000001</v>
      </c>
      <c r="CA27" s="47">
        <v>287.61500000000001</v>
      </c>
      <c r="CB27" s="47">
        <v>70.400000000000006</v>
      </c>
      <c r="CC27" s="47">
        <v>0</v>
      </c>
      <c r="CD27" s="47">
        <v>0.231846</v>
      </c>
      <c r="CE27" s="47">
        <v>2.9284599999999998</v>
      </c>
      <c r="CF27" s="47">
        <v>6.3626300000000002</v>
      </c>
      <c r="CG27" s="47">
        <v>1.48808E-4</v>
      </c>
      <c r="CH27" s="47">
        <v>287.95400000000001</v>
      </c>
      <c r="CI27" s="47">
        <v>75.5</v>
      </c>
      <c r="CJ27" s="47">
        <v>0</v>
      </c>
      <c r="CK27" s="47">
        <v>0.13455900000000001</v>
      </c>
      <c r="CL27" s="47">
        <v>1.1533899999999999</v>
      </c>
      <c r="CM27" s="47">
        <v>3.68832</v>
      </c>
      <c r="CN27" s="47">
        <v>1.55649E-4</v>
      </c>
      <c r="CO27" s="47">
        <v>-75.205399999999997</v>
      </c>
      <c r="CP27" s="47">
        <v>55.5794</v>
      </c>
      <c r="CQ27" s="47">
        <v>285.24700000000001</v>
      </c>
      <c r="CR27" s="47">
        <v>0</v>
      </c>
      <c r="CS27" s="47">
        <v>27.751899999999999</v>
      </c>
      <c r="CT27" s="47">
        <v>286.67500000000001</v>
      </c>
      <c r="CU27" s="47">
        <v>283</v>
      </c>
      <c r="CV27" s="47">
        <v>78.099999999999994</v>
      </c>
      <c r="CW27" s="47">
        <v>1.10873</v>
      </c>
      <c r="CX27" s="47">
        <v>3.7299699999999998</v>
      </c>
      <c r="CY27" s="47">
        <v>-50</v>
      </c>
      <c r="CZ27" s="47">
        <v>0</v>
      </c>
      <c r="DA27" s="47">
        <v>0</v>
      </c>
      <c r="DB27" s="47">
        <v>0</v>
      </c>
      <c r="DC27" s="47">
        <v>0</v>
      </c>
      <c r="DD27" s="47">
        <v>0</v>
      </c>
      <c r="DE27" s="47">
        <v>33</v>
      </c>
      <c r="DF27" s="47">
        <v>0</v>
      </c>
      <c r="DG27" s="47">
        <v>29.5</v>
      </c>
      <c r="DH27" s="47">
        <v>0</v>
      </c>
      <c r="DI27" s="47">
        <v>0</v>
      </c>
      <c r="DJ27" s="47">
        <v>0</v>
      </c>
      <c r="DK27" s="47">
        <v>0</v>
      </c>
      <c r="DL27" s="47">
        <v>0</v>
      </c>
      <c r="DM27" s="47">
        <v>0</v>
      </c>
      <c r="DN27" s="47">
        <v>0</v>
      </c>
      <c r="DO27" s="47">
        <v>0</v>
      </c>
      <c r="DP27" s="47">
        <v>715</v>
      </c>
      <c r="DQ27" s="47">
        <v>2.3003800000000001</v>
      </c>
      <c r="DR27" s="47">
        <v>14</v>
      </c>
      <c r="DS27" s="47">
        <v>-32.220199999999998</v>
      </c>
      <c r="DT27" s="47">
        <v>6</v>
      </c>
      <c r="DU27" s="47">
        <v>4.9000000000000004</v>
      </c>
      <c r="DV27" s="47">
        <v>100</v>
      </c>
      <c r="DW27" s="47">
        <v>27.1</v>
      </c>
      <c r="DX27" s="47">
        <v>83.3</v>
      </c>
      <c r="DY27" s="47">
        <v>100</v>
      </c>
      <c r="DZ27" s="47">
        <v>39.217799999999997</v>
      </c>
      <c r="EA27" s="47">
        <v>2286.56</v>
      </c>
      <c r="EB27" s="47">
        <v>71.900000000000006</v>
      </c>
      <c r="EC27" s="47">
        <v>0</v>
      </c>
      <c r="ED27" s="47">
        <v>27</v>
      </c>
    </row>
    <row r="28" spans="1:134" x14ac:dyDescent="0.3">
      <c r="A28" s="10">
        <v>45255.375</v>
      </c>
      <c r="B28" s="47">
        <v>98758.6</v>
      </c>
      <c r="C28" s="47">
        <v>20132.099999999999</v>
      </c>
      <c r="D28" s="47">
        <v>9.6001700000000003</v>
      </c>
      <c r="E28" s="47">
        <v>11589.4</v>
      </c>
      <c r="F28" s="47">
        <v>218.04599999999999</v>
      </c>
      <c r="G28" s="47">
        <v>10.7</v>
      </c>
      <c r="H28" s="47">
        <v>0</v>
      </c>
      <c r="I28" s="47">
        <v>9.2402400000000003E-3</v>
      </c>
      <c r="J28" s="47">
        <v>26.4696</v>
      </c>
      <c r="K28" s="47">
        <v>2.3173900000000001</v>
      </c>
      <c r="L28" s="47">
        <v>1.96751E-4</v>
      </c>
      <c r="M28" s="47">
        <v>8976.98</v>
      </c>
      <c r="N28" s="47">
        <v>225.40299999999999</v>
      </c>
      <c r="O28" s="47">
        <v>99.2</v>
      </c>
      <c r="P28" s="47">
        <v>87</v>
      </c>
      <c r="Q28" s="47">
        <v>-0.12269099999999999</v>
      </c>
      <c r="R28" s="47">
        <v>24.5413</v>
      </c>
      <c r="S28" s="47">
        <v>13.4666</v>
      </c>
      <c r="T28" s="47">
        <v>1.1274599999999999E-4</v>
      </c>
      <c r="U28" s="47">
        <v>7011.84</v>
      </c>
      <c r="V28" s="47">
        <v>241.565</v>
      </c>
      <c r="W28" s="47">
        <v>100</v>
      </c>
      <c r="X28" s="47">
        <v>100</v>
      </c>
      <c r="Y28" s="47">
        <v>-0.85349799999999998</v>
      </c>
      <c r="Z28" s="47">
        <v>18.623100000000001</v>
      </c>
      <c r="AA28" s="47">
        <v>11.567</v>
      </c>
      <c r="AB28" s="2">
        <v>9.7737800000000005E-5</v>
      </c>
      <c r="AC28" s="47">
        <v>5394.53</v>
      </c>
      <c r="AD28" s="47">
        <v>252.53200000000001</v>
      </c>
      <c r="AE28" s="47">
        <v>86.4</v>
      </c>
      <c r="AF28" s="47">
        <v>24.2</v>
      </c>
      <c r="AG28" s="47">
        <v>-1.18127</v>
      </c>
      <c r="AH28" s="47">
        <v>16.090699999999998</v>
      </c>
      <c r="AI28" s="47">
        <v>16.684999999999999</v>
      </c>
      <c r="AJ28" s="47">
        <v>1.19385E-4</v>
      </c>
      <c r="AK28" s="47">
        <v>4017.14</v>
      </c>
      <c r="AL28" s="47">
        <v>262.56</v>
      </c>
      <c r="AM28" s="47">
        <v>32</v>
      </c>
      <c r="AN28" s="47">
        <v>0</v>
      </c>
      <c r="AO28" s="47">
        <v>-1.2060500000000001</v>
      </c>
      <c r="AP28" s="47">
        <v>11.169499999999999</v>
      </c>
      <c r="AQ28" s="47">
        <v>12.164999999999999</v>
      </c>
      <c r="AR28" s="47">
        <v>2.3421100000000001E-4</v>
      </c>
      <c r="AS28" s="47">
        <v>2816.01</v>
      </c>
      <c r="AT28" s="47">
        <v>269.46800000000002</v>
      </c>
      <c r="AU28" s="47">
        <v>55.9</v>
      </c>
      <c r="AV28" s="47">
        <v>0</v>
      </c>
      <c r="AW28" s="47">
        <v>-0.61252499999999999</v>
      </c>
      <c r="AX28" s="47">
        <v>5.1709800000000001</v>
      </c>
      <c r="AY28" s="47">
        <v>10.7789</v>
      </c>
      <c r="AZ28" s="2">
        <v>8.9107300000000007E-5</v>
      </c>
      <c r="BA28" s="47">
        <v>1253.8599999999999</v>
      </c>
      <c r="BB28" s="47">
        <v>279.87900000000002</v>
      </c>
      <c r="BC28" s="47">
        <v>63.7</v>
      </c>
      <c r="BD28" s="47">
        <v>0</v>
      </c>
      <c r="BE28" s="47">
        <v>-0.30730600000000002</v>
      </c>
      <c r="BF28" s="47">
        <v>3.8349600000000001</v>
      </c>
      <c r="BG28" s="47">
        <v>8.7611100000000004</v>
      </c>
      <c r="BH28" s="2">
        <v>-8.2765599999999999E-5</v>
      </c>
      <c r="BI28" s="47">
        <v>552.91399999999999</v>
      </c>
      <c r="BJ28" s="47">
        <v>284.63799999999998</v>
      </c>
      <c r="BK28" s="47">
        <v>75.900000000000006</v>
      </c>
      <c r="BL28" s="47">
        <v>0</v>
      </c>
      <c r="BM28" s="47">
        <v>0.38693699999999998</v>
      </c>
      <c r="BN28" s="47">
        <v>3.9618699999999998</v>
      </c>
      <c r="BO28" s="47">
        <v>12.7288</v>
      </c>
      <c r="BP28" s="47">
        <v>1.8615999999999999E-4</v>
      </c>
      <c r="BQ28" s="47">
        <v>328.928</v>
      </c>
      <c r="BR28" s="47">
        <v>286.798</v>
      </c>
      <c r="BS28" s="47">
        <v>69.2</v>
      </c>
      <c r="BT28" s="47">
        <v>0</v>
      </c>
      <c r="BU28" s="47">
        <v>0.375274</v>
      </c>
      <c r="BV28" s="47">
        <v>3.6394000000000002</v>
      </c>
      <c r="BW28" s="47">
        <v>11.863300000000001</v>
      </c>
      <c r="BX28" s="47">
        <v>1.78066E-4</v>
      </c>
      <c r="BY28" s="47">
        <v>4</v>
      </c>
      <c r="BZ28" s="47">
        <v>109.081</v>
      </c>
      <c r="CA28" s="47">
        <v>288.96899999999999</v>
      </c>
      <c r="CB28" s="47">
        <v>63.6</v>
      </c>
      <c r="CC28" s="47">
        <v>0</v>
      </c>
      <c r="CD28" s="47">
        <v>0.30844199999999999</v>
      </c>
      <c r="CE28" s="47">
        <v>2.7966500000000001</v>
      </c>
      <c r="CF28" s="47">
        <v>9.4748699999999992</v>
      </c>
      <c r="CG28" s="47">
        <v>1.62282E-4</v>
      </c>
      <c r="CH28" s="47">
        <v>290.50200000000001</v>
      </c>
      <c r="CI28" s="47">
        <v>63.9</v>
      </c>
      <c r="CJ28" s="47">
        <v>0</v>
      </c>
      <c r="CK28" s="47">
        <v>0.23378199999999999</v>
      </c>
      <c r="CL28" s="47">
        <v>2.1277699999999999</v>
      </c>
      <c r="CM28" s="47">
        <v>7.2887000000000004</v>
      </c>
      <c r="CN28" s="47">
        <v>1.8097299999999999E-4</v>
      </c>
      <c r="CO28" s="47">
        <v>-106.303</v>
      </c>
      <c r="CP28" s="47">
        <v>55.5794</v>
      </c>
      <c r="CQ28" s="47">
        <v>289.77800000000002</v>
      </c>
      <c r="CR28" s="47">
        <v>0</v>
      </c>
      <c r="CS28" s="47">
        <v>166.86</v>
      </c>
      <c r="CT28" s="47">
        <v>289.56299999999999</v>
      </c>
      <c r="CU28" s="47">
        <v>282.93299999999999</v>
      </c>
      <c r="CV28" s="47">
        <v>64.8</v>
      </c>
      <c r="CW28" s="47">
        <v>2.0737999999999999</v>
      </c>
      <c r="CX28" s="47">
        <v>7.2512800000000004</v>
      </c>
      <c r="CY28" s="47">
        <v>-36.700000000000003</v>
      </c>
      <c r="CZ28" s="2">
        <v>6.3360000000000003E-5</v>
      </c>
      <c r="DA28" s="2">
        <v>6.3200000000000005E-5</v>
      </c>
      <c r="DB28" s="2">
        <v>2.3599999999999999E-6</v>
      </c>
      <c r="DC28" s="2">
        <v>2.3999999999999999E-6</v>
      </c>
      <c r="DD28" s="47">
        <v>6.25E-2</v>
      </c>
      <c r="DE28" s="47">
        <v>33.0625</v>
      </c>
      <c r="DF28" s="47">
        <v>6.25E-2</v>
      </c>
      <c r="DG28" s="47">
        <v>29.5</v>
      </c>
      <c r="DH28" s="47">
        <v>0</v>
      </c>
      <c r="DI28" s="47">
        <v>0</v>
      </c>
      <c r="DJ28" s="47">
        <v>0</v>
      </c>
      <c r="DK28" s="47">
        <v>0</v>
      </c>
      <c r="DL28" s="47">
        <v>0</v>
      </c>
      <c r="DM28" s="47">
        <v>0</v>
      </c>
      <c r="DN28" s="47">
        <v>0</v>
      </c>
      <c r="DO28" s="47">
        <v>0</v>
      </c>
      <c r="DP28" s="47">
        <v>10800</v>
      </c>
      <c r="DQ28" s="47">
        <v>-0.22703799999999999</v>
      </c>
      <c r="DR28" s="47">
        <v>106</v>
      </c>
      <c r="DS28" s="47">
        <v>-11.0015</v>
      </c>
      <c r="DT28" s="47">
        <v>4.8</v>
      </c>
      <c r="DU28" s="47">
        <v>1.7</v>
      </c>
      <c r="DV28" s="47">
        <v>100</v>
      </c>
      <c r="DW28" s="47">
        <v>99.5</v>
      </c>
      <c r="DX28" s="47">
        <v>100</v>
      </c>
      <c r="DY28" s="47">
        <v>100</v>
      </c>
      <c r="DZ28" s="47">
        <v>33.127600000000001</v>
      </c>
      <c r="EA28" s="47">
        <v>2160.48</v>
      </c>
      <c r="EB28" s="47">
        <v>75.2</v>
      </c>
      <c r="EC28" s="47">
        <v>0</v>
      </c>
      <c r="ED28" s="47">
        <v>28</v>
      </c>
    </row>
    <row r="29" spans="1:134" x14ac:dyDescent="0.3">
      <c r="A29" s="10">
        <v>45255.5</v>
      </c>
      <c r="B29" s="47">
        <v>98345.600000000006</v>
      </c>
      <c r="C29" s="47">
        <v>20195</v>
      </c>
      <c r="D29" s="47">
        <v>8.8007000000000009</v>
      </c>
      <c r="E29" s="47">
        <v>11544.9</v>
      </c>
      <c r="F29" s="47">
        <v>218.32300000000001</v>
      </c>
      <c r="G29" s="47">
        <v>9.3000000000000007</v>
      </c>
      <c r="H29" s="47">
        <v>0</v>
      </c>
      <c r="I29" s="47">
        <v>-0.268233</v>
      </c>
      <c r="J29" s="47">
        <v>33.100499999999997</v>
      </c>
      <c r="K29" s="47">
        <v>2.5948099999999998</v>
      </c>
      <c r="L29" s="47">
        <v>1.99817E-4</v>
      </c>
      <c r="M29" s="47">
        <v>8918.68</v>
      </c>
      <c r="N29" s="47">
        <v>225.98500000000001</v>
      </c>
      <c r="O29" s="47">
        <v>12.5</v>
      </c>
      <c r="P29" s="47">
        <v>0</v>
      </c>
      <c r="Q29" s="47">
        <v>-0.158416</v>
      </c>
      <c r="R29" s="47">
        <v>19.1831</v>
      </c>
      <c r="S29" s="47">
        <v>14.132199999999999</v>
      </c>
      <c r="T29" s="47">
        <v>2.8600000000000001E-4</v>
      </c>
      <c r="U29" s="47">
        <v>6956.28</v>
      </c>
      <c r="V29" s="47">
        <v>240.208</v>
      </c>
      <c r="W29" s="47">
        <v>58.8</v>
      </c>
      <c r="X29" s="47">
        <v>0</v>
      </c>
      <c r="Y29" s="47">
        <v>0.109182</v>
      </c>
      <c r="Z29" s="47">
        <v>10.052099999999999</v>
      </c>
      <c r="AA29" s="47">
        <v>20.2059</v>
      </c>
      <c r="AB29" s="2">
        <v>8.7204800000000002E-5</v>
      </c>
      <c r="AC29" s="47">
        <v>5344.88</v>
      </c>
      <c r="AD29" s="47">
        <v>252.577</v>
      </c>
      <c r="AE29" s="47">
        <v>98.7</v>
      </c>
      <c r="AF29" s="47">
        <v>69.599999999999994</v>
      </c>
      <c r="AG29" s="47">
        <v>3.63203E-2</v>
      </c>
      <c r="AH29" s="47">
        <v>9.9522499999999994</v>
      </c>
      <c r="AI29" s="47">
        <v>19.4025</v>
      </c>
      <c r="AJ29" s="47">
        <v>1.2216500000000001E-4</v>
      </c>
      <c r="AK29" s="47">
        <v>3971.91</v>
      </c>
      <c r="AL29" s="47">
        <v>261.637</v>
      </c>
      <c r="AM29" s="47">
        <v>99.6</v>
      </c>
      <c r="AN29" s="47">
        <v>95.5</v>
      </c>
      <c r="AO29" s="47">
        <v>-0.42139100000000002</v>
      </c>
      <c r="AP29" s="47">
        <v>6.7638699999999998</v>
      </c>
      <c r="AQ29" s="47">
        <v>16.6296</v>
      </c>
      <c r="AR29" s="2">
        <v>-1.5858999999999998E-5</v>
      </c>
      <c r="AS29" s="47">
        <v>2771.29</v>
      </c>
      <c r="AT29" s="47">
        <v>269.43799999999999</v>
      </c>
      <c r="AU29" s="47">
        <v>98.8</v>
      </c>
      <c r="AV29" s="47">
        <v>88.2</v>
      </c>
      <c r="AW29" s="47">
        <v>-1.0318799999999999</v>
      </c>
      <c r="AX29" s="47">
        <v>6.5805899999999999</v>
      </c>
      <c r="AY29" s="47">
        <v>15.9306</v>
      </c>
      <c r="AZ29" s="47">
        <v>1.56143E-4</v>
      </c>
      <c r="BA29" s="47">
        <v>1212.17</v>
      </c>
      <c r="BB29" s="47">
        <v>278.80500000000001</v>
      </c>
      <c r="BC29" s="47">
        <v>86.5</v>
      </c>
      <c r="BD29" s="47">
        <v>9.1999999999999993</v>
      </c>
      <c r="BE29" s="47">
        <v>-1.4279500000000001</v>
      </c>
      <c r="BF29" s="47">
        <v>5.98407</v>
      </c>
      <c r="BG29" s="47">
        <v>11.432</v>
      </c>
      <c r="BH29" s="47">
        <v>2.46109E-4</v>
      </c>
      <c r="BI29" s="47">
        <v>513.91300000000001</v>
      </c>
      <c r="BJ29" s="47">
        <v>283.07799999999997</v>
      </c>
      <c r="BK29" s="47">
        <v>88.1</v>
      </c>
      <c r="BL29" s="47">
        <v>5.9</v>
      </c>
      <c r="BM29" s="47">
        <v>-0.69689699999999999</v>
      </c>
      <c r="BN29" s="47">
        <v>9.0839499999999997</v>
      </c>
      <c r="BO29" s="47">
        <v>2.2374499999999999</v>
      </c>
      <c r="BP29" s="47">
        <v>6.4601299999999997E-4</v>
      </c>
      <c r="BQ29" s="47">
        <v>291.29599999999999</v>
      </c>
      <c r="BR29" s="47">
        <v>284.89499999999998</v>
      </c>
      <c r="BS29" s="47">
        <v>81.7</v>
      </c>
      <c r="BT29" s="47">
        <v>5</v>
      </c>
      <c r="BU29" s="47">
        <v>-0.376054</v>
      </c>
      <c r="BV29" s="47">
        <v>9.2695100000000004</v>
      </c>
      <c r="BW29" s="47">
        <v>9.4997600000000001E-2</v>
      </c>
      <c r="BX29" s="47">
        <v>7.1737099999999996E-4</v>
      </c>
      <c r="BY29" s="47">
        <v>3</v>
      </c>
      <c r="BZ29" s="47">
        <v>72.908500000000004</v>
      </c>
      <c r="CA29" s="47">
        <v>287.01499999999999</v>
      </c>
      <c r="CB29" s="47">
        <v>75.5</v>
      </c>
      <c r="CC29" s="47">
        <v>4</v>
      </c>
      <c r="CD29" s="47">
        <v>4.7946299999999997E-2</v>
      </c>
      <c r="CE29" s="47">
        <v>6.6108000000000002</v>
      </c>
      <c r="CF29" s="47">
        <v>-0.599333</v>
      </c>
      <c r="CG29" s="47">
        <v>5.0262600000000005E-4</v>
      </c>
      <c r="CH29" s="47">
        <v>288.44099999999997</v>
      </c>
      <c r="CI29" s="47">
        <v>75.5</v>
      </c>
      <c r="CJ29" s="47">
        <v>0</v>
      </c>
      <c r="CK29" s="47">
        <v>5.6946299999999998E-2</v>
      </c>
      <c r="CL29" s="47">
        <v>6.2529599999999999</v>
      </c>
      <c r="CM29" s="47">
        <v>-0.53008500000000003</v>
      </c>
      <c r="CN29" s="47">
        <v>4.9512799999999995E-4</v>
      </c>
      <c r="CO29" s="47">
        <v>-140.82499999999999</v>
      </c>
      <c r="CP29" s="47">
        <v>55.5794</v>
      </c>
      <c r="CQ29" s="47">
        <v>287.51799999999997</v>
      </c>
      <c r="CR29" s="47">
        <v>0</v>
      </c>
      <c r="CS29" s="47">
        <v>99.539000000000001</v>
      </c>
      <c r="CT29" s="47">
        <v>287.26400000000001</v>
      </c>
      <c r="CU29" s="47">
        <v>283.084</v>
      </c>
      <c r="CV29" s="47">
        <v>75.900000000000006</v>
      </c>
      <c r="CW29" s="47">
        <v>6.3773499999999999</v>
      </c>
      <c r="CX29" s="47">
        <v>-0.64041999999999999</v>
      </c>
      <c r="CY29" s="47">
        <v>-12.3</v>
      </c>
      <c r="CZ29" s="2">
        <v>3.9520000000000001E-5</v>
      </c>
      <c r="DA29" s="2">
        <v>4.4799999999999998E-5</v>
      </c>
      <c r="DB29" s="2">
        <v>3.6399999999999997E-5</v>
      </c>
      <c r="DC29" s="2">
        <v>4.3000000000000002E-5</v>
      </c>
      <c r="DD29" s="47">
        <v>0.9375</v>
      </c>
      <c r="DE29" s="47">
        <v>33.9375</v>
      </c>
      <c r="DF29" s="47">
        <v>0.75</v>
      </c>
      <c r="DG29" s="47">
        <v>30.25</v>
      </c>
      <c r="DH29" s="47">
        <v>0</v>
      </c>
      <c r="DI29" s="47">
        <v>0</v>
      </c>
      <c r="DJ29" s="47">
        <v>0</v>
      </c>
      <c r="DK29" s="47">
        <v>1</v>
      </c>
      <c r="DL29" s="47">
        <v>0</v>
      </c>
      <c r="DM29" s="47">
        <v>0</v>
      </c>
      <c r="DN29" s="47">
        <v>0</v>
      </c>
      <c r="DO29" s="47">
        <v>1</v>
      </c>
      <c r="DP29" s="47">
        <v>21244</v>
      </c>
      <c r="DQ29" s="47">
        <v>0.697133</v>
      </c>
      <c r="DR29" s="47">
        <v>79</v>
      </c>
      <c r="DS29" s="47">
        <v>-4.8445999999999998</v>
      </c>
      <c r="DT29" s="47">
        <v>92.1</v>
      </c>
      <c r="DU29" s="47">
        <v>18.3</v>
      </c>
      <c r="DV29" s="47">
        <v>96.6</v>
      </c>
      <c r="DW29" s="47">
        <v>99.7</v>
      </c>
      <c r="DX29" s="47">
        <v>0</v>
      </c>
      <c r="DY29" s="47">
        <v>83.3</v>
      </c>
      <c r="DZ29" s="47">
        <v>124.35599999999999</v>
      </c>
      <c r="EA29" s="47">
        <v>2028.64</v>
      </c>
      <c r="EB29" s="47">
        <v>98.8</v>
      </c>
      <c r="EC29" s="47">
        <v>0</v>
      </c>
      <c r="ED29" s="47">
        <v>29</v>
      </c>
    </row>
    <row r="30" spans="1:134" x14ac:dyDescent="0.3">
      <c r="A30" s="10">
        <v>45255.625</v>
      </c>
      <c r="B30" s="47">
        <v>98061</v>
      </c>
      <c r="C30" s="47">
        <v>24135.3</v>
      </c>
      <c r="D30" s="47">
        <v>16.013000000000002</v>
      </c>
      <c r="E30" s="47">
        <v>11510.5</v>
      </c>
      <c r="F30" s="47">
        <v>221.596</v>
      </c>
      <c r="G30" s="47">
        <v>4.3</v>
      </c>
      <c r="H30" s="47">
        <v>0</v>
      </c>
      <c r="I30" s="47">
        <v>-5.0014700000000002E-2</v>
      </c>
      <c r="J30" s="47">
        <v>23.140999999999998</v>
      </c>
      <c r="K30" s="47">
        <v>1.55162</v>
      </c>
      <c r="L30" s="47">
        <v>1.9097299999999999E-4</v>
      </c>
      <c r="M30" s="47">
        <v>8862.7800000000007</v>
      </c>
      <c r="N30" s="47">
        <v>226.27600000000001</v>
      </c>
      <c r="O30" s="47">
        <v>12.8</v>
      </c>
      <c r="P30" s="47">
        <v>0</v>
      </c>
      <c r="Q30" s="47">
        <v>-0.17910499999999999</v>
      </c>
      <c r="R30" s="47">
        <v>8.3107399999999991</v>
      </c>
      <c r="S30" s="47">
        <v>12.9443</v>
      </c>
      <c r="T30" s="47">
        <v>3.6056599999999999E-4</v>
      </c>
      <c r="U30" s="47">
        <v>6903.65</v>
      </c>
      <c r="V30" s="47">
        <v>239.84100000000001</v>
      </c>
      <c r="W30" s="47">
        <v>61.6</v>
      </c>
      <c r="X30" s="47">
        <v>0</v>
      </c>
      <c r="Y30" s="47">
        <v>-0.25613900000000001</v>
      </c>
      <c r="Z30" s="47">
        <v>8.7710000000000008</v>
      </c>
      <c r="AA30" s="47">
        <v>10.5428</v>
      </c>
      <c r="AB30" s="47">
        <v>5.5865999999999999E-4</v>
      </c>
      <c r="AC30" s="47">
        <v>5295.34</v>
      </c>
      <c r="AD30" s="47">
        <v>252.22800000000001</v>
      </c>
      <c r="AE30" s="47">
        <v>85.2</v>
      </c>
      <c r="AF30" s="47">
        <v>3.8</v>
      </c>
      <c r="AG30" s="47">
        <v>-0.59702299999999997</v>
      </c>
      <c r="AH30" s="47">
        <v>10.3165</v>
      </c>
      <c r="AI30" s="47">
        <v>13.2643</v>
      </c>
      <c r="AJ30" s="47">
        <v>2.1664399999999999E-4</v>
      </c>
      <c r="AK30" s="47">
        <v>3919</v>
      </c>
      <c r="AL30" s="47">
        <v>262.55599999999998</v>
      </c>
      <c r="AM30" s="47">
        <v>76.099999999999994</v>
      </c>
      <c r="AN30" s="47">
        <v>9.6</v>
      </c>
      <c r="AO30" s="47">
        <v>-0.78452</v>
      </c>
      <c r="AP30" s="47">
        <v>6.5939699999999997</v>
      </c>
      <c r="AQ30" s="47">
        <v>13.2799</v>
      </c>
      <c r="AR30" s="47">
        <v>1.0482199999999999E-4</v>
      </c>
      <c r="AS30" s="47">
        <v>2714.78</v>
      </c>
      <c r="AT30" s="47">
        <v>270.19400000000002</v>
      </c>
      <c r="AU30" s="47">
        <v>78.8</v>
      </c>
      <c r="AV30" s="47">
        <v>2.7</v>
      </c>
      <c r="AW30" s="47">
        <v>-0.48934299999999997</v>
      </c>
      <c r="AX30" s="47">
        <v>8.6089400000000005</v>
      </c>
      <c r="AY30" s="47">
        <v>12.7669</v>
      </c>
      <c r="AZ30" s="47">
        <v>1.9043099999999999E-4</v>
      </c>
      <c r="BA30" s="47">
        <v>1164.1300000000001</v>
      </c>
      <c r="BB30" s="47">
        <v>274.80200000000002</v>
      </c>
      <c r="BC30" s="47">
        <v>96.2</v>
      </c>
      <c r="BD30" s="47">
        <v>23.5</v>
      </c>
      <c r="BE30" s="47">
        <v>-0.31682399999999999</v>
      </c>
      <c r="BF30" s="47">
        <v>9.2726400000000009</v>
      </c>
      <c r="BG30" s="47">
        <v>-8.6163299999999996</v>
      </c>
      <c r="BH30" s="47">
        <v>3.4327799999999998E-4</v>
      </c>
      <c r="BI30" s="47">
        <v>479.27</v>
      </c>
      <c r="BJ30" s="47">
        <v>277.238</v>
      </c>
      <c r="BK30" s="47">
        <v>98.4</v>
      </c>
      <c r="BL30" s="47">
        <v>37.4</v>
      </c>
      <c r="BM30" s="47">
        <v>-0.30507200000000001</v>
      </c>
      <c r="BN30" s="47">
        <v>14.3377</v>
      </c>
      <c r="BO30" s="47">
        <v>-18.186499999999999</v>
      </c>
      <c r="BP30" s="47">
        <v>1.4497300000000001E-4</v>
      </c>
      <c r="BQ30" s="47">
        <v>261.38099999999997</v>
      </c>
      <c r="BR30" s="47">
        <v>279.3</v>
      </c>
      <c r="BS30" s="47">
        <v>89.4</v>
      </c>
      <c r="BT30" s="47">
        <v>5</v>
      </c>
      <c r="BU30" s="47">
        <v>-0.19313</v>
      </c>
      <c r="BV30" s="47">
        <v>13.380100000000001</v>
      </c>
      <c r="BW30" s="47">
        <v>-16.249300000000002</v>
      </c>
      <c r="BX30" s="2">
        <v>7.2684300000000005E-5</v>
      </c>
      <c r="BY30" s="47">
        <v>3</v>
      </c>
      <c r="BZ30" s="47">
        <v>47.454700000000003</v>
      </c>
      <c r="CA30" s="47">
        <v>281.60700000000003</v>
      </c>
      <c r="CB30" s="47">
        <v>81.099999999999994</v>
      </c>
      <c r="CC30" s="47">
        <v>0.4</v>
      </c>
      <c r="CD30" s="47">
        <v>-0.147316</v>
      </c>
      <c r="CE30" s="47">
        <v>8.69693</v>
      </c>
      <c r="CF30" s="47">
        <v>-10.038500000000001</v>
      </c>
      <c r="CG30" s="2">
        <v>-5.45898E-6</v>
      </c>
      <c r="CH30" s="47">
        <v>282.97399999999999</v>
      </c>
      <c r="CI30" s="47">
        <v>81.099999999999994</v>
      </c>
      <c r="CJ30" s="47">
        <v>0</v>
      </c>
      <c r="CK30" s="47">
        <v>-0.147256</v>
      </c>
      <c r="CL30" s="47">
        <v>8.6798900000000003</v>
      </c>
      <c r="CM30" s="47">
        <v>-10.0153</v>
      </c>
      <c r="CN30" s="2">
        <v>2.7545199999999998E-5</v>
      </c>
      <c r="CO30" s="47">
        <v>-161.87100000000001</v>
      </c>
      <c r="CP30" s="47">
        <v>55.5794</v>
      </c>
      <c r="CQ30" s="47">
        <v>282.28899999999999</v>
      </c>
      <c r="CR30" s="47">
        <v>0</v>
      </c>
      <c r="CS30" s="47">
        <v>113.28700000000001</v>
      </c>
      <c r="CT30" s="47">
        <v>281.71100000000001</v>
      </c>
      <c r="CU30" s="47">
        <v>278.65199999999999</v>
      </c>
      <c r="CV30" s="47">
        <v>81</v>
      </c>
      <c r="CW30" s="47">
        <v>8.8682099999999995</v>
      </c>
      <c r="CX30" s="47">
        <v>-9.6686599999999991</v>
      </c>
      <c r="CY30" s="47">
        <v>-50</v>
      </c>
      <c r="CZ30" s="2">
        <v>5.6000000000000004E-7</v>
      </c>
      <c r="DA30" s="2">
        <v>7.9999999999999996E-7</v>
      </c>
      <c r="DB30" s="2">
        <v>4.2400000000000001E-6</v>
      </c>
      <c r="DC30" s="2">
        <v>1.6399999999999999E-5</v>
      </c>
      <c r="DD30" s="47">
        <v>0.1875</v>
      </c>
      <c r="DE30" s="47">
        <v>34.125</v>
      </c>
      <c r="DF30" s="47">
        <v>6.25E-2</v>
      </c>
      <c r="DG30" s="47">
        <v>30.3125</v>
      </c>
      <c r="DH30" s="47">
        <v>0</v>
      </c>
      <c r="DI30" s="47">
        <v>0</v>
      </c>
      <c r="DJ30" s="47">
        <v>0</v>
      </c>
      <c r="DK30" s="47">
        <v>0</v>
      </c>
      <c r="DL30" s="47">
        <v>0</v>
      </c>
      <c r="DM30" s="47">
        <v>0</v>
      </c>
      <c r="DN30" s="47">
        <v>0</v>
      </c>
      <c r="DO30" s="47">
        <v>1</v>
      </c>
      <c r="DP30" s="47">
        <v>7025</v>
      </c>
      <c r="DQ30" s="47">
        <v>7.9653200000000002</v>
      </c>
      <c r="DR30" s="47">
        <v>6</v>
      </c>
      <c r="DS30" s="47">
        <v>-2.63672E-2</v>
      </c>
      <c r="DT30" s="47">
        <v>100</v>
      </c>
      <c r="DU30" s="47">
        <v>69</v>
      </c>
      <c r="DV30" s="47">
        <v>27</v>
      </c>
      <c r="DW30" s="47">
        <v>51.4</v>
      </c>
      <c r="DX30" s="47">
        <v>0</v>
      </c>
      <c r="DY30" s="47">
        <v>0</v>
      </c>
      <c r="DZ30" s="47">
        <v>240.17699999999999</v>
      </c>
      <c r="EA30" s="47">
        <v>1567.84</v>
      </c>
      <c r="EB30" s="47">
        <v>99.8</v>
      </c>
      <c r="EC30" s="47">
        <v>0</v>
      </c>
      <c r="ED30" s="47">
        <v>30</v>
      </c>
    </row>
    <row r="31" spans="1:134" x14ac:dyDescent="0.3">
      <c r="A31" s="10">
        <v>45255.75</v>
      </c>
      <c r="B31" s="47">
        <v>98263</v>
      </c>
      <c r="C31" s="47">
        <v>12493</v>
      </c>
      <c r="D31" s="47">
        <v>19.014600000000002</v>
      </c>
      <c r="E31" s="47">
        <v>11481.4</v>
      </c>
      <c r="F31" s="47">
        <v>225.89500000000001</v>
      </c>
      <c r="G31" s="47">
        <v>1.8</v>
      </c>
      <c r="H31" s="47">
        <v>0</v>
      </c>
      <c r="I31" s="47">
        <v>9.5795900000000003E-2</v>
      </c>
      <c r="J31" s="47">
        <v>20.018599999999999</v>
      </c>
      <c r="K31" s="47">
        <v>2.28193</v>
      </c>
      <c r="L31" s="47">
        <v>2.2376899999999999E-4</v>
      </c>
      <c r="M31" s="47">
        <v>8795.2099999999991</v>
      </c>
      <c r="N31" s="47">
        <v>226.77099999999999</v>
      </c>
      <c r="O31" s="47">
        <v>12.7</v>
      </c>
      <c r="P31" s="47">
        <v>0</v>
      </c>
      <c r="Q31" s="47">
        <v>6.1335899999999999E-2</v>
      </c>
      <c r="R31" s="47">
        <v>4.6214599999999999</v>
      </c>
      <c r="S31" s="47">
        <v>8.2946799999999996</v>
      </c>
      <c r="T31" s="47">
        <v>3.8853299999999999E-4</v>
      </c>
      <c r="U31" s="47">
        <v>6846.69</v>
      </c>
      <c r="V31" s="47">
        <v>238.44</v>
      </c>
      <c r="W31" s="47">
        <v>97.7</v>
      </c>
      <c r="X31" s="47">
        <v>84</v>
      </c>
      <c r="Y31" s="47">
        <v>0.46433000000000002</v>
      </c>
      <c r="Z31" s="47">
        <v>-6.7944500000000003</v>
      </c>
      <c r="AA31" s="47">
        <v>15.073</v>
      </c>
      <c r="AB31" s="47">
        <v>1.96794E-4</v>
      </c>
      <c r="AC31" s="47">
        <v>5250.69</v>
      </c>
      <c r="AD31" s="47">
        <v>250.61600000000001</v>
      </c>
      <c r="AE31" s="47">
        <v>37.799999999999997</v>
      </c>
      <c r="AF31" s="47">
        <v>0.5</v>
      </c>
      <c r="AG31" s="47">
        <v>-0.55034799999999995</v>
      </c>
      <c r="AH31" s="47">
        <v>4.2812900000000003</v>
      </c>
      <c r="AI31" s="47">
        <v>3.9</v>
      </c>
      <c r="AJ31" s="47">
        <v>6.4115699999999995E-4</v>
      </c>
      <c r="AK31" s="47">
        <v>3890.26</v>
      </c>
      <c r="AL31" s="47">
        <v>258.81</v>
      </c>
      <c r="AM31" s="47">
        <v>92.9</v>
      </c>
      <c r="AN31" s="47">
        <v>45.5</v>
      </c>
      <c r="AO31" s="47">
        <v>-0.39524399999999998</v>
      </c>
      <c r="AP31" s="47">
        <v>13.1088</v>
      </c>
      <c r="AQ31" s="47">
        <v>-5.9181900000000001</v>
      </c>
      <c r="AR31" s="2">
        <v>2.1823399999999998E-5</v>
      </c>
      <c r="AS31" s="47">
        <v>2701.99</v>
      </c>
      <c r="AT31" s="47">
        <v>266.51900000000001</v>
      </c>
      <c r="AU31" s="47">
        <v>98.3</v>
      </c>
      <c r="AV31" s="47">
        <v>100</v>
      </c>
      <c r="AW31" s="47">
        <v>-2.5119600000000002</v>
      </c>
      <c r="AX31" s="47">
        <v>1.73587</v>
      </c>
      <c r="AY31" s="47">
        <v>-8.1320800000000002</v>
      </c>
      <c r="AZ31" s="47">
        <v>5.0473300000000005E-4</v>
      </c>
      <c r="BA31" s="47">
        <v>1173.04</v>
      </c>
      <c r="BB31" s="47">
        <v>271.80700000000002</v>
      </c>
      <c r="BC31" s="47">
        <v>99.3</v>
      </c>
      <c r="BD31" s="47">
        <v>98.8</v>
      </c>
      <c r="BE31" s="47">
        <v>-2.3992</v>
      </c>
      <c r="BF31" s="47">
        <v>11.815899999999999</v>
      </c>
      <c r="BG31" s="47">
        <v>-21.2453</v>
      </c>
      <c r="BH31" s="47">
        <v>2.9562499999999999E-4</v>
      </c>
      <c r="BI31" s="47">
        <v>493.88200000000001</v>
      </c>
      <c r="BJ31" s="47">
        <v>276.15300000000002</v>
      </c>
      <c r="BK31" s="47">
        <v>99.2</v>
      </c>
      <c r="BL31" s="47">
        <v>97.2</v>
      </c>
      <c r="BM31" s="47">
        <v>-2.0462199999999999</v>
      </c>
      <c r="BN31" s="47">
        <v>12.329499999999999</v>
      </c>
      <c r="BO31" s="47">
        <v>-20.389500000000002</v>
      </c>
      <c r="BP31" s="47">
        <v>2.1635E-4</v>
      </c>
      <c r="BQ31" s="47">
        <v>277.01100000000002</v>
      </c>
      <c r="BR31" s="47">
        <v>277.94</v>
      </c>
      <c r="BS31" s="47">
        <v>94.5</v>
      </c>
      <c r="BT31" s="47">
        <v>21.2</v>
      </c>
      <c r="BU31" s="47">
        <v>-1.26356</v>
      </c>
      <c r="BV31" s="47">
        <v>11.7125</v>
      </c>
      <c r="BW31" s="47">
        <v>-18.499099999999999</v>
      </c>
      <c r="BX31" s="47">
        <v>1.78951E-4</v>
      </c>
      <c r="BY31" s="47">
        <v>3</v>
      </c>
      <c r="BZ31" s="47">
        <v>64.182100000000005</v>
      </c>
      <c r="CA31" s="47">
        <v>280.19499999999999</v>
      </c>
      <c r="CB31" s="47">
        <v>86.3</v>
      </c>
      <c r="CC31" s="47">
        <v>5</v>
      </c>
      <c r="CD31" s="47">
        <v>-0.230764</v>
      </c>
      <c r="CE31" s="47">
        <v>7.5708299999999999</v>
      </c>
      <c r="CF31" s="47">
        <v>-11.266299999999999</v>
      </c>
      <c r="CG31" s="2">
        <v>-1.5326399999999999E-5</v>
      </c>
      <c r="CH31" s="47">
        <v>281.54000000000002</v>
      </c>
      <c r="CI31" s="47">
        <v>86.4</v>
      </c>
      <c r="CJ31" s="47">
        <v>0</v>
      </c>
      <c r="CK31" s="47">
        <v>-0.23947299999999999</v>
      </c>
      <c r="CL31" s="47">
        <v>7.7192100000000003</v>
      </c>
      <c r="CM31" s="47">
        <v>-11.334300000000001</v>
      </c>
      <c r="CN31" s="2">
        <v>6.6906299999999993E-5</v>
      </c>
      <c r="CO31" s="47">
        <v>-144.143</v>
      </c>
      <c r="CP31" s="47">
        <v>55.5794</v>
      </c>
      <c r="CQ31" s="47">
        <v>280.89999999999998</v>
      </c>
      <c r="CR31" s="47">
        <v>0</v>
      </c>
      <c r="CS31" s="47">
        <v>90.057900000000004</v>
      </c>
      <c r="CT31" s="47">
        <v>280.387</v>
      </c>
      <c r="CU31" s="47">
        <v>278.27800000000002</v>
      </c>
      <c r="CV31" s="47">
        <v>86.4</v>
      </c>
      <c r="CW31" s="47">
        <v>8.2459199999999999</v>
      </c>
      <c r="CX31" s="47">
        <v>-10.911799999999999</v>
      </c>
      <c r="CY31" s="2">
        <v>-6.1035199999999998E-6</v>
      </c>
      <c r="CZ31" s="2">
        <v>1.8479999999999999E-5</v>
      </c>
      <c r="DA31" s="47">
        <v>1.864E-4</v>
      </c>
      <c r="DB31" s="2">
        <v>6.9999999999999999E-6</v>
      </c>
      <c r="DC31" s="47">
        <v>1.1459999999999999E-4</v>
      </c>
      <c r="DD31" s="47">
        <v>2.5</v>
      </c>
      <c r="DE31" s="47">
        <v>36.4375</v>
      </c>
      <c r="DF31" s="47">
        <v>0.125</v>
      </c>
      <c r="DG31" s="47">
        <v>30.4375</v>
      </c>
      <c r="DH31" s="47">
        <v>0</v>
      </c>
      <c r="DI31" s="47">
        <v>0</v>
      </c>
      <c r="DJ31" s="47">
        <v>0</v>
      </c>
      <c r="DK31" s="47">
        <v>1</v>
      </c>
      <c r="DL31" s="47">
        <v>0</v>
      </c>
      <c r="DM31" s="47">
        <v>0</v>
      </c>
      <c r="DN31" s="47">
        <v>0</v>
      </c>
      <c r="DO31" s="47">
        <v>1</v>
      </c>
      <c r="DP31" s="47">
        <v>7025</v>
      </c>
      <c r="DQ31" s="47">
        <v>7.7871800000000002</v>
      </c>
      <c r="DR31" s="47">
        <v>36</v>
      </c>
      <c r="DS31" s="47">
        <v>0.17211899999999999</v>
      </c>
      <c r="DT31" s="47">
        <v>100</v>
      </c>
      <c r="DU31" s="47">
        <v>82.6</v>
      </c>
      <c r="DV31" s="47">
        <v>100</v>
      </c>
      <c r="DW31" s="47">
        <v>72.8</v>
      </c>
      <c r="DX31" s="47">
        <v>79.900000000000006</v>
      </c>
      <c r="DY31" s="47">
        <v>20.3</v>
      </c>
      <c r="DZ31" s="47">
        <v>245.905</v>
      </c>
      <c r="EA31" s="47">
        <v>917.12</v>
      </c>
      <c r="EB31" s="47">
        <v>99.9</v>
      </c>
      <c r="EC31" s="47">
        <v>0</v>
      </c>
      <c r="ED31" s="47">
        <v>31</v>
      </c>
    </row>
    <row r="32" spans="1:134" x14ac:dyDescent="0.3">
      <c r="A32" s="10">
        <v>45255.875</v>
      </c>
      <c r="B32" s="47">
        <v>98614</v>
      </c>
      <c r="C32" s="47">
        <v>8142.07</v>
      </c>
      <c r="D32" s="47">
        <v>18.513999999999999</v>
      </c>
      <c r="E32" s="47">
        <v>11471.1</v>
      </c>
      <c r="F32" s="47">
        <v>225.321</v>
      </c>
      <c r="G32" s="47">
        <v>1.8</v>
      </c>
      <c r="H32" s="47">
        <v>0</v>
      </c>
      <c r="I32" s="47">
        <v>-8.9804700000000001E-2</v>
      </c>
      <c r="J32" s="47">
        <v>16.291799999999999</v>
      </c>
      <c r="K32" s="47">
        <v>5.6567399999999997E-2</v>
      </c>
      <c r="L32" s="47">
        <v>1.8798299999999999E-4</v>
      </c>
      <c r="M32" s="47">
        <v>8765.6200000000008</v>
      </c>
      <c r="N32" s="47">
        <v>228.827</v>
      </c>
      <c r="O32" s="47">
        <v>8.8000000000000007</v>
      </c>
      <c r="P32" s="47">
        <v>0</v>
      </c>
      <c r="Q32" s="47">
        <v>2.4443400000000001E-2</v>
      </c>
      <c r="R32" s="47">
        <v>12.488</v>
      </c>
      <c r="S32" s="47">
        <v>-7.1411100000000005E-2</v>
      </c>
      <c r="T32" s="47">
        <v>2.4225700000000001E-4</v>
      </c>
      <c r="U32" s="47">
        <v>6816.23</v>
      </c>
      <c r="V32" s="47">
        <v>236.31100000000001</v>
      </c>
      <c r="W32" s="47">
        <v>68.099999999999994</v>
      </c>
      <c r="X32" s="47">
        <v>6.6</v>
      </c>
      <c r="Y32" s="47">
        <v>0.122943</v>
      </c>
      <c r="Z32" s="47">
        <v>-5.2048699999999997</v>
      </c>
      <c r="AA32" s="47">
        <v>-1.35029</v>
      </c>
      <c r="AB32" s="47">
        <v>1.4371300000000001E-4</v>
      </c>
      <c r="AC32" s="47">
        <v>5231.4799999999996</v>
      </c>
      <c r="AD32" s="47">
        <v>247.73599999999999</v>
      </c>
      <c r="AE32" s="47">
        <v>94.9</v>
      </c>
      <c r="AF32" s="47">
        <v>28.9</v>
      </c>
      <c r="AG32" s="47">
        <v>0.28083399999999997</v>
      </c>
      <c r="AH32" s="47">
        <v>4.2876000000000003</v>
      </c>
      <c r="AI32" s="47">
        <v>-5.9999799999999999</v>
      </c>
      <c r="AJ32" s="2">
        <v>-6.2534199999999998E-6</v>
      </c>
      <c r="AK32" s="47">
        <v>3885.42</v>
      </c>
      <c r="AL32" s="47">
        <v>257.27699999999999</v>
      </c>
      <c r="AM32" s="47">
        <v>94.2</v>
      </c>
      <c r="AN32" s="47">
        <v>71.5</v>
      </c>
      <c r="AO32" s="47">
        <v>4.1902300000000003E-2</v>
      </c>
      <c r="AP32" s="47">
        <v>13.466900000000001</v>
      </c>
      <c r="AQ32" s="47">
        <v>-8.3526699999999998</v>
      </c>
      <c r="AR32" s="2">
        <v>5.80154E-5</v>
      </c>
      <c r="AS32" s="47">
        <v>2707.56</v>
      </c>
      <c r="AT32" s="47">
        <v>263.21800000000002</v>
      </c>
      <c r="AU32" s="47">
        <v>88.5</v>
      </c>
      <c r="AV32" s="47">
        <v>14.4</v>
      </c>
      <c r="AW32" s="47">
        <v>0.64315800000000001</v>
      </c>
      <c r="AX32" s="47">
        <v>8.5330100000000009</v>
      </c>
      <c r="AY32" s="47">
        <v>-17.501799999999999</v>
      </c>
      <c r="AZ32" s="47">
        <v>3.8925800000000002E-4</v>
      </c>
      <c r="BA32" s="47">
        <v>1195.45</v>
      </c>
      <c r="BB32" s="47">
        <v>269.69400000000002</v>
      </c>
      <c r="BC32" s="47">
        <v>99.4</v>
      </c>
      <c r="BD32" s="47">
        <v>100</v>
      </c>
      <c r="BE32" s="47">
        <v>-1.65326</v>
      </c>
      <c r="BF32" s="47">
        <v>10.2462</v>
      </c>
      <c r="BG32" s="47">
        <v>-21.696300000000001</v>
      </c>
      <c r="BH32" s="47">
        <v>6.50009E-4</v>
      </c>
      <c r="BI32" s="47">
        <v>520.255</v>
      </c>
      <c r="BJ32" s="47">
        <v>274.68799999999999</v>
      </c>
      <c r="BK32" s="47">
        <v>99.1</v>
      </c>
      <c r="BL32" s="47">
        <v>100</v>
      </c>
      <c r="BM32" s="47">
        <v>-1.5403199999999999</v>
      </c>
      <c r="BN32" s="47">
        <v>10.8308</v>
      </c>
      <c r="BO32" s="47">
        <v>-19.167400000000001</v>
      </c>
      <c r="BP32" s="47">
        <v>6.1880599999999996E-4</v>
      </c>
      <c r="BQ32" s="47">
        <v>304.59199999999998</v>
      </c>
      <c r="BR32" s="47">
        <v>276.43900000000002</v>
      </c>
      <c r="BS32" s="47">
        <v>95.5</v>
      </c>
      <c r="BT32" s="47">
        <v>51.3</v>
      </c>
      <c r="BU32" s="47">
        <v>-1.0604499999999999</v>
      </c>
      <c r="BV32" s="47">
        <v>10.6668</v>
      </c>
      <c r="BW32" s="47">
        <v>-17.447199999999999</v>
      </c>
      <c r="BX32" s="47">
        <v>5.4657499999999999E-4</v>
      </c>
      <c r="BY32" s="47">
        <v>3</v>
      </c>
      <c r="BZ32" s="47">
        <v>93.022999999999996</v>
      </c>
      <c r="CA32" s="47">
        <v>278.495</v>
      </c>
      <c r="CB32" s="47">
        <v>88.4</v>
      </c>
      <c r="CC32" s="47">
        <v>5</v>
      </c>
      <c r="CD32" s="47">
        <v>-0.38323800000000002</v>
      </c>
      <c r="CE32" s="47">
        <v>8.7699700000000007</v>
      </c>
      <c r="CF32" s="47">
        <v>-12.8924</v>
      </c>
      <c r="CG32" s="47">
        <v>2.7834399999999998E-4</v>
      </c>
      <c r="CH32" s="47">
        <v>280.01299999999998</v>
      </c>
      <c r="CI32" s="47">
        <v>87.6</v>
      </c>
      <c r="CJ32" s="47">
        <v>0</v>
      </c>
      <c r="CK32" s="47">
        <v>-0.245225</v>
      </c>
      <c r="CL32" s="47">
        <v>7.2309700000000001</v>
      </c>
      <c r="CM32" s="47">
        <v>-10.386200000000001</v>
      </c>
      <c r="CN32" s="47">
        <v>2.9004399999999999E-4</v>
      </c>
      <c r="CO32" s="47">
        <v>-114.24</v>
      </c>
      <c r="CP32" s="47">
        <v>55.5794</v>
      </c>
      <c r="CQ32" s="47">
        <v>279.42200000000003</v>
      </c>
      <c r="CR32" s="47">
        <v>0</v>
      </c>
      <c r="CS32" s="47">
        <v>88.904700000000005</v>
      </c>
      <c r="CT32" s="47">
        <v>279.04399999999998</v>
      </c>
      <c r="CU32" s="47">
        <v>277.16300000000001</v>
      </c>
      <c r="CV32" s="47">
        <v>87.7</v>
      </c>
      <c r="CW32" s="47">
        <v>7.6881199999999996</v>
      </c>
      <c r="CX32" s="47">
        <v>-10.143800000000001</v>
      </c>
      <c r="CY32" s="47">
        <v>1.4999899999999999</v>
      </c>
      <c r="CZ32" s="2">
        <v>7.4960000000000001E-5</v>
      </c>
      <c r="DA32" s="47">
        <v>2.8640000000000002E-4</v>
      </c>
      <c r="DB32" s="2">
        <v>5.448E-5</v>
      </c>
      <c r="DC32" s="47">
        <v>4.0719999999999998E-4</v>
      </c>
      <c r="DD32" s="47">
        <v>4.375</v>
      </c>
      <c r="DE32" s="47">
        <v>40.8125</v>
      </c>
      <c r="DF32" s="47">
        <v>0.5625</v>
      </c>
      <c r="DG32" s="47">
        <v>31</v>
      </c>
      <c r="DH32" s="47">
        <v>0</v>
      </c>
      <c r="DI32" s="47">
        <v>0</v>
      </c>
      <c r="DJ32" s="47">
        <v>0</v>
      </c>
      <c r="DK32" s="47">
        <v>1</v>
      </c>
      <c r="DL32" s="47">
        <v>0</v>
      </c>
      <c r="DM32" s="47">
        <v>0</v>
      </c>
      <c r="DN32" s="47">
        <v>0</v>
      </c>
      <c r="DO32" s="47">
        <v>1</v>
      </c>
      <c r="DP32" s="47">
        <v>0</v>
      </c>
      <c r="DQ32" s="47">
        <v>7.0212899999999996</v>
      </c>
      <c r="DR32" s="47">
        <v>78</v>
      </c>
      <c r="DS32" s="47">
        <v>-0.14856</v>
      </c>
      <c r="DT32" s="47">
        <v>100</v>
      </c>
      <c r="DU32" s="47">
        <v>100</v>
      </c>
      <c r="DV32" s="47">
        <v>74.400000000000006</v>
      </c>
      <c r="DW32" s="47">
        <v>100</v>
      </c>
      <c r="DX32" s="47">
        <v>0</v>
      </c>
      <c r="DY32" s="47">
        <v>33.6</v>
      </c>
      <c r="DZ32" s="47">
        <v>17.806899999999999</v>
      </c>
      <c r="EA32" s="47">
        <v>727.68</v>
      </c>
      <c r="EB32" s="47">
        <v>100</v>
      </c>
      <c r="EC32" s="47">
        <v>0</v>
      </c>
      <c r="ED32" s="47">
        <v>32</v>
      </c>
    </row>
    <row r="33" spans="1:134" x14ac:dyDescent="0.3">
      <c r="A33" s="10">
        <v>45256</v>
      </c>
      <c r="B33" s="47">
        <v>99005.2</v>
      </c>
      <c r="C33" s="47">
        <v>14439.5</v>
      </c>
      <c r="D33" s="47">
        <v>22.6021</v>
      </c>
      <c r="E33" s="47">
        <v>11471.3</v>
      </c>
      <c r="F33" s="47">
        <v>225.50700000000001</v>
      </c>
      <c r="G33" s="47">
        <v>1.8</v>
      </c>
      <c r="H33" s="47">
        <v>0</v>
      </c>
      <c r="I33" s="47">
        <v>0.14063100000000001</v>
      </c>
      <c r="J33" s="47">
        <v>19.044599999999999</v>
      </c>
      <c r="K33" s="47">
        <v>-7.9355000000000002</v>
      </c>
      <c r="L33" s="47">
        <v>1.5208600000000001E-4</v>
      </c>
      <c r="M33" s="47">
        <v>8769.49</v>
      </c>
      <c r="N33" s="47">
        <v>229.62200000000001</v>
      </c>
      <c r="O33" s="47">
        <v>6.7</v>
      </c>
      <c r="P33" s="47">
        <v>0</v>
      </c>
      <c r="Q33" s="47">
        <v>0.13609399999999999</v>
      </c>
      <c r="R33" s="47">
        <v>7.4488000000000003</v>
      </c>
      <c r="S33" s="47">
        <v>-9.7120499999999996</v>
      </c>
      <c r="T33" s="47">
        <v>2.4421300000000001E-4</v>
      </c>
      <c r="U33" s="47">
        <v>6824.66</v>
      </c>
      <c r="V33" s="47">
        <v>235.91</v>
      </c>
      <c r="W33" s="47">
        <v>100</v>
      </c>
      <c r="X33" s="47">
        <v>100</v>
      </c>
      <c r="Y33" s="47">
        <v>-0.120875</v>
      </c>
      <c r="Z33" s="47">
        <v>-0.88538799999999995</v>
      </c>
      <c r="AA33" s="47">
        <v>-12.115</v>
      </c>
      <c r="AB33" s="47">
        <v>1.9247099999999999E-4</v>
      </c>
      <c r="AC33" s="47">
        <v>5242.21</v>
      </c>
      <c r="AD33" s="47">
        <v>247.53100000000001</v>
      </c>
      <c r="AE33" s="47">
        <v>100</v>
      </c>
      <c r="AF33" s="47">
        <v>100</v>
      </c>
      <c r="AG33" s="47">
        <v>-0.19203100000000001</v>
      </c>
      <c r="AH33" s="47">
        <v>7.3894799999999998</v>
      </c>
      <c r="AI33" s="47">
        <v>-13.8262</v>
      </c>
      <c r="AJ33" s="47">
        <v>1.32538E-4</v>
      </c>
      <c r="AK33" s="47">
        <v>3896.21</v>
      </c>
      <c r="AL33" s="47">
        <v>255.84</v>
      </c>
      <c r="AM33" s="47">
        <v>99.6</v>
      </c>
      <c r="AN33" s="47">
        <v>100</v>
      </c>
      <c r="AO33" s="47">
        <v>-0.99968199999999996</v>
      </c>
      <c r="AP33" s="47">
        <v>7.3689999999999998</v>
      </c>
      <c r="AQ33" s="47">
        <v>-21.265499999999999</v>
      </c>
      <c r="AR33" s="47">
        <v>1.7539899999999999E-4</v>
      </c>
      <c r="AS33" s="47">
        <v>2727.81</v>
      </c>
      <c r="AT33" s="47">
        <v>261.01</v>
      </c>
      <c r="AU33" s="47">
        <v>97</v>
      </c>
      <c r="AV33" s="47">
        <v>100</v>
      </c>
      <c r="AW33" s="47">
        <v>-0.97882999999999998</v>
      </c>
      <c r="AX33" s="47">
        <v>12.3979</v>
      </c>
      <c r="AY33" s="47">
        <v>-21.999700000000001</v>
      </c>
      <c r="AZ33" s="47">
        <v>3.1957600000000002E-4</v>
      </c>
      <c r="BA33" s="47">
        <v>1225.8</v>
      </c>
      <c r="BB33" s="47">
        <v>269.25599999999997</v>
      </c>
      <c r="BC33" s="47">
        <v>97.7</v>
      </c>
      <c r="BD33" s="47">
        <v>100</v>
      </c>
      <c r="BE33" s="47">
        <v>-1.3270200000000001</v>
      </c>
      <c r="BF33" s="47">
        <v>11.9918</v>
      </c>
      <c r="BG33" s="47">
        <v>-28.187200000000001</v>
      </c>
      <c r="BH33" s="47">
        <v>2.5810299999999998E-4</v>
      </c>
      <c r="BI33" s="47">
        <v>552.36400000000003</v>
      </c>
      <c r="BJ33" s="47">
        <v>274.161</v>
      </c>
      <c r="BK33" s="47">
        <v>89.4</v>
      </c>
      <c r="BL33" s="47">
        <v>15.6</v>
      </c>
      <c r="BM33" s="47">
        <v>-1.1723600000000001</v>
      </c>
      <c r="BN33" s="47">
        <v>12.7562</v>
      </c>
      <c r="BO33" s="47">
        <v>-25.9207</v>
      </c>
      <c r="BP33" s="47">
        <v>1.77622E-4</v>
      </c>
      <c r="BQ33" s="47">
        <v>336.93299999999999</v>
      </c>
      <c r="BR33" s="47">
        <v>276.38200000000001</v>
      </c>
      <c r="BS33" s="47">
        <v>79</v>
      </c>
      <c r="BT33" s="47">
        <v>4.0999999999999996</v>
      </c>
      <c r="BU33" s="47">
        <v>-0.86676799999999998</v>
      </c>
      <c r="BV33" s="47">
        <v>12.3165</v>
      </c>
      <c r="BW33" s="47">
        <v>-23.636199999999999</v>
      </c>
      <c r="BX33" s="47">
        <v>1.2638600000000001E-4</v>
      </c>
      <c r="BY33" s="47">
        <v>3</v>
      </c>
      <c r="BZ33" s="47">
        <v>125.438</v>
      </c>
      <c r="CA33" s="47">
        <v>278.49799999999999</v>
      </c>
      <c r="CB33" s="47">
        <v>71.8</v>
      </c>
      <c r="CC33" s="47">
        <v>1.1000000000000001</v>
      </c>
      <c r="CD33" s="47">
        <v>-0.47020699999999999</v>
      </c>
      <c r="CE33" s="47">
        <v>10.593999999999999</v>
      </c>
      <c r="CF33" s="47">
        <v>-18.871400000000001</v>
      </c>
      <c r="CG33" s="2">
        <v>2.6746599999999999E-5</v>
      </c>
      <c r="CH33" s="47">
        <v>280.04599999999999</v>
      </c>
      <c r="CI33" s="47">
        <v>71.5</v>
      </c>
      <c r="CJ33" s="47">
        <v>0</v>
      </c>
      <c r="CK33" s="47">
        <v>-0.28070899999999999</v>
      </c>
      <c r="CL33" s="47">
        <v>7.99749</v>
      </c>
      <c r="CM33" s="47">
        <v>-13.7774</v>
      </c>
      <c r="CN33" s="2">
        <v>3.02251E-5</v>
      </c>
      <c r="CO33" s="47">
        <v>-81.850899999999996</v>
      </c>
      <c r="CP33" s="47">
        <v>55.5794</v>
      </c>
      <c r="CQ33" s="47">
        <v>278.709</v>
      </c>
      <c r="CR33" s="47">
        <v>0</v>
      </c>
      <c r="CS33" s="47">
        <v>152.53</v>
      </c>
      <c r="CT33" s="47">
        <v>279.13400000000001</v>
      </c>
      <c r="CU33" s="47">
        <v>274.666</v>
      </c>
      <c r="CV33" s="47">
        <v>73</v>
      </c>
      <c r="CW33" s="47">
        <v>8.51328</v>
      </c>
      <c r="CX33" s="47">
        <v>-13.3706</v>
      </c>
      <c r="CY33" s="47">
        <v>9.8999900000000007</v>
      </c>
      <c r="CZ33" s="2">
        <v>1.6079999999999999E-5</v>
      </c>
      <c r="DA33" s="2">
        <v>8.7999999999999998E-5</v>
      </c>
      <c r="DB33" s="2">
        <v>5.9639999999999998E-5</v>
      </c>
      <c r="DC33" s="47">
        <v>3.054E-4</v>
      </c>
      <c r="DD33" s="47">
        <v>6.5625</v>
      </c>
      <c r="DE33" s="47">
        <v>43</v>
      </c>
      <c r="DF33" s="47">
        <v>1.3125</v>
      </c>
      <c r="DG33" s="47">
        <v>31.6875</v>
      </c>
      <c r="DH33" s="47">
        <v>0</v>
      </c>
      <c r="DI33" s="47">
        <v>0</v>
      </c>
      <c r="DJ33" s="47">
        <v>0</v>
      </c>
      <c r="DK33" s="47">
        <v>1</v>
      </c>
      <c r="DL33" s="47">
        <v>0</v>
      </c>
      <c r="DM33" s="47">
        <v>0</v>
      </c>
      <c r="DN33" s="47">
        <v>0</v>
      </c>
      <c r="DO33" s="47">
        <v>1</v>
      </c>
      <c r="DP33" s="47">
        <v>0</v>
      </c>
      <c r="DQ33" s="47">
        <v>8.6070399999999996</v>
      </c>
      <c r="DR33" s="47">
        <v>55</v>
      </c>
      <c r="DS33" s="47">
        <v>-0.25805699999999998</v>
      </c>
      <c r="DT33" s="47">
        <v>100</v>
      </c>
      <c r="DU33" s="47">
        <v>100</v>
      </c>
      <c r="DV33" s="47">
        <v>100</v>
      </c>
      <c r="DW33" s="47">
        <v>96.9</v>
      </c>
      <c r="DX33" s="47">
        <v>0</v>
      </c>
      <c r="DY33" s="47">
        <v>39.4</v>
      </c>
      <c r="DZ33" s="47">
        <v>-8.4347499999999993</v>
      </c>
      <c r="EA33" s="47">
        <v>659.52</v>
      </c>
      <c r="EB33" s="47">
        <v>94.2</v>
      </c>
      <c r="EC33" s="47">
        <v>0</v>
      </c>
      <c r="ED33" s="47">
        <v>33</v>
      </c>
    </row>
    <row r="34" spans="1:134" x14ac:dyDescent="0.3">
      <c r="A34" s="10">
        <v>45256.125</v>
      </c>
      <c r="B34" s="47">
        <v>99304.3</v>
      </c>
      <c r="C34" s="47">
        <v>24135</v>
      </c>
      <c r="D34" s="47">
        <v>23.1</v>
      </c>
      <c r="E34" s="47">
        <v>11474.6</v>
      </c>
      <c r="F34" s="47">
        <v>224.26599999999999</v>
      </c>
      <c r="G34" s="47">
        <v>2</v>
      </c>
      <c r="H34" s="47">
        <v>0</v>
      </c>
      <c r="I34" s="47">
        <v>0.13147900000000001</v>
      </c>
      <c r="J34" s="47">
        <v>19.3979</v>
      </c>
      <c r="K34" s="47">
        <v>-11.1639</v>
      </c>
      <c r="L34" s="47">
        <v>2.2045699999999999E-4</v>
      </c>
      <c r="M34" s="47">
        <v>8794.1</v>
      </c>
      <c r="N34" s="47">
        <v>227.42</v>
      </c>
      <c r="O34" s="47">
        <v>13.3</v>
      </c>
      <c r="P34" s="47">
        <v>0</v>
      </c>
      <c r="Q34" s="47">
        <v>-8.6923799999999996E-2</v>
      </c>
      <c r="R34" s="47">
        <v>8.9873100000000008</v>
      </c>
      <c r="S34" s="47">
        <v>-9.9379299999999997</v>
      </c>
      <c r="T34" s="47">
        <v>2.3821000000000001E-4</v>
      </c>
      <c r="U34" s="47">
        <v>6856.14</v>
      </c>
      <c r="V34" s="47">
        <v>235.941</v>
      </c>
      <c r="W34" s="47">
        <v>100</v>
      </c>
      <c r="X34" s="47">
        <v>94.4</v>
      </c>
      <c r="Y34" s="47">
        <v>-5.3304699999999997E-2</v>
      </c>
      <c r="Z34" s="47">
        <v>5.6215099999999998</v>
      </c>
      <c r="AA34" s="47">
        <v>-13.049799999999999</v>
      </c>
      <c r="AB34" s="47">
        <v>1.06436E-4</v>
      </c>
      <c r="AC34" s="47">
        <v>5270.57</v>
      </c>
      <c r="AD34" s="47">
        <v>249.11600000000001</v>
      </c>
      <c r="AE34" s="47">
        <v>90.5</v>
      </c>
      <c r="AF34" s="47">
        <v>4.9000000000000004</v>
      </c>
      <c r="AG34" s="47">
        <v>6.3103500000000007E-2</v>
      </c>
      <c r="AH34" s="47">
        <v>5.6919899999999997</v>
      </c>
      <c r="AI34" s="47">
        <v>-9.8744399999999999</v>
      </c>
      <c r="AJ34" s="47">
        <v>2.5312099999999998E-4</v>
      </c>
      <c r="AK34" s="47">
        <v>3921.32</v>
      </c>
      <c r="AL34" s="47">
        <v>254.33199999999999</v>
      </c>
      <c r="AM34" s="47">
        <v>99.2</v>
      </c>
      <c r="AN34" s="47">
        <v>51.4</v>
      </c>
      <c r="AO34" s="47">
        <v>0.22367999999999999</v>
      </c>
      <c r="AP34" s="47">
        <v>3.6987199999999998</v>
      </c>
      <c r="AQ34" s="47">
        <v>-24.0291</v>
      </c>
      <c r="AR34" s="2">
        <v>8.5254399999999995E-5</v>
      </c>
      <c r="AS34" s="47">
        <v>2757.2</v>
      </c>
      <c r="AT34" s="47">
        <v>260.995</v>
      </c>
      <c r="AU34" s="47">
        <v>94.4</v>
      </c>
      <c r="AV34" s="47">
        <v>68.8</v>
      </c>
      <c r="AW34" s="47">
        <v>-0.55450999999999995</v>
      </c>
      <c r="AX34" s="47">
        <v>8.2813199999999991</v>
      </c>
      <c r="AY34" s="47">
        <v>-22.518000000000001</v>
      </c>
      <c r="AZ34" s="47">
        <v>3.88241E-4</v>
      </c>
      <c r="BA34" s="47">
        <v>1254.7</v>
      </c>
      <c r="BB34" s="47">
        <v>269.11399999999998</v>
      </c>
      <c r="BC34" s="47">
        <v>95.2</v>
      </c>
      <c r="BD34" s="47">
        <v>75.3</v>
      </c>
      <c r="BE34" s="47">
        <v>-0.51307100000000005</v>
      </c>
      <c r="BF34" s="47">
        <v>11.089700000000001</v>
      </c>
      <c r="BG34" s="47">
        <v>-28.322800000000001</v>
      </c>
      <c r="BH34" s="47">
        <v>2.4086100000000001E-4</v>
      </c>
      <c r="BI34" s="47">
        <v>579.58699999999999</v>
      </c>
      <c r="BJ34" s="47">
        <v>275.63299999999998</v>
      </c>
      <c r="BK34" s="47">
        <v>63.3</v>
      </c>
      <c r="BL34" s="47">
        <v>0</v>
      </c>
      <c r="BM34" s="47">
        <v>-0.85176799999999997</v>
      </c>
      <c r="BN34" s="47">
        <v>11.8973</v>
      </c>
      <c r="BO34" s="47">
        <v>-27.292100000000001</v>
      </c>
      <c r="BP34" s="47">
        <v>1.47097E-4</v>
      </c>
      <c r="BQ34" s="47">
        <v>363.17700000000002</v>
      </c>
      <c r="BR34" s="47">
        <v>277.76600000000002</v>
      </c>
      <c r="BS34" s="47">
        <v>57</v>
      </c>
      <c r="BT34" s="47">
        <v>0</v>
      </c>
      <c r="BU34" s="47">
        <v>-0.75045099999999998</v>
      </c>
      <c r="BV34" s="47">
        <v>11.678800000000001</v>
      </c>
      <c r="BW34" s="47">
        <v>-25.328299999999999</v>
      </c>
      <c r="BX34" s="2">
        <v>8.5997900000000005E-5</v>
      </c>
      <c r="BY34" s="47">
        <v>5</v>
      </c>
      <c r="BZ34" s="47">
        <v>150.76300000000001</v>
      </c>
      <c r="CA34" s="47">
        <v>279.76499999999999</v>
      </c>
      <c r="CB34" s="47">
        <v>52.9</v>
      </c>
      <c r="CC34" s="47">
        <v>0</v>
      </c>
      <c r="CD34" s="47">
        <v>-0.52730500000000002</v>
      </c>
      <c r="CE34" s="47">
        <v>10.4236</v>
      </c>
      <c r="CF34" s="47">
        <v>-21.15</v>
      </c>
      <c r="CG34" s="2">
        <v>-5.2010499999999999E-6</v>
      </c>
      <c r="CH34" s="47">
        <v>281.22899999999998</v>
      </c>
      <c r="CI34" s="47">
        <v>54</v>
      </c>
      <c r="CJ34" s="47">
        <v>0</v>
      </c>
      <c r="CK34" s="47">
        <v>-0.32467099999999999</v>
      </c>
      <c r="CL34" s="47">
        <v>7.5385999999999997</v>
      </c>
      <c r="CM34" s="47">
        <v>-14.8047</v>
      </c>
      <c r="CN34" s="2">
        <v>-1.3920800000000001E-5</v>
      </c>
      <c r="CO34" s="47">
        <v>-57.3857</v>
      </c>
      <c r="CP34" s="47">
        <v>55.5794</v>
      </c>
      <c r="CQ34" s="47">
        <v>279.03300000000002</v>
      </c>
      <c r="CR34" s="47">
        <v>0</v>
      </c>
      <c r="CS34" s="47">
        <v>216.91399999999999</v>
      </c>
      <c r="CT34" s="47">
        <v>280.33300000000003</v>
      </c>
      <c r="CU34" s="47">
        <v>272.27</v>
      </c>
      <c r="CV34" s="47">
        <v>56.4</v>
      </c>
      <c r="CW34" s="47">
        <v>8.1028500000000001</v>
      </c>
      <c r="CX34" s="47">
        <v>-14.668699999999999</v>
      </c>
      <c r="CY34" s="47">
        <v>-50</v>
      </c>
      <c r="CZ34" s="2">
        <v>1.6E-7</v>
      </c>
      <c r="DA34" s="2">
        <v>3.9999999999999998E-7</v>
      </c>
      <c r="DB34" s="2">
        <v>6.4400000000000002E-6</v>
      </c>
      <c r="DC34" s="2">
        <v>5.5999999999999999E-5</v>
      </c>
      <c r="DD34" s="47">
        <v>0.625</v>
      </c>
      <c r="DE34" s="47">
        <v>43.625</v>
      </c>
      <c r="DF34" s="47">
        <v>6.25E-2</v>
      </c>
      <c r="DG34" s="47">
        <v>31.75</v>
      </c>
      <c r="DH34" s="47">
        <v>0</v>
      </c>
      <c r="DI34" s="47">
        <v>0</v>
      </c>
      <c r="DJ34" s="47">
        <v>0</v>
      </c>
      <c r="DK34" s="47">
        <v>0</v>
      </c>
      <c r="DL34" s="47">
        <v>0</v>
      </c>
      <c r="DM34" s="47">
        <v>0</v>
      </c>
      <c r="DN34" s="47">
        <v>0</v>
      </c>
      <c r="DO34" s="47">
        <v>1</v>
      </c>
      <c r="DP34" s="47">
        <v>0</v>
      </c>
      <c r="DQ34" s="47">
        <v>10.8673</v>
      </c>
      <c r="DR34" s="47">
        <v>19</v>
      </c>
      <c r="DS34" s="47">
        <v>3.2031200000000003E-2</v>
      </c>
      <c r="DT34" s="47">
        <v>100</v>
      </c>
      <c r="DU34" s="47">
        <v>100</v>
      </c>
      <c r="DV34" s="47">
        <v>99.9</v>
      </c>
      <c r="DW34" s="47">
        <v>100</v>
      </c>
      <c r="DX34" s="47">
        <v>0</v>
      </c>
      <c r="DY34" s="47">
        <v>88.4</v>
      </c>
      <c r="DZ34" s="47">
        <v>-14.3947</v>
      </c>
      <c r="EA34" s="47">
        <v>822.4</v>
      </c>
      <c r="EB34" s="47">
        <v>73.5</v>
      </c>
      <c r="EC34" s="47">
        <v>0</v>
      </c>
      <c r="ED34" s="47">
        <v>34</v>
      </c>
    </row>
    <row r="35" spans="1:134" x14ac:dyDescent="0.3">
      <c r="A35" s="10">
        <v>45256.25</v>
      </c>
      <c r="B35" s="47">
        <v>99855.1</v>
      </c>
      <c r="C35" s="47">
        <v>24134.799999999999</v>
      </c>
      <c r="D35" s="47">
        <v>20.301400000000001</v>
      </c>
      <c r="E35" s="47">
        <v>11494.5</v>
      </c>
      <c r="F35" s="47">
        <v>224.184</v>
      </c>
      <c r="G35" s="47">
        <v>3</v>
      </c>
      <c r="H35" s="47">
        <v>0</v>
      </c>
      <c r="I35" s="47">
        <v>-7.9115199999999997E-2</v>
      </c>
      <c r="J35" s="47">
        <v>20.599499999999999</v>
      </c>
      <c r="K35" s="47">
        <v>-16.024899999999999</v>
      </c>
      <c r="L35" s="47">
        <v>1.7854599999999999E-4</v>
      </c>
      <c r="M35" s="47">
        <v>8821.7199999999993</v>
      </c>
      <c r="N35" s="47">
        <v>227.601</v>
      </c>
      <c r="O35" s="47">
        <v>11.9</v>
      </c>
      <c r="P35" s="47">
        <v>0</v>
      </c>
      <c r="Q35" s="47">
        <v>0.15059800000000001</v>
      </c>
      <c r="R35" s="47">
        <v>14.3744</v>
      </c>
      <c r="S35" s="47">
        <v>-7.9950599999999996</v>
      </c>
      <c r="T35" s="47">
        <v>2.33305E-4</v>
      </c>
      <c r="U35" s="47">
        <v>6888.58</v>
      </c>
      <c r="V35" s="47">
        <v>236.57300000000001</v>
      </c>
      <c r="W35" s="47">
        <v>95.5</v>
      </c>
      <c r="X35" s="47">
        <v>35.9</v>
      </c>
      <c r="Y35" s="47">
        <v>-0.43278899999999998</v>
      </c>
      <c r="Z35" s="47">
        <v>8.8757400000000004</v>
      </c>
      <c r="AA35" s="47">
        <v>-8.3340399999999999</v>
      </c>
      <c r="AB35" s="2">
        <v>-3.0880700000000001E-6</v>
      </c>
      <c r="AC35" s="47">
        <v>5301.98</v>
      </c>
      <c r="AD35" s="47">
        <v>248.98599999999999</v>
      </c>
      <c r="AE35" s="47">
        <v>84.8</v>
      </c>
      <c r="AF35" s="47">
        <v>4.2</v>
      </c>
      <c r="AG35" s="47">
        <v>0.40150400000000003</v>
      </c>
      <c r="AH35" s="47">
        <v>11.8081</v>
      </c>
      <c r="AI35" s="47">
        <v>-10.476699999999999</v>
      </c>
      <c r="AJ35" s="47">
        <v>1.17749E-4</v>
      </c>
      <c r="AK35" s="47">
        <v>3958.52</v>
      </c>
      <c r="AL35" s="47">
        <v>252.51900000000001</v>
      </c>
      <c r="AM35" s="47">
        <v>62.7</v>
      </c>
      <c r="AN35" s="47">
        <v>0.9</v>
      </c>
      <c r="AO35" s="47">
        <v>-0.22919700000000001</v>
      </c>
      <c r="AP35" s="47">
        <v>0.51481399999999999</v>
      </c>
      <c r="AQ35" s="47">
        <v>-20.0549</v>
      </c>
      <c r="AR35" s="47">
        <v>1.0254100000000001E-4</v>
      </c>
      <c r="AS35" s="47">
        <v>2799.95</v>
      </c>
      <c r="AT35" s="47">
        <v>259.976</v>
      </c>
      <c r="AU35" s="47">
        <v>88.3</v>
      </c>
      <c r="AV35" s="47">
        <v>5</v>
      </c>
      <c r="AW35" s="47">
        <v>-0.48633999999999999</v>
      </c>
      <c r="AX35" s="47">
        <v>8.8269800000000007</v>
      </c>
      <c r="AY35" s="47">
        <v>-20.074000000000002</v>
      </c>
      <c r="AZ35" s="47">
        <v>2.2779199999999999E-4</v>
      </c>
      <c r="BA35" s="47">
        <v>1300.18</v>
      </c>
      <c r="BB35" s="47">
        <v>269.20499999999998</v>
      </c>
      <c r="BC35" s="47">
        <v>81.8</v>
      </c>
      <c r="BD35" s="47">
        <v>4.0999999999999996</v>
      </c>
      <c r="BE35" s="47">
        <v>0.98389800000000005</v>
      </c>
      <c r="BF35" s="47">
        <v>9.4110300000000002</v>
      </c>
      <c r="BG35" s="47">
        <v>-24.393000000000001</v>
      </c>
      <c r="BH35" s="47">
        <v>1.7240499999999999E-4</v>
      </c>
      <c r="BI35" s="47">
        <v>624.82600000000002</v>
      </c>
      <c r="BJ35" s="47">
        <v>275.63200000000001</v>
      </c>
      <c r="BK35" s="47">
        <v>55.3</v>
      </c>
      <c r="BL35" s="47">
        <v>0</v>
      </c>
      <c r="BM35" s="47">
        <v>0.35438599999999998</v>
      </c>
      <c r="BN35" s="47">
        <v>8.9554200000000002</v>
      </c>
      <c r="BO35" s="47">
        <v>-25.091899999999999</v>
      </c>
      <c r="BP35" s="2">
        <v>5.2665599999999999E-5</v>
      </c>
      <c r="BQ35" s="47">
        <v>408.50599999999997</v>
      </c>
      <c r="BR35" s="47">
        <v>277.68700000000001</v>
      </c>
      <c r="BS35" s="47">
        <v>50.4</v>
      </c>
      <c r="BT35" s="47">
        <v>0</v>
      </c>
      <c r="BU35" s="47">
        <v>2.4289600000000001E-2</v>
      </c>
      <c r="BV35" s="47">
        <v>8.6213999999999995</v>
      </c>
      <c r="BW35" s="47">
        <v>-23.852599999999999</v>
      </c>
      <c r="BX35" s="2">
        <v>-3.1707800000000001E-6</v>
      </c>
      <c r="BY35" s="47">
        <v>6</v>
      </c>
      <c r="BZ35" s="47">
        <v>196.239</v>
      </c>
      <c r="CA35" s="47">
        <v>279.65499999999997</v>
      </c>
      <c r="CB35" s="47">
        <v>47.1</v>
      </c>
      <c r="CC35" s="47">
        <v>0</v>
      </c>
      <c r="CD35" s="47">
        <v>-0.25679400000000002</v>
      </c>
      <c r="CE35" s="47">
        <v>7.8055199999999996</v>
      </c>
      <c r="CF35" s="47">
        <v>-20.9756</v>
      </c>
      <c r="CG35" s="2">
        <v>-6.8313500000000002E-5</v>
      </c>
      <c r="CH35" s="47">
        <v>281.11700000000002</v>
      </c>
      <c r="CI35" s="47">
        <v>48.4</v>
      </c>
      <c r="CJ35" s="47">
        <v>0</v>
      </c>
      <c r="CK35" s="47">
        <v>-0.29808400000000002</v>
      </c>
      <c r="CL35" s="47">
        <v>5.2469200000000003</v>
      </c>
      <c r="CM35" s="47">
        <v>-13.926299999999999</v>
      </c>
      <c r="CN35" s="2">
        <v>-7.7886799999999994E-5</v>
      </c>
      <c r="CO35" s="47">
        <v>-11.9095</v>
      </c>
      <c r="CP35" s="47">
        <v>55.5794</v>
      </c>
      <c r="CQ35" s="47">
        <v>278.84300000000002</v>
      </c>
      <c r="CR35" s="47">
        <v>0</v>
      </c>
      <c r="CS35" s="47">
        <v>213.48099999999999</v>
      </c>
      <c r="CT35" s="47">
        <v>280.47000000000003</v>
      </c>
      <c r="CU35" s="47">
        <v>271.084</v>
      </c>
      <c r="CV35" s="47">
        <v>51</v>
      </c>
      <c r="CW35" s="47">
        <v>5.5587900000000001</v>
      </c>
      <c r="CX35" s="47">
        <v>-13.916399999999999</v>
      </c>
      <c r="CY35" s="47">
        <v>-50</v>
      </c>
      <c r="CZ35" s="47">
        <v>0</v>
      </c>
      <c r="DA35" s="47">
        <v>0</v>
      </c>
      <c r="DB35" s="2">
        <v>3.36E-6</v>
      </c>
      <c r="DC35" s="2">
        <v>2.8E-5</v>
      </c>
      <c r="DD35" s="47">
        <v>0.625</v>
      </c>
      <c r="DE35" s="47">
        <v>43.625</v>
      </c>
      <c r="DF35" s="47">
        <v>6.25E-2</v>
      </c>
      <c r="DG35" s="47">
        <v>31.75</v>
      </c>
      <c r="DH35" s="47">
        <v>0</v>
      </c>
      <c r="DI35" s="47">
        <v>0</v>
      </c>
      <c r="DJ35" s="47">
        <v>0</v>
      </c>
      <c r="DK35" s="47">
        <v>0</v>
      </c>
      <c r="DL35" s="47">
        <v>0</v>
      </c>
      <c r="DM35" s="47">
        <v>0</v>
      </c>
      <c r="DN35" s="47">
        <v>0</v>
      </c>
      <c r="DO35" s="47">
        <v>1</v>
      </c>
      <c r="DP35" s="47">
        <v>600</v>
      </c>
      <c r="DQ35" s="47">
        <v>11.6037</v>
      </c>
      <c r="DR35" s="47">
        <v>6</v>
      </c>
      <c r="DS35" s="47">
        <v>-3.83535</v>
      </c>
      <c r="DT35" s="47">
        <v>99.5</v>
      </c>
      <c r="DU35" s="47">
        <v>100</v>
      </c>
      <c r="DV35" s="47">
        <v>75.3</v>
      </c>
      <c r="DW35" s="47">
        <v>92.9</v>
      </c>
      <c r="DX35" s="47">
        <v>5</v>
      </c>
      <c r="DY35" s="47">
        <v>89.5</v>
      </c>
      <c r="DZ35" s="47">
        <v>-51.104599999999998</v>
      </c>
      <c r="EA35" s="47">
        <v>885.6</v>
      </c>
      <c r="EB35" s="47">
        <v>63.2</v>
      </c>
      <c r="EC35" s="47">
        <v>0</v>
      </c>
      <c r="ED35" s="47">
        <v>35</v>
      </c>
    </row>
    <row r="36" spans="1:134" x14ac:dyDescent="0.3">
      <c r="A36" s="10">
        <v>45256.375</v>
      </c>
      <c r="B36" s="47">
        <v>100287</v>
      </c>
      <c r="C36" s="47">
        <v>24135.1</v>
      </c>
      <c r="D36" s="47">
        <v>17.3018</v>
      </c>
      <c r="E36" s="47">
        <v>11516.1</v>
      </c>
      <c r="F36" s="47">
        <v>224.06</v>
      </c>
      <c r="G36" s="47">
        <v>3.5</v>
      </c>
      <c r="H36" s="47">
        <v>0</v>
      </c>
      <c r="I36" s="47">
        <v>0.39399600000000001</v>
      </c>
      <c r="J36" s="47">
        <v>21.415600000000001</v>
      </c>
      <c r="K36" s="47">
        <v>-14.1274</v>
      </c>
      <c r="L36" s="2">
        <v>8.3287800000000006E-5</v>
      </c>
      <c r="M36" s="47">
        <v>8848.2099999999991</v>
      </c>
      <c r="N36" s="47">
        <v>227.309</v>
      </c>
      <c r="O36" s="47">
        <v>11</v>
      </c>
      <c r="P36" s="47">
        <v>0</v>
      </c>
      <c r="Q36" s="47">
        <v>-4.4341800000000001E-2</v>
      </c>
      <c r="R36" s="47">
        <v>16.776599999999998</v>
      </c>
      <c r="S36" s="47">
        <v>-12.6791</v>
      </c>
      <c r="T36" s="47">
        <v>1.95365E-4</v>
      </c>
      <c r="U36" s="47">
        <v>6909.38</v>
      </c>
      <c r="V36" s="47">
        <v>236.744</v>
      </c>
      <c r="W36" s="47">
        <v>54.9</v>
      </c>
      <c r="X36" s="47">
        <v>0.3</v>
      </c>
      <c r="Y36" s="47">
        <v>7.3673799999999998E-2</v>
      </c>
      <c r="Z36" s="47">
        <v>3.7292200000000002</v>
      </c>
      <c r="AA36" s="47">
        <v>-0.78940399999999999</v>
      </c>
      <c r="AB36" s="2">
        <v>5.3816500000000002E-5</v>
      </c>
      <c r="AC36" s="47">
        <v>5328.76</v>
      </c>
      <c r="AD36" s="47">
        <v>246.65199999999999</v>
      </c>
      <c r="AE36" s="47">
        <v>56.1</v>
      </c>
      <c r="AF36" s="47">
        <v>0</v>
      </c>
      <c r="AG36" s="47">
        <v>0.21750800000000001</v>
      </c>
      <c r="AH36" s="47">
        <v>13.4734</v>
      </c>
      <c r="AI36" s="47">
        <v>-6.4189800000000004</v>
      </c>
      <c r="AJ36" s="47">
        <v>1.1007500000000001E-4</v>
      </c>
      <c r="AK36" s="47">
        <v>3994.69</v>
      </c>
      <c r="AL36" s="47">
        <v>253.285</v>
      </c>
      <c r="AM36" s="47">
        <v>28.3</v>
      </c>
      <c r="AN36" s="47">
        <v>0</v>
      </c>
      <c r="AO36" s="47">
        <v>0.60254099999999999</v>
      </c>
      <c r="AP36" s="47">
        <v>5.3322900000000004</v>
      </c>
      <c r="AQ36" s="47">
        <v>-21.138000000000002</v>
      </c>
      <c r="AR36" s="47">
        <v>1.95214E-4</v>
      </c>
      <c r="AS36" s="47">
        <v>2839.8</v>
      </c>
      <c r="AT36" s="47">
        <v>258.916</v>
      </c>
      <c r="AU36" s="47">
        <v>65.5</v>
      </c>
      <c r="AV36" s="47">
        <v>0.9</v>
      </c>
      <c r="AW36" s="47">
        <v>0.63332999999999995</v>
      </c>
      <c r="AX36" s="47">
        <v>8.3930500000000006</v>
      </c>
      <c r="AY36" s="47">
        <v>-18.391400000000001</v>
      </c>
      <c r="AZ36" s="47">
        <v>1.9883999999999999E-4</v>
      </c>
      <c r="BA36" s="47">
        <v>1339.7</v>
      </c>
      <c r="BB36" s="47">
        <v>269.86</v>
      </c>
      <c r="BC36" s="47">
        <v>71.5</v>
      </c>
      <c r="BD36" s="47">
        <v>0.6</v>
      </c>
      <c r="BE36" s="47">
        <v>-1.58541</v>
      </c>
      <c r="BF36" s="47">
        <v>8.6556899999999999</v>
      </c>
      <c r="BG36" s="47">
        <v>-20.401399999999999</v>
      </c>
      <c r="BH36" s="2">
        <v>5.6456999999999998E-5</v>
      </c>
      <c r="BI36" s="47">
        <v>662.70100000000002</v>
      </c>
      <c r="BJ36" s="47">
        <v>276.40600000000001</v>
      </c>
      <c r="BK36" s="47">
        <v>49.1</v>
      </c>
      <c r="BL36" s="47">
        <v>0</v>
      </c>
      <c r="BM36" s="47">
        <v>-1.57426</v>
      </c>
      <c r="BN36" s="47">
        <v>6.7482100000000003</v>
      </c>
      <c r="BO36" s="47">
        <v>-20.247699999999998</v>
      </c>
      <c r="BP36" s="2">
        <v>-4.3574500000000001E-5</v>
      </c>
      <c r="BQ36" s="47">
        <v>445.78</v>
      </c>
      <c r="BR36" s="47">
        <v>278.524</v>
      </c>
      <c r="BS36" s="47">
        <v>44.8</v>
      </c>
      <c r="BT36" s="47">
        <v>0</v>
      </c>
      <c r="BU36" s="47">
        <v>-1.2751699999999999</v>
      </c>
      <c r="BV36" s="47">
        <v>6.0823999999999998</v>
      </c>
      <c r="BW36" s="47">
        <v>-19.453900000000001</v>
      </c>
      <c r="BX36" s="2">
        <v>-7.7629100000000005E-5</v>
      </c>
      <c r="BY36" s="47">
        <v>6</v>
      </c>
      <c r="BZ36" s="47">
        <v>232.893</v>
      </c>
      <c r="CA36" s="47">
        <v>280.65199999999999</v>
      </c>
      <c r="CB36" s="47">
        <v>41.7</v>
      </c>
      <c r="CC36" s="47">
        <v>0</v>
      </c>
      <c r="CD36" s="47">
        <v>-0.82968399999999998</v>
      </c>
      <c r="CE36" s="47">
        <v>5.3360200000000004</v>
      </c>
      <c r="CF36" s="47">
        <v>-17.6891</v>
      </c>
      <c r="CG36" s="47">
        <v>-1.09275E-4</v>
      </c>
      <c r="CH36" s="47">
        <v>282.81</v>
      </c>
      <c r="CI36" s="47">
        <v>42.7</v>
      </c>
      <c r="CJ36" s="47">
        <v>0</v>
      </c>
      <c r="CK36" s="47">
        <v>-0.31824200000000002</v>
      </c>
      <c r="CL36" s="47">
        <v>3.4760200000000001</v>
      </c>
      <c r="CM36" s="47">
        <v>-11.810499999999999</v>
      </c>
      <c r="CN36" s="2">
        <v>-9.1742899999999999E-5</v>
      </c>
      <c r="CO36" s="47">
        <v>23.7423</v>
      </c>
      <c r="CP36" s="47">
        <v>55.5794</v>
      </c>
      <c r="CQ36" s="47">
        <v>283.721</v>
      </c>
      <c r="CR36" s="47">
        <v>0</v>
      </c>
      <c r="CS36" s="47">
        <v>326.91000000000003</v>
      </c>
      <c r="CT36" s="47">
        <v>282.721</v>
      </c>
      <c r="CU36" s="47">
        <v>271.45600000000002</v>
      </c>
      <c r="CV36" s="47">
        <v>45.2</v>
      </c>
      <c r="CW36" s="47">
        <v>3.6144599999999998</v>
      </c>
      <c r="CX36" s="47">
        <v>-11.744199999999999</v>
      </c>
      <c r="CY36" s="47">
        <v>-50</v>
      </c>
      <c r="CZ36" s="2">
        <v>6.4000000000000001E-7</v>
      </c>
      <c r="DA36" s="2">
        <v>7.9999999999999996E-7</v>
      </c>
      <c r="DB36" s="2">
        <v>4.0000000000000001E-8</v>
      </c>
      <c r="DC36" s="47">
        <v>0</v>
      </c>
      <c r="DD36" s="47">
        <v>0</v>
      </c>
      <c r="DE36" s="47">
        <v>43.625</v>
      </c>
      <c r="DF36" s="47">
        <v>0</v>
      </c>
      <c r="DG36" s="47">
        <v>31.75</v>
      </c>
      <c r="DH36" s="47">
        <v>0</v>
      </c>
      <c r="DI36" s="47">
        <v>0</v>
      </c>
      <c r="DJ36" s="47">
        <v>0</v>
      </c>
      <c r="DK36" s="47">
        <v>0</v>
      </c>
      <c r="DL36" s="47">
        <v>0</v>
      </c>
      <c r="DM36" s="47">
        <v>0</v>
      </c>
      <c r="DN36" s="47">
        <v>0</v>
      </c>
      <c r="DO36" s="47">
        <v>0</v>
      </c>
      <c r="DP36" s="47">
        <v>10800</v>
      </c>
      <c r="DQ36" s="47">
        <v>8.0631599999999999</v>
      </c>
      <c r="DR36" s="47">
        <v>43</v>
      </c>
      <c r="DS36" s="47">
        <v>-0.226685</v>
      </c>
      <c r="DT36" s="47">
        <v>68.8</v>
      </c>
      <c r="DU36" s="47">
        <v>37.5</v>
      </c>
      <c r="DV36" s="47">
        <v>2.8</v>
      </c>
      <c r="DW36" s="47">
        <v>28.7</v>
      </c>
      <c r="DX36" s="47">
        <v>0</v>
      </c>
      <c r="DY36" s="47">
        <v>43.7</v>
      </c>
      <c r="DZ36" s="47">
        <v>-38.721400000000003</v>
      </c>
      <c r="EA36" s="47">
        <v>999.84</v>
      </c>
      <c r="EB36" s="47">
        <v>58.2</v>
      </c>
      <c r="EC36" s="47">
        <v>0</v>
      </c>
      <c r="ED36" s="47">
        <v>36</v>
      </c>
    </row>
    <row r="37" spans="1:134" x14ac:dyDescent="0.3">
      <c r="A37" s="10">
        <v>45256.5</v>
      </c>
      <c r="B37" s="47">
        <v>100562</v>
      </c>
      <c r="C37" s="47">
        <v>24134.9</v>
      </c>
      <c r="D37" s="47">
        <v>16.406199999999998</v>
      </c>
      <c r="E37" s="47">
        <v>11527.8</v>
      </c>
      <c r="F37" s="47">
        <v>224.405</v>
      </c>
      <c r="G37" s="47">
        <v>3</v>
      </c>
      <c r="H37" s="47">
        <v>0</v>
      </c>
      <c r="I37" s="47">
        <v>0.14721799999999999</v>
      </c>
      <c r="J37" s="47">
        <v>20.5503</v>
      </c>
      <c r="K37" s="47">
        <v>-11.982799999999999</v>
      </c>
      <c r="L37" s="47">
        <v>1.4604599999999999E-4</v>
      </c>
      <c r="M37" s="47">
        <v>8862.0400000000009</v>
      </c>
      <c r="N37" s="47">
        <v>226.74299999999999</v>
      </c>
      <c r="O37" s="47">
        <v>9.8000000000000007</v>
      </c>
      <c r="P37" s="47">
        <v>0</v>
      </c>
      <c r="Q37" s="47">
        <v>0.10796500000000001</v>
      </c>
      <c r="R37" s="47">
        <v>17.819400000000002</v>
      </c>
      <c r="S37" s="47">
        <v>-18.3583</v>
      </c>
      <c r="T37" s="47">
        <v>2.1095E-4</v>
      </c>
      <c r="U37" s="47">
        <v>6920.1</v>
      </c>
      <c r="V37" s="47">
        <v>235.27500000000001</v>
      </c>
      <c r="W37" s="47">
        <v>29.6</v>
      </c>
      <c r="X37" s="47">
        <v>0</v>
      </c>
      <c r="Y37" s="47">
        <v>0.44914999999999999</v>
      </c>
      <c r="Z37" s="47">
        <v>17.9358</v>
      </c>
      <c r="AA37" s="47">
        <v>-15.7409</v>
      </c>
      <c r="AB37" s="47">
        <v>4.16556E-4</v>
      </c>
      <c r="AC37" s="47">
        <v>5356.58</v>
      </c>
      <c r="AD37" s="47">
        <v>245.982</v>
      </c>
      <c r="AE37" s="47">
        <v>25.7</v>
      </c>
      <c r="AF37" s="47">
        <v>0</v>
      </c>
      <c r="AG37" s="47">
        <v>-0.97809800000000002</v>
      </c>
      <c r="AH37" s="47">
        <v>8.1765699999999999</v>
      </c>
      <c r="AI37" s="47">
        <v>-10.200100000000001</v>
      </c>
      <c r="AJ37" s="2">
        <v>1.68439E-5</v>
      </c>
      <c r="AK37" s="47">
        <v>4019.74</v>
      </c>
      <c r="AL37" s="47">
        <v>253.73599999999999</v>
      </c>
      <c r="AM37" s="47">
        <v>26.3</v>
      </c>
      <c r="AN37" s="47">
        <v>0</v>
      </c>
      <c r="AO37" s="47">
        <v>1.4709300000000001</v>
      </c>
      <c r="AP37" s="47">
        <v>6.8817000000000004</v>
      </c>
      <c r="AQ37" s="47">
        <v>-22.2407</v>
      </c>
      <c r="AR37" s="2">
        <v>4.1338399999999997E-5</v>
      </c>
      <c r="AS37" s="47">
        <v>2862.88</v>
      </c>
      <c r="AT37" s="47">
        <v>258.59699999999998</v>
      </c>
      <c r="AU37" s="47">
        <v>58.3</v>
      </c>
      <c r="AV37" s="47">
        <v>0.3</v>
      </c>
      <c r="AW37" s="47">
        <v>1.2055</v>
      </c>
      <c r="AX37" s="47">
        <v>9.6588399999999996</v>
      </c>
      <c r="AY37" s="47">
        <v>-18.252700000000001</v>
      </c>
      <c r="AZ37" s="47">
        <v>1.4602500000000001E-4</v>
      </c>
      <c r="BA37" s="47">
        <v>1363.59</v>
      </c>
      <c r="BB37" s="47">
        <v>270.04199999999997</v>
      </c>
      <c r="BC37" s="47">
        <v>69.7</v>
      </c>
      <c r="BD37" s="47">
        <v>0</v>
      </c>
      <c r="BE37" s="47">
        <v>-2.1532100000000001</v>
      </c>
      <c r="BF37" s="47">
        <v>7.84849</v>
      </c>
      <c r="BG37" s="47">
        <v>-20.416899999999998</v>
      </c>
      <c r="BH37" s="2">
        <v>9.7785400000000001E-5</v>
      </c>
      <c r="BI37" s="47">
        <v>686.14400000000001</v>
      </c>
      <c r="BJ37" s="47">
        <v>276.62</v>
      </c>
      <c r="BK37" s="47">
        <v>48.7</v>
      </c>
      <c r="BL37" s="47">
        <v>0</v>
      </c>
      <c r="BM37" s="47">
        <v>-1.9957100000000001</v>
      </c>
      <c r="BN37" s="47">
        <v>6.8937600000000003</v>
      </c>
      <c r="BO37" s="47">
        <v>-20.0307</v>
      </c>
      <c r="BP37" s="2">
        <v>3.3192999999999999E-5</v>
      </c>
      <c r="BQ37" s="47">
        <v>469.06400000000002</v>
      </c>
      <c r="BR37" s="47">
        <v>278.77999999999997</v>
      </c>
      <c r="BS37" s="47">
        <v>44.3</v>
      </c>
      <c r="BT37" s="47">
        <v>0</v>
      </c>
      <c r="BU37" s="47">
        <v>-1.5845400000000001</v>
      </c>
      <c r="BV37" s="47">
        <v>6.40327</v>
      </c>
      <c r="BW37" s="47">
        <v>-19.3032</v>
      </c>
      <c r="BX37" s="2">
        <v>4.9947499999999999E-6</v>
      </c>
      <c r="BY37" s="47">
        <v>6</v>
      </c>
      <c r="BZ37" s="47">
        <v>255.952</v>
      </c>
      <c r="CA37" s="47">
        <v>280.95499999999998</v>
      </c>
      <c r="CB37" s="47">
        <v>40.9</v>
      </c>
      <c r="CC37" s="47">
        <v>0</v>
      </c>
      <c r="CD37" s="47">
        <v>-1.0184500000000001</v>
      </c>
      <c r="CE37" s="47">
        <v>5.7381700000000002</v>
      </c>
      <c r="CF37" s="47">
        <v>-17.808</v>
      </c>
      <c r="CG37" s="2">
        <v>-2.9180399999999999E-5</v>
      </c>
      <c r="CH37" s="47">
        <v>283.28500000000003</v>
      </c>
      <c r="CI37" s="47">
        <v>41.1</v>
      </c>
      <c r="CJ37" s="47">
        <v>0</v>
      </c>
      <c r="CK37" s="47">
        <v>-0.33645000000000003</v>
      </c>
      <c r="CL37" s="47">
        <v>3.7029899999999998</v>
      </c>
      <c r="CM37" s="47">
        <v>-11.8216</v>
      </c>
      <c r="CN37" s="2">
        <v>-6.8984000000000002E-5</v>
      </c>
      <c r="CO37" s="47">
        <v>46.560099999999998</v>
      </c>
      <c r="CP37" s="47">
        <v>55.5794</v>
      </c>
      <c r="CQ37" s="47">
        <v>284.488</v>
      </c>
      <c r="CR37" s="47">
        <v>0</v>
      </c>
      <c r="CS37" s="47">
        <v>342.27800000000002</v>
      </c>
      <c r="CT37" s="47">
        <v>283.39</v>
      </c>
      <c r="CU37" s="47">
        <v>271.53899999999999</v>
      </c>
      <c r="CV37" s="47">
        <v>43.4</v>
      </c>
      <c r="CW37" s="47">
        <v>3.82816</v>
      </c>
      <c r="CX37" s="47">
        <v>-11.8667</v>
      </c>
      <c r="CY37" s="47">
        <v>-50</v>
      </c>
      <c r="CZ37" s="2">
        <v>8.8000000000000004E-7</v>
      </c>
      <c r="DA37" s="2">
        <v>7.9999999999999996E-7</v>
      </c>
      <c r="DB37" s="2">
        <v>5.1800000000000004E-6</v>
      </c>
      <c r="DC37" s="2">
        <v>5.2800000000000003E-6</v>
      </c>
      <c r="DD37" s="47">
        <v>0.125</v>
      </c>
      <c r="DE37" s="47">
        <v>43.75</v>
      </c>
      <c r="DF37" s="47">
        <v>0.125</v>
      </c>
      <c r="DG37" s="47">
        <v>31.875</v>
      </c>
      <c r="DH37" s="47">
        <v>0</v>
      </c>
      <c r="DI37" s="47">
        <v>0</v>
      </c>
      <c r="DJ37" s="47">
        <v>0</v>
      </c>
      <c r="DK37" s="47">
        <v>0</v>
      </c>
      <c r="DL37" s="47">
        <v>0</v>
      </c>
      <c r="DM37" s="47">
        <v>0</v>
      </c>
      <c r="DN37" s="47">
        <v>0</v>
      </c>
      <c r="DO37" s="47">
        <v>0</v>
      </c>
      <c r="DP37" s="47">
        <v>21600</v>
      </c>
      <c r="DQ37" s="47">
        <v>7.1075400000000002</v>
      </c>
      <c r="DR37" s="47">
        <v>67</v>
      </c>
      <c r="DS37" s="47">
        <v>-0.39660600000000001</v>
      </c>
      <c r="DT37" s="47">
        <v>90.1</v>
      </c>
      <c r="DU37" s="47">
        <v>67</v>
      </c>
      <c r="DV37" s="47">
        <v>0</v>
      </c>
      <c r="DW37" s="47">
        <v>14.3</v>
      </c>
      <c r="DX37" s="47">
        <v>0</v>
      </c>
      <c r="DY37" s="47">
        <v>21.8</v>
      </c>
      <c r="DZ37" s="47">
        <v>-32.653500000000001</v>
      </c>
      <c r="EA37" s="47">
        <v>1041.5999999999999</v>
      </c>
      <c r="EB37" s="47">
        <v>57.9</v>
      </c>
      <c r="EC37" s="47">
        <v>0</v>
      </c>
      <c r="ED37" s="47">
        <v>37</v>
      </c>
    </row>
    <row r="38" spans="1:134" x14ac:dyDescent="0.3">
      <c r="A38" s="10">
        <v>45256.625</v>
      </c>
      <c r="B38" s="47">
        <v>100923</v>
      </c>
      <c r="C38" s="47">
        <v>24135</v>
      </c>
      <c r="D38" s="47">
        <v>18.712800000000001</v>
      </c>
      <c r="E38" s="47">
        <v>11548.9</v>
      </c>
      <c r="F38" s="47">
        <v>224.011</v>
      </c>
      <c r="G38" s="47">
        <v>2.9</v>
      </c>
      <c r="H38" s="47">
        <v>0</v>
      </c>
      <c r="I38" s="47">
        <v>-0.23019100000000001</v>
      </c>
      <c r="J38" s="47">
        <v>18.896899999999999</v>
      </c>
      <c r="K38" s="47">
        <v>-16.237500000000001</v>
      </c>
      <c r="L38" s="47">
        <v>1.2508800000000001E-4</v>
      </c>
      <c r="M38" s="47">
        <v>8888.91</v>
      </c>
      <c r="N38" s="47">
        <v>223.96600000000001</v>
      </c>
      <c r="O38" s="47">
        <v>18.8</v>
      </c>
      <c r="P38" s="47">
        <v>0</v>
      </c>
      <c r="Q38" s="47">
        <v>-0.176617</v>
      </c>
      <c r="R38" s="47">
        <v>24.413799999999998</v>
      </c>
      <c r="S38" s="47">
        <v>-17.2316</v>
      </c>
      <c r="T38" s="47">
        <v>1.2412400000000001E-4</v>
      </c>
      <c r="U38" s="47">
        <v>6952.46</v>
      </c>
      <c r="V38" s="47">
        <v>236.34700000000001</v>
      </c>
      <c r="W38" s="47">
        <v>8</v>
      </c>
      <c r="X38" s="47">
        <v>0</v>
      </c>
      <c r="Y38" s="47">
        <v>-0.12507399999999999</v>
      </c>
      <c r="Z38" s="47">
        <v>17.850899999999999</v>
      </c>
      <c r="AA38" s="47">
        <v>-17.313099999999999</v>
      </c>
      <c r="AB38" s="47">
        <v>4.6042300000000001E-4</v>
      </c>
      <c r="AC38" s="47">
        <v>5376.38</v>
      </c>
      <c r="AD38" s="47">
        <v>246.14599999999999</v>
      </c>
      <c r="AE38" s="47">
        <v>20.100000000000001</v>
      </c>
      <c r="AF38" s="47">
        <v>0</v>
      </c>
      <c r="AG38" s="47">
        <v>0.52338499999999999</v>
      </c>
      <c r="AH38" s="47">
        <v>15.609299999999999</v>
      </c>
      <c r="AI38" s="47">
        <v>-18.902699999999999</v>
      </c>
      <c r="AJ38" s="47">
        <v>2.05632E-4</v>
      </c>
      <c r="AK38" s="47">
        <v>4043.1</v>
      </c>
      <c r="AL38" s="47">
        <v>252.89</v>
      </c>
      <c r="AM38" s="47">
        <v>44.2</v>
      </c>
      <c r="AN38" s="47">
        <v>0</v>
      </c>
      <c r="AO38" s="47">
        <v>1.3866000000000001</v>
      </c>
      <c r="AP38" s="47">
        <v>14.0291</v>
      </c>
      <c r="AQ38" s="47">
        <v>-23.938300000000002</v>
      </c>
      <c r="AR38" s="47">
        <v>1.64971E-4</v>
      </c>
      <c r="AS38" s="47">
        <v>2893.95</v>
      </c>
      <c r="AT38" s="47">
        <v>257.613</v>
      </c>
      <c r="AU38" s="47">
        <v>71</v>
      </c>
      <c r="AV38" s="47">
        <v>8.6</v>
      </c>
      <c r="AW38" s="47">
        <v>-8.3515599999999995E-2</v>
      </c>
      <c r="AX38" s="47">
        <v>4.5264300000000004</v>
      </c>
      <c r="AY38" s="47">
        <v>-27.708100000000002</v>
      </c>
      <c r="AZ38" s="47">
        <v>4.25752E-4</v>
      </c>
      <c r="BA38" s="47">
        <v>1393.5</v>
      </c>
      <c r="BB38" s="47">
        <v>270.34800000000001</v>
      </c>
      <c r="BC38" s="47">
        <v>65.5</v>
      </c>
      <c r="BD38" s="47">
        <v>0</v>
      </c>
      <c r="BE38" s="47">
        <v>-1.0648500000000001</v>
      </c>
      <c r="BF38" s="47">
        <v>7.4363999999999999</v>
      </c>
      <c r="BG38" s="47">
        <v>-23.257200000000001</v>
      </c>
      <c r="BH38" s="47">
        <v>1.75131E-4</v>
      </c>
      <c r="BI38" s="47">
        <v>715.53399999999999</v>
      </c>
      <c r="BJ38" s="47">
        <v>276.71699999999998</v>
      </c>
      <c r="BK38" s="47">
        <v>48</v>
      </c>
      <c r="BL38" s="47">
        <v>0</v>
      </c>
      <c r="BM38" s="47">
        <v>-1.05941</v>
      </c>
      <c r="BN38" s="47">
        <v>8.0001200000000008</v>
      </c>
      <c r="BO38" s="47">
        <v>-21.770199999999999</v>
      </c>
      <c r="BP38" s="47">
        <v>1.3051E-4</v>
      </c>
      <c r="BQ38" s="47">
        <v>498.39499999999998</v>
      </c>
      <c r="BR38" s="47">
        <v>278.78699999999998</v>
      </c>
      <c r="BS38" s="47">
        <v>44.1</v>
      </c>
      <c r="BT38" s="47">
        <v>0</v>
      </c>
      <c r="BU38" s="47">
        <v>-0.920157</v>
      </c>
      <c r="BV38" s="47">
        <v>7.94489</v>
      </c>
      <c r="BW38" s="47">
        <v>-20.5992</v>
      </c>
      <c r="BX38" s="2">
        <v>9.5246099999999996E-5</v>
      </c>
      <c r="BY38" s="47">
        <v>6</v>
      </c>
      <c r="BZ38" s="47">
        <v>285.30500000000001</v>
      </c>
      <c r="CA38" s="47">
        <v>280.80500000000001</v>
      </c>
      <c r="CB38" s="47">
        <v>40.799999999999997</v>
      </c>
      <c r="CC38" s="47">
        <v>0</v>
      </c>
      <c r="CD38" s="47">
        <v>-0.69323800000000002</v>
      </c>
      <c r="CE38" s="47">
        <v>7.5487500000000001</v>
      </c>
      <c r="CF38" s="47">
        <v>-18.691800000000001</v>
      </c>
      <c r="CG38" s="2">
        <v>4.75112E-5</v>
      </c>
      <c r="CH38" s="47">
        <v>282.49900000000002</v>
      </c>
      <c r="CI38" s="47">
        <v>40.5</v>
      </c>
      <c r="CJ38" s="47">
        <v>0</v>
      </c>
      <c r="CK38" s="47">
        <v>-0.324571</v>
      </c>
      <c r="CL38" s="47">
        <v>5.3332600000000001</v>
      </c>
      <c r="CM38" s="47">
        <v>-12.539300000000001</v>
      </c>
      <c r="CN38" s="2">
        <v>-9.0093399999999994E-5</v>
      </c>
      <c r="CO38" s="47">
        <v>76.143799999999999</v>
      </c>
      <c r="CP38" s="47">
        <v>55.5794</v>
      </c>
      <c r="CQ38" s="47">
        <v>280.8</v>
      </c>
      <c r="CR38" s="47">
        <v>0</v>
      </c>
      <c r="CS38" s="47">
        <v>218.45</v>
      </c>
      <c r="CT38" s="47">
        <v>282.39</v>
      </c>
      <c r="CU38" s="47">
        <v>270.47300000000001</v>
      </c>
      <c r="CV38" s="47">
        <v>43.2</v>
      </c>
      <c r="CW38" s="47">
        <v>5.1479600000000003</v>
      </c>
      <c r="CX38" s="47">
        <v>-11.4842</v>
      </c>
      <c r="CY38" s="47">
        <v>-50</v>
      </c>
      <c r="CZ38" s="47">
        <v>0</v>
      </c>
      <c r="DA38" s="47">
        <v>0</v>
      </c>
      <c r="DB38" s="2">
        <v>7.1999999999999999E-7</v>
      </c>
      <c r="DC38" s="2">
        <v>7.9999999999999996E-7</v>
      </c>
      <c r="DD38" s="47">
        <v>0</v>
      </c>
      <c r="DE38" s="47">
        <v>43.75</v>
      </c>
      <c r="DF38" s="47">
        <v>0</v>
      </c>
      <c r="DG38" s="47">
        <v>31.875</v>
      </c>
      <c r="DH38" s="47">
        <v>0</v>
      </c>
      <c r="DI38" s="47">
        <v>0</v>
      </c>
      <c r="DJ38" s="47">
        <v>0</v>
      </c>
      <c r="DK38" s="47">
        <v>0</v>
      </c>
      <c r="DL38" s="47">
        <v>0</v>
      </c>
      <c r="DM38" s="47">
        <v>0</v>
      </c>
      <c r="DN38" s="47">
        <v>0</v>
      </c>
      <c r="DO38" s="47">
        <v>0</v>
      </c>
      <c r="DP38" s="47">
        <v>10800</v>
      </c>
      <c r="DQ38" s="47">
        <v>8.2457999999999991</v>
      </c>
      <c r="DR38" s="47">
        <v>23</v>
      </c>
      <c r="DS38" s="47">
        <v>-7.1276900000000003</v>
      </c>
      <c r="DT38" s="47">
        <v>24.1</v>
      </c>
      <c r="DU38" s="47">
        <v>84.3</v>
      </c>
      <c r="DV38" s="47">
        <v>0</v>
      </c>
      <c r="DW38" s="47">
        <v>0</v>
      </c>
      <c r="DX38" s="47">
        <v>0</v>
      </c>
      <c r="DY38" s="47">
        <v>0</v>
      </c>
      <c r="DZ38" s="47">
        <v>-18.616599999999998</v>
      </c>
      <c r="EA38" s="47">
        <v>1092.96</v>
      </c>
      <c r="EB38" s="47">
        <v>56.6</v>
      </c>
      <c r="EC38" s="47">
        <v>0</v>
      </c>
      <c r="ED38" s="47">
        <v>38</v>
      </c>
    </row>
    <row r="39" spans="1:134" x14ac:dyDescent="0.3">
      <c r="A39" s="10">
        <v>45256.75</v>
      </c>
      <c r="B39" s="47">
        <v>101327</v>
      </c>
      <c r="C39" s="47">
        <v>24134.7</v>
      </c>
      <c r="D39" s="47">
        <v>14.9085</v>
      </c>
      <c r="E39" s="47">
        <v>11564.8</v>
      </c>
      <c r="F39" s="47">
        <v>223.904</v>
      </c>
      <c r="G39" s="47">
        <v>2.8</v>
      </c>
      <c r="H39" s="47">
        <v>0</v>
      </c>
      <c r="I39" s="47">
        <v>-2.73242E-2</v>
      </c>
      <c r="J39" s="47">
        <v>23.642199999999999</v>
      </c>
      <c r="K39" s="47">
        <v>-16.714099999999998</v>
      </c>
      <c r="L39" s="47">
        <v>1.3030800000000001E-4</v>
      </c>
      <c r="M39" s="47">
        <v>8908.89</v>
      </c>
      <c r="N39" s="47">
        <v>226.328</v>
      </c>
      <c r="O39" s="47">
        <v>14.8</v>
      </c>
      <c r="P39" s="47">
        <v>0</v>
      </c>
      <c r="Q39" s="47">
        <v>0.437305</v>
      </c>
      <c r="R39" s="47">
        <v>24.294899999999998</v>
      </c>
      <c r="S39" s="47">
        <v>-23.420400000000001</v>
      </c>
      <c r="T39" s="47">
        <v>1.9330399999999999E-4</v>
      </c>
      <c r="U39" s="47">
        <v>6971.84</v>
      </c>
      <c r="V39" s="47">
        <v>234.46299999999999</v>
      </c>
      <c r="W39" s="47">
        <v>17.100000000000001</v>
      </c>
      <c r="X39" s="47">
        <v>0</v>
      </c>
      <c r="Y39" s="47">
        <v>0.39935199999999998</v>
      </c>
      <c r="Z39" s="47">
        <v>20.809799999999999</v>
      </c>
      <c r="AA39" s="47">
        <v>-19.007100000000001</v>
      </c>
      <c r="AB39" s="47">
        <v>2.67149E-4</v>
      </c>
      <c r="AC39" s="47">
        <v>5405.75</v>
      </c>
      <c r="AD39" s="47">
        <v>245.524</v>
      </c>
      <c r="AE39" s="47">
        <v>19.100000000000001</v>
      </c>
      <c r="AF39" s="47">
        <v>0</v>
      </c>
      <c r="AG39" s="47">
        <v>0.176061</v>
      </c>
      <c r="AH39" s="47">
        <v>12.1403</v>
      </c>
      <c r="AI39" s="47">
        <v>-19.165500000000002</v>
      </c>
      <c r="AJ39" s="47">
        <v>1.48484E-4</v>
      </c>
      <c r="AK39" s="47">
        <v>4078.01</v>
      </c>
      <c r="AL39" s="47">
        <v>251.36199999999999</v>
      </c>
      <c r="AM39" s="47">
        <v>58</v>
      </c>
      <c r="AN39" s="47">
        <v>0</v>
      </c>
      <c r="AO39" s="47">
        <v>0.421516</v>
      </c>
      <c r="AP39" s="47">
        <v>14.466699999999999</v>
      </c>
      <c r="AQ39" s="47">
        <v>-21.024000000000001</v>
      </c>
      <c r="AR39" s="47">
        <v>1.09817E-4</v>
      </c>
      <c r="AS39" s="47">
        <v>2927.19</v>
      </c>
      <c r="AT39" s="47">
        <v>258.72199999999998</v>
      </c>
      <c r="AU39" s="47">
        <v>54.7</v>
      </c>
      <c r="AV39" s="47">
        <v>0</v>
      </c>
      <c r="AW39" s="47">
        <v>0.91411299999999995</v>
      </c>
      <c r="AX39" s="47">
        <v>6.5229799999999996</v>
      </c>
      <c r="AY39" s="47">
        <v>-21.968599999999999</v>
      </c>
      <c r="AZ39" s="2">
        <v>3.6726700000000002E-5</v>
      </c>
      <c r="BA39" s="47">
        <v>1426.01</v>
      </c>
      <c r="BB39" s="47">
        <v>270.21800000000002</v>
      </c>
      <c r="BC39" s="47">
        <v>75.599999999999994</v>
      </c>
      <c r="BD39" s="47">
        <v>2.4</v>
      </c>
      <c r="BE39" s="47">
        <v>-0.72607100000000002</v>
      </c>
      <c r="BF39" s="47">
        <v>6.4850099999999999</v>
      </c>
      <c r="BG39" s="47">
        <v>-18.075299999999999</v>
      </c>
      <c r="BH39" s="47">
        <v>1.2299899999999999E-4</v>
      </c>
      <c r="BI39" s="47">
        <v>748.21500000000003</v>
      </c>
      <c r="BJ39" s="47">
        <v>276.62299999999999</v>
      </c>
      <c r="BK39" s="47">
        <v>53.3</v>
      </c>
      <c r="BL39" s="47">
        <v>0</v>
      </c>
      <c r="BM39" s="47">
        <v>-1.1370499999999999</v>
      </c>
      <c r="BN39" s="47">
        <v>6.1276299999999999</v>
      </c>
      <c r="BO39" s="47">
        <v>-17.360800000000001</v>
      </c>
      <c r="BP39" s="47">
        <v>1.44804E-4</v>
      </c>
      <c r="BQ39" s="47">
        <v>531.11099999999999</v>
      </c>
      <c r="BR39" s="47">
        <v>278.65800000000002</v>
      </c>
      <c r="BS39" s="47">
        <v>48.4</v>
      </c>
      <c r="BT39" s="47">
        <v>0</v>
      </c>
      <c r="BU39" s="47">
        <v>-1.0341100000000001</v>
      </c>
      <c r="BV39" s="47">
        <v>5.9317200000000003</v>
      </c>
      <c r="BW39" s="47">
        <v>-16.343499999999999</v>
      </c>
      <c r="BX39" s="47">
        <v>1.29715E-4</v>
      </c>
      <c r="BY39" s="47">
        <v>6</v>
      </c>
      <c r="BZ39" s="47">
        <v>318.09800000000001</v>
      </c>
      <c r="CA39" s="47">
        <v>280.613</v>
      </c>
      <c r="CB39" s="47">
        <v>44.5</v>
      </c>
      <c r="CC39" s="47">
        <v>0</v>
      </c>
      <c r="CD39" s="47">
        <v>-0.77827199999999996</v>
      </c>
      <c r="CE39" s="47">
        <v>5.6502600000000003</v>
      </c>
      <c r="CF39" s="47">
        <v>-14.823700000000001</v>
      </c>
      <c r="CG39" s="2">
        <v>9.5499800000000003E-5</v>
      </c>
      <c r="CH39" s="47">
        <v>282.20800000000003</v>
      </c>
      <c r="CI39" s="47">
        <v>42.8</v>
      </c>
      <c r="CJ39" s="47">
        <v>0</v>
      </c>
      <c r="CK39" s="47">
        <v>-0.36527199999999999</v>
      </c>
      <c r="CL39" s="47">
        <v>4.6400199999999998</v>
      </c>
      <c r="CM39" s="47">
        <v>-11.2605</v>
      </c>
      <c r="CN39" s="2">
        <v>2.0299100000000001E-6</v>
      </c>
      <c r="CO39" s="47">
        <v>109.099</v>
      </c>
      <c r="CP39" s="47">
        <v>55.5794</v>
      </c>
      <c r="CQ39" s="47">
        <v>279.89999999999998</v>
      </c>
      <c r="CR39" s="47">
        <v>0</v>
      </c>
      <c r="CS39" s="47">
        <v>139.273</v>
      </c>
      <c r="CT39" s="47">
        <v>281.89999999999998</v>
      </c>
      <c r="CU39" s="47">
        <v>271.14499999999998</v>
      </c>
      <c r="CV39" s="47">
        <v>46.8</v>
      </c>
      <c r="CW39" s="47">
        <v>3.72397</v>
      </c>
      <c r="CX39" s="47">
        <v>-8.3074300000000001</v>
      </c>
      <c r="CY39" s="47">
        <v>-50</v>
      </c>
      <c r="CZ39" s="47">
        <v>0</v>
      </c>
      <c r="DA39" s="47">
        <v>0</v>
      </c>
      <c r="DB39" s="2">
        <v>3.5999999999999999E-7</v>
      </c>
      <c r="DC39" s="2">
        <v>3.2000000000000001E-7</v>
      </c>
      <c r="DD39" s="47">
        <v>0</v>
      </c>
      <c r="DE39" s="47">
        <v>43.75</v>
      </c>
      <c r="DF39" s="47">
        <v>0</v>
      </c>
      <c r="DG39" s="47">
        <v>31.875</v>
      </c>
      <c r="DH39" s="47">
        <v>0</v>
      </c>
      <c r="DI39" s="47">
        <v>0</v>
      </c>
      <c r="DJ39" s="47">
        <v>0</v>
      </c>
      <c r="DK39" s="47">
        <v>0</v>
      </c>
      <c r="DL39" s="47">
        <v>0</v>
      </c>
      <c r="DM39" s="47">
        <v>0</v>
      </c>
      <c r="DN39" s="47">
        <v>0</v>
      </c>
      <c r="DO39" s="47">
        <v>0</v>
      </c>
      <c r="DP39" s="47">
        <v>11889</v>
      </c>
      <c r="DQ39" s="47">
        <v>7.8432300000000001</v>
      </c>
      <c r="DR39" s="47">
        <v>11</v>
      </c>
      <c r="DS39" s="47">
        <v>-6.95038</v>
      </c>
      <c r="DT39" s="47">
        <v>17.7</v>
      </c>
      <c r="DU39" s="47">
        <v>44.7</v>
      </c>
      <c r="DV39" s="47">
        <v>0</v>
      </c>
      <c r="DW39" s="47">
        <v>0</v>
      </c>
      <c r="DX39" s="47">
        <v>0</v>
      </c>
      <c r="DY39" s="47">
        <v>0</v>
      </c>
      <c r="DZ39" s="47">
        <v>49.813499999999998</v>
      </c>
      <c r="EA39" s="47">
        <v>1114.4000000000001</v>
      </c>
      <c r="EB39" s="47">
        <v>63.8</v>
      </c>
      <c r="EC39" s="47">
        <v>0</v>
      </c>
      <c r="ED39" s="47">
        <v>39</v>
      </c>
    </row>
    <row r="40" spans="1:134" x14ac:dyDescent="0.3">
      <c r="A40" s="10">
        <v>45256.875</v>
      </c>
      <c r="B40" s="47">
        <v>101593</v>
      </c>
      <c r="C40" s="47">
        <v>24135.1</v>
      </c>
      <c r="D40" s="47">
        <v>10.6081</v>
      </c>
      <c r="E40" s="47">
        <v>11593.6</v>
      </c>
      <c r="F40" s="47">
        <v>222.97200000000001</v>
      </c>
      <c r="G40" s="47">
        <v>2.7</v>
      </c>
      <c r="H40" s="47">
        <v>0</v>
      </c>
      <c r="I40" s="47">
        <v>-1.8308600000000001E-2</v>
      </c>
      <c r="J40" s="47">
        <v>23.104399999999998</v>
      </c>
      <c r="K40" s="47">
        <v>-19.638999999999999</v>
      </c>
      <c r="L40" s="47">
        <v>1.8596699999999999E-4</v>
      </c>
      <c r="M40" s="47">
        <v>8949.5300000000007</v>
      </c>
      <c r="N40" s="47">
        <v>225.61199999999999</v>
      </c>
      <c r="O40" s="47">
        <v>13.4</v>
      </c>
      <c r="P40" s="47">
        <v>0</v>
      </c>
      <c r="Q40" s="47">
        <v>0.38464700000000002</v>
      </c>
      <c r="R40" s="47">
        <v>30.964400000000001</v>
      </c>
      <c r="S40" s="47">
        <v>-38.012999999999998</v>
      </c>
      <c r="T40" s="47">
        <v>4.0995700000000002E-4</v>
      </c>
      <c r="U40" s="47">
        <v>7010.03</v>
      </c>
      <c r="V40" s="47">
        <v>236.131</v>
      </c>
      <c r="W40" s="47">
        <v>12.3</v>
      </c>
      <c r="X40" s="47">
        <v>0</v>
      </c>
      <c r="Y40" s="47">
        <v>-4.1519500000000001E-2</v>
      </c>
      <c r="Z40" s="47">
        <v>18.5063</v>
      </c>
      <c r="AA40" s="47">
        <v>-25.05</v>
      </c>
      <c r="AB40" s="47">
        <v>4.55234E-4</v>
      </c>
      <c r="AC40" s="47">
        <v>5434.11</v>
      </c>
      <c r="AD40" s="47">
        <v>246.79300000000001</v>
      </c>
      <c r="AE40" s="47">
        <v>9.1999999999999993</v>
      </c>
      <c r="AF40" s="47">
        <v>0</v>
      </c>
      <c r="AG40" s="47">
        <v>0.50177000000000005</v>
      </c>
      <c r="AH40" s="47">
        <v>15.280200000000001</v>
      </c>
      <c r="AI40" s="47">
        <v>-21.5473</v>
      </c>
      <c r="AJ40" s="47">
        <v>1.89712E-4</v>
      </c>
      <c r="AK40" s="47">
        <v>4100.79</v>
      </c>
      <c r="AL40" s="47">
        <v>251.06</v>
      </c>
      <c r="AM40" s="47">
        <v>100</v>
      </c>
      <c r="AN40" s="47">
        <v>63.5</v>
      </c>
      <c r="AO40" s="47">
        <v>0.29616799999999999</v>
      </c>
      <c r="AP40" s="47">
        <v>15.4565</v>
      </c>
      <c r="AQ40" s="47">
        <v>-14.6555</v>
      </c>
      <c r="AR40" s="2">
        <v>4.4697000000000003E-5</v>
      </c>
      <c r="AS40" s="47">
        <v>2948.99</v>
      </c>
      <c r="AT40" s="47">
        <v>259.2</v>
      </c>
      <c r="AU40" s="47">
        <v>97.2</v>
      </c>
      <c r="AV40" s="47">
        <v>88.3</v>
      </c>
      <c r="AW40" s="47">
        <v>-0.27244499999999999</v>
      </c>
      <c r="AX40" s="47">
        <v>11.988300000000001</v>
      </c>
      <c r="AY40" s="47">
        <v>-14.6273</v>
      </c>
      <c r="AZ40" s="47">
        <v>2.21117E-4</v>
      </c>
      <c r="BA40" s="47">
        <v>1443.72</v>
      </c>
      <c r="BB40" s="47">
        <v>269.99099999999999</v>
      </c>
      <c r="BC40" s="47">
        <v>90.1</v>
      </c>
      <c r="BD40" s="47">
        <v>27.7</v>
      </c>
      <c r="BE40" s="47">
        <v>1.1576299999999999</v>
      </c>
      <c r="BF40" s="47">
        <v>4.5277500000000002</v>
      </c>
      <c r="BG40" s="47">
        <v>-12.8596</v>
      </c>
      <c r="BH40" s="2">
        <v>1.50239E-5</v>
      </c>
      <c r="BI40" s="47">
        <v>767.65899999999999</v>
      </c>
      <c r="BJ40" s="47">
        <v>275.649</v>
      </c>
      <c r="BK40" s="47">
        <v>72.900000000000006</v>
      </c>
      <c r="BL40" s="47">
        <v>2</v>
      </c>
      <c r="BM40" s="47">
        <v>0.52878400000000003</v>
      </c>
      <c r="BN40" s="47">
        <v>4.1832099999999999</v>
      </c>
      <c r="BO40" s="47">
        <v>-12.3614</v>
      </c>
      <c r="BP40" s="2">
        <v>6.1293900000000003E-6</v>
      </c>
      <c r="BQ40" s="47">
        <v>551.18600000000004</v>
      </c>
      <c r="BR40" s="47">
        <v>277.74599999999998</v>
      </c>
      <c r="BS40" s="47">
        <v>65.400000000000006</v>
      </c>
      <c r="BT40" s="47">
        <v>0</v>
      </c>
      <c r="BU40" s="47">
        <v>0.15256500000000001</v>
      </c>
      <c r="BV40" s="47">
        <v>4.7438799999999999</v>
      </c>
      <c r="BW40" s="47">
        <v>-11.4374</v>
      </c>
      <c r="BX40" s="2">
        <v>1.48536E-5</v>
      </c>
      <c r="BY40" s="47">
        <v>5</v>
      </c>
      <c r="BZ40" s="47">
        <v>338.815</v>
      </c>
      <c r="CA40" s="47">
        <v>279.59899999999999</v>
      </c>
      <c r="CB40" s="47">
        <v>60.9</v>
      </c>
      <c r="CC40" s="47">
        <v>0</v>
      </c>
      <c r="CD40" s="47">
        <v>-0.10734200000000001</v>
      </c>
      <c r="CE40" s="47">
        <v>5.3406900000000004</v>
      </c>
      <c r="CF40" s="47">
        <v>-9.6132000000000009</v>
      </c>
      <c r="CG40" s="2">
        <v>1.8785799999999999E-5</v>
      </c>
      <c r="CH40" s="47">
        <v>281.21100000000001</v>
      </c>
      <c r="CI40" s="47">
        <v>58.1</v>
      </c>
      <c r="CJ40" s="47">
        <v>0</v>
      </c>
      <c r="CK40" s="47">
        <v>-0.13634199999999999</v>
      </c>
      <c r="CL40" s="47">
        <v>5.2776399999999999</v>
      </c>
      <c r="CM40" s="47">
        <v>-6.62418</v>
      </c>
      <c r="CN40" s="2">
        <v>-3.9826800000000003E-5</v>
      </c>
      <c r="CO40" s="47">
        <v>130.501</v>
      </c>
      <c r="CP40" s="47">
        <v>55.5794</v>
      </c>
      <c r="CQ40" s="47">
        <v>280</v>
      </c>
      <c r="CR40" s="47">
        <v>0</v>
      </c>
      <c r="CS40" s="47">
        <v>68.7179</v>
      </c>
      <c r="CT40" s="47">
        <v>281.19600000000003</v>
      </c>
      <c r="CU40" s="47">
        <v>274.29700000000003</v>
      </c>
      <c r="CV40" s="47">
        <v>61.6</v>
      </c>
      <c r="CW40" s="47">
        <v>4.1164399999999999</v>
      </c>
      <c r="CX40" s="47">
        <v>-4.1440200000000003</v>
      </c>
      <c r="CY40" s="47">
        <v>-50</v>
      </c>
      <c r="CZ40" s="2">
        <v>1.04E-6</v>
      </c>
      <c r="DA40" s="2">
        <v>7.9999999999999996E-7</v>
      </c>
      <c r="DB40" s="2">
        <v>3.9600000000000002E-6</v>
      </c>
      <c r="DC40" s="2">
        <v>3.9999999999999998E-6</v>
      </c>
      <c r="DD40" s="47">
        <v>6.25E-2</v>
      </c>
      <c r="DE40" s="47">
        <v>43.8125</v>
      </c>
      <c r="DF40" s="47">
        <v>6.25E-2</v>
      </c>
      <c r="DG40" s="47">
        <v>31.9375</v>
      </c>
      <c r="DH40" s="47">
        <v>0</v>
      </c>
      <c r="DI40" s="47">
        <v>0</v>
      </c>
      <c r="DJ40" s="47">
        <v>0</v>
      </c>
      <c r="DK40" s="47">
        <v>0</v>
      </c>
      <c r="DL40" s="47">
        <v>0</v>
      </c>
      <c r="DM40" s="47">
        <v>0</v>
      </c>
      <c r="DN40" s="47">
        <v>0</v>
      </c>
      <c r="DO40" s="47">
        <v>0</v>
      </c>
      <c r="DP40" s="47">
        <v>0</v>
      </c>
      <c r="DQ40" s="47">
        <v>8.1380400000000002</v>
      </c>
      <c r="DR40" s="47">
        <v>4</v>
      </c>
      <c r="DS40" s="47">
        <v>-9.8822299999999998</v>
      </c>
      <c r="DT40" s="47">
        <v>100</v>
      </c>
      <c r="DU40" s="47">
        <v>56</v>
      </c>
      <c r="DV40" s="47">
        <v>100</v>
      </c>
      <c r="DW40" s="47">
        <v>4.0999999999999996</v>
      </c>
      <c r="DX40" s="47">
        <v>0</v>
      </c>
      <c r="DY40" s="47">
        <v>0</v>
      </c>
      <c r="DZ40" s="47">
        <v>86.574299999999994</v>
      </c>
      <c r="EA40" s="47">
        <v>1022.24</v>
      </c>
      <c r="EB40" s="47">
        <v>83.6</v>
      </c>
      <c r="EC40" s="47">
        <v>0</v>
      </c>
      <c r="ED40" s="47">
        <v>40</v>
      </c>
    </row>
    <row r="41" spans="1:134" x14ac:dyDescent="0.3">
      <c r="A41" s="10">
        <v>45257</v>
      </c>
      <c r="B41" s="47">
        <v>101732</v>
      </c>
      <c r="C41" s="47">
        <v>20827.8</v>
      </c>
      <c r="D41" s="47">
        <v>7.9027599999999998</v>
      </c>
      <c r="E41" s="47">
        <v>11626.9</v>
      </c>
      <c r="F41" s="47">
        <v>216.51</v>
      </c>
      <c r="G41" s="47">
        <v>17</v>
      </c>
      <c r="H41" s="47">
        <v>0</v>
      </c>
      <c r="I41" s="47">
        <v>-0.109477</v>
      </c>
      <c r="J41" s="47">
        <v>28.078099999999999</v>
      </c>
      <c r="K41" s="47">
        <v>-21.374199999999998</v>
      </c>
      <c r="L41" s="47">
        <v>1.5317900000000001E-4</v>
      </c>
      <c r="M41" s="47">
        <v>9024.92</v>
      </c>
      <c r="N41" s="47">
        <v>225.63900000000001</v>
      </c>
      <c r="O41" s="47">
        <v>42.5</v>
      </c>
      <c r="P41" s="47">
        <v>0</v>
      </c>
      <c r="Q41" s="47">
        <v>0.222021</v>
      </c>
      <c r="R41" s="47">
        <v>30.487400000000001</v>
      </c>
      <c r="S41" s="47">
        <v>-36.607300000000002</v>
      </c>
      <c r="T41" s="2">
        <v>7.7945499999999994E-5</v>
      </c>
      <c r="U41" s="47">
        <v>7066.25</v>
      </c>
      <c r="V41" s="47">
        <v>239.756</v>
      </c>
      <c r="W41" s="47">
        <v>18.399999999999999</v>
      </c>
      <c r="X41" s="47">
        <v>0</v>
      </c>
      <c r="Y41" s="47">
        <v>0.58629900000000001</v>
      </c>
      <c r="Z41" s="47">
        <v>27.929099999999998</v>
      </c>
      <c r="AA41" s="47">
        <v>-34.738700000000001</v>
      </c>
      <c r="AB41" s="2">
        <v>5.9613600000000001E-5</v>
      </c>
      <c r="AC41" s="47">
        <v>5463.72</v>
      </c>
      <c r="AD41" s="47">
        <v>250.084</v>
      </c>
      <c r="AE41" s="47">
        <v>7.6</v>
      </c>
      <c r="AF41" s="47">
        <v>0</v>
      </c>
      <c r="AG41" s="47">
        <v>0.83054300000000003</v>
      </c>
      <c r="AH41" s="47">
        <v>22.741900000000001</v>
      </c>
      <c r="AI41" s="47">
        <v>-30.221900000000002</v>
      </c>
      <c r="AJ41" s="47">
        <v>1.9168599999999999E-4</v>
      </c>
      <c r="AK41" s="47">
        <v>4114.32</v>
      </c>
      <c r="AL41" s="47">
        <v>254.68600000000001</v>
      </c>
      <c r="AM41" s="47">
        <v>33.700000000000003</v>
      </c>
      <c r="AN41" s="47">
        <v>0</v>
      </c>
      <c r="AO41" s="47">
        <v>1.16997</v>
      </c>
      <c r="AP41" s="47">
        <v>17.410900000000002</v>
      </c>
      <c r="AQ41" s="47">
        <v>-17.526199999999999</v>
      </c>
      <c r="AR41" s="2">
        <v>7.7936500000000002E-5</v>
      </c>
      <c r="AS41" s="47">
        <v>2956.43</v>
      </c>
      <c r="AT41" s="47">
        <v>259.58699999999999</v>
      </c>
      <c r="AU41" s="47">
        <v>78.599999999999994</v>
      </c>
      <c r="AV41" s="47">
        <v>38.6</v>
      </c>
      <c r="AW41" s="47">
        <v>-0.12757399999999999</v>
      </c>
      <c r="AX41" s="47">
        <v>14.604200000000001</v>
      </c>
      <c r="AY41" s="47">
        <v>-12.8786</v>
      </c>
      <c r="AZ41" s="47">
        <v>2.6154299999999999E-4</v>
      </c>
      <c r="BA41" s="47">
        <v>1449.36</v>
      </c>
      <c r="BB41" s="47">
        <v>270.18</v>
      </c>
      <c r="BC41" s="47">
        <v>88.3</v>
      </c>
      <c r="BD41" s="47">
        <v>26.6</v>
      </c>
      <c r="BE41" s="47">
        <v>0.99376799999999998</v>
      </c>
      <c r="BF41" s="47">
        <v>6.5684300000000002</v>
      </c>
      <c r="BG41" s="47">
        <v>-7.9015399999999998</v>
      </c>
      <c r="BH41" s="47">
        <v>3.0120100000000002E-4</v>
      </c>
      <c r="BI41" s="47">
        <v>773.52800000000002</v>
      </c>
      <c r="BJ41" s="47">
        <v>274.245</v>
      </c>
      <c r="BK41" s="47">
        <v>92.8</v>
      </c>
      <c r="BL41" s="47">
        <v>20.100000000000001</v>
      </c>
      <c r="BM41" s="47">
        <v>1.7054100000000001</v>
      </c>
      <c r="BN41" s="47">
        <v>2.5878299999999999</v>
      </c>
      <c r="BO41" s="47">
        <v>-8.2530099999999997</v>
      </c>
      <c r="BP41" s="2">
        <v>8.5154400000000006E-5</v>
      </c>
      <c r="BQ41" s="47">
        <v>558.42899999999997</v>
      </c>
      <c r="BR41" s="47">
        <v>275.471</v>
      </c>
      <c r="BS41" s="47">
        <v>94.4</v>
      </c>
      <c r="BT41" s="47">
        <v>10</v>
      </c>
      <c r="BU41" s="47">
        <v>1.4348700000000001</v>
      </c>
      <c r="BV41" s="47">
        <v>2.4262800000000002</v>
      </c>
      <c r="BW41" s="47">
        <v>-8.5387900000000005</v>
      </c>
      <c r="BX41" s="2">
        <v>5.4859600000000002E-6</v>
      </c>
      <c r="BY41" s="47">
        <v>3</v>
      </c>
      <c r="BZ41" s="47">
        <v>347.709</v>
      </c>
      <c r="CA41" s="47">
        <v>277.26100000000002</v>
      </c>
      <c r="CB41" s="47">
        <v>90.6</v>
      </c>
      <c r="CC41" s="47">
        <v>5</v>
      </c>
      <c r="CD41" s="47">
        <v>0.85938800000000004</v>
      </c>
      <c r="CE41" s="47">
        <v>2.6190099999999998</v>
      </c>
      <c r="CF41" s="47">
        <v>-8.6450899999999997</v>
      </c>
      <c r="CG41" s="2">
        <v>-1.3539399999999999E-5</v>
      </c>
      <c r="CH41" s="47">
        <v>279.05599999999998</v>
      </c>
      <c r="CI41" s="47">
        <v>86</v>
      </c>
      <c r="CJ41" s="47">
        <v>5</v>
      </c>
      <c r="CK41" s="47">
        <v>0.137902</v>
      </c>
      <c r="CL41" s="47">
        <v>2.43479</v>
      </c>
      <c r="CM41" s="47">
        <v>-7.4437499999999996</v>
      </c>
      <c r="CN41" s="2">
        <v>-3.1799099999999998E-5</v>
      </c>
      <c r="CO41" s="47">
        <v>140.96299999999999</v>
      </c>
      <c r="CP41" s="47">
        <v>55.5794</v>
      </c>
      <c r="CQ41" s="47">
        <v>279.66800000000001</v>
      </c>
      <c r="CR41" s="47">
        <v>0</v>
      </c>
      <c r="CS41" s="47">
        <v>35.052300000000002</v>
      </c>
      <c r="CT41" s="47">
        <v>279.79500000000002</v>
      </c>
      <c r="CU41" s="47">
        <v>277.48500000000001</v>
      </c>
      <c r="CV41" s="47">
        <v>85.2</v>
      </c>
      <c r="CW41" s="47">
        <v>1.6945300000000001</v>
      </c>
      <c r="CX41" s="47">
        <v>-5.2736499999999999</v>
      </c>
      <c r="CY41" s="47">
        <v>-12.3</v>
      </c>
      <c r="CZ41" s="2">
        <v>7.9999999999999996E-7</v>
      </c>
      <c r="DA41" s="47">
        <v>1.048E-4</v>
      </c>
      <c r="DB41" s="2">
        <v>8.9199999999999993E-6</v>
      </c>
      <c r="DC41" s="2">
        <v>4.0399999999999999E-5</v>
      </c>
      <c r="DD41" s="47">
        <v>0.875</v>
      </c>
      <c r="DE41" s="47">
        <v>44.625</v>
      </c>
      <c r="DF41" s="47">
        <v>0.1875</v>
      </c>
      <c r="DG41" s="47">
        <v>32.125</v>
      </c>
      <c r="DH41" s="47">
        <v>0</v>
      </c>
      <c r="DI41" s="47">
        <v>0</v>
      </c>
      <c r="DJ41" s="47">
        <v>0</v>
      </c>
      <c r="DK41" s="47">
        <v>1</v>
      </c>
      <c r="DL41" s="47">
        <v>0</v>
      </c>
      <c r="DM41" s="47">
        <v>0</v>
      </c>
      <c r="DN41" s="47">
        <v>0</v>
      </c>
      <c r="DO41" s="47">
        <v>1</v>
      </c>
      <c r="DP41" s="47">
        <v>0</v>
      </c>
      <c r="DQ41" s="47">
        <v>10.6266</v>
      </c>
      <c r="DR41" s="47">
        <v>19</v>
      </c>
      <c r="DS41" s="47">
        <v>-2.83392</v>
      </c>
      <c r="DT41" s="47">
        <v>75.3</v>
      </c>
      <c r="DU41" s="47">
        <v>76.2</v>
      </c>
      <c r="DV41" s="47">
        <v>7.7</v>
      </c>
      <c r="DW41" s="47">
        <v>42.7</v>
      </c>
      <c r="DX41" s="47">
        <v>0</v>
      </c>
      <c r="DY41" s="47">
        <v>0</v>
      </c>
      <c r="DZ41" s="47">
        <v>140.75399999999999</v>
      </c>
      <c r="EA41" s="47">
        <v>1009.44</v>
      </c>
      <c r="EB41" s="47">
        <v>88.2</v>
      </c>
      <c r="EC41" s="47">
        <v>0</v>
      </c>
      <c r="ED41" s="47">
        <v>41</v>
      </c>
    </row>
    <row r="42" spans="1:134" x14ac:dyDescent="0.3">
      <c r="A42" s="10">
        <v>45257.125</v>
      </c>
      <c r="B42" s="47">
        <v>101705</v>
      </c>
      <c r="C42" s="47">
        <v>24135.200000000001</v>
      </c>
      <c r="D42" s="47">
        <v>2.1</v>
      </c>
      <c r="E42" s="47">
        <v>11651.2</v>
      </c>
      <c r="F42" s="47">
        <v>215.36500000000001</v>
      </c>
      <c r="G42" s="47">
        <v>23.9</v>
      </c>
      <c r="H42" s="47">
        <v>0</v>
      </c>
      <c r="I42" s="47">
        <v>-2.3282199999999999E-2</v>
      </c>
      <c r="J42" s="47">
        <v>32.254800000000003</v>
      </c>
      <c r="K42" s="47">
        <v>-23.232299999999999</v>
      </c>
      <c r="L42" s="47">
        <v>1.2400700000000001E-4</v>
      </c>
      <c r="M42" s="47">
        <v>9053.9</v>
      </c>
      <c r="N42" s="47">
        <v>224.809</v>
      </c>
      <c r="O42" s="47">
        <v>76.3</v>
      </c>
      <c r="P42" s="47">
        <v>3.6</v>
      </c>
      <c r="Q42" s="47">
        <v>6.3381800000000002E-2</v>
      </c>
      <c r="R42" s="47">
        <v>30.3126</v>
      </c>
      <c r="S42" s="47">
        <v>-24.4465</v>
      </c>
      <c r="T42" s="2">
        <v>9.6875999999999999E-5</v>
      </c>
      <c r="U42" s="47">
        <v>7098.07</v>
      </c>
      <c r="V42" s="47">
        <v>240.078</v>
      </c>
      <c r="W42" s="47">
        <v>79.2</v>
      </c>
      <c r="X42" s="47">
        <v>1.9</v>
      </c>
      <c r="Y42" s="47">
        <v>7.3622099999999996E-2</v>
      </c>
      <c r="Z42" s="47">
        <v>30.028700000000001</v>
      </c>
      <c r="AA42" s="47">
        <v>-22.305399999999999</v>
      </c>
      <c r="AB42" s="2">
        <v>5.7053699999999999E-5</v>
      </c>
      <c r="AC42" s="47">
        <v>5494.55</v>
      </c>
      <c r="AD42" s="47">
        <v>251.27199999999999</v>
      </c>
      <c r="AE42" s="47">
        <v>20.3</v>
      </c>
      <c r="AF42" s="47">
        <v>0</v>
      </c>
      <c r="AG42" s="47">
        <v>0.19048200000000001</v>
      </c>
      <c r="AH42" s="47">
        <v>25.2119</v>
      </c>
      <c r="AI42" s="47">
        <v>-21.760899999999999</v>
      </c>
      <c r="AJ42" s="2">
        <v>5.7238000000000003E-5</v>
      </c>
      <c r="AK42" s="47">
        <v>4131.95</v>
      </c>
      <c r="AL42" s="47">
        <v>258.53199999999998</v>
      </c>
      <c r="AM42" s="47">
        <v>9.9</v>
      </c>
      <c r="AN42" s="47">
        <v>0</v>
      </c>
      <c r="AO42" s="47">
        <v>0.47761100000000001</v>
      </c>
      <c r="AP42" s="47">
        <v>17.0396</v>
      </c>
      <c r="AQ42" s="47">
        <v>-20.270199999999999</v>
      </c>
      <c r="AR42" s="47">
        <v>1.12439E-4</v>
      </c>
      <c r="AS42" s="47">
        <v>2960.42</v>
      </c>
      <c r="AT42" s="47">
        <v>260.73200000000003</v>
      </c>
      <c r="AU42" s="47">
        <v>56.5</v>
      </c>
      <c r="AV42" s="47">
        <v>0.1</v>
      </c>
      <c r="AW42" s="47">
        <v>-6.3638700000000006E-2</v>
      </c>
      <c r="AX42" s="47">
        <v>11.2509</v>
      </c>
      <c r="AY42" s="47">
        <v>-8.41737</v>
      </c>
      <c r="AZ42" s="47">
        <v>1.06162E-4</v>
      </c>
      <c r="BA42" s="47">
        <v>1451.55</v>
      </c>
      <c r="BB42" s="47">
        <v>270.64499999999998</v>
      </c>
      <c r="BC42" s="47">
        <v>77.099999999999994</v>
      </c>
      <c r="BD42" s="47">
        <v>4.0999999999999996</v>
      </c>
      <c r="BE42" s="47">
        <v>0.40573199999999998</v>
      </c>
      <c r="BF42" s="47">
        <v>6.89785</v>
      </c>
      <c r="BG42" s="47">
        <v>-6.6143400000000003</v>
      </c>
      <c r="BH42" s="47">
        <v>1.6475699999999999E-4</v>
      </c>
      <c r="BI42" s="47">
        <v>774.27200000000005</v>
      </c>
      <c r="BJ42" s="47">
        <v>275.54599999999999</v>
      </c>
      <c r="BK42" s="47">
        <v>75.099999999999994</v>
      </c>
      <c r="BL42" s="47">
        <v>0</v>
      </c>
      <c r="BM42" s="47">
        <v>0.77964699999999998</v>
      </c>
      <c r="BN42" s="47">
        <v>1.39855</v>
      </c>
      <c r="BO42" s="47">
        <v>-6.0101399999999998</v>
      </c>
      <c r="BP42" s="47">
        <v>1.36606E-4</v>
      </c>
      <c r="BQ42" s="47">
        <v>558.08600000000001</v>
      </c>
      <c r="BR42" s="47">
        <v>277.07400000000001</v>
      </c>
      <c r="BS42" s="47">
        <v>73.3</v>
      </c>
      <c r="BT42" s="47">
        <v>0</v>
      </c>
      <c r="BU42" s="47">
        <v>0.674099</v>
      </c>
      <c r="BV42" s="47">
        <v>0.91715599999999997</v>
      </c>
      <c r="BW42" s="47">
        <v>-5.59788</v>
      </c>
      <c r="BX42" s="2">
        <v>7.4813099999999997E-5</v>
      </c>
      <c r="BY42" s="47">
        <v>3</v>
      </c>
      <c r="BZ42" s="47">
        <v>346.31799999999998</v>
      </c>
      <c r="CA42" s="47">
        <v>278.66199999999998</v>
      </c>
      <c r="CB42" s="47">
        <v>72.599999999999994</v>
      </c>
      <c r="CC42" s="47">
        <v>0</v>
      </c>
      <c r="CD42" s="47">
        <v>0.41681600000000002</v>
      </c>
      <c r="CE42" s="47">
        <v>1.0795699999999999</v>
      </c>
      <c r="CF42" s="47">
        <v>-5.0647500000000001</v>
      </c>
      <c r="CG42" s="2">
        <v>2.7244299999999999E-5</v>
      </c>
      <c r="CH42" s="47">
        <v>279.68799999999999</v>
      </c>
      <c r="CI42" s="47">
        <v>77.5</v>
      </c>
      <c r="CJ42" s="47">
        <v>0</v>
      </c>
      <c r="CK42" s="47">
        <v>7.7700199999999997E-2</v>
      </c>
      <c r="CL42" s="47">
        <v>1.6377900000000001</v>
      </c>
      <c r="CM42" s="47">
        <v>-3.18649</v>
      </c>
      <c r="CN42" s="2">
        <v>-3.3326800000000001E-5</v>
      </c>
      <c r="CO42" s="47">
        <v>138.751</v>
      </c>
      <c r="CP42" s="47">
        <v>55.5794</v>
      </c>
      <c r="CQ42" s="47">
        <v>277.51600000000002</v>
      </c>
      <c r="CR42" s="47">
        <v>0</v>
      </c>
      <c r="CS42" s="47">
        <v>3.8604400000000001</v>
      </c>
      <c r="CT42" s="47">
        <v>278.95100000000002</v>
      </c>
      <c r="CU42" s="47">
        <v>276.66199999999998</v>
      </c>
      <c r="CV42" s="47">
        <v>85.3</v>
      </c>
      <c r="CW42" s="47">
        <v>1.54454</v>
      </c>
      <c r="CX42" s="47">
        <v>-1.2340899999999999</v>
      </c>
      <c r="CY42" s="47">
        <v>-50</v>
      </c>
      <c r="CZ42" s="47">
        <v>0</v>
      </c>
      <c r="DA42" s="47">
        <v>0</v>
      </c>
      <c r="DB42" s="2">
        <v>1.88E-6</v>
      </c>
      <c r="DC42" s="2">
        <v>1.22E-5</v>
      </c>
      <c r="DD42" s="47">
        <v>0.125</v>
      </c>
      <c r="DE42" s="47">
        <v>44.75</v>
      </c>
      <c r="DF42" s="47">
        <v>0</v>
      </c>
      <c r="DG42" s="47">
        <v>32.125</v>
      </c>
      <c r="DH42" s="47">
        <v>0</v>
      </c>
      <c r="DI42" s="47">
        <v>0</v>
      </c>
      <c r="DJ42" s="47">
        <v>0</v>
      </c>
      <c r="DK42" s="47">
        <v>0</v>
      </c>
      <c r="DL42" s="47">
        <v>0</v>
      </c>
      <c r="DM42" s="47">
        <v>0</v>
      </c>
      <c r="DN42" s="47">
        <v>0</v>
      </c>
      <c r="DO42" s="47">
        <v>1</v>
      </c>
      <c r="DP42" s="47">
        <v>0</v>
      </c>
      <c r="DQ42" s="47">
        <v>12.527200000000001</v>
      </c>
      <c r="DR42" s="47">
        <v>0</v>
      </c>
      <c r="DS42" s="47">
        <v>-0.40097699999999997</v>
      </c>
      <c r="DT42" s="47">
        <v>5</v>
      </c>
      <c r="DU42" s="47">
        <v>52.3</v>
      </c>
      <c r="DV42" s="47">
        <v>5.4</v>
      </c>
      <c r="DW42" s="47">
        <v>7.1</v>
      </c>
      <c r="DX42" s="47">
        <v>36.4</v>
      </c>
      <c r="DY42" s="47">
        <v>2.4</v>
      </c>
      <c r="DZ42" s="47">
        <v>86.746200000000002</v>
      </c>
      <c r="EA42" s="47">
        <v>1104</v>
      </c>
      <c r="EB42" s="47">
        <v>79.900000000000006</v>
      </c>
      <c r="EC42" s="47">
        <v>0</v>
      </c>
      <c r="ED42" s="47">
        <v>42</v>
      </c>
    </row>
    <row r="43" spans="1:134" x14ac:dyDescent="0.3">
      <c r="A43" s="10">
        <v>45257.25</v>
      </c>
      <c r="B43" s="47">
        <v>101816</v>
      </c>
      <c r="C43" s="47">
        <v>24134.9</v>
      </c>
      <c r="D43" s="47">
        <v>1.8103199999999999</v>
      </c>
      <c r="E43" s="47">
        <v>11675.3</v>
      </c>
      <c r="F43" s="47">
        <v>213.607</v>
      </c>
      <c r="G43" s="47">
        <v>43.2</v>
      </c>
      <c r="H43" s="47">
        <v>0</v>
      </c>
      <c r="I43" s="47">
        <v>8.29434E-2</v>
      </c>
      <c r="J43" s="47">
        <v>36.145400000000002</v>
      </c>
      <c r="K43" s="47">
        <v>-20.127400000000002</v>
      </c>
      <c r="L43" s="2">
        <v>8.4765000000000006E-5</v>
      </c>
      <c r="M43" s="47">
        <v>9076.7999999999993</v>
      </c>
      <c r="N43" s="47">
        <v>226.303</v>
      </c>
      <c r="O43" s="47">
        <v>80.8</v>
      </c>
      <c r="P43" s="47">
        <v>5</v>
      </c>
      <c r="Q43" s="47">
        <v>0.115865</v>
      </c>
      <c r="R43" s="47">
        <v>33.461599999999997</v>
      </c>
      <c r="S43" s="47">
        <v>-25.034099999999999</v>
      </c>
      <c r="T43" s="47">
        <v>1.10449E-4</v>
      </c>
      <c r="U43" s="47">
        <v>7118.19</v>
      </c>
      <c r="V43" s="47">
        <v>240.05</v>
      </c>
      <c r="W43" s="47">
        <v>92</v>
      </c>
      <c r="X43" s="47">
        <v>5.2</v>
      </c>
      <c r="Y43" s="47">
        <v>-5.7855499999999997E-2</v>
      </c>
      <c r="Z43" s="47">
        <v>27.766300000000001</v>
      </c>
      <c r="AA43" s="47">
        <v>-17.2425</v>
      </c>
      <c r="AB43" s="2">
        <v>9.4709800000000006E-5</v>
      </c>
      <c r="AC43" s="47">
        <v>5513.65</v>
      </c>
      <c r="AD43" s="47">
        <v>251.155</v>
      </c>
      <c r="AE43" s="47">
        <v>26.6</v>
      </c>
      <c r="AF43" s="47">
        <v>0</v>
      </c>
      <c r="AG43" s="47">
        <v>-0.14880499999999999</v>
      </c>
      <c r="AH43" s="47">
        <v>23.799900000000001</v>
      </c>
      <c r="AI43" s="47">
        <v>-15.531599999999999</v>
      </c>
      <c r="AJ43" s="2">
        <v>8.6041700000000007E-5</v>
      </c>
      <c r="AK43" s="47">
        <v>4150.91</v>
      </c>
      <c r="AL43" s="47">
        <v>258.89999999999998</v>
      </c>
      <c r="AM43" s="47">
        <v>13.7</v>
      </c>
      <c r="AN43" s="47">
        <v>0</v>
      </c>
      <c r="AO43" s="47">
        <v>-4.3208999999999997E-2</v>
      </c>
      <c r="AP43" s="47">
        <v>18.686499999999999</v>
      </c>
      <c r="AQ43" s="47">
        <v>-14.1088</v>
      </c>
      <c r="AR43" s="2">
        <v>3.2651999999999998E-5</v>
      </c>
      <c r="AS43" s="47">
        <v>2976.31</v>
      </c>
      <c r="AT43" s="47">
        <v>261.61500000000001</v>
      </c>
      <c r="AU43" s="47">
        <v>34</v>
      </c>
      <c r="AV43" s="47">
        <v>0</v>
      </c>
      <c r="AW43" s="47">
        <v>5.42891E-2</v>
      </c>
      <c r="AX43" s="47">
        <v>9.6227300000000007</v>
      </c>
      <c r="AY43" s="47">
        <v>-8.4820600000000006</v>
      </c>
      <c r="AZ43" s="47">
        <v>1.12833E-4</v>
      </c>
      <c r="BA43" s="47">
        <v>1462.91</v>
      </c>
      <c r="BB43" s="47">
        <v>271.14100000000002</v>
      </c>
      <c r="BC43" s="47">
        <v>59.5</v>
      </c>
      <c r="BD43" s="47">
        <v>0</v>
      </c>
      <c r="BE43" s="47">
        <v>0.41408200000000001</v>
      </c>
      <c r="BF43" s="47">
        <v>6.5061200000000001</v>
      </c>
      <c r="BG43" s="47">
        <v>-3.4667699999999999</v>
      </c>
      <c r="BH43" s="2">
        <v>6.04816E-5</v>
      </c>
      <c r="BI43" s="47">
        <v>784.83699999999999</v>
      </c>
      <c r="BJ43" s="47">
        <v>276.05599999999998</v>
      </c>
      <c r="BK43" s="47">
        <v>59.1</v>
      </c>
      <c r="BL43" s="47">
        <v>0</v>
      </c>
      <c r="BM43" s="47">
        <v>0.56773200000000001</v>
      </c>
      <c r="BN43" s="47">
        <v>-0.88950399999999996</v>
      </c>
      <c r="BO43" s="47">
        <v>-3.46861</v>
      </c>
      <c r="BP43" s="2">
        <v>4.2339599999999997E-5</v>
      </c>
      <c r="BQ43" s="47">
        <v>568.19500000000005</v>
      </c>
      <c r="BR43" s="47">
        <v>277.98399999999998</v>
      </c>
      <c r="BS43" s="47">
        <v>54.4</v>
      </c>
      <c r="BT43" s="47">
        <v>0</v>
      </c>
      <c r="BU43" s="47">
        <v>0.44043100000000002</v>
      </c>
      <c r="BV43" s="47">
        <v>-0.43343300000000001</v>
      </c>
      <c r="BW43" s="47">
        <v>-3.1711499999999999</v>
      </c>
      <c r="BX43" s="2">
        <v>9.27185E-6</v>
      </c>
      <c r="BY43" s="47">
        <v>4</v>
      </c>
      <c r="BZ43" s="47">
        <v>355.81599999999997</v>
      </c>
      <c r="CA43" s="47">
        <v>279.50099999999998</v>
      </c>
      <c r="CB43" s="47">
        <v>55.7</v>
      </c>
      <c r="CC43" s="47">
        <v>0</v>
      </c>
      <c r="CD43" s="47">
        <v>0.29250599999999999</v>
      </c>
      <c r="CE43" s="47">
        <v>0.81056399999999995</v>
      </c>
      <c r="CF43" s="47">
        <v>-2.0097499999999999</v>
      </c>
      <c r="CG43" s="2">
        <v>2.3590900000000001E-5</v>
      </c>
      <c r="CH43" s="47">
        <v>280.10599999999999</v>
      </c>
      <c r="CI43" s="47">
        <v>68.099999999999994</v>
      </c>
      <c r="CJ43" s="47">
        <v>0</v>
      </c>
      <c r="CK43" s="47">
        <v>0.13291700000000001</v>
      </c>
      <c r="CL43" s="47">
        <v>2.02929</v>
      </c>
      <c r="CM43" s="47">
        <v>-0.27284199999999997</v>
      </c>
      <c r="CN43" s="2">
        <v>3.5844599999999999E-5</v>
      </c>
      <c r="CO43" s="47">
        <v>147.88</v>
      </c>
      <c r="CP43" s="47">
        <v>55.5794</v>
      </c>
      <c r="CQ43" s="47">
        <v>277.01400000000001</v>
      </c>
      <c r="CR43" s="47">
        <v>0</v>
      </c>
      <c r="CS43" s="47">
        <v>5.6333500000000001</v>
      </c>
      <c r="CT43" s="47">
        <v>278.90199999999999</v>
      </c>
      <c r="CU43" s="47">
        <v>275.77199999999999</v>
      </c>
      <c r="CV43" s="47">
        <v>80.3</v>
      </c>
      <c r="CW43" s="47">
        <v>1.82161</v>
      </c>
      <c r="CX43" s="47">
        <v>0.40358500000000003</v>
      </c>
      <c r="CY43" s="47">
        <v>-50</v>
      </c>
      <c r="CZ43" s="47">
        <v>0</v>
      </c>
      <c r="DA43" s="47">
        <v>0</v>
      </c>
      <c r="DB43" s="2">
        <v>9.4E-7</v>
      </c>
      <c r="DC43" s="2">
        <v>6.0800000000000002E-6</v>
      </c>
      <c r="DD43" s="47">
        <v>0.125</v>
      </c>
      <c r="DE43" s="47">
        <v>44.75</v>
      </c>
      <c r="DF43" s="47">
        <v>0</v>
      </c>
      <c r="DG43" s="47">
        <v>32.125</v>
      </c>
      <c r="DH43" s="47">
        <v>0</v>
      </c>
      <c r="DI43" s="47">
        <v>0</v>
      </c>
      <c r="DJ43" s="47">
        <v>0</v>
      </c>
      <c r="DK43" s="47">
        <v>0</v>
      </c>
      <c r="DL43" s="47">
        <v>0</v>
      </c>
      <c r="DM43" s="47">
        <v>0</v>
      </c>
      <c r="DN43" s="47">
        <v>0</v>
      </c>
      <c r="DO43" s="47">
        <v>0</v>
      </c>
      <c r="DP43" s="47">
        <v>598</v>
      </c>
      <c r="DQ43" s="47">
        <v>12.9091</v>
      </c>
      <c r="DR43" s="47">
        <v>0</v>
      </c>
      <c r="DS43" s="47">
        <v>-1.1718799999999999E-3</v>
      </c>
      <c r="DT43" s="47">
        <v>0</v>
      </c>
      <c r="DU43" s="47">
        <v>27.2</v>
      </c>
      <c r="DV43" s="47">
        <v>94.3</v>
      </c>
      <c r="DW43" s="47">
        <v>5.2</v>
      </c>
      <c r="DX43" s="47">
        <v>66.8</v>
      </c>
      <c r="DY43" s="47">
        <v>8.5</v>
      </c>
      <c r="DZ43" s="47">
        <v>86.983500000000006</v>
      </c>
      <c r="EA43" s="47">
        <v>1180.32</v>
      </c>
      <c r="EB43" s="47">
        <v>58.2</v>
      </c>
      <c r="EC43" s="47">
        <v>0</v>
      </c>
      <c r="ED43" s="47">
        <v>43</v>
      </c>
    </row>
    <row r="44" spans="1:134" x14ac:dyDescent="0.3">
      <c r="A44" s="10">
        <v>45257.375</v>
      </c>
      <c r="B44" s="47">
        <v>101878</v>
      </c>
      <c r="C44" s="47">
        <v>24135</v>
      </c>
      <c r="D44" s="47">
        <v>1.60175</v>
      </c>
      <c r="E44" s="47">
        <v>11692.5</v>
      </c>
      <c r="F44" s="47">
        <v>214.32900000000001</v>
      </c>
      <c r="G44" s="47">
        <v>33.799999999999997</v>
      </c>
      <c r="H44" s="47">
        <v>0</v>
      </c>
      <c r="I44" s="47">
        <v>8.2226599999999997E-3</v>
      </c>
      <c r="J44" s="47">
        <v>34.636800000000001</v>
      </c>
      <c r="K44" s="47">
        <v>-17.111599999999999</v>
      </c>
      <c r="L44" s="47">
        <v>1.1444E-4</v>
      </c>
      <c r="M44" s="47">
        <v>9101.89</v>
      </c>
      <c r="N44" s="47">
        <v>226.36</v>
      </c>
      <c r="O44" s="47">
        <v>86.1</v>
      </c>
      <c r="P44" s="47">
        <v>5</v>
      </c>
      <c r="Q44" s="47">
        <v>0.12561700000000001</v>
      </c>
      <c r="R44" s="47">
        <v>39.269799999999996</v>
      </c>
      <c r="S44" s="47">
        <v>-22.937200000000001</v>
      </c>
      <c r="T44" s="2">
        <v>7.1740499999999995E-5</v>
      </c>
      <c r="U44" s="47">
        <v>7136.12</v>
      </c>
      <c r="V44" s="47">
        <v>240.44399999999999</v>
      </c>
      <c r="W44" s="47">
        <v>97.9</v>
      </c>
      <c r="X44" s="47">
        <v>21.3</v>
      </c>
      <c r="Y44" s="47">
        <v>-0.28181800000000001</v>
      </c>
      <c r="Z44" s="47">
        <v>28.7</v>
      </c>
      <c r="AA44" s="47">
        <v>-16.9772</v>
      </c>
      <c r="AB44" s="47">
        <v>1.5498899999999999E-4</v>
      </c>
      <c r="AC44" s="47">
        <v>5529.63</v>
      </c>
      <c r="AD44" s="47">
        <v>251.18199999999999</v>
      </c>
      <c r="AE44" s="47">
        <v>38.6</v>
      </c>
      <c r="AF44" s="47">
        <v>0</v>
      </c>
      <c r="AG44" s="47">
        <v>-0.32366200000000001</v>
      </c>
      <c r="AH44" s="47">
        <v>22.123100000000001</v>
      </c>
      <c r="AI44" s="47">
        <v>-10.992900000000001</v>
      </c>
      <c r="AJ44" s="2">
        <v>5.4359099999999999E-5</v>
      </c>
      <c r="AK44" s="47">
        <v>4168.7299999999996</v>
      </c>
      <c r="AL44" s="47">
        <v>258.85199999999998</v>
      </c>
      <c r="AM44" s="47">
        <v>19.600000000000001</v>
      </c>
      <c r="AN44" s="47">
        <v>0</v>
      </c>
      <c r="AO44" s="47">
        <v>0.38516400000000001</v>
      </c>
      <c r="AP44" s="47">
        <v>19.2471</v>
      </c>
      <c r="AQ44" s="47">
        <v>-8.0694199999999991</v>
      </c>
      <c r="AR44" s="2">
        <v>1.8994100000000002E-5</v>
      </c>
      <c r="AS44" s="47">
        <v>2988.94</v>
      </c>
      <c r="AT44" s="47">
        <v>262.96199999999999</v>
      </c>
      <c r="AU44" s="47">
        <v>19.5</v>
      </c>
      <c r="AV44" s="47">
        <v>0</v>
      </c>
      <c r="AW44" s="47">
        <v>2.0986299999999999E-2</v>
      </c>
      <c r="AX44" s="47">
        <v>11.2629</v>
      </c>
      <c r="AY44" s="47">
        <v>-1.6871799999999999</v>
      </c>
      <c r="AZ44" s="47">
        <v>1.6262500000000001E-4</v>
      </c>
      <c r="BA44" s="47">
        <v>1470.85</v>
      </c>
      <c r="BB44" s="47">
        <v>271.61599999999999</v>
      </c>
      <c r="BC44" s="47">
        <v>71.3</v>
      </c>
      <c r="BD44" s="47">
        <v>0</v>
      </c>
      <c r="BE44" s="47">
        <v>0.237819</v>
      </c>
      <c r="BF44" s="47">
        <v>4.8116899999999996</v>
      </c>
      <c r="BG44" s="47">
        <v>0.120449</v>
      </c>
      <c r="BH44" s="2">
        <v>3.9433400000000001E-5</v>
      </c>
      <c r="BI44" s="47">
        <v>791.74599999999998</v>
      </c>
      <c r="BJ44" s="47">
        <v>276.33699999999999</v>
      </c>
      <c r="BK44" s="47">
        <v>56.7</v>
      </c>
      <c r="BL44" s="47">
        <v>0</v>
      </c>
      <c r="BM44" s="47">
        <v>0.32430100000000001</v>
      </c>
      <c r="BN44" s="47">
        <v>-1.7115800000000001</v>
      </c>
      <c r="BO44" s="47">
        <v>0.58438500000000004</v>
      </c>
      <c r="BP44" s="2">
        <v>6.6178299999999996E-5</v>
      </c>
      <c r="BQ44" s="47">
        <v>574.96699999999998</v>
      </c>
      <c r="BR44" s="47">
        <v>278.10000000000002</v>
      </c>
      <c r="BS44" s="47">
        <v>55.7</v>
      </c>
      <c r="BT44" s="47">
        <v>0</v>
      </c>
      <c r="BU44" s="47">
        <v>0.32193300000000002</v>
      </c>
      <c r="BV44" s="47">
        <v>-2.0989599999999999</v>
      </c>
      <c r="BW44" s="47">
        <v>0.61003399999999997</v>
      </c>
      <c r="BX44" s="2">
        <v>4.2505500000000002E-5</v>
      </c>
      <c r="BY44" s="47">
        <v>4</v>
      </c>
      <c r="BZ44" s="47">
        <v>362.53199999999998</v>
      </c>
      <c r="CA44" s="47">
        <v>279.63099999999997</v>
      </c>
      <c r="CB44" s="47">
        <v>60.2</v>
      </c>
      <c r="CC44" s="47">
        <v>0</v>
      </c>
      <c r="CD44" s="47">
        <v>0.271729</v>
      </c>
      <c r="CE44" s="47">
        <v>-1.28365</v>
      </c>
      <c r="CF44" s="47">
        <v>0.74182400000000004</v>
      </c>
      <c r="CG44" s="2">
        <v>4.1883199999999999E-5</v>
      </c>
      <c r="CH44" s="47">
        <v>281.62900000000002</v>
      </c>
      <c r="CI44" s="47">
        <v>55.4</v>
      </c>
      <c r="CJ44" s="47">
        <v>0</v>
      </c>
      <c r="CK44" s="47">
        <v>0.112729</v>
      </c>
      <c r="CL44" s="47">
        <v>-1.01264</v>
      </c>
      <c r="CM44" s="47">
        <v>0.77092799999999995</v>
      </c>
      <c r="CN44" s="2">
        <v>4.2940099999999999E-5</v>
      </c>
      <c r="CO44" s="47">
        <v>154.119</v>
      </c>
      <c r="CP44" s="47">
        <v>55.5794</v>
      </c>
      <c r="CQ44" s="47">
        <v>286.90699999999998</v>
      </c>
      <c r="CR44" s="47">
        <v>0</v>
      </c>
      <c r="CS44" s="47">
        <v>140.636</v>
      </c>
      <c r="CT44" s="47">
        <v>282.80700000000002</v>
      </c>
      <c r="CU44" s="47">
        <v>273.89299999999997</v>
      </c>
      <c r="CV44" s="47">
        <v>53.7</v>
      </c>
      <c r="CW44" s="47">
        <v>-1.00105</v>
      </c>
      <c r="CX44" s="47">
        <v>0.82865</v>
      </c>
      <c r="CY44" s="47">
        <v>-50</v>
      </c>
      <c r="CZ44" s="47">
        <v>0</v>
      </c>
      <c r="DA44" s="47">
        <v>0</v>
      </c>
      <c r="DB44" s="47">
        <v>0</v>
      </c>
      <c r="DC44" s="47">
        <v>0</v>
      </c>
      <c r="DD44" s="47">
        <v>0</v>
      </c>
      <c r="DE44" s="47">
        <v>44.75</v>
      </c>
      <c r="DF44" s="47">
        <v>0</v>
      </c>
      <c r="DG44" s="47">
        <v>32.125</v>
      </c>
      <c r="DH44" s="47">
        <v>0</v>
      </c>
      <c r="DI44" s="47">
        <v>0</v>
      </c>
      <c r="DJ44" s="47">
        <v>0</v>
      </c>
      <c r="DK44" s="47">
        <v>0</v>
      </c>
      <c r="DL44" s="47">
        <v>0</v>
      </c>
      <c r="DM44" s="47">
        <v>0</v>
      </c>
      <c r="DN44" s="47">
        <v>0</v>
      </c>
      <c r="DO44" s="47">
        <v>0</v>
      </c>
      <c r="DP44" s="47">
        <v>10800</v>
      </c>
      <c r="DQ44" s="47">
        <v>11.9985</v>
      </c>
      <c r="DR44" s="47">
        <v>0</v>
      </c>
      <c r="DS44" s="47">
        <v>-4.6093799999999997E-2</v>
      </c>
      <c r="DT44" s="47">
        <v>0</v>
      </c>
      <c r="DU44" s="47">
        <v>2</v>
      </c>
      <c r="DV44" s="47">
        <v>81.099999999999994</v>
      </c>
      <c r="DW44" s="47">
        <v>36.700000000000003</v>
      </c>
      <c r="DX44" s="47">
        <v>5.2</v>
      </c>
      <c r="DY44" s="47">
        <v>73.900000000000006</v>
      </c>
      <c r="DZ44" s="47">
        <v>106.57899999999999</v>
      </c>
      <c r="EA44" s="47">
        <v>1240.32</v>
      </c>
      <c r="EB44" s="47">
        <v>60</v>
      </c>
      <c r="EC44" s="47">
        <v>0</v>
      </c>
      <c r="ED44" s="47">
        <v>44</v>
      </c>
    </row>
    <row r="45" spans="1:134" x14ac:dyDescent="0.3">
      <c r="A45" s="10">
        <v>45257.5</v>
      </c>
      <c r="B45" s="47">
        <v>101672</v>
      </c>
      <c r="C45" s="47">
        <v>24134.9</v>
      </c>
      <c r="D45" s="47">
        <v>4.3131599999999999</v>
      </c>
      <c r="E45" s="47">
        <v>11705.2</v>
      </c>
      <c r="F45" s="47">
        <v>214.36699999999999</v>
      </c>
      <c r="G45" s="47">
        <v>30.1</v>
      </c>
      <c r="H45" s="47">
        <v>0</v>
      </c>
      <c r="I45" s="47">
        <v>-6.8123100000000006E-2</v>
      </c>
      <c r="J45" s="47">
        <v>35.046700000000001</v>
      </c>
      <c r="K45" s="47">
        <v>-17.4238</v>
      </c>
      <c r="L45" s="47">
        <v>1.5232599999999999E-4</v>
      </c>
      <c r="M45" s="47">
        <v>9116.65</v>
      </c>
      <c r="N45" s="47">
        <v>226.626</v>
      </c>
      <c r="O45" s="47">
        <v>100</v>
      </c>
      <c r="P45" s="47">
        <v>92.3</v>
      </c>
      <c r="Q45" s="47">
        <v>-0.11360000000000001</v>
      </c>
      <c r="R45" s="47">
        <v>37.895299999999999</v>
      </c>
      <c r="S45" s="47">
        <v>-19.197399999999998</v>
      </c>
      <c r="T45" s="47">
        <v>1.0592E-4</v>
      </c>
      <c r="U45" s="47">
        <v>7144.68</v>
      </c>
      <c r="V45" s="47">
        <v>241.63</v>
      </c>
      <c r="W45" s="47">
        <v>96.7</v>
      </c>
      <c r="X45" s="47">
        <v>32.299999999999997</v>
      </c>
      <c r="Y45" s="47">
        <v>-1.3671899999999999E-3</v>
      </c>
      <c r="Z45" s="47">
        <v>31.192499999999999</v>
      </c>
      <c r="AA45" s="47">
        <v>-14.2341</v>
      </c>
      <c r="AB45" s="47">
        <v>1.2384599999999999E-4</v>
      </c>
      <c r="AC45" s="47">
        <v>5529.37</v>
      </c>
      <c r="AD45" s="47">
        <v>252.11199999999999</v>
      </c>
      <c r="AE45" s="47">
        <v>88.4</v>
      </c>
      <c r="AF45" s="47">
        <v>32.9</v>
      </c>
      <c r="AG45" s="47">
        <v>4.8730500000000003E-3</v>
      </c>
      <c r="AH45" s="47">
        <v>22.124099999999999</v>
      </c>
      <c r="AI45" s="47">
        <v>-9.2197800000000001</v>
      </c>
      <c r="AJ45" s="47">
        <v>1.15147E-4</v>
      </c>
      <c r="AK45" s="47">
        <v>4165.3999999999996</v>
      </c>
      <c r="AL45" s="47">
        <v>258.55399999999997</v>
      </c>
      <c r="AM45" s="47">
        <v>19.100000000000001</v>
      </c>
      <c r="AN45" s="47">
        <v>0</v>
      </c>
      <c r="AO45" s="47">
        <v>-4.3320299999999999E-2</v>
      </c>
      <c r="AP45" s="47">
        <v>14.3408</v>
      </c>
      <c r="AQ45" s="47">
        <v>-2.0124399999999998</v>
      </c>
      <c r="AR45" s="2">
        <v>5.82129E-5</v>
      </c>
      <c r="AS45" s="47">
        <v>2985.58</v>
      </c>
      <c r="AT45" s="47">
        <v>264.69900000000001</v>
      </c>
      <c r="AU45" s="47">
        <v>98</v>
      </c>
      <c r="AV45" s="47">
        <v>82.3</v>
      </c>
      <c r="AW45" s="47">
        <v>-0.15504699999999999</v>
      </c>
      <c r="AX45" s="47">
        <v>13.081099999999999</v>
      </c>
      <c r="AY45" s="47">
        <v>-1.36161</v>
      </c>
      <c r="AZ45" s="2">
        <v>2.5514499999999999E-6</v>
      </c>
      <c r="BA45" s="47">
        <v>1459.7</v>
      </c>
      <c r="BB45" s="47">
        <v>272.56599999999997</v>
      </c>
      <c r="BC45" s="47">
        <v>68.2</v>
      </c>
      <c r="BD45" s="47">
        <v>0</v>
      </c>
      <c r="BE45" s="47">
        <v>0.24771799999999999</v>
      </c>
      <c r="BF45" s="47">
        <v>4.1359700000000004</v>
      </c>
      <c r="BG45" s="47">
        <v>6.4428700000000001</v>
      </c>
      <c r="BH45" s="2">
        <v>3.37809E-5</v>
      </c>
      <c r="BI45" s="47">
        <v>778.779</v>
      </c>
      <c r="BJ45" s="47">
        <v>277.089</v>
      </c>
      <c r="BK45" s="47">
        <v>64</v>
      </c>
      <c r="BL45" s="47">
        <v>0</v>
      </c>
      <c r="BM45" s="47">
        <v>1.7003399999999998E-2</v>
      </c>
      <c r="BN45" s="47">
        <v>-1.9671400000000001</v>
      </c>
      <c r="BO45" s="47">
        <v>4.1351500000000003</v>
      </c>
      <c r="BP45" s="2">
        <v>5.8449699999999997E-5</v>
      </c>
      <c r="BQ45" s="47">
        <v>561.22299999999996</v>
      </c>
      <c r="BR45" s="47">
        <v>279.17099999999999</v>
      </c>
      <c r="BS45" s="47">
        <v>57</v>
      </c>
      <c r="BT45" s="47">
        <v>0</v>
      </c>
      <c r="BU45" s="47">
        <v>3.3214399999999998E-2</v>
      </c>
      <c r="BV45" s="47">
        <v>-2.4242300000000001</v>
      </c>
      <c r="BW45" s="47">
        <v>3.9715600000000002</v>
      </c>
      <c r="BX45" s="2">
        <v>5.4168200000000001E-5</v>
      </c>
      <c r="BY45" s="47">
        <v>4</v>
      </c>
      <c r="BZ45" s="47">
        <v>347.76299999999998</v>
      </c>
      <c r="CA45" s="47">
        <v>281.23099999999999</v>
      </c>
      <c r="CB45" s="47">
        <v>50.8</v>
      </c>
      <c r="CC45" s="47">
        <v>0</v>
      </c>
      <c r="CD45" s="47">
        <v>4.8160599999999998E-2</v>
      </c>
      <c r="CE45" s="47">
        <v>-2.7975400000000001</v>
      </c>
      <c r="CF45" s="47">
        <v>3.79175</v>
      </c>
      <c r="CG45" s="2">
        <v>5.4576700000000002E-5</v>
      </c>
      <c r="CH45" s="47">
        <v>283.30399999999997</v>
      </c>
      <c r="CI45" s="47">
        <v>45.8</v>
      </c>
      <c r="CJ45" s="47">
        <v>0</v>
      </c>
      <c r="CK45" s="47">
        <v>5.2352099999999999E-2</v>
      </c>
      <c r="CL45" s="47">
        <v>-3.0515300000000001</v>
      </c>
      <c r="CM45" s="47">
        <v>3.4650599999999998</v>
      </c>
      <c r="CN45" s="2">
        <v>6.3282399999999996E-5</v>
      </c>
      <c r="CO45" s="47">
        <v>138.161</v>
      </c>
      <c r="CP45" s="47">
        <v>55.5794</v>
      </c>
      <c r="CQ45" s="47">
        <v>286.91399999999999</v>
      </c>
      <c r="CR45" s="47">
        <v>0</v>
      </c>
      <c r="CS45" s="47">
        <v>198.87</v>
      </c>
      <c r="CT45" s="47">
        <v>284.577</v>
      </c>
      <c r="CU45" s="47">
        <v>273.46100000000001</v>
      </c>
      <c r="CV45" s="47">
        <v>46.2</v>
      </c>
      <c r="CW45" s="47">
        <v>-2.8096100000000002</v>
      </c>
      <c r="CX45" s="47">
        <v>2.82525</v>
      </c>
      <c r="CY45" s="47">
        <v>-50</v>
      </c>
      <c r="CZ45" s="47">
        <v>0</v>
      </c>
      <c r="DA45" s="47">
        <v>0</v>
      </c>
      <c r="DB45" s="47">
        <v>0</v>
      </c>
      <c r="DC45" s="47">
        <v>0</v>
      </c>
      <c r="DD45" s="47">
        <v>0</v>
      </c>
      <c r="DE45" s="47">
        <v>44.75</v>
      </c>
      <c r="DF45" s="47">
        <v>0</v>
      </c>
      <c r="DG45" s="47">
        <v>32.125</v>
      </c>
      <c r="DH45" s="47">
        <v>0</v>
      </c>
      <c r="DI45" s="47">
        <v>0</v>
      </c>
      <c r="DJ45" s="47">
        <v>0</v>
      </c>
      <c r="DK45" s="47">
        <v>0</v>
      </c>
      <c r="DL45" s="47">
        <v>0</v>
      </c>
      <c r="DM45" s="47">
        <v>0</v>
      </c>
      <c r="DN45" s="47">
        <v>0</v>
      </c>
      <c r="DO45" s="47">
        <v>0</v>
      </c>
      <c r="DP45" s="47">
        <v>21600</v>
      </c>
      <c r="DQ45" s="47">
        <v>12.0939</v>
      </c>
      <c r="DR45" s="47">
        <v>0</v>
      </c>
      <c r="DS45" s="47">
        <v>3.8330099999999999E-2</v>
      </c>
      <c r="DT45" s="47">
        <v>93.9</v>
      </c>
      <c r="DU45" s="47">
        <v>2.2000000000000002</v>
      </c>
      <c r="DV45" s="47">
        <v>86.4</v>
      </c>
      <c r="DW45" s="47">
        <v>47.4</v>
      </c>
      <c r="DX45" s="47">
        <v>100</v>
      </c>
      <c r="DY45" s="47">
        <v>75.599999999999994</v>
      </c>
      <c r="DZ45" s="47">
        <v>187.715</v>
      </c>
      <c r="EA45" s="47">
        <v>1371.36</v>
      </c>
      <c r="EB45" s="47">
        <v>67.599999999999994</v>
      </c>
      <c r="EC45" s="47">
        <v>0</v>
      </c>
      <c r="ED45" s="47">
        <v>45</v>
      </c>
    </row>
    <row r="48" spans="1:134" x14ac:dyDescent="0.3">
      <c r="B48">
        <v>2</v>
      </c>
      <c r="C48">
        <v>3</v>
      </c>
      <c r="D48">
        <v>4</v>
      </c>
      <c r="E48">
        <v>5</v>
      </c>
      <c r="F48">
        <v>6</v>
      </c>
      <c r="G48">
        <v>7</v>
      </c>
      <c r="H48">
        <v>8</v>
      </c>
      <c r="I48">
        <v>9</v>
      </c>
      <c r="J48">
        <v>10</v>
      </c>
      <c r="K48">
        <v>11</v>
      </c>
      <c r="L48">
        <v>12</v>
      </c>
      <c r="M48">
        <v>13</v>
      </c>
      <c r="N48">
        <v>14</v>
      </c>
      <c r="O48">
        <v>15</v>
      </c>
      <c r="P48">
        <v>16</v>
      </c>
      <c r="Q48">
        <v>17</v>
      </c>
      <c r="R48">
        <v>18</v>
      </c>
      <c r="S48">
        <v>19</v>
      </c>
      <c r="T48">
        <v>20</v>
      </c>
      <c r="U48">
        <v>21</v>
      </c>
      <c r="V48">
        <v>22</v>
      </c>
      <c r="W48">
        <v>23</v>
      </c>
      <c r="X48">
        <v>24</v>
      </c>
      <c r="Y48">
        <v>25</v>
      </c>
      <c r="Z48">
        <v>26</v>
      </c>
      <c r="AA48">
        <v>27</v>
      </c>
      <c r="AB48">
        <v>28</v>
      </c>
      <c r="AC48">
        <v>29</v>
      </c>
      <c r="AD48">
        <v>30</v>
      </c>
      <c r="AE48">
        <v>31</v>
      </c>
      <c r="AF48">
        <v>32</v>
      </c>
      <c r="AG48">
        <v>33</v>
      </c>
      <c r="AH48">
        <v>34</v>
      </c>
      <c r="AI48">
        <v>35</v>
      </c>
      <c r="AJ48">
        <v>36</v>
      </c>
      <c r="AK48">
        <v>37</v>
      </c>
      <c r="AL48">
        <v>38</v>
      </c>
      <c r="AM48">
        <v>39</v>
      </c>
      <c r="AN48">
        <v>40</v>
      </c>
      <c r="AO48">
        <v>41</v>
      </c>
      <c r="AP48">
        <v>42</v>
      </c>
      <c r="AQ48">
        <v>43</v>
      </c>
      <c r="AR48">
        <v>44</v>
      </c>
      <c r="AS48">
        <v>45</v>
      </c>
      <c r="AT48">
        <v>46</v>
      </c>
      <c r="AU48">
        <v>47</v>
      </c>
      <c r="AV48">
        <v>48</v>
      </c>
      <c r="AW48">
        <v>49</v>
      </c>
      <c r="AX48">
        <v>50</v>
      </c>
      <c r="AY48">
        <v>51</v>
      </c>
      <c r="AZ48">
        <v>52</v>
      </c>
      <c r="BA48">
        <v>53</v>
      </c>
      <c r="BB48">
        <v>54</v>
      </c>
      <c r="BC48">
        <v>55</v>
      </c>
      <c r="BD48">
        <v>56</v>
      </c>
      <c r="BE48">
        <v>57</v>
      </c>
      <c r="BF48">
        <v>58</v>
      </c>
      <c r="BG48">
        <v>59</v>
      </c>
      <c r="BH48">
        <v>60</v>
      </c>
      <c r="BI48">
        <v>61</v>
      </c>
      <c r="BJ48">
        <v>62</v>
      </c>
      <c r="BK48">
        <v>63</v>
      </c>
      <c r="BL48">
        <v>64</v>
      </c>
      <c r="BM48">
        <v>65</v>
      </c>
      <c r="BN48">
        <v>66</v>
      </c>
      <c r="BO48">
        <v>67</v>
      </c>
      <c r="BP48">
        <v>68</v>
      </c>
      <c r="BQ48">
        <v>69</v>
      </c>
      <c r="BR48">
        <v>70</v>
      </c>
      <c r="BS48">
        <v>71</v>
      </c>
      <c r="BT48">
        <v>72</v>
      </c>
      <c r="BU48">
        <v>73</v>
      </c>
      <c r="BV48">
        <v>74</v>
      </c>
      <c r="BW48">
        <v>75</v>
      </c>
      <c r="BX48">
        <v>76</v>
      </c>
      <c r="BY48">
        <v>77</v>
      </c>
      <c r="BZ48">
        <v>78</v>
      </c>
      <c r="CA48">
        <v>79</v>
      </c>
      <c r="CB48">
        <v>80</v>
      </c>
      <c r="CC48">
        <v>81</v>
      </c>
      <c r="CD48">
        <v>82</v>
      </c>
      <c r="CE48">
        <v>83</v>
      </c>
      <c r="CF48">
        <v>84</v>
      </c>
      <c r="CG48">
        <v>85</v>
      </c>
      <c r="CH48">
        <v>86</v>
      </c>
      <c r="CI48">
        <v>87</v>
      </c>
      <c r="CJ48">
        <v>88</v>
      </c>
      <c r="CK48">
        <v>89</v>
      </c>
      <c r="CL48">
        <v>90</v>
      </c>
      <c r="CM48">
        <v>91</v>
      </c>
      <c r="CN48">
        <v>92</v>
      </c>
      <c r="CO48">
        <v>93</v>
      </c>
      <c r="CP48">
        <v>94</v>
      </c>
      <c r="CQ48">
        <v>95</v>
      </c>
      <c r="CR48">
        <v>96</v>
      </c>
      <c r="CS48">
        <v>97</v>
      </c>
      <c r="CT48">
        <v>98</v>
      </c>
      <c r="CU48">
        <v>99</v>
      </c>
      <c r="CV48">
        <v>100</v>
      </c>
      <c r="CW48">
        <v>101</v>
      </c>
      <c r="CX48">
        <v>102</v>
      </c>
      <c r="CY48">
        <v>103</v>
      </c>
      <c r="CZ48">
        <v>104</v>
      </c>
      <c r="DA48">
        <v>105</v>
      </c>
      <c r="DB48">
        <v>106</v>
      </c>
      <c r="DC48">
        <v>107</v>
      </c>
      <c r="DD48">
        <v>108</v>
      </c>
      <c r="DE48">
        <v>109</v>
      </c>
      <c r="DF48">
        <v>110</v>
      </c>
      <c r="DG48">
        <v>111</v>
      </c>
      <c r="DH48">
        <v>112</v>
      </c>
      <c r="DI48">
        <v>113</v>
      </c>
      <c r="DJ48">
        <v>114</v>
      </c>
      <c r="DK48">
        <v>115</v>
      </c>
      <c r="DL48">
        <v>116</v>
      </c>
      <c r="DM48">
        <v>117</v>
      </c>
      <c r="DN48">
        <v>118</v>
      </c>
      <c r="DO48">
        <v>119</v>
      </c>
      <c r="DP48">
        <v>120</v>
      </c>
      <c r="DQ48">
        <v>121</v>
      </c>
      <c r="DR48">
        <v>122</v>
      </c>
      <c r="DS48">
        <v>123</v>
      </c>
      <c r="DT48">
        <v>124</v>
      </c>
      <c r="DU48">
        <v>125</v>
      </c>
      <c r="DV48">
        <v>126</v>
      </c>
      <c r="DW48">
        <v>127</v>
      </c>
      <c r="DX48">
        <v>128</v>
      </c>
      <c r="DY48">
        <v>129</v>
      </c>
      <c r="DZ48">
        <v>130</v>
      </c>
      <c r="EA48">
        <v>131</v>
      </c>
      <c r="EB48">
        <v>132</v>
      </c>
      <c r="EC48">
        <v>133</v>
      </c>
      <c r="ED48">
        <v>134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M12"/>
  <sheetViews>
    <sheetView zoomScaleNormal="100" workbookViewId="0">
      <selection activeCell="B8" sqref="B8"/>
    </sheetView>
  </sheetViews>
  <sheetFormatPr defaultColWidth="8.6640625" defaultRowHeight="14.4" x14ac:dyDescent="0.3"/>
  <cols>
    <col min="1" max="1" width="20" customWidth="1"/>
    <col min="2" max="2" width="30.109375" bestFit="1" customWidth="1"/>
    <col min="3" max="3" width="30.109375" customWidth="1"/>
    <col min="4" max="4" width="29.77734375" customWidth="1"/>
    <col min="5" max="5" width="30.21875" customWidth="1"/>
    <col min="6" max="6" width="31.21875" customWidth="1"/>
    <col min="7" max="7" width="33.88671875" customWidth="1"/>
    <col min="8" max="8" width="33.77734375" customWidth="1"/>
    <col min="9" max="9" width="30" customWidth="1"/>
    <col min="10" max="10" width="33.77734375" customWidth="1"/>
    <col min="11" max="11" width="22.21875" customWidth="1"/>
    <col min="12" max="12" width="20.33203125" customWidth="1"/>
    <col min="13" max="13" width="21.6640625" customWidth="1"/>
    <col min="1024" max="1024" width="11.5546875" customWidth="1"/>
  </cols>
  <sheetData>
    <row r="3" spans="1:13" x14ac:dyDescent="0.3">
      <c r="B3" s="11" t="s">
        <v>123</v>
      </c>
    </row>
    <row r="4" spans="1:13" x14ac:dyDescent="0.3">
      <c r="A4" s="11" t="s">
        <v>0</v>
      </c>
      <c r="B4" t="s">
        <v>124</v>
      </c>
      <c r="C4" t="s">
        <v>125</v>
      </c>
      <c r="D4" t="s">
        <v>126</v>
      </c>
      <c r="E4" t="s">
        <v>127</v>
      </c>
      <c r="F4" t="s">
        <v>128</v>
      </c>
      <c r="G4" t="s">
        <v>129</v>
      </c>
      <c r="H4" t="s">
        <v>130</v>
      </c>
      <c r="I4" t="s">
        <v>131</v>
      </c>
      <c r="J4" t="s">
        <v>132</v>
      </c>
      <c r="K4" t="s">
        <v>133</v>
      </c>
      <c r="L4" t="s">
        <v>134</v>
      </c>
      <c r="M4" t="s">
        <v>135</v>
      </c>
    </row>
    <row r="5" spans="1:13" x14ac:dyDescent="0.3">
      <c r="A5" s="10" t="s">
        <v>136</v>
      </c>
      <c r="B5" s="47">
        <v>291.48899999999998</v>
      </c>
      <c r="C5" s="47">
        <v>289.96899999999999</v>
      </c>
      <c r="D5" s="47">
        <v>290.572</v>
      </c>
      <c r="E5" s="47">
        <v>80.557142857142864</v>
      </c>
      <c r="F5" s="47">
        <v>287.17185714285716</v>
      </c>
      <c r="G5" s="47">
        <v>-1.9605005714285715</v>
      </c>
      <c r="H5" s="47">
        <v>5.3937742857142856</v>
      </c>
      <c r="I5" s="47">
        <v>77.3</v>
      </c>
      <c r="J5" s="47">
        <v>89.685714285714283</v>
      </c>
      <c r="K5" s="2">
        <v>7.3999999999999999E-4</v>
      </c>
      <c r="L5" s="47">
        <v>1</v>
      </c>
      <c r="M5" s="47">
        <v>0</v>
      </c>
    </row>
    <row r="6" spans="1:13" x14ac:dyDescent="0.3">
      <c r="A6" s="10" t="s">
        <v>137</v>
      </c>
      <c r="B6" s="47">
        <v>292.27</v>
      </c>
      <c r="C6" s="47">
        <v>288.41500000000002</v>
      </c>
      <c r="D6" s="47">
        <v>289.90887500000002</v>
      </c>
      <c r="E6" s="47">
        <v>79.849999999999994</v>
      </c>
      <c r="F6" s="47">
        <v>286.34850000000006</v>
      </c>
      <c r="G6" s="47">
        <v>-4.1189225</v>
      </c>
      <c r="H6" s="47">
        <v>1.6747518000000003</v>
      </c>
      <c r="I6" s="47">
        <v>100</v>
      </c>
      <c r="J6" s="47">
        <v>75.224999999999994</v>
      </c>
      <c r="K6" s="2">
        <v>9.2880000000000002E-4</v>
      </c>
      <c r="L6" s="47">
        <v>1</v>
      </c>
      <c r="M6" s="47">
        <v>0</v>
      </c>
    </row>
    <row r="7" spans="1:13" x14ac:dyDescent="0.3">
      <c r="A7" s="10" t="s">
        <v>138</v>
      </c>
      <c r="B7" s="47">
        <v>292.822</v>
      </c>
      <c r="C7" s="47">
        <v>287.53199999999998</v>
      </c>
      <c r="D7" s="47">
        <v>289.46674999999999</v>
      </c>
      <c r="E7" s="47">
        <v>75.550000000000011</v>
      </c>
      <c r="F7" s="47">
        <v>285.05349999999999</v>
      </c>
      <c r="G7" s="47">
        <v>3.472008749999983E-2</v>
      </c>
      <c r="H7" s="47">
        <v>4.2932565</v>
      </c>
      <c r="I7" s="47">
        <v>4.5999999999999996</v>
      </c>
      <c r="J7" s="47">
        <v>2.5375000000000001</v>
      </c>
      <c r="K7" s="2">
        <v>0</v>
      </c>
      <c r="L7" s="47">
        <v>0</v>
      </c>
      <c r="M7" s="47">
        <v>0</v>
      </c>
    </row>
    <row r="8" spans="1:13" x14ac:dyDescent="0.3">
      <c r="A8" s="10" t="s">
        <v>139</v>
      </c>
      <c r="B8" s="47">
        <v>289.56299999999999</v>
      </c>
      <c r="C8" s="47">
        <v>279.04399999999998</v>
      </c>
      <c r="D8" s="47">
        <v>285.06537500000002</v>
      </c>
      <c r="E8" s="47">
        <v>78.3125</v>
      </c>
      <c r="F8" s="47">
        <v>281.34462500000001</v>
      </c>
      <c r="G8" s="47">
        <v>5.0920749999999995</v>
      </c>
      <c r="H8" s="47">
        <v>-1.2264799999999998</v>
      </c>
      <c r="I8" s="47">
        <v>100</v>
      </c>
      <c r="J8" s="47">
        <v>56.475000000000001</v>
      </c>
      <c r="K8" s="2">
        <v>2.8640000000000002E-4</v>
      </c>
      <c r="L8" s="47">
        <v>1</v>
      </c>
      <c r="M8" s="47">
        <v>0</v>
      </c>
    </row>
    <row r="9" spans="1:13" x14ac:dyDescent="0.3">
      <c r="A9" s="10" t="s">
        <v>140</v>
      </c>
      <c r="B9" s="47">
        <v>283.39</v>
      </c>
      <c r="C9" s="47">
        <v>279.13400000000001</v>
      </c>
      <c r="D9" s="47">
        <v>281.44175000000001</v>
      </c>
      <c r="E9" s="47">
        <v>52.575000000000003</v>
      </c>
      <c r="F9" s="47">
        <v>272.11625000000004</v>
      </c>
      <c r="G9" s="47">
        <v>5.3257387500000002</v>
      </c>
      <c r="H9" s="47">
        <v>-11.187781249999999</v>
      </c>
      <c r="I9" s="47">
        <v>100</v>
      </c>
      <c r="J9" s="47">
        <v>42.112500000000004</v>
      </c>
      <c r="K9" s="2">
        <v>8.7999999999999998E-5</v>
      </c>
      <c r="L9" s="47">
        <v>1</v>
      </c>
      <c r="M9" s="47">
        <v>0</v>
      </c>
    </row>
    <row r="10" spans="1:13" x14ac:dyDescent="0.3">
      <c r="A10" s="10" t="s">
        <v>141</v>
      </c>
      <c r="B10" s="47">
        <v>284.577</v>
      </c>
      <c r="C10" s="47">
        <v>278.90199999999999</v>
      </c>
      <c r="D10" s="47">
        <v>281.00640000000004</v>
      </c>
      <c r="E10" s="47">
        <v>70.14</v>
      </c>
      <c r="F10" s="47">
        <v>275.45459999999997</v>
      </c>
      <c r="G10" s="47">
        <v>0.25000399999999984</v>
      </c>
      <c r="H10" s="47">
        <v>-0.49005100000000013</v>
      </c>
      <c r="I10" s="47">
        <v>76.2</v>
      </c>
      <c r="J10" s="47">
        <v>27.820000000000004</v>
      </c>
      <c r="K10" s="2">
        <v>1.048E-4</v>
      </c>
      <c r="L10" s="47">
        <v>1</v>
      </c>
      <c r="M10" s="47">
        <v>0</v>
      </c>
    </row>
    <row r="11" spans="1:13" x14ac:dyDescent="0.3">
      <c r="A11" s="10" t="s">
        <v>142</v>
      </c>
      <c r="B11" s="47">
        <v>292.822</v>
      </c>
      <c r="C11" s="47">
        <v>278.90199999999999</v>
      </c>
      <c r="D11" s="47">
        <v>286.50222727272734</v>
      </c>
      <c r="E11" s="47">
        <v>72.838636363636368</v>
      </c>
      <c r="F11" s="47">
        <v>281.50861363636369</v>
      </c>
      <c r="G11" s="47">
        <v>0.86807742500000018</v>
      </c>
      <c r="H11" s="47">
        <v>-0.36963314999999991</v>
      </c>
      <c r="I11" s="47">
        <v>100</v>
      </c>
      <c r="J11" s="47">
        <v>49.493181818181803</v>
      </c>
      <c r="K11" s="2">
        <v>9.2880000000000002E-4</v>
      </c>
      <c r="L11" s="47">
        <v>1</v>
      </c>
      <c r="M11" s="47">
        <v>0</v>
      </c>
    </row>
    <row r="12" spans="1:13" hidden="1" x14ac:dyDescent="0.3"/>
  </sheetData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8"/>
  <sheetViews>
    <sheetView zoomScaleNormal="100" workbookViewId="0">
      <selection activeCell="M13" sqref="M13"/>
    </sheetView>
  </sheetViews>
  <sheetFormatPr defaultColWidth="8.6640625" defaultRowHeight="14.4" x14ac:dyDescent="0.3"/>
  <cols>
    <col min="1" max="1" width="25.33203125" style="30" bestFit="1" customWidth="1"/>
    <col min="2" max="2" width="8.21875" bestFit="1" customWidth="1"/>
    <col min="3" max="3" width="7.88671875" bestFit="1" customWidth="1"/>
    <col min="4" max="4" width="7" hidden="1" customWidth="1"/>
    <col min="5" max="5" width="3.21875" hidden="1" customWidth="1"/>
    <col min="6" max="6" width="3.5546875" hidden="1" customWidth="1"/>
    <col min="7" max="7" width="8.21875" bestFit="1" customWidth="1"/>
    <col min="8" max="8" width="11.5546875" hidden="1" customWidth="1"/>
    <col min="9" max="9" width="8.77734375" bestFit="1" customWidth="1"/>
    <col min="10" max="10" width="3.5546875" hidden="1" customWidth="1"/>
    <col min="11" max="11" width="8.33203125" bestFit="1" customWidth="1"/>
    <col min="12" max="12" width="3" hidden="1" customWidth="1"/>
    <col min="13" max="13" width="14.44140625" bestFit="1" customWidth="1"/>
    <col min="14" max="14" width="12.6640625" hidden="1" customWidth="1"/>
    <col min="15" max="15" width="7" hidden="1" customWidth="1"/>
    <col min="16" max="16" width="9.6640625" bestFit="1" customWidth="1"/>
    <col min="17" max="17" width="5.5546875" customWidth="1"/>
  </cols>
  <sheetData>
    <row r="1" spans="1:17" s="13" customFormat="1" ht="28.8" customHeight="1" x14ac:dyDescent="0.3">
      <c r="A1" s="29" t="s">
        <v>143</v>
      </c>
      <c r="B1" s="12" t="s">
        <v>144</v>
      </c>
      <c r="C1" s="12" t="s">
        <v>145</v>
      </c>
      <c r="D1" s="12" t="s">
        <v>146</v>
      </c>
      <c r="E1" s="12"/>
      <c r="F1" s="12"/>
      <c r="G1" s="12" t="s">
        <v>147</v>
      </c>
      <c r="H1" s="12"/>
      <c r="I1" s="12" t="s">
        <v>148</v>
      </c>
      <c r="J1" s="12"/>
      <c r="K1" s="12" t="s">
        <v>149</v>
      </c>
      <c r="L1" s="12"/>
      <c r="M1" s="12" t="s">
        <v>150</v>
      </c>
      <c r="N1" s="12"/>
      <c r="O1" s="12" t="s">
        <v>151</v>
      </c>
      <c r="P1" s="12" t="s">
        <v>152</v>
      </c>
      <c r="Q1" s="12" t="s">
        <v>153</v>
      </c>
    </row>
    <row r="2" spans="1:17" x14ac:dyDescent="0.3">
      <c r="A2" s="33">
        <f>DATEVALUE(final2!A5)</f>
        <v>45252</v>
      </c>
      <c r="B2" s="14">
        <f>final2!B5-273.15</f>
        <v>18.338999999999999</v>
      </c>
      <c r="C2" s="15">
        <f>final2!C5-273.15</f>
        <v>16.819000000000017</v>
      </c>
      <c r="D2" s="15">
        <f>final2!D5-273.15</f>
        <v>17.422000000000025</v>
      </c>
      <c r="E2" s="15">
        <f>final2!F5-273.15</f>
        <v>14.021857142857186</v>
      </c>
      <c r="F2" s="15">
        <f>final2!D5-final2!F5</f>
        <v>3.4001428571428391</v>
      </c>
      <c r="G2" s="14">
        <f>final2!E5</f>
        <v>80.557142857142864</v>
      </c>
      <c r="H2" s="15">
        <f>IF(ATAN2(final2!G5,final2!H5)&gt;0,ATAN2(final2!G5,final2!H5)*57.3,(ATAN2(final2!G5,final2!H5)+2*PI())*57.3)</f>
        <v>109.98302688856451</v>
      </c>
      <c r="I2" s="14" t="str">
        <f t="shared" ref="I2:I8" si="0">IF(AND(H2&gt;45,H2&lt;135),"SUD",IF(AND(H2&gt;=135,H2&lt;225),"OVEST",IF(AND(H2&gt;=225,H2&lt;315),"NORD","EST")))</f>
        <v>SUD</v>
      </c>
      <c r="J2" s="15">
        <f>SQRT(POWER(final2!G5,2)+POWER(final2!H5,2))*3.6</f>
        <v>20.660476069636566</v>
      </c>
      <c r="K2" s="16" t="str">
        <f t="shared" ref="K2:K8" si="1">IF(J2&lt;=5,"Calma",IF(AND(J2&gt;5,J2&lt;20),"Brezza",IF(AND(J2&gt;20,J2&lt;=40),"Teso",IF(AND(J2&gt;40,J2&lt;=60),"Forte",IF(AND(J2&gt;60,J2&lt;=90),"Burrasca",IF(AND(J2&gt;90,J2&lt;=100),"Tempesta",IF(AND(J2&gt;100,J2&lt;=117),"Fortunale",IF(J2&gt;117,"Uragano",""))))))))</f>
        <v>Teso</v>
      </c>
      <c r="L2" s="15">
        <f>MAX(final2!I5,final2!J5)</f>
        <v>89.685714285714283</v>
      </c>
      <c r="M2" s="14" t="str">
        <f t="shared" ref="M2:M8" si="2">IF(L2&lt;12,"Sereno",IF(AND(L2&gt;=12,L2&lt;25),"Poche nubi",IF(AND(L2&gt;=24,L2&lt;38),"Poco nuvoloso",IF(AND(L2&gt;=38,L2&lt;50),"Nubi sparse",IF(AND(L2&gt;=50,L2&lt;65),"Nuvoloso",IF(AND(L2&gt;=65,L2&lt;90),"Molto nuvoloso","Coperto"))))))</f>
        <v>Molto nuvoloso</v>
      </c>
      <c r="N2" s="17">
        <f>final2!K5*3600</f>
        <v>2.6640000000000001</v>
      </c>
      <c r="O2" s="18" t="str">
        <f>IF(final2!D5-final2!F5&lt;=4,"Nebbia","")</f>
        <v>Nebbia</v>
      </c>
      <c r="P2" s="19" t="str">
        <f>IF(AND(N2&lt;=1,final2!L5=1),"Pioviggine",IF(AND(N2&gt;1,N2&lt;=2,final2!L5=1),"Debole",IF(AND(N2&gt;2,N2&lt;=5,final2!L5=1),"Moderata",IF(AND(N2&gt;5,N2&lt;=10,final2!L5=1),"Forte",IF(AND(N2&gt;10,N2&lt;=20,final2!L5=1),"Rovescio",IF(AND(N2&gt;20,final2!L5=1),"Nubifragio",""))))))</f>
        <v>Moderata</v>
      </c>
      <c r="Q2" s="20" t="str">
        <f>IF(final2!M5&gt;0,"Neve","")</f>
        <v/>
      </c>
    </row>
    <row r="3" spans="1:17" ht="28.8" customHeight="1" x14ac:dyDescent="0.3">
      <c r="A3" s="31">
        <f>DATEVALUE(final2!A6)</f>
        <v>45253</v>
      </c>
      <c r="B3" s="21">
        <f>final2!B6-273.15</f>
        <v>19.120000000000005</v>
      </c>
      <c r="C3" s="21">
        <f>final2!C6-273.15</f>
        <v>15.265000000000043</v>
      </c>
      <c r="D3" s="15">
        <f>final2!D6-273.15</f>
        <v>16.758875000000046</v>
      </c>
      <c r="E3" s="15">
        <f>final2!F6-273.15</f>
        <v>13.198500000000081</v>
      </c>
      <c r="F3" s="15">
        <f>final2!D6-final2!F6</f>
        <v>3.560374999999965</v>
      </c>
      <c r="G3" s="21">
        <f>final2!E6</f>
        <v>79.849999999999994</v>
      </c>
      <c r="H3" s="15">
        <f>IF(ATAN2(final2!G6,final2!H6)&gt;0,ATAN2(final2!G6,final2!H6)*57.3,(ATAN2(final2!G6,final2!H6)+2*PI())*57.3)</f>
        <v>157.88499511235761</v>
      </c>
      <c r="I3" s="21" t="str">
        <f t="shared" si="0"/>
        <v>OVEST</v>
      </c>
      <c r="J3" s="15">
        <f>SQRT(POWER(final2!G6,2)+POWER(final2!H6,2))*3.6</f>
        <v>16.006976520811762</v>
      </c>
      <c r="K3" s="22" t="str">
        <f t="shared" si="1"/>
        <v>Brezza</v>
      </c>
      <c r="L3" s="15">
        <f>MAX(final2!I6,final2!J6)</f>
        <v>100</v>
      </c>
      <c r="M3" s="21" t="str">
        <f t="shared" si="2"/>
        <v>Coperto</v>
      </c>
      <c r="N3" s="17">
        <f>final2!K6*3600</f>
        <v>3.34368</v>
      </c>
      <c r="O3" s="23" t="str">
        <f>IF(final2!C6-final2!F6&lt;=3,"Nebbia","")</f>
        <v>Nebbia</v>
      </c>
      <c r="P3" s="24" t="str">
        <f>IF(AND(N3&lt;=1,final2!L6=1),"Pioviggine",IF(AND(N3&gt;1,N3&lt;=2,final2!L6=1),"Debole",IF(AND(N3&gt;2,N3&lt;=5,final2!L6=1),"Moderata",IF(AND(N3&gt;5,N3&lt;=10,final2!L6=1),"Forte",IF(AND(N3&gt;10,N3&lt;=20,final2!L6=1),"Rovescio",IF(AND(N3&gt;20,final2!L6=1),"Nubifragio",""))))))</f>
        <v>Moderata</v>
      </c>
      <c r="Q3" s="22" t="str">
        <f>IF(final2!M6&gt;0,"Neve","")</f>
        <v/>
      </c>
    </row>
    <row r="4" spans="1:17" ht="28.8" customHeight="1" x14ac:dyDescent="0.3">
      <c r="A4" s="31">
        <f>DATEVALUE(final2!A7)</f>
        <v>45254</v>
      </c>
      <c r="B4" s="21">
        <f>final2!B7-273.15</f>
        <v>19.672000000000025</v>
      </c>
      <c r="C4" s="21">
        <f>final2!C7-273.15</f>
        <v>14.382000000000005</v>
      </c>
      <c r="D4" s="15">
        <f>final2!D7-273.15</f>
        <v>16.316750000000013</v>
      </c>
      <c r="E4" s="15">
        <f>final2!F7-273.15</f>
        <v>11.903500000000008</v>
      </c>
      <c r="F4" s="15">
        <f>final2!D7-final2!F7</f>
        <v>4.413250000000005</v>
      </c>
      <c r="G4" s="21">
        <f>final2!E7</f>
        <v>75.550000000000011</v>
      </c>
      <c r="H4" s="15">
        <f>IF(ATAN2(final2!G7,final2!H7)&gt;0,ATAN2(final2!G7,final2!H7)*57.3,(ATAN2(final2!G7,final2!H7)+2*PI())*57.3)</f>
        <v>89.543247557793805</v>
      </c>
      <c r="I4" s="21" t="str">
        <f t="shared" si="0"/>
        <v>SUD</v>
      </c>
      <c r="J4" s="15">
        <f>SQRT(POWER(final2!G7,2)+POWER(final2!H7,2))*3.6</f>
        <v>15.456228805763605</v>
      </c>
      <c r="K4" s="22" t="str">
        <f t="shared" si="1"/>
        <v>Brezza</v>
      </c>
      <c r="L4" s="15">
        <f>MAX(final2!I7,final2!J7)</f>
        <v>4.5999999999999996</v>
      </c>
      <c r="M4" s="21" t="str">
        <f t="shared" si="2"/>
        <v>Sereno</v>
      </c>
      <c r="N4" s="17">
        <f>final2!K7*3600</f>
        <v>0</v>
      </c>
      <c r="O4" s="23" t="str">
        <f>IF(final2!C7-final2!F7&lt;=3,"Nebbia","")</f>
        <v>Nebbia</v>
      </c>
      <c r="P4" s="24" t="str">
        <f>IF(AND(N4&lt;=1,final2!L7=1),"Pioviggine",IF(AND(N4&gt;1,N4&lt;=2,final2!L7=1),"Debole",IF(AND(N4&gt;2,N4&lt;=5,final2!L7=1),"Moderata",IF(AND(N4&gt;5,N4&lt;=10,final2!L7=1),"Forte",IF(AND(N4&gt;10,N4&lt;=20,final2!L7=1),"Rovescio",IF(AND(N4&gt;20,final2!L7=1),"Nubifragio",""))))))</f>
        <v/>
      </c>
      <c r="Q4" s="22" t="str">
        <f>IF(final2!M7&gt;0,"Neve","")</f>
        <v/>
      </c>
    </row>
    <row r="5" spans="1:17" ht="28.8" customHeight="1" x14ac:dyDescent="0.3">
      <c r="A5" s="31">
        <f>DATEVALUE(final2!A8)</f>
        <v>45255</v>
      </c>
      <c r="B5" s="21">
        <f>final2!B8-273.15</f>
        <v>16.413000000000011</v>
      </c>
      <c r="C5" s="21">
        <f>final2!C8-273.15</f>
        <v>5.8940000000000055</v>
      </c>
      <c r="D5" s="15">
        <f>final2!D8-273.15</f>
        <v>11.91537500000004</v>
      </c>
      <c r="E5" s="15">
        <f>final2!F8-273.15</f>
        <v>8.1946250000000305</v>
      </c>
      <c r="F5" s="15">
        <f>final2!D8-final2!F8</f>
        <v>3.7207500000000095</v>
      </c>
      <c r="G5" s="21">
        <f>final2!E8</f>
        <v>78.3125</v>
      </c>
      <c r="H5" s="15">
        <f>IF(ATAN2(final2!G8,final2!H8)&gt;0,ATAN2(final2!G8,final2!H8)*57.3,(ATAN2(final2!G8,final2!H8)+2*PI())*57.3)</f>
        <v>346.48317568736462</v>
      </c>
      <c r="I5" s="21" t="str">
        <f t="shared" si="0"/>
        <v>EST</v>
      </c>
      <c r="J5" s="15">
        <f>SQRT(POWER(final2!G8,2)+POWER(final2!H8,2))*3.6</f>
        <v>18.855713025724693</v>
      </c>
      <c r="K5" s="22" t="str">
        <f t="shared" si="1"/>
        <v>Brezza</v>
      </c>
      <c r="L5" s="15">
        <f>MAX(final2!I8,final2!J8)</f>
        <v>100</v>
      </c>
      <c r="M5" s="21" t="str">
        <f t="shared" si="2"/>
        <v>Coperto</v>
      </c>
      <c r="N5" s="17">
        <f>final2!K8*3600</f>
        <v>1.0310400000000002</v>
      </c>
      <c r="O5" s="23" t="str">
        <f>IF(final2!C8-final2!F8&lt;=3,"Nebbia","")</f>
        <v>Nebbia</v>
      </c>
      <c r="P5" s="24" t="str">
        <f>IF(AND(N5&lt;=1,final2!L8=1),"Pioviggine",IF(AND(N5&gt;1,N5&lt;=2,final2!L8=1),"Debole",IF(AND(N5&gt;2,N5&lt;=5,final2!L8=1),"Moderata",IF(AND(N5&gt;5,N5&lt;=10,final2!L8=1),"Forte",IF(AND(N5&gt;10,N5&lt;=20,final2!L8=1),"Rovescio",IF(AND(N5&gt;20,final2!L8=1),"Nubifragio",""))))))</f>
        <v>Debole</v>
      </c>
      <c r="Q5" s="22" t="str">
        <f>IF(final2!M8&gt;0,"Neve","")</f>
        <v/>
      </c>
    </row>
    <row r="6" spans="1:17" ht="28.8" customHeight="1" x14ac:dyDescent="0.3">
      <c r="A6" s="31">
        <f>DATEVALUE(final2!A9)</f>
        <v>45256</v>
      </c>
      <c r="B6" s="21">
        <f>final2!B9-273.15</f>
        <v>10.240000000000009</v>
      </c>
      <c r="C6" s="21">
        <f>final2!C9-273.15</f>
        <v>5.9840000000000373</v>
      </c>
      <c r="D6" s="15">
        <f>final2!D9-273.15</f>
        <v>8.2917500000000359</v>
      </c>
      <c r="E6" s="15">
        <f>final2!F9-273.15</f>
        <v>-1.0337499999999409</v>
      </c>
      <c r="F6" s="15">
        <f>final2!D9-final2!F9</f>
        <v>9.3254999999999768</v>
      </c>
      <c r="G6" s="21">
        <f>final2!E9</f>
        <v>52.575000000000003</v>
      </c>
      <c r="H6" s="15">
        <f>IF(ATAN2(final2!G9,final2!H9)&gt;0,ATAN2(final2!G9,final2!H9)*57.3,(ATAN2(final2!G9,final2!H9)+2*PI())*57.3)</f>
        <v>295.47769357653033</v>
      </c>
      <c r="I6" s="21" t="str">
        <f t="shared" si="0"/>
        <v>NORD</v>
      </c>
      <c r="J6" s="15">
        <f>SQRT(POWER(final2!G9,2)+POWER(final2!H9,2))*3.6</f>
        <v>44.606592059953385</v>
      </c>
      <c r="K6" s="22" t="str">
        <f t="shared" si="1"/>
        <v>Forte</v>
      </c>
      <c r="L6" s="15">
        <f>MAX(final2!I9,final2!J9)</f>
        <v>100</v>
      </c>
      <c r="M6" s="21" t="str">
        <f t="shared" si="2"/>
        <v>Coperto</v>
      </c>
      <c r="N6" s="17">
        <f>final2!K9*3600</f>
        <v>0.31679999999999997</v>
      </c>
      <c r="O6" s="23" t="str">
        <f>IF(final2!C9-final2!F9&lt;=3,"Nebbia","")</f>
        <v/>
      </c>
      <c r="P6" s="24" t="str">
        <f>IF(AND(N6&lt;=1,final2!L9=1),"Pioviggine",IF(AND(N6&gt;1,N6&lt;=2,final2!L9=1),"Debole",IF(AND(N6&gt;2,N6&lt;=5,final2!L9=1),"Moderata",IF(AND(N6&gt;5,N6&lt;=10,final2!L9=1),"Forte",IF(AND(N6&gt;10,N6&lt;=20,final2!L9=1),"Rovescio",IF(AND(N6&gt;20,final2!L9=1),"Nubifragio",""))))))</f>
        <v>Pioviggine</v>
      </c>
      <c r="Q6" s="22" t="str">
        <f>IF(final2!M9&gt;0,"Neve","")</f>
        <v/>
      </c>
    </row>
    <row r="7" spans="1:17" ht="28.8" customHeight="1" x14ac:dyDescent="0.3">
      <c r="A7" s="34">
        <f>DATEVALUE(final2!A10)</f>
        <v>45257</v>
      </c>
      <c r="B7" s="25">
        <f>final2!B10-273.15</f>
        <v>11.427000000000021</v>
      </c>
      <c r="C7" s="25">
        <f>final2!C10-273.15</f>
        <v>5.7520000000000095</v>
      </c>
      <c r="D7" s="15">
        <f>final2!D10-273.15</f>
        <v>7.8564000000000647</v>
      </c>
      <c r="E7" s="15">
        <f>final2!F10-273.15</f>
        <v>2.3045999999999935</v>
      </c>
      <c r="F7" s="15">
        <f>final2!D10-final2!F10</f>
        <v>5.5518000000000711</v>
      </c>
      <c r="G7" s="25">
        <f>final2!E10</f>
        <v>70.14</v>
      </c>
      <c r="H7" s="15">
        <f>IF(ATAN2(final2!G10,final2!H10)&gt;0,ATAN2(final2!G10,final2!H10)*57.3,(ATAN2(final2!G10,final2!H10)+2*PI())*57.3)</f>
        <v>297.05069695975322</v>
      </c>
      <c r="I7" s="25" t="str">
        <f t="shared" si="0"/>
        <v>NORD</v>
      </c>
      <c r="J7" s="15">
        <f>SQRT(POWER(final2!G10,2)+POWER(final2!H10,2))*3.6</f>
        <v>1.9804973351954605</v>
      </c>
      <c r="K7" s="26" t="str">
        <f t="shared" si="1"/>
        <v>Calma</v>
      </c>
      <c r="L7" s="15">
        <f>MAX(final2!I10,final2!J10)</f>
        <v>76.2</v>
      </c>
      <c r="M7" s="25" t="str">
        <f t="shared" si="2"/>
        <v>Molto nuvoloso</v>
      </c>
      <c r="N7" s="17">
        <f>final2!K10*3600</f>
        <v>0.37728</v>
      </c>
      <c r="O7" s="27" t="str">
        <f>IF(final2!C10-final2!F10&lt;=3,"Nebbia","")</f>
        <v/>
      </c>
      <c r="P7" s="28" t="str">
        <f>IF(AND(N7&lt;=1,final2!L10=1),"Pioviggine",IF(AND(N7&gt;1,N7&lt;=2,final2!L10=1),"Debole",IF(AND(N7&gt;2,N7&lt;=5,final2!L10=1),"Moderata",IF(AND(N7&gt;5,N7&lt;=10,final2!L10=1),"Forte",IF(AND(N7&gt;10,N7&lt;=20,final2!L10=1),"Rovescio",IF(AND(N7&gt;20,final2!L10=1),"Nubifragio",""))))))</f>
        <v>Pioviggine</v>
      </c>
      <c r="Q7" s="26" t="str">
        <f>IF(final2!M10&gt;0,"Neve","")</f>
        <v/>
      </c>
    </row>
    <row r="8" spans="1:17" hidden="1" x14ac:dyDescent="0.3">
      <c r="A8" s="32" t="e">
        <f>DATEVALUE(final2!A11)</f>
        <v>#VALUE!</v>
      </c>
      <c r="B8" s="3">
        <f>final2!B11-273.15</f>
        <v>19.672000000000025</v>
      </c>
      <c r="C8" s="3">
        <f>final2!C11-273.15</f>
        <v>5.7520000000000095</v>
      </c>
      <c r="D8" s="3">
        <f>final2!D11-273.15</f>
        <v>13.352227272727362</v>
      </c>
      <c r="E8" s="3">
        <f>final2!F11-273.15</f>
        <v>8.3586136363637138</v>
      </c>
      <c r="F8" s="3">
        <f>final2!D11-final2!F11</f>
        <v>4.9936136363636479</v>
      </c>
      <c r="G8" s="3">
        <f>final2!E11</f>
        <v>72.838636363636368</v>
      </c>
      <c r="H8" s="3">
        <f>IF(ATAN2(final2!G11,final2!H11)&gt;0,ATAN2(final2!G11,final2!H11)*57.3,(ATAN2(final2!G11,final2!H11)+2*PI())*57.3)</f>
        <v>336.96019118978114</v>
      </c>
      <c r="I8" s="3" t="str">
        <f t="shared" si="0"/>
        <v>EST</v>
      </c>
      <c r="J8" s="3">
        <f>SQRT(POWER(final2!G11,2)+POWER(final2!H11,2))*3.6</f>
        <v>3.3965901393310989</v>
      </c>
      <c r="K8" s="4" t="str">
        <f t="shared" si="1"/>
        <v>Calma</v>
      </c>
      <c r="L8" s="3">
        <f>MAX(final2!I11,final2!J11)</f>
        <v>100</v>
      </c>
      <c r="M8" s="3" t="str">
        <f t="shared" si="2"/>
        <v>Coperto</v>
      </c>
      <c r="N8" s="5">
        <f>final2!K11*3600</f>
        <v>3.34368</v>
      </c>
      <c r="O8" s="6" t="str">
        <f>IF(final2!D11-final2!F11&lt;=4,"Nebbia","")</f>
        <v/>
      </c>
      <c r="P8" s="5" t="str">
        <f>IF(AND(N8&lt;=1,final2!L11=1),"Pioviggine",IF(AND(N8&gt;1,N8&lt;=2,final2!L11=1),"Debole",IF(AND(N8&gt;2,N8&lt;=5,final2!L11=1),"Moderata",IF(AND(N8&gt;5,N8&lt;=10,final2!L11=1),"Forte",IF(AND(N8&gt;10,N8&lt;=20,final2!L11=1),"Rovescio",IF(AND(N8&gt;20,final2!L11=1),"Nubifragio",""))))))</f>
        <v>Moderata</v>
      </c>
      <c r="Q8" s="7" t="str">
        <f>IF(final2!M11&gt;0,"Neve","")</f>
        <v/>
      </c>
    </row>
  </sheetData>
  <conditionalFormatting sqref="B2">
    <cfRule type="colorScale" priority="15">
      <colorScale>
        <cfvo type="num" val="-10"/>
        <cfvo type="num" val="15"/>
        <cfvo type="num" val="48"/>
        <color rgb="FF0070C0"/>
        <color rgb="FFFFFFFF"/>
        <color rgb="FFFF0000"/>
      </colorScale>
    </cfRule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D8 C2">
    <cfRule type="colorScale" priority="26">
      <colorScale>
        <cfvo type="num" val="-10"/>
        <cfvo type="num" val="15"/>
        <cfvo type="num" val="48"/>
        <color rgb="FF0070C0"/>
        <color rgb="FFFFFFFF"/>
        <color rgb="FFFF0000"/>
      </colorScale>
    </cfRule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F2 E3:F8">
    <cfRule type="colorScale" priority="28">
      <colorScale>
        <cfvo type="num" val="-10"/>
        <cfvo type="num" val="15"/>
        <cfvo type="num" val="48"/>
        <color rgb="FF0070C0"/>
        <color rgb="FFFFFFFF"/>
        <color rgb="FFFF0000"/>
      </colorScale>
    </cfRule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8">
    <cfRule type="dataBar" priority="30">
      <dataBar>
        <cfvo type="num" val="0"/>
        <cfvo type="num" val="100"/>
        <color rgb="FF638EC6"/>
      </dataBar>
    </cfRule>
    <cfRule type="dataBar" priority="31">
      <dataBar>
        <cfvo type="min"/>
        <cfvo type="max"/>
        <color rgb="FF638EC6"/>
      </dataBar>
    </cfRule>
  </conditionalFormatting>
  <conditionalFormatting sqref="K2:K8">
    <cfRule type="containsText" dxfId="59" priority="17" operator="containsText" text="Uragano">
      <formula>NOT(ISERROR(SEARCH("Uragano",K2)))</formula>
    </cfRule>
    <cfRule type="containsText" dxfId="58" priority="18" operator="containsText" text="Fortunale">
      <formula>NOT(ISERROR(SEARCH("Fortunale",K2)))</formula>
    </cfRule>
    <cfRule type="containsText" dxfId="57" priority="19" operator="containsText" text="Tempesta">
      <formula>NOT(ISERROR(SEARCH("Tempesta",K2)))</formula>
    </cfRule>
    <cfRule type="containsText" dxfId="56" priority="20" operator="containsText" text="Burrasca">
      <formula>NOT(ISERROR(SEARCH("Burrasca",K2)))</formula>
    </cfRule>
    <cfRule type="containsText" dxfId="55" priority="21" operator="containsText" text="Forte">
      <formula>NOT(ISERROR(SEARCH("Forte",K2)))</formula>
    </cfRule>
    <cfRule type="containsText" dxfId="54" priority="22" operator="containsText" text="Teso">
      <formula>NOT(ISERROR(SEARCH("Teso",K2)))</formula>
    </cfRule>
    <cfRule type="containsText" dxfId="53" priority="23" operator="containsText" text="Brezza">
      <formula>NOT(ISERROR(SEARCH("Brezza",K2)))</formula>
    </cfRule>
    <cfRule type="containsText" dxfId="52" priority="24" operator="containsText" text="Calma">
      <formula>NOT(ISERROR(SEARCH("Calma",K2)))</formula>
    </cfRule>
  </conditionalFormatting>
  <conditionalFormatting sqref="L2:M8">
    <cfRule type="containsText" dxfId="51" priority="2" operator="containsText" text="Molto nuvoloso">
      <formula>NOT(ISERROR(SEARCH("Molto nuvoloso",L2)))</formula>
    </cfRule>
    <cfRule type="containsText" dxfId="50" priority="3" operator="containsText" text="Nuvoloso">
      <formula>NOT(ISERROR(SEARCH("Nuvoloso",L2)))</formula>
    </cfRule>
    <cfRule type="containsText" dxfId="49" priority="4" operator="containsText" text="Nubi sparse">
      <formula>NOT(ISERROR(SEARCH("Nubi sparse",L2)))</formula>
    </cfRule>
    <cfRule type="containsText" dxfId="48" priority="5" operator="containsText" text="Poco nuvoloso">
      <formula>NOT(ISERROR(SEARCH("Poco nuvoloso",L2)))</formula>
    </cfRule>
    <cfRule type="containsText" dxfId="47" priority="6" operator="containsText" text="Sereno">
      <formula>NOT(ISERROR(SEARCH("Sereno",L2)))</formula>
    </cfRule>
    <cfRule type="containsText" dxfId="46" priority="7" operator="containsText" text="Coperto">
      <formula>NOT(ISERROR(SEARCH("Coperto",L2)))</formula>
    </cfRule>
  </conditionalFormatting>
  <conditionalFormatting sqref="N2:N8 P2:P8">
    <cfRule type="containsText" dxfId="45" priority="8" operator="containsText" text="Nubifragio">
      <formula>NOT(ISERROR(SEARCH("Nubifragio",N2)))</formula>
    </cfRule>
    <cfRule type="containsText" dxfId="44" priority="9" operator="containsText" text="Rovescio">
      <formula>NOT(ISERROR(SEARCH("Rovescio",N2)))</formula>
    </cfRule>
    <cfRule type="containsText" dxfId="43" priority="10" operator="containsText" text="Forte">
      <formula>NOT(ISERROR(SEARCH("Forte",N2)))</formula>
    </cfRule>
    <cfRule type="containsText" dxfId="42" priority="11" operator="containsText" text="Moderata">
      <formula>NOT(ISERROR(SEARCH("Moderata",N2)))</formula>
    </cfRule>
    <cfRule type="containsText" dxfId="41" priority="12" operator="containsText" text="Debole">
      <formula>NOT(ISERROR(SEARCH("Debole",N2)))</formula>
    </cfRule>
    <cfRule type="containsText" dxfId="40" priority="13" operator="containsText" text="Pioviggine">
      <formula>NOT(ISERROR(SEARCH("Pioviggine",N2)))</formula>
    </cfRule>
  </conditionalFormatting>
  <conditionalFormatting sqref="O2:O8">
    <cfRule type="containsText" dxfId="39" priority="25" operator="containsText" text="Nebbia">
      <formula>NOT(ISERROR(SEARCH("Nebbia",O2)))</formula>
    </cfRule>
  </conditionalFormatting>
  <conditionalFormatting sqref="Q2:Q8">
    <cfRule type="containsText" dxfId="38" priority="14" operator="containsText" text="Neve">
      <formula>NOT(ISERROR(SEARCH("Neve",Q2)))</formula>
    </cfRule>
  </conditionalFormatting>
  <pageMargins left="0.7" right="0.7" top="0.75" bottom="0.75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57"/>
  <sheetViews>
    <sheetView tabSelected="1" zoomScale="95" zoomScaleNormal="95" workbookViewId="0">
      <selection activeCell="C7" sqref="C7"/>
    </sheetView>
  </sheetViews>
  <sheetFormatPr defaultColWidth="11.5546875" defaultRowHeight="14.4" x14ac:dyDescent="0.3"/>
  <cols>
    <col min="1" max="1" width="17.21875" bestFit="1" customWidth="1"/>
    <col min="2" max="2" width="18.33203125" bestFit="1" customWidth="1"/>
    <col min="3" max="4" width="20.33203125" bestFit="1" customWidth="1"/>
    <col min="5" max="5" width="23" bestFit="1" customWidth="1"/>
    <col min="6" max="6" width="22.88671875" bestFit="1" customWidth="1"/>
    <col min="7" max="7" width="24.109375" bestFit="1" customWidth="1"/>
    <col min="8" max="8" width="24" bestFit="1" customWidth="1"/>
  </cols>
  <sheetData>
    <row r="1" spans="1:8" x14ac:dyDescent="0.3">
      <c r="A1" s="36"/>
      <c r="B1" s="44" t="s">
        <v>123</v>
      </c>
      <c r="C1" s="36"/>
      <c r="D1" s="36"/>
      <c r="E1" s="36"/>
      <c r="F1" s="36"/>
      <c r="G1" s="36"/>
      <c r="H1" s="36"/>
    </row>
    <row r="2" spans="1:8" x14ac:dyDescent="0.3">
      <c r="A2" s="44" t="s">
        <v>0</v>
      </c>
      <c r="B2" s="36" t="s">
        <v>154</v>
      </c>
      <c r="C2" s="36" t="s">
        <v>155</v>
      </c>
      <c r="D2" s="36" t="s">
        <v>156</v>
      </c>
      <c r="E2" s="36" t="s">
        <v>157</v>
      </c>
      <c r="F2" s="36" t="s">
        <v>158</v>
      </c>
      <c r="G2" s="36" t="s">
        <v>159</v>
      </c>
      <c r="H2" s="36" t="s">
        <v>160</v>
      </c>
    </row>
    <row r="3" spans="1:8" x14ac:dyDescent="0.3">
      <c r="A3" s="45" t="s">
        <v>136</v>
      </c>
      <c r="B3" s="43">
        <v>281.45699999999999</v>
      </c>
      <c r="C3" s="43">
        <v>76.585714285714289</v>
      </c>
      <c r="D3" s="43">
        <v>85.5</v>
      </c>
      <c r="E3" s="43">
        <v>-0.45589214285714269</v>
      </c>
      <c r="F3" s="43">
        <v>10.482368571428571</v>
      </c>
      <c r="G3" s="43">
        <v>-2.1766721428571429</v>
      </c>
      <c r="H3" s="43">
        <v>5.7505414285714282</v>
      </c>
    </row>
    <row r="4" spans="1:8" x14ac:dyDescent="0.3">
      <c r="A4" s="45" t="s">
        <v>137</v>
      </c>
      <c r="B4" s="43">
        <v>280.55599999999998</v>
      </c>
      <c r="C4" s="43">
        <v>81.287500000000009</v>
      </c>
      <c r="D4" s="43">
        <v>92.65</v>
      </c>
      <c r="E4" s="43">
        <v>-6.8169112500000004</v>
      </c>
      <c r="F4" s="43">
        <v>9.1802362500000019</v>
      </c>
      <c r="G4" s="43">
        <v>-5.6345262499999995</v>
      </c>
      <c r="H4" s="43">
        <v>2.8362419374999996</v>
      </c>
    </row>
    <row r="5" spans="1:8" x14ac:dyDescent="0.3">
      <c r="A5" s="45" t="s">
        <v>138</v>
      </c>
      <c r="B5" s="43">
        <v>280.19</v>
      </c>
      <c r="C5" s="43">
        <v>65.100000000000009</v>
      </c>
      <c r="D5" s="43">
        <v>67.05</v>
      </c>
      <c r="E5" s="43">
        <v>4.3335270000000001</v>
      </c>
      <c r="F5" s="43">
        <v>9.5416212500000004</v>
      </c>
      <c r="G5" s="43">
        <v>-0.22731260000000025</v>
      </c>
      <c r="H5" s="43">
        <v>4.6310806249999992</v>
      </c>
    </row>
    <row r="6" spans="1:8" x14ac:dyDescent="0.3">
      <c r="A6" s="45" t="s">
        <v>139</v>
      </c>
      <c r="B6" s="43">
        <v>269.69400000000002</v>
      </c>
      <c r="C6" s="43">
        <v>78.674999999999997</v>
      </c>
      <c r="D6" s="43">
        <v>80.137500000000003</v>
      </c>
      <c r="E6" s="43">
        <v>8.3806437499999991</v>
      </c>
      <c r="F6" s="43">
        <v>-0.39679124999999971</v>
      </c>
      <c r="G6" s="43">
        <v>4.9565524999999999</v>
      </c>
      <c r="H6" s="43">
        <v>-1.341221875</v>
      </c>
    </row>
    <row r="7" spans="1:8" x14ac:dyDescent="0.3">
      <c r="A7" s="45" t="s">
        <v>140</v>
      </c>
      <c r="B7" s="43">
        <v>269.11399999999998</v>
      </c>
      <c r="C7" s="43">
        <v>80.887500000000003</v>
      </c>
      <c r="D7" s="43">
        <v>78.300000000000011</v>
      </c>
      <c r="E7" s="43">
        <v>8.4307337499999999</v>
      </c>
      <c r="F7" s="43">
        <v>-21.989174999999999</v>
      </c>
      <c r="G7" s="43">
        <v>5.4016175000000004</v>
      </c>
      <c r="H7" s="43">
        <v>-12.07056</v>
      </c>
    </row>
    <row r="8" spans="1:8" x14ac:dyDescent="0.3">
      <c r="A8" s="45" t="s">
        <v>141</v>
      </c>
      <c r="B8" s="43">
        <v>270.18</v>
      </c>
      <c r="C8" s="43">
        <v>72.88</v>
      </c>
      <c r="D8" s="43">
        <v>57.320000000000007</v>
      </c>
      <c r="E8" s="43">
        <v>5.7840119999999997</v>
      </c>
      <c r="F8" s="43">
        <v>-2.2838661999999998</v>
      </c>
      <c r="G8" s="43">
        <v>0.4075399999999999</v>
      </c>
      <c r="H8" s="43">
        <v>-1.3334188000000005</v>
      </c>
    </row>
    <row r="9" spans="1:8" hidden="1" x14ac:dyDescent="0.3">
      <c r="A9" s="45" t="s">
        <v>142</v>
      </c>
      <c r="B9" s="43">
        <v>269.11399999999998</v>
      </c>
      <c r="C9" s="43">
        <v>76.093181818181819</v>
      </c>
      <c r="D9" s="43">
        <v>77.959090909090932</v>
      </c>
      <c r="E9" s="43">
        <v>3.1898354772727284</v>
      </c>
      <c r="F9" s="43">
        <v>0.74191770454545469</v>
      </c>
      <c r="G9" s="43">
        <v>0.51753736818181784</v>
      </c>
      <c r="H9" s="43">
        <v>-0.31747678409090951</v>
      </c>
    </row>
    <row r="13" spans="1:8" x14ac:dyDescent="0.3">
      <c r="A13" s="37" t="s">
        <v>161</v>
      </c>
      <c r="B13" s="40" t="s">
        <v>162</v>
      </c>
      <c r="C13" s="40" t="s">
        <v>163</v>
      </c>
      <c r="D13" s="40" t="s">
        <v>164</v>
      </c>
      <c r="E13" s="40" t="s">
        <v>165</v>
      </c>
      <c r="F13" s="40" t="s">
        <v>166</v>
      </c>
      <c r="G13" s="40" t="s">
        <v>167</v>
      </c>
      <c r="H13" s="40" t="s">
        <v>168</v>
      </c>
    </row>
    <row r="14" spans="1:8" x14ac:dyDescent="0.3">
      <c r="A14" s="37" t="str">
        <f t="shared" ref="A14:A20" si="0">A3</f>
        <v>22-nov</v>
      </c>
      <c r="B14" s="43">
        <f t="shared" ref="B14:B20" si="1">B3-273.15</f>
        <v>8.3070000000000164</v>
      </c>
      <c r="C14" s="43">
        <f t="shared" ref="C14:H20" si="2">C3</f>
        <v>76.585714285714289</v>
      </c>
      <c r="D14" s="43">
        <f t="shared" si="2"/>
        <v>85.5</v>
      </c>
      <c r="E14" s="43">
        <f t="shared" si="2"/>
        <v>-0.45589214285714269</v>
      </c>
      <c r="F14" s="43">
        <f t="shared" si="2"/>
        <v>10.482368571428571</v>
      </c>
      <c r="G14" s="43">
        <f t="shared" si="2"/>
        <v>-2.1766721428571429</v>
      </c>
      <c r="H14" s="43">
        <f t="shared" si="2"/>
        <v>5.7505414285714282</v>
      </c>
    </row>
    <row r="15" spans="1:8" x14ac:dyDescent="0.3">
      <c r="A15" s="37" t="str">
        <f t="shared" si="0"/>
        <v>23-nov</v>
      </c>
      <c r="B15" s="43">
        <f t="shared" si="1"/>
        <v>7.4060000000000059</v>
      </c>
      <c r="C15" s="43">
        <f t="shared" si="2"/>
        <v>81.287500000000009</v>
      </c>
      <c r="D15" s="43">
        <f t="shared" si="2"/>
        <v>92.65</v>
      </c>
      <c r="E15" s="43">
        <f t="shared" si="2"/>
        <v>-6.8169112500000004</v>
      </c>
      <c r="F15" s="43">
        <f t="shared" si="2"/>
        <v>9.1802362500000019</v>
      </c>
      <c r="G15" s="43">
        <f t="shared" si="2"/>
        <v>-5.6345262499999995</v>
      </c>
      <c r="H15" s="43">
        <f t="shared" si="2"/>
        <v>2.8362419374999996</v>
      </c>
    </row>
    <row r="16" spans="1:8" x14ac:dyDescent="0.3">
      <c r="A16" s="37" t="str">
        <f t="shared" si="0"/>
        <v>24-nov</v>
      </c>
      <c r="B16" s="43">
        <f t="shared" si="1"/>
        <v>7.0400000000000205</v>
      </c>
      <c r="C16" s="43">
        <f t="shared" si="2"/>
        <v>65.100000000000009</v>
      </c>
      <c r="D16" s="43">
        <f t="shared" si="2"/>
        <v>67.05</v>
      </c>
      <c r="E16" s="43">
        <f t="shared" si="2"/>
        <v>4.3335270000000001</v>
      </c>
      <c r="F16" s="43">
        <f t="shared" si="2"/>
        <v>9.5416212500000004</v>
      </c>
      <c r="G16" s="43">
        <f t="shared" si="2"/>
        <v>-0.22731260000000025</v>
      </c>
      <c r="H16" s="43">
        <f t="shared" si="2"/>
        <v>4.6310806249999992</v>
      </c>
    </row>
    <row r="17" spans="1:8" x14ac:dyDescent="0.3">
      <c r="A17" s="37" t="str">
        <f t="shared" si="0"/>
        <v>25-nov</v>
      </c>
      <c r="B17" s="43">
        <f t="shared" si="1"/>
        <v>-3.4559999999999604</v>
      </c>
      <c r="C17" s="43">
        <f t="shared" si="2"/>
        <v>78.674999999999997</v>
      </c>
      <c r="D17" s="43">
        <f t="shared" si="2"/>
        <v>80.137500000000003</v>
      </c>
      <c r="E17" s="43">
        <f t="shared" si="2"/>
        <v>8.3806437499999991</v>
      </c>
      <c r="F17" s="43">
        <f t="shared" si="2"/>
        <v>-0.39679124999999971</v>
      </c>
      <c r="G17" s="43">
        <f t="shared" si="2"/>
        <v>4.9565524999999999</v>
      </c>
      <c r="H17" s="43">
        <f t="shared" si="2"/>
        <v>-1.341221875</v>
      </c>
    </row>
    <row r="18" spans="1:8" x14ac:dyDescent="0.3">
      <c r="A18" s="37" t="str">
        <f t="shared" si="0"/>
        <v>26-nov</v>
      </c>
      <c r="B18" s="43">
        <f t="shared" si="1"/>
        <v>-4.0360000000000014</v>
      </c>
      <c r="C18" s="43">
        <f t="shared" si="2"/>
        <v>80.887500000000003</v>
      </c>
      <c r="D18" s="43">
        <f t="shared" si="2"/>
        <v>78.300000000000011</v>
      </c>
      <c r="E18" s="43">
        <f t="shared" si="2"/>
        <v>8.4307337499999999</v>
      </c>
      <c r="F18" s="43">
        <f t="shared" si="2"/>
        <v>-21.989174999999999</v>
      </c>
      <c r="G18" s="43">
        <f t="shared" si="2"/>
        <v>5.4016175000000004</v>
      </c>
      <c r="H18" s="43">
        <f t="shared" si="2"/>
        <v>-12.07056</v>
      </c>
    </row>
    <row r="19" spans="1:8" x14ac:dyDescent="0.3">
      <c r="A19" s="37" t="str">
        <f t="shared" si="0"/>
        <v>27-nov</v>
      </c>
      <c r="B19" s="43">
        <f t="shared" si="1"/>
        <v>-2.9699999999999704</v>
      </c>
      <c r="C19" s="43">
        <f t="shared" si="2"/>
        <v>72.88</v>
      </c>
      <c r="D19" s="43">
        <f t="shared" si="2"/>
        <v>57.320000000000007</v>
      </c>
      <c r="E19" s="43">
        <f t="shared" si="2"/>
        <v>5.7840119999999997</v>
      </c>
      <c r="F19" s="43">
        <f t="shared" si="2"/>
        <v>-2.2838661999999998</v>
      </c>
      <c r="G19" s="43">
        <f t="shared" si="2"/>
        <v>0.4075399999999999</v>
      </c>
      <c r="H19" s="43">
        <f t="shared" si="2"/>
        <v>-1.3334188000000005</v>
      </c>
    </row>
    <row r="20" spans="1:8" hidden="1" x14ac:dyDescent="0.3">
      <c r="A20" t="str">
        <f t="shared" si="0"/>
        <v>Totale complessivo</v>
      </c>
      <c r="B20" s="8">
        <f t="shared" si="1"/>
        <v>-4.0360000000000014</v>
      </c>
      <c r="C20" s="8">
        <f t="shared" si="2"/>
        <v>76.093181818181819</v>
      </c>
      <c r="D20" s="8">
        <f t="shared" si="2"/>
        <v>77.959090909090932</v>
      </c>
      <c r="E20" s="8">
        <f t="shared" si="2"/>
        <v>3.1898354772727284</v>
      </c>
      <c r="F20" s="8">
        <f t="shared" si="2"/>
        <v>0.74191770454545469</v>
      </c>
      <c r="G20" s="8">
        <f t="shared" si="2"/>
        <v>0.51753736818181784</v>
      </c>
      <c r="H20" s="8">
        <f t="shared" si="2"/>
        <v>-0.31747678409090951</v>
      </c>
    </row>
    <row r="23" spans="1:8" x14ac:dyDescent="0.3">
      <c r="A23" s="37" t="str">
        <f t="shared" ref="A23:D30" si="3">A13</f>
        <v>Data</v>
      </c>
      <c r="B23" s="40" t="str">
        <f t="shared" si="3"/>
        <v>Min850</v>
      </c>
      <c r="C23" s="40" t="str">
        <f t="shared" si="3"/>
        <v>RH850</v>
      </c>
      <c r="D23" s="40" t="str">
        <f t="shared" si="3"/>
        <v>RH700</v>
      </c>
      <c r="E23" s="40" t="s">
        <v>166</v>
      </c>
      <c r="F23" s="40" t="s">
        <v>168</v>
      </c>
    </row>
    <row r="24" spans="1:8" x14ac:dyDescent="0.3">
      <c r="A24" s="37" t="str">
        <f t="shared" si="3"/>
        <v>22-nov</v>
      </c>
      <c r="B24" s="43">
        <f t="shared" si="3"/>
        <v>8.3070000000000164</v>
      </c>
      <c r="C24" s="43">
        <f t="shared" si="3"/>
        <v>76.585714285714289</v>
      </c>
      <c r="D24" s="43">
        <f t="shared" si="3"/>
        <v>85.5</v>
      </c>
      <c r="E24" s="43">
        <f t="shared" ref="E24:F30" si="4">SQRT(POWER(E14,2)+POWER(F14,2))*3.6*0.54</f>
        <v>20.396987587489278</v>
      </c>
      <c r="F24" s="43">
        <f t="shared" si="4"/>
        <v>20.812420101503342</v>
      </c>
      <c r="G24" s="8"/>
      <c r="H24" s="8"/>
    </row>
    <row r="25" spans="1:8" x14ac:dyDescent="0.3">
      <c r="A25" s="37" t="str">
        <f t="shared" si="3"/>
        <v>23-nov</v>
      </c>
      <c r="B25" s="43">
        <f t="shared" si="3"/>
        <v>7.4060000000000059</v>
      </c>
      <c r="C25" s="43">
        <f t="shared" si="3"/>
        <v>81.287500000000009</v>
      </c>
      <c r="D25" s="43">
        <f t="shared" si="3"/>
        <v>92.65</v>
      </c>
      <c r="E25" s="43">
        <f t="shared" si="4"/>
        <v>22.228602234761897</v>
      </c>
      <c r="F25" s="43">
        <f t="shared" si="4"/>
        <v>20.93974288737228</v>
      </c>
      <c r="G25" s="8"/>
      <c r="H25" s="8"/>
    </row>
    <row r="26" spans="1:8" x14ac:dyDescent="0.3">
      <c r="A26" s="37" t="str">
        <f t="shared" si="3"/>
        <v>24-nov</v>
      </c>
      <c r="B26" s="43">
        <f t="shared" si="3"/>
        <v>7.0400000000000205</v>
      </c>
      <c r="C26" s="43">
        <f t="shared" si="3"/>
        <v>65.100000000000009</v>
      </c>
      <c r="D26" s="43">
        <f t="shared" si="3"/>
        <v>67.05</v>
      </c>
      <c r="E26" s="43">
        <f t="shared" si="4"/>
        <v>20.372340190487257</v>
      </c>
      <c r="F26" s="43">
        <f t="shared" si="4"/>
        <v>18.55417466313456</v>
      </c>
      <c r="G26" s="8"/>
      <c r="H26" s="8"/>
    </row>
    <row r="27" spans="1:8" x14ac:dyDescent="0.3">
      <c r="A27" s="37" t="str">
        <f t="shared" si="3"/>
        <v>25-nov</v>
      </c>
      <c r="B27" s="43">
        <f t="shared" si="3"/>
        <v>-3.4559999999999604</v>
      </c>
      <c r="C27" s="43">
        <f t="shared" si="3"/>
        <v>78.674999999999997</v>
      </c>
      <c r="D27" s="43">
        <f t="shared" si="3"/>
        <v>80.137500000000003</v>
      </c>
      <c r="E27" s="43">
        <f t="shared" si="4"/>
        <v>16.310221744531148</v>
      </c>
      <c r="F27" s="43">
        <f t="shared" si="4"/>
        <v>9.6663640182785464</v>
      </c>
      <c r="G27" s="8"/>
      <c r="H27" s="8"/>
    </row>
    <row r="28" spans="1:8" x14ac:dyDescent="0.3">
      <c r="A28" s="37" t="str">
        <f t="shared" si="3"/>
        <v>26-nov</v>
      </c>
      <c r="B28" s="43">
        <f t="shared" si="3"/>
        <v>-4.0360000000000014</v>
      </c>
      <c r="C28" s="43">
        <f t="shared" si="3"/>
        <v>80.887500000000003</v>
      </c>
      <c r="D28" s="43">
        <f t="shared" si="3"/>
        <v>78.300000000000011</v>
      </c>
      <c r="E28" s="43">
        <f t="shared" si="4"/>
        <v>45.781141751945178</v>
      </c>
      <c r="F28" s="43">
        <f t="shared" si="4"/>
        <v>44.017813413876887</v>
      </c>
      <c r="G28" s="8"/>
      <c r="H28" s="8"/>
    </row>
    <row r="29" spans="1:8" x14ac:dyDescent="0.3">
      <c r="A29" s="37" t="str">
        <f t="shared" si="3"/>
        <v>27-nov</v>
      </c>
      <c r="B29" s="43">
        <f t="shared" si="3"/>
        <v>-2.9699999999999704</v>
      </c>
      <c r="C29" s="43">
        <f t="shared" si="3"/>
        <v>72.88</v>
      </c>
      <c r="D29" s="43">
        <f t="shared" si="3"/>
        <v>57.320000000000007</v>
      </c>
      <c r="E29" s="43">
        <f t="shared" si="4"/>
        <v>12.088935528709642</v>
      </c>
      <c r="F29" s="43">
        <f t="shared" si="4"/>
        <v>4.5099684159953259</v>
      </c>
      <c r="G29" s="8"/>
      <c r="H29" s="8"/>
    </row>
    <row r="30" spans="1:8" hidden="1" x14ac:dyDescent="0.3">
      <c r="A30" s="35" t="str">
        <f t="shared" si="3"/>
        <v>Totale complessivo</v>
      </c>
      <c r="B30" s="8">
        <f t="shared" si="3"/>
        <v>-4.0360000000000014</v>
      </c>
      <c r="C30" s="8">
        <f t="shared" si="3"/>
        <v>76.093181818181819</v>
      </c>
      <c r="D30" s="8">
        <f t="shared" si="3"/>
        <v>77.959090909090932</v>
      </c>
      <c r="E30" s="8">
        <f t="shared" si="4"/>
        <v>6.3665606011968512</v>
      </c>
      <c r="F30" s="8">
        <f t="shared" si="4"/>
        <v>1.7585269783589188</v>
      </c>
      <c r="G30" s="8"/>
      <c r="H30" s="8"/>
    </row>
    <row r="31" spans="1:8" x14ac:dyDescent="0.3">
      <c r="A31" s="35"/>
    </row>
    <row r="32" spans="1:8" x14ac:dyDescent="0.3">
      <c r="A32" s="37" t="str">
        <f t="shared" ref="A32:B39" si="5">A23</f>
        <v>Data</v>
      </c>
      <c r="B32" s="40" t="str">
        <f t="shared" si="5"/>
        <v>Min850</v>
      </c>
      <c r="C32" s="40" t="s">
        <v>169</v>
      </c>
      <c r="D32" s="40" t="s">
        <v>170</v>
      </c>
    </row>
    <row r="33" spans="1:6" x14ac:dyDescent="0.3">
      <c r="A33" s="37" t="str">
        <f t="shared" si="5"/>
        <v>22-nov</v>
      </c>
      <c r="B33" s="43">
        <f t="shared" si="5"/>
        <v>8.3070000000000164</v>
      </c>
      <c r="C33" s="43">
        <f t="shared" ref="C33:C39" si="6">(C24+D24)/2</f>
        <v>81.042857142857144</v>
      </c>
      <c r="D33" s="43">
        <f t="shared" ref="D33:D39" si="7">(E24+F24)/2</f>
        <v>20.60470384449631</v>
      </c>
    </row>
    <row r="34" spans="1:6" x14ac:dyDescent="0.3">
      <c r="A34" s="37" t="str">
        <f t="shared" si="5"/>
        <v>23-nov</v>
      </c>
      <c r="B34" s="43">
        <f t="shared" si="5"/>
        <v>7.4060000000000059</v>
      </c>
      <c r="C34" s="43">
        <f t="shared" si="6"/>
        <v>86.96875</v>
      </c>
      <c r="D34" s="43">
        <f t="shared" si="7"/>
        <v>21.584172561067088</v>
      </c>
    </row>
    <row r="35" spans="1:6" x14ac:dyDescent="0.3">
      <c r="A35" s="37" t="str">
        <f t="shared" si="5"/>
        <v>24-nov</v>
      </c>
      <c r="B35" s="43">
        <f t="shared" si="5"/>
        <v>7.0400000000000205</v>
      </c>
      <c r="C35" s="43">
        <f t="shared" si="6"/>
        <v>66.075000000000003</v>
      </c>
      <c r="D35" s="43">
        <f t="shared" si="7"/>
        <v>19.463257426810909</v>
      </c>
    </row>
    <row r="36" spans="1:6" x14ac:dyDescent="0.3">
      <c r="A36" s="37" t="str">
        <f t="shared" si="5"/>
        <v>25-nov</v>
      </c>
      <c r="B36" s="43">
        <f t="shared" si="5"/>
        <v>-3.4559999999999604</v>
      </c>
      <c r="C36" s="43">
        <f t="shared" si="6"/>
        <v>79.40625</v>
      </c>
      <c r="D36" s="43">
        <f t="shared" si="7"/>
        <v>12.988292881404847</v>
      </c>
    </row>
    <row r="37" spans="1:6" x14ac:dyDescent="0.3">
      <c r="A37" s="37" t="str">
        <f t="shared" si="5"/>
        <v>26-nov</v>
      </c>
      <c r="B37" s="43">
        <f t="shared" si="5"/>
        <v>-4.0360000000000014</v>
      </c>
      <c r="C37" s="43">
        <f t="shared" si="6"/>
        <v>79.59375</v>
      </c>
      <c r="D37" s="43">
        <f t="shared" si="7"/>
        <v>44.899477582911032</v>
      </c>
    </row>
    <row r="38" spans="1:6" x14ac:dyDescent="0.3">
      <c r="A38" s="37" t="str">
        <f t="shared" si="5"/>
        <v>27-nov</v>
      </c>
      <c r="B38" s="43">
        <f t="shared" si="5"/>
        <v>-2.9699999999999704</v>
      </c>
      <c r="C38" s="43">
        <f t="shared" si="6"/>
        <v>65.099999999999994</v>
      </c>
      <c r="D38" s="43">
        <f t="shared" si="7"/>
        <v>8.2994519723524842</v>
      </c>
    </row>
    <row r="39" spans="1:6" hidden="1" x14ac:dyDescent="0.3">
      <c r="A39" t="str">
        <f t="shared" si="5"/>
        <v>Totale complessivo</v>
      </c>
      <c r="B39" s="8">
        <f t="shared" si="5"/>
        <v>-4.0360000000000014</v>
      </c>
      <c r="C39" s="8">
        <f t="shared" si="6"/>
        <v>77.026136363636368</v>
      </c>
      <c r="D39" s="8">
        <f t="shared" si="7"/>
        <v>4.0625437897778847</v>
      </c>
    </row>
    <row r="41" spans="1:6" x14ac:dyDescent="0.3">
      <c r="A41" s="36" t="str">
        <f t="shared" ref="A41:A48" si="8">A32</f>
        <v>Data</v>
      </c>
      <c r="B41" s="40" t="s">
        <v>171</v>
      </c>
      <c r="C41" s="40" t="s">
        <v>172</v>
      </c>
      <c r="D41" s="40" t="s">
        <v>173</v>
      </c>
      <c r="E41" s="41"/>
      <c r="F41" s="42" t="s">
        <v>174</v>
      </c>
    </row>
    <row r="42" spans="1:6" x14ac:dyDescent="0.3">
      <c r="A42" s="37" t="str">
        <f t="shared" si="8"/>
        <v>22-nov</v>
      </c>
      <c r="B42" s="36">
        <f t="shared" ref="B42:B48" si="9">IF(B33&lt;=-5,1.515*POWER(10,-4)*POWER(B33,4)+9.1633*POWER(10,-3)*POWER(B33,3)+1.8454*POWER(10,-1)*POWER(B33,2)+1.3905*B33+4.1113,0)</f>
        <v>0</v>
      </c>
      <c r="C42" s="36">
        <f t="shared" ref="C42:C48" si="10">-4.6756*POWER(10,-6)*POWER(C33,3)+8.3776*POWER(10,-4)*POWER(C33,2)-2.3534*POWER(10,-2)*C33+3.0433*POWER(10,-1)</f>
        <v>1.4106769841533371</v>
      </c>
      <c r="D42" s="36">
        <f t="shared" ref="D42:D48" si="11">IF(D33&gt;=3,-1.6259*POWER(10,-5)*POWER(D33,4)+9.3575*POWER(10,-4)*POWER(D33,3)-1.6316*POWER(10,-2)*POWER(D33,2)+1.2678*POWER(10,-1)*D33+3.875*POWER(10,-1),0)</f>
        <v>1.3278845925754414</v>
      </c>
      <c r="E42" s="36"/>
      <c r="F42" s="38">
        <f t="shared" ref="F42:F48" si="12">B42*C42*D42</f>
        <v>0</v>
      </c>
    </row>
    <row r="43" spans="1:6" x14ac:dyDescent="0.3">
      <c r="A43" s="37" t="str">
        <f t="shared" si="8"/>
        <v>23-nov</v>
      </c>
      <c r="B43" s="36">
        <f t="shared" si="9"/>
        <v>0</v>
      </c>
      <c r="C43" s="36">
        <f t="shared" si="10"/>
        <v>1.51847833377511</v>
      </c>
      <c r="D43" s="36">
        <f t="shared" si="11"/>
        <v>1.4033212740321932</v>
      </c>
      <c r="E43" s="36"/>
      <c r="F43" s="38">
        <f t="shared" si="12"/>
        <v>0</v>
      </c>
    </row>
    <row r="44" spans="1:6" x14ac:dyDescent="0.3">
      <c r="A44" s="37" t="str">
        <f t="shared" si="8"/>
        <v>24-nov</v>
      </c>
      <c r="B44" s="36">
        <f t="shared" si="9"/>
        <v>0</v>
      </c>
      <c r="C44" s="36">
        <f t="shared" si="10"/>
        <v>1.0580979838179811</v>
      </c>
      <c r="D44" s="36">
        <f t="shared" si="11"/>
        <v>1.240351626405624</v>
      </c>
      <c r="E44" s="36"/>
      <c r="F44" s="38">
        <f t="shared" si="12"/>
        <v>0</v>
      </c>
    </row>
    <row r="45" spans="1:6" x14ac:dyDescent="0.3">
      <c r="A45" s="37" t="str">
        <f t="shared" si="8"/>
        <v>25-nov</v>
      </c>
      <c r="B45" s="36">
        <f t="shared" si="9"/>
        <v>0</v>
      </c>
      <c r="C45" s="36">
        <f t="shared" si="10"/>
        <v>1.3769554747281616</v>
      </c>
      <c r="D45" s="36">
        <f t="shared" si="11"/>
        <v>0.8693066836869503</v>
      </c>
      <c r="E45" s="36"/>
      <c r="F45" s="38">
        <f t="shared" si="12"/>
        <v>0</v>
      </c>
    </row>
    <row r="46" spans="1:6" x14ac:dyDescent="0.3">
      <c r="A46" s="37" t="str">
        <f t="shared" si="8"/>
        <v>26-nov</v>
      </c>
      <c r="B46" s="36">
        <f t="shared" si="9"/>
        <v>0</v>
      </c>
      <c r="C46" s="36">
        <f t="shared" si="10"/>
        <v>1.3808961465167604</v>
      </c>
      <c r="D46" s="36">
        <f t="shared" si="11"/>
        <v>-8.190860028447938</v>
      </c>
      <c r="E46" s="36"/>
      <c r="F46" s="38">
        <f t="shared" si="12"/>
        <v>0</v>
      </c>
    </row>
    <row r="47" spans="1:6" x14ac:dyDescent="0.3">
      <c r="A47" s="37" t="str">
        <f t="shared" si="8"/>
        <v>27-nov</v>
      </c>
      <c r="B47" s="36">
        <f t="shared" si="9"/>
        <v>0</v>
      </c>
      <c r="C47" s="36">
        <f t="shared" si="10"/>
        <v>1.0327297625043999</v>
      </c>
      <c r="D47" s="36">
        <f t="shared" si="11"/>
        <v>0.77364530864559478</v>
      </c>
      <c r="E47" s="36"/>
      <c r="F47" s="38">
        <f t="shared" si="12"/>
        <v>0</v>
      </c>
    </row>
    <row r="48" spans="1:6" hidden="1" x14ac:dyDescent="0.3">
      <c r="A48" t="str">
        <f t="shared" si="8"/>
        <v>Totale complessivo</v>
      </c>
      <c r="B48">
        <f t="shared" si="9"/>
        <v>0</v>
      </c>
      <c r="C48">
        <f t="shared" si="10"/>
        <v>1.3253084424198123</v>
      </c>
      <c r="D48">
        <f t="shared" si="11"/>
        <v>0.69157833289217008</v>
      </c>
      <c r="F48" s="9">
        <f t="shared" si="12"/>
        <v>0</v>
      </c>
    </row>
    <row r="50" spans="1:6" x14ac:dyDescent="0.3">
      <c r="B50" s="39" t="s">
        <v>175</v>
      </c>
      <c r="C50" s="35"/>
      <c r="D50" s="46" t="s">
        <v>176</v>
      </c>
    </row>
    <row r="51" spans="1:6" x14ac:dyDescent="0.3">
      <c r="A51" s="37" t="s">
        <v>161</v>
      </c>
      <c r="B51" s="40" t="s">
        <v>171</v>
      </c>
      <c r="C51" s="40" t="s">
        <v>172</v>
      </c>
      <c r="D51" s="40" t="s">
        <v>173</v>
      </c>
      <c r="E51" s="41"/>
      <c r="F51" s="42" t="s">
        <v>174</v>
      </c>
    </row>
    <row r="52" spans="1:6" x14ac:dyDescent="0.3">
      <c r="A52" s="37" t="str">
        <f t="shared" ref="A52:A57" si="13">A42</f>
        <v>22-nov</v>
      </c>
      <c r="B52" s="36">
        <f t="shared" ref="B52:B57" si="14">(1.515*POWER(10,-4)*POWER(B33,4)+9.1633*POWER(10,-3)*POWER(B33,3)+1.8454*POWER(10,-1)*POWER(B33,2)+1.3905*B33+4.1113)</f>
        <v>34.370742299081527</v>
      </c>
      <c r="C52" s="36">
        <f t="shared" ref="C52:C57" si="15">-4.6756*POWER(10,-6)*POWER(C33,3)+8.3776*POWER(10,-4)*POWER(C33,2)-2.3534*POWER(10,-2)*C33+3.0433*POWER(10,-1)</f>
        <v>1.4106769841533371</v>
      </c>
      <c r="D52" s="36">
        <f t="shared" ref="D52:D57" si="16">(-1.6259*POWER(10,-5)*POWER(D33,4)+9.3575*POWER(10,-4)*POWER(D33,3)-1.6316*POWER(10,-2)*POWER(D33,2)+1.2678*POWER(10,-1)*D33+3.875*POWER(10,-1))</f>
        <v>1.3278845925754414</v>
      </c>
      <c r="E52" s="36"/>
      <c r="F52" s="38">
        <f t="shared" ref="F52:F57" si="17">B52*C52*D52</f>
        <v>64.383832392833469</v>
      </c>
    </row>
    <row r="53" spans="1:6" x14ac:dyDescent="0.3">
      <c r="A53" s="37" t="str">
        <f t="shared" si="13"/>
        <v>23-nov</v>
      </c>
      <c r="B53" s="36">
        <f t="shared" si="14"/>
        <v>28.709147495271736</v>
      </c>
      <c r="C53" s="36">
        <f t="shared" si="15"/>
        <v>1.51847833377511</v>
      </c>
      <c r="D53" s="36">
        <f t="shared" si="16"/>
        <v>1.4033212740321932</v>
      </c>
      <c r="E53" s="36"/>
      <c r="F53" s="38">
        <f t="shared" si="17"/>
        <v>61.176694179514527</v>
      </c>
    </row>
    <row r="54" spans="1:6" x14ac:dyDescent="0.3">
      <c r="A54" s="37" t="str">
        <f t="shared" si="13"/>
        <v>24-nov</v>
      </c>
      <c r="B54" s="36">
        <f t="shared" si="14"/>
        <v>26.615855598807155</v>
      </c>
      <c r="C54" s="36">
        <f t="shared" si="15"/>
        <v>1.0580979838179811</v>
      </c>
      <c r="D54" s="36">
        <f t="shared" si="16"/>
        <v>1.240351626405624</v>
      </c>
      <c r="E54" s="36"/>
      <c r="F54" s="38">
        <f t="shared" si="17"/>
        <v>34.931009669127981</v>
      </c>
    </row>
    <row r="55" spans="1:6" x14ac:dyDescent="0.3">
      <c r="A55" s="37" t="str">
        <f t="shared" si="13"/>
        <v>25-nov</v>
      </c>
      <c r="B55" s="36">
        <f t="shared" si="14"/>
        <v>1.1532336545307365</v>
      </c>
      <c r="C55" s="36">
        <f t="shared" si="15"/>
        <v>1.3769554747281616</v>
      </c>
      <c r="D55" s="36">
        <f t="shared" si="16"/>
        <v>0.8693066836869503</v>
      </c>
      <c r="E55" s="36"/>
      <c r="F55" s="38">
        <f t="shared" si="17"/>
        <v>1.3804167603888093</v>
      </c>
    </row>
    <row r="56" spans="1:6" x14ac:dyDescent="0.3">
      <c r="A56" s="37" t="str">
        <f t="shared" si="13"/>
        <v>26-nov</v>
      </c>
      <c r="B56" s="36">
        <f t="shared" si="14"/>
        <v>0.94303955264808081</v>
      </c>
      <c r="C56" s="36">
        <f t="shared" si="15"/>
        <v>1.3808961465167604</v>
      </c>
      <c r="D56" s="36">
        <f t="shared" si="16"/>
        <v>-8.190860028447938</v>
      </c>
      <c r="E56" s="36"/>
      <c r="F56" s="38">
        <f t="shared" si="17"/>
        <v>-10.666462977301775</v>
      </c>
    </row>
    <row r="57" spans="1:6" x14ac:dyDescent="0.3">
      <c r="A57" s="37" t="str">
        <f t="shared" si="13"/>
        <v>27-nov</v>
      </c>
      <c r="B57" s="36">
        <f t="shared" si="14"/>
        <v>1.3810510376158298</v>
      </c>
      <c r="C57" s="36">
        <f t="shared" si="15"/>
        <v>1.0327297625043999</v>
      </c>
      <c r="D57" s="36">
        <f t="shared" si="16"/>
        <v>0.77364530864559478</v>
      </c>
      <c r="E57" s="36"/>
      <c r="F57" s="38">
        <f t="shared" si="17"/>
        <v>1.1034135633700657</v>
      </c>
    </row>
  </sheetData>
  <conditionalFormatting sqref="F42:F47">
    <cfRule type="cellIs" dxfId="37" priority="5" operator="greaterThanOrEqual">
      <formula>2</formula>
    </cfRule>
    <cfRule type="cellIs" dxfId="36" priority="6" operator="between">
      <formula>1</formula>
      <formula>2</formula>
    </cfRule>
    <cfRule type="cellIs" dxfId="35" priority="7" operator="lessThanOrEqual">
      <formula>1</formula>
    </cfRule>
  </conditionalFormatting>
  <conditionalFormatting sqref="F52:F57">
    <cfRule type="cellIs" dxfId="34" priority="1" operator="greaterThanOrEqual">
      <formula>2</formula>
    </cfRule>
    <cfRule type="cellIs" dxfId="33" priority="2" operator="between">
      <formula>1</formula>
      <formula>2</formula>
    </cfRule>
    <cfRule type="cellIs" dxfId="32" priority="3" operator="lessThanOrEqual">
      <formula>1</formula>
    </cfRule>
  </conditionalFormatting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 &amp;Kffffff&amp;A</oddHeader>
    <oddFooter>&amp;C&amp;"Times New Roman,Regular"&amp;12 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final</vt:lpstr>
      <vt:lpstr>final2</vt:lpstr>
      <vt:lpstr>Foglio3</vt:lpstr>
      <vt:lpstr>snow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Eka</dc:creator>
  <cp:lastModifiedBy>Remo Tomasi (EKA)</cp:lastModifiedBy>
  <cp:revision>71</cp:revision>
  <dcterms:created xsi:type="dcterms:W3CDTF">2022-01-09T21:53:57Z</dcterms:created>
  <dcterms:modified xsi:type="dcterms:W3CDTF">2023-11-22T09:13:24Z</dcterms:modified>
  <dc:language>it-IT</dc:language>
</cp:coreProperties>
</file>