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\Desktop\csv2web\ngrib\data\"/>
    </mc:Choice>
  </mc:AlternateContent>
  <xr:revisionPtr revIDLastSave="0" documentId="13_ncr:1_{1F36BB42-BEA3-4D37-8737-D51043A3E49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final" sheetId="1" r:id="rId1"/>
    <sheet name="final2" sheetId="2" r:id="rId2"/>
    <sheet name="Foglio3" sheetId="3" r:id="rId3"/>
    <sheet name="snow" sheetId="4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3" i="3"/>
  <c r="O8" i="3"/>
  <c r="R4" i="3"/>
  <c r="R5" i="3"/>
  <c r="R6" i="3"/>
  <c r="R7" i="3"/>
  <c r="R3" i="3"/>
  <c r="R2" i="3"/>
  <c r="D23" i="4"/>
  <c r="C23" i="4"/>
  <c r="B23" i="4"/>
  <c r="B32" i="4" s="1"/>
  <c r="A23" i="4"/>
  <c r="A32" i="4" s="1"/>
  <c r="A41" i="4" s="1"/>
  <c r="H20" i="4"/>
  <c r="G20" i="4"/>
  <c r="F20" i="4"/>
  <c r="F30" i="4" s="1"/>
  <c r="E20" i="4"/>
  <c r="E30" i="4" s="1"/>
  <c r="D39" i="4" s="1"/>
  <c r="D48" i="4" s="1"/>
  <c r="D20" i="4"/>
  <c r="D30" i="4" s="1"/>
  <c r="C20" i="4"/>
  <c r="C30" i="4" s="1"/>
  <c r="B20" i="4"/>
  <c r="B30" i="4" s="1"/>
  <c r="B39" i="4" s="1"/>
  <c r="B48" i="4" s="1"/>
  <c r="A20" i="4"/>
  <c r="A30" i="4" s="1"/>
  <c r="A39" i="4" s="1"/>
  <c r="A48" i="4" s="1"/>
  <c r="H19" i="4"/>
  <c r="G19" i="4"/>
  <c r="F19" i="4"/>
  <c r="F29" i="4" s="1"/>
  <c r="E19" i="4"/>
  <c r="D19" i="4"/>
  <c r="D29" i="4" s="1"/>
  <c r="C19" i="4"/>
  <c r="C29" i="4" s="1"/>
  <c r="B19" i="4"/>
  <c r="B29" i="4" s="1"/>
  <c r="B38" i="4" s="1"/>
  <c r="A19" i="4"/>
  <c r="A29" i="4" s="1"/>
  <c r="A38" i="4" s="1"/>
  <c r="A47" i="4" s="1"/>
  <c r="A57" i="4" s="1"/>
  <c r="H18" i="4"/>
  <c r="G18" i="4"/>
  <c r="F18" i="4"/>
  <c r="F28" i="4" s="1"/>
  <c r="E18" i="4"/>
  <c r="E28" i="4" s="1"/>
  <c r="D18" i="4"/>
  <c r="D28" i="4" s="1"/>
  <c r="C18" i="4"/>
  <c r="C28" i="4" s="1"/>
  <c r="C37" i="4" s="1"/>
  <c r="B18" i="4"/>
  <c r="B28" i="4" s="1"/>
  <c r="B37" i="4" s="1"/>
  <c r="A18" i="4"/>
  <c r="A28" i="4" s="1"/>
  <c r="A37" i="4" s="1"/>
  <c r="A46" i="4" s="1"/>
  <c r="A56" i="4" s="1"/>
  <c r="H17" i="4"/>
  <c r="G17" i="4"/>
  <c r="F17" i="4"/>
  <c r="F27" i="4" s="1"/>
  <c r="E17" i="4"/>
  <c r="D17" i="4"/>
  <c r="D27" i="4" s="1"/>
  <c r="C17" i="4"/>
  <c r="C27" i="4" s="1"/>
  <c r="B17" i="4"/>
  <c r="B27" i="4" s="1"/>
  <c r="B36" i="4" s="1"/>
  <c r="A17" i="4"/>
  <c r="A27" i="4" s="1"/>
  <c r="A36" i="4" s="1"/>
  <c r="A45" i="4" s="1"/>
  <c r="A55" i="4" s="1"/>
  <c r="H16" i="4"/>
  <c r="G16" i="4"/>
  <c r="F16" i="4"/>
  <c r="F26" i="4" s="1"/>
  <c r="E16" i="4"/>
  <c r="E26" i="4" s="1"/>
  <c r="D35" i="4" s="1"/>
  <c r="D16" i="4"/>
  <c r="D26" i="4" s="1"/>
  <c r="C16" i="4"/>
  <c r="C26" i="4" s="1"/>
  <c r="C35" i="4" s="1"/>
  <c r="B16" i="4"/>
  <c r="B26" i="4" s="1"/>
  <c r="B35" i="4" s="1"/>
  <c r="A16" i="4"/>
  <c r="A26" i="4" s="1"/>
  <c r="A35" i="4" s="1"/>
  <c r="A44" i="4" s="1"/>
  <c r="A54" i="4" s="1"/>
  <c r="H15" i="4"/>
  <c r="G15" i="4"/>
  <c r="F15" i="4"/>
  <c r="F25" i="4" s="1"/>
  <c r="E15" i="4"/>
  <c r="D15" i="4"/>
  <c r="D25" i="4" s="1"/>
  <c r="C15" i="4"/>
  <c r="C25" i="4" s="1"/>
  <c r="B15" i="4"/>
  <c r="B25" i="4" s="1"/>
  <c r="B34" i="4" s="1"/>
  <c r="A15" i="4"/>
  <c r="A25" i="4" s="1"/>
  <c r="A34" i="4" s="1"/>
  <c r="A43" i="4" s="1"/>
  <c r="A53" i="4" s="1"/>
  <c r="H14" i="4"/>
  <c r="G14" i="4"/>
  <c r="F14" i="4"/>
  <c r="F24" i="4" s="1"/>
  <c r="E14" i="4"/>
  <c r="E24" i="4" s="1"/>
  <c r="D33" i="4" s="1"/>
  <c r="D14" i="4"/>
  <c r="D24" i="4" s="1"/>
  <c r="C14" i="4"/>
  <c r="C24" i="4" s="1"/>
  <c r="C33" i="4" s="1"/>
  <c r="B14" i="4"/>
  <c r="B24" i="4" s="1"/>
  <c r="B33" i="4" s="1"/>
  <c r="A14" i="4"/>
  <c r="A24" i="4" s="1"/>
  <c r="A33" i="4" s="1"/>
  <c r="A42" i="4" s="1"/>
  <c r="A52" i="4" s="1"/>
  <c r="Q8" i="3"/>
  <c r="N8" i="3"/>
  <c r="P8" i="3" s="1"/>
  <c r="L8" i="3"/>
  <c r="M8" i="3" s="1"/>
  <c r="J8" i="3"/>
  <c r="K8" i="3" s="1"/>
  <c r="H8" i="3"/>
  <c r="I8" i="3" s="1"/>
  <c r="G8" i="3"/>
  <c r="F8" i="3"/>
  <c r="E8" i="3"/>
  <c r="D8" i="3"/>
  <c r="C8" i="3"/>
  <c r="B8" i="3"/>
  <c r="A8" i="3"/>
  <c r="Q7" i="3"/>
  <c r="N7" i="3"/>
  <c r="P7" i="3" s="1"/>
  <c r="L7" i="3"/>
  <c r="M7" i="3" s="1"/>
  <c r="J7" i="3"/>
  <c r="K7" i="3" s="1"/>
  <c r="H7" i="3"/>
  <c r="I7" i="3" s="1"/>
  <c r="G7" i="3"/>
  <c r="F7" i="3"/>
  <c r="E7" i="3"/>
  <c r="D7" i="3"/>
  <c r="C7" i="3"/>
  <c r="B7" i="3"/>
  <c r="A7" i="3"/>
  <c r="Q6" i="3"/>
  <c r="N6" i="3"/>
  <c r="P6" i="3" s="1"/>
  <c r="L6" i="3"/>
  <c r="M6" i="3" s="1"/>
  <c r="J6" i="3"/>
  <c r="K6" i="3" s="1"/>
  <c r="H6" i="3"/>
  <c r="I6" i="3" s="1"/>
  <c r="G6" i="3"/>
  <c r="F6" i="3"/>
  <c r="E6" i="3"/>
  <c r="D6" i="3"/>
  <c r="C6" i="3"/>
  <c r="B6" i="3"/>
  <c r="A6" i="3"/>
  <c r="Q5" i="3"/>
  <c r="N5" i="3"/>
  <c r="P5" i="3" s="1"/>
  <c r="L5" i="3"/>
  <c r="M5" i="3" s="1"/>
  <c r="J5" i="3"/>
  <c r="K5" i="3" s="1"/>
  <c r="H5" i="3"/>
  <c r="I5" i="3" s="1"/>
  <c r="G5" i="3"/>
  <c r="F5" i="3"/>
  <c r="E5" i="3"/>
  <c r="D5" i="3"/>
  <c r="C5" i="3"/>
  <c r="B5" i="3"/>
  <c r="A5" i="3"/>
  <c r="Q4" i="3"/>
  <c r="N4" i="3"/>
  <c r="P4" i="3" s="1"/>
  <c r="L4" i="3"/>
  <c r="M4" i="3" s="1"/>
  <c r="J4" i="3"/>
  <c r="K4" i="3" s="1"/>
  <c r="H4" i="3"/>
  <c r="I4" i="3" s="1"/>
  <c r="G4" i="3"/>
  <c r="F4" i="3"/>
  <c r="E4" i="3"/>
  <c r="D4" i="3"/>
  <c r="C4" i="3"/>
  <c r="B4" i="3"/>
  <c r="A4" i="3"/>
  <c r="Q3" i="3"/>
  <c r="N3" i="3"/>
  <c r="P3" i="3" s="1"/>
  <c r="L3" i="3"/>
  <c r="M3" i="3" s="1"/>
  <c r="J3" i="3"/>
  <c r="K3" i="3" s="1"/>
  <c r="H3" i="3"/>
  <c r="I3" i="3" s="1"/>
  <c r="G3" i="3"/>
  <c r="F3" i="3"/>
  <c r="E3" i="3"/>
  <c r="D3" i="3"/>
  <c r="C3" i="3"/>
  <c r="B3" i="3"/>
  <c r="A3" i="3"/>
  <c r="Q2" i="3"/>
  <c r="O2" i="3"/>
  <c r="N2" i="3"/>
  <c r="P2" i="3" s="1"/>
  <c r="L2" i="3"/>
  <c r="M2" i="3" s="1"/>
  <c r="J2" i="3"/>
  <c r="K2" i="3" s="1"/>
  <c r="H2" i="3"/>
  <c r="I2" i="3" s="1"/>
  <c r="G2" i="3"/>
  <c r="F2" i="3"/>
  <c r="E2" i="3"/>
  <c r="D2" i="3"/>
  <c r="C2" i="3"/>
  <c r="B2" i="3"/>
  <c r="A2" i="3"/>
  <c r="E25" i="4" l="1"/>
  <c r="D34" i="4" s="1"/>
  <c r="D53" i="4" s="1"/>
  <c r="E27" i="4"/>
  <c r="D36" i="4" s="1"/>
  <c r="D55" i="4" s="1"/>
  <c r="E29" i="4"/>
  <c r="D38" i="4" s="1"/>
  <c r="D57" i="4" s="1"/>
  <c r="C39" i="4"/>
  <c r="C48" i="4" s="1"/>
  <c r="F48" i="4" s="1"/>
  <c r="B54" i="4"/>
  <c r="B44" i="4"/>
  <c r="B56" i="4"/>
  <c r="B46" i="4"/>
  <c r="D54" i="4"/>
  <c r="D44" i="4"/>
  <c r="C54" i="4"/>
  <c r="C44" i="4"/>
  <c r="C56" i="4"/>
  <c r="C46" i="4"/>
  <c r="D52" i="4"/>
  <c r="D42" i="4"/>
  <c r="D37" i="4"/>
  <c r="B53" i="4"/>
  <c r="B43" i="4"/>
  <c r="B45" i="4"/>
  <c r="B55" i="4"/>
  <c r="B57" i="4"/>
  <c r="B47" i="4"/>
  <c r="B52" i="4"/>
  <c r="B42" i="4"/>
  <c r="C52" i="4"/>
  <c r="C42" i="4"/>
  <c r="C34" i="4"/>
  <c r="C36" i="4"/>
  <c r="C38" i="4"/>
  <c r="D47" i="4" l="1"/>
  <c r="D43" i="4"/>
  <c r="D45" i="4"/>
  <c r="F45" i="4" s="1"/>
  <c r="C57" i="4"/>
  <c r="F57" i="4" s="1"/>
  <c r="C47" i="4"/>
  <c r="C55" i="4"/>
  <c r="F55" i="4" s="1"/>
  <c r="C45" i="4"/>
  <c r="C53" i="4"/>
  <c r="C43" i="4"/>
  <c r="F52" i="4"/>
  <c r="F44" i="4"/>
  <c r="F54" i="4"/>
  <c r="F42" i="4"/>
  <c r="F53" i="4"/>
  <c r="D56" i="4"/>
  <c r="F56" i="4" s="1"/>
  <c r="D46" i="4"/>
  <c r="F46" i="4" s="1"/>
  <c r="F43" i="4" l="1"/>
  <c r="F47" i="4"/>
</calcChain>
</file>

<file path=xl/sharedStrings.xml><?xml version="1.0" encoding="utf-8"?>
<sst xmlns="http://schemas.openxmlformats.org/spreadsheetml/2006/main" count="205" uniqueCount="177">
  <si>
    <t>TE -</t>
  </si>
  <si>
    <t>PRMSL - mean_sea_level</t>
  </si>
  <si>
    <t>VIS - surface</t>
  </si>
  <si>
    <t>GUST - surface</t>
  </si>
  <si>
    <t>HGT - 200_mb</t>
  </si>
  <si>
    <t>TMP - 200_mb</t>
  </si>
  <si>
    <t>RH - 200_mb</t>
  </si>
  <si>
    <t>TCDC - 200_mb</t>
  </si>
  <si>
    <t>VVEL - 200_mb</t>
  </si>
  <si>
    <t>UGRD - 200_mb</t>
  </si>
  <si>
    <t>VGRD - 200_mb</t>
  </si>
  <si>
    <t>ABSV - 200_mb</t>
  </si>
  <si>
    <t>HGT - 300_mb</t>
  </si>
  <si>
    <t>TMP - 300_mb</t>
  </si>
  <si>
    <t>RH - 300_mb</t>
  </si>
  <si>
    <t>TCDC - 300_mb</t>
  </si>
  <si>
    <t>VVEL - 300_mb</t>
  </si>
  <si>
    <t>UGRD - 300_mb</t>
  </si>
  <si>
    <t>VGRD - 300_mb</t>
  </si>
  <si>
    <t>ABSV - 300_mb</t>
  </si>
  <si>
    <t>HGT - 400_mb</t>
  </si>
  <si>
    <t>TMP - 400_mb</t>
  </si>
  <si>
    <t>RH - 400_mb</t>
  </si>
  <si>
    <t>TCDC - 400_mb</t>
  </si>
  <si>
    <t>VVEL - 400_mb</t>
  </si>
  <si>
    <t>UGRD - 400_mb</t>
  </si>
  <si>
    <t>VGRD - 400_mb</t>
  </si>
  <si>
    <t>ABSV - 400_mb</t>
  </si>
  <si>
    <t>HGT - 500_mb</t>
  </si>
  <si>
    <t>TMP - 500_mb</t>
  </si>
  <si>
    <t>RH - 500_mb</t>
  </si>
  <si>
    <t>TCDC - 500_mb</t>
  </si>
  <si>
    <t>VVEL - 500_mb</t>
  </si>
  <si>
    <t>UGRD - 500_mb</t>
  </si>
  <si>
    <t>VGRD - 500_mb</t>
  </si>
  <si>
    <t>ABSV - 500_mb</t>
  </si>
  <si>
    <t>HGT - 600_mb</t>
  </si>
  <si>
    <t>TMP - 600_mb</t>
  </si>
  <si>
    <t>RH - 600_mb</t>
  </si>
  <si>
    <t>TCDC - 600_mb</t>
  </si>
  <si>
    <t>VVEL - 600_mb</t>
  </si>
  <si>
    <t>UGRD - 600_mb</t>
  </si>
  <si>
    <t>VGRD - 600_mb</t>
  </si>
  <si>
    <t>ABSV - 600_mb</t>
  </si>
  <si>
    <t>HGT - 700_mb</t>
  </si>
  <si>
    <t>TMP - 700_mb</t>
  </si>
  <si>
    <t>RH - 700_mb</t>
  </si>
  <si>
    <t>TCDC - 700_mb</t>
  </si>
  <si>
    <t>VVEL - 700_mb</t>
  </si>
  <si>
    <t>UGRD - 700_mb</t>
  </si>
  <si>
    <t>VGRD - 700_mb</t>
  </si>
  <si>
    <t>ABSV - 700_mb</t>
  </si>
  <si>
    <t>HGT - 850_mb</t>
  </si>
  <si>
    <t>TMP - 850_mb</t>
  </si>
  <si>
    <t>RH - 850_mb</t>
  </si>
  <si>
    <t>TCDC - 850_mb</t>
  </si>
  <si>
    <t>VVEL - 850_mb</t>
  </si>
  <si>
    <t>UGRD - 850_mb</t>
  </si>
  <si>
    <t>VGRD - 850_mb</t>
  </si>
  <si>
    <t>ABSV - 850_mb</t>
  </si>
  <si>
    <t>HGT - 925_mb</t>
  </si>
  <si>
    <t>TMP - 925_mb</t>
  </si>
  <si>
    <t>RH - 925_mb</t>
  </si>
  <si>
    <t>TCDC - 925_mb</t>
  </si>
  <si>
    <t>VVEL - 925_mb</t>
  </si>
  <si>
    <t>UGRD - 925_mb</t>
  </si>
  <si>
    <t>VGRD - 925_mb</t>
  </si>
  <si>
    <t>ABSV - 925_mb</t>
  </si>
  <si>
    <t>HGT - 950_mb</t>
  </si>
  <si>
    <t>TMP - 950_mb</t>
  </si>
  <si>
    <t>RH - 950_mb</t>
  </si>
  <si>
    <t>TCDC - 950_mb</t>
  </si>
  <si>
    <t>VVEL - 950_mb</t>
  </si>
  <si>
    <t>UGRD - 950_mb</t>
  </si>
  <si>
    <t>VGRD - 950_mb</t>
  </si>
  <si>
    <t>ABSV - 950_mb</t>
  </si>
  <si>
    <t>var2_4_2 - surface</t>
  </si>
  <si>
    <t>HGT - 975_mb</t>
  </si>
  <si>
    <t>TMP - 975_mb</t>
  </si>
  <si>
    <t>RH - 975_mb</t>
  </si>
  <si>
    <t>TCDC - 975_mb</t>
  </si>
  <si>
    <t>VVEL - 975_mb</t>
  </si>
  <si>
    <t>UGRD - 975_mb</t>
  </si>
  <si>
    <t>VGRD - 975_mb</t>
  </si>
  <si>
    <t>ABSV - 975_mb</t>
  </si>
  <si>
    <t>TMP - 1000_mb</t>
  </si>
  <si>
    <t>RH - 1000_mb</t>
  </si>
  <si>
    <t>TCDC - 1000_mb</t>
  </si>
  <si>
    <t>VVEL - 1000_mb</t>
  </si>
  <si>
    <t>UGRD - 1000_mb</t>
  </si>
  <si>
    <t>VGRD - 1000_mb</t>
  </si>
  <si>
    <t>ABSV - 1000_mb</t>
  </si>
  <si>
    <t>HGT - 1000_mb</t>
  </si>
  <si>
    <t>HGT - surface</t>
  </si>
  <si>
    <t>TMP - surface</t>
  </si>
  <si>
    <t>SNOD - surface</t>
  </si>
  <si>
    <t>PEVPR - surface</t>
  </si>
  <si>
    <t>TMP - 2_m_above_ground</t>
  </si>
  <si>
    <t>DPT - 2_m_above_ground</t>
  </si>
  <si>
    <t>RH - 2_m_above_ground</t>
  </si>
  <si>
    <t>UGRD - 10_m_above_ground</t>
  </si>
  <si>
    <t>VGRD - 10_m_above_ground</t>
  </si>
  <si>
    <t>CPOFP - surface</t>
  </si>
  <si>
    <t>CPRAT - surface</t>
  </si>
  <si>
    <t>PRATE - surface</t>
  </si>
  <si>
    <t>APCP - surface</t>
  </si>
  <si>
    <t>ACPCP - surface</t>
  </si>
  <si>
    <t>CSNOW - surface</t>
  </si>
  <si>
    <t>CICEP - surface</t>
  </si>
  <si>
    <t>CFRZR - surface</t>
  </si>
  <si>
    <t>CRAIN - surface</t>
  </si>
  <si>
    <t>SUNSD - surface</t>
  </si>
  <si>
    <t>LFTX - surface</t>
  </si>
  <si>
    <t>CAPE - surface</t>
  </si>
  <si>
    <t>CIN - surface</t>
  </si>
  <si>
    <t>LCDC - low_cloud_layer</t>
  </si>
  <si>
    <t>MCDC - middle_cloud_layer</t>
  </si>
  <si>
    <t>HCDC - high_cloud_layer</t>
  </si>
  <si>
    <t>HLCY - 3000-0_m_above_ground</t>
  </si>
  <si>
    <t>HGT - 0C_isotherm</t>
  </si>
  <si>
    <t>RH - 0C_isotherm</t>
  </si>
  <si>
    <t>ICEC - surface</t>
  </si>
  <si>
    <t xml:space="preserve"> 1</t>
  </si>
  <si>
    <t>Values</t>
  </si>
  <si>
    <t>Max di TMP - 2_m_above_ground</t>
  </si>
  <si>
    <t>Min di TMP - 2_m_above_ground</t>
  </si>
  <si>
    <t>Media di TMP - 2_m_above_ground</t>
  </si>
  <si>
    <t>Media di RH - 2_m_above_ground</t>
  </si>
  <si>
    <t>Media di UGRD - 10_m_above_ground</t>
  </si>
  <si>
    <t>Media di VGRD - 10_m_above_ground</t>
  </si>
  <si>
    <t>Max di LCDC - low_cloud_layer2</t>
  </si>
  <si>
    <t>Media di MCDC - middle_cloud_layer2</t>
  </si>
  <si>
    <t>Max di PRATE - surface</t>
  </si>
  <si>
    <t>Max di CRAIN - surface2</t>
  </si>
  <si>
    <t>Max di CSNOW - surface</t>
  </si>
  <si>
    <t>03-gen</t>
  </si>
  <si>
    <t>04-gen</t>
  </si>
  <si>
    <t>Totale complessivo</t>
  </si>
  <si>
    <t>Giorni</t>
  </si>
  <si>
    <t>Max (°C)</t>
  </si>
  <si>
    <t>Min (°C)</t>
  </si>
  <si>
    <t>MEDIA</t>
  </si>
  <si>
    <t>Umidita’</t>
  </si>
  <si>
    <t>Direzione</t>
  </si>
  <si>
    <t>Velocita’</t>
  </si>
  <si>
    <t>Cielo</t>
  </si>
  <si>
    <t>Nebbia</t>
  </si>
  <si>
    <t>Pioggia</t>
  </si>
  <si>
    <t>Neve</t>
  </si>
  <si>
    <t>Min - TMP - 850_mb</t>
  </si>
  <si>
    <t>Average - RH - 850_mb</t>
  </si>
  <si>
    <t>Average - RH - 700_mb</t>
  </si>
  <si>
    <t>Average - UGRD - 850_mb</t>
  </si>
  <si>
    <t>Average - VGRD - 850_mb</t>
  </si>
  <si>
    <t>Average - UGRD - 1000_mb</t>
  </si>
  <si>
    <t>Average - VGRD - 1000_mb</t>
  </si>
  <si>
    <t>Data</t>
  </si>
  <si>
    <t>Min850</t>
  </si>
  <si>
    <t>RH850</t>
  </si>
  <si>
    <t>RH700</t>
  </si>
  <si>
    <t>U850</t>
  </si>
  <si>
    <t>V850</t>
  </si>
  <si>
    <t>U1000</t>
  </si>
  <si>
    <t>V1000</t>
  </si>
  <si>
    <t>RH850-700</t>
  </si>
  <si>
    <t>V850-1000</t>
  </si>
  <si>
    <t>f1</t>
  </si>
  <si>
    <t>f2</t>
  </si>
  <si>
    <t>f3</t>
  </si>
  <si>
    <t>LSP</t>
  </si>
  <si>
    <t>Min850 !&gt;- 5</t>
  </si>
  <si>
    <t>V850-1000 !&lt; 5.6</t>
  </si>
  <si>
    <t>05-gen</t>
  </si>
  <si>
    <t>06-gen</t>
  </si>
  <si>
    <t>07-gen</t>
  </si>
  <si>
    <t>08-gen</t>
  </si>
  <si>
    <t>Min di DPT - 2_m_above_ground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</si>
</sst>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/yy;@"/>
    <numFmt numFmtId="167" formatCode="[$-F800]ddd\,\ mm\ dd\,\ 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>
      <alignment horizontal="left"/>
    </xf>
    <xf numFmtId="0" fontId="4" fillId="0" borderId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48">
    <xf numFmtId="0" fontId="0" fillId="0" borderId="0" xfId="0"/>
    <xf numFmtId="14" fontId="0" fillId="0" borderId="0" xfId="0" applyNumberFormat="1"/>
    <xf numFmtId="11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3" fillId="0" borderId="5" xfId="0" applyNumberFormat="1" applyFont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167" fontId="3" fillId="0" borderId="8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65" fontId="0" fillId="0" borderId="2" xfId="0" applyNumberFormat="1" applyBorder="1"/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pivotButton="1" applyBorder="1"/>
    <xf numFmtId="22" fontId="0" fillId="0" borderId="2" xfId="0" applyNumberFormat="1" applyBorder="1"/>
    <xf numFmtId="0" fontId="5" fillId="4" borderId="2" xfId="0" applyFont="1" applyFill="1" applyBorder="1" applyAlignment="1">
      <alignment horizontal="center"/>
    </xf>
    <xf numFmtId="0" fontId="0" fillId="0" borderId="0" xfId="0" applyNumberFormat="1"/>
  </cellXfs>
  <cellStyles count="13">
    <cellStyle name="Angolo tabella pivot" xfId="1" xr:uid="{00000000-0005-0000-0000-000001000000}"/>
    <cellStyle name="Campo tabella pivot" xfId="2" xr:uid="{00000000-0005-0000-0000-000002000000}"/>
    <cellStyle name="Categoria tabella pivot" xfId="3" xr:uid="{00000000-0005-0000-0000-000003000000}"/>
    <cellStyle name="Normale" xfId="0" builtinId="0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  <cellStyle name="Risultato tabella pivot" xfId="10" xr:uid="{00000000-0005-0000-0000-00000A000000}"/>
    <cellStyle name="Titolo tabella pivot" xfId="11" xr:uid="{00000000-0005-0000-0000-00000B000000}"/>
    <cellStyle name="Valore tabella pivot" xfId="12" xr:uid="{00000000-0005-0000-0000-00000C000000}"/>
  </cellStyles>
  <dxfs count="48">
    <dxf>
      <font>
        <sz val="11"/>
        <color rgb="FF000000"/>
        <name val="Calibri"/>
        <family val="2"/>
        <charset val="1"/>
      </font>
      <fill>
        <patternFill>
          <bgColor rgb="FFFFC00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EEBF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DD7E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DC3E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E75B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1F4E79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206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0808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2F2F2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9D9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FBFB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6A6A6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9D18E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54823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385724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F539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" refreshedDate="45294.484718518521" createdVersion="3" refreshedVersion="8" recordCount="44" xr:uid="{00000000-000A-0000-FFFF-FFFF06000000}">
  <cacheSource type="worksheet">
    <worksheetSource ref="A1:ED45" sheet="final"/>
  </cacheSource>
  <cacheFields count="134">
    <cacheField name="TE -" numFmtId="22">
      <sharedItems containsSemiMixedTypes="0" containsNonDate="0" containsDate="1" containsString="0" minDate="2024-01-03T03:00:00" maxDate="2024-01-09T00:00:00" count="44">
        <d v="2024-01-03T03:00:00"/>
        <d v="2024-01-03T06:00:00"/>
        <d v="2024-01-03T09:00:00"/>
        <d v="2024-01-03T12:00:00"/>
        <d v="2024-01-03T15:00:00"/>
        <d v="2024-01-03T18:00:00"/>
        <d v="2024-01-03T21:00:00"/>
        <d v="2024-01-04T00:00:00"/>
        <d v="2024-01-04T03:00:00"/>
        <d v="2024-01-04T06:00:00"/>
        <d v="2024-01-04T09:00:00"/>
        <d v="2024-01-04T12:00:00"/>
        <d v="2024-01-04T15:00:00"/>
        <d v="2024-01-04T18:00:00"/>
        <d v="2024-01-04T21:00:00"/>
        <d v="2024-01-05T00:00:00"/>
        <d v="2024-01-05T03:00:00"/>
        <d v="2024-01-05T06:00:00"/>
        <d v="2024-01-05T09:00:00"/>
        <d v="2024-01-05T12:00:00"/>
        <d v="2024-01-05T15:00:00"/>
        <d v="2024-01-05T18:00:00"/>
        <d v="2024-01-05T21:00:00"/>
        <d v="2024-01-06T00:00:00"/>
        <d v="2024-01-06T03:00:00"/>
        <d v="2024-01-06T06:00:00"/>
        <d v="2024-01-06T09:00:00"/>
        <d v="2024-01-06T12:00:00"/>
        <d v="2024-01-06T15:00:00"/>
        <d v="2024-01-06T18:00:00"/>
        <d v="2024-01-06T21:00:00"/>
        <d v="2024-01-07T00:00:00"/>
        <d v="2024-01-07T03:00:00"/>
        <d v="2024-01-07T06:00:00"/>
        <d v="2024-01-07T09:00:00"/>
        <d v="2024-01-07T12:00:00"/>
        <d v="2024-01-07T15:00:00"/>
        <d v="2024-01-07T18:00:00"/>
        <d v="2024-01-07T21:00:00"/>
        <d v="2024-01-08T00:00:00"/>
        <d v="2024-01-08T03:00:00"/>
        <d v="2024-01-08T06:00:00"/>
        <d v="2024-01-08T09:00:00"/>
        <d v="2024-01-08T12:00:00"/>
      </sharedItems>
      <fieldGroup base="0">
        <rangePr groupBy="days" startDate="2024-01-03T03:00:00" endDate="2024-01-09T00:00:00"/>
        <groupItems count="368">
          <s v="&lt;03/01/20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9/01/2024"/>
        </groupItems>
      </fieldGroup>
    </cacheField>
    <cacheField name="PRMSL - mean_sea_level" numFmtId="0">
      <sharedItems containsSemiMixedTypes="0" containsString="0" containsNumber="1" minValue="99320.5" maxValue="101699"/>
    </cacheField>
    <cacheField name="VIS - surface" numFmtId="0">
      <sharedItems containsSemiMixedTypes="0" containsString="0" containsNumber="1" minValue="9676.1" maxValue="24135.3"/>
    </cacheField>
    <cacheField name="GUST - surface" numFmtId="0">
      <sharedItems containsSemiMixedTypes="0" containsString="0" containsNumber="1" minValue="1.1000000000000001" maxValue="20.005500000000001"/>
    </cacheField>
    <cacheField name="HGT - 200_mb" numFmtId="0">
      <sharedItems containsSemiMixedTypes="0" containsString="0" containsNumber="1" minValue="11574.8" maxValue="11924.5"/>
    </cacheField>
    <cacheField name="TMP - 200_mb" numFmtId="0">
      <sharedItems containsSemiMixedTypes="0" containsString="0" containsNumber="1" minValue="207.09399999999999" maxValue="225.029"/>
    </cacheField>
    <cacheField name="RH - 200_mb" numFmtId="0">
      <sharedItems containsSemiMixedTypes="0" containsString="0" containsNumber="1" minValue="1.7" maxValue="100"/>
    </cacheField>
    <cacheField name="TCDC - 200_mb" numFmtId="0">
      <sharedItems containsSemiMixedTypes="0" containsString="0" containsNumber="1" minValue="0" maxValue="100"/>
    </cacheField>
    <cacheField name="VVEL - 200_mb" numFmtId="0">
      <sharedItems containsSemiMixedTypes="0" containsString="0" containsNumber="1" minValue="-0.200656" maxValue="0.16519200000000001"/>
    </cacheField>
    <cacheField name="UGRD - 200_mb" numFmtId="0">
      <sharedItems containsSemiMixedTypes="0" containsString="0" containsNumber="1" minValue="12.951499999999999" maxValue="47.795099999999998"/>
    </cacheField>
    <cacheField name="VGRD - 200_mb" numFmtId="0">
      <sharedItems containsSemiMixedTypes="0" containsString="0" containsNumber="1" minValue="-26.798400000000001" maxValue="24.766100000000002"/>
    </cacheField>
    <cacheField name="ABSV - 200_mb" numFmtId="0">
      <sharedItems containsSemiMixedTypes="0" containsString="0" containsNumber="1" minValue="2.9250900000000001E-5" maxValue="2.0451200000000001E-4"/>
    </cacheField>
    <cacheField name="HGT - 300_mb" numFmtId="0">
      <sharedItems containsSemiMixedTypes="0" containsString="0" containsNumber="1" minValue="8902.67" maxValue="9329.0499999999993"/>
    </cacheField>
    <cacheField name="TMP - 300_mb" numFmtId="0">
      <sharedItems containsSemiMixedTypes="0" containsString="0" containsNumber="1" minValue="219.78100000000001" maxValue="230.75"/>
    </cacheField>
    <cacheField name="RH - 300_mb" numFmtId="0">
      <sharedItems containsSemiMixedTypes="0" containsString="0" containsNumber="1" minValue="4.7" maxValue="100"/>
    </cacheField>
    <cacheField name="TCDC - 300_mb" numFmtId="0">
      <sharedItems containsSemiMixedTypes="0" containsString="0" containsNumber="1" minValue="0" maxValue="100"/>
    </cacheField>
    <cacheField name="VVEL - 300_mb" numFmtId="0">
      <sharedItems containsSemiMixedTypes="0" containsString="0" containsNumber="1" minValue="-0.55352000000000001" maxValue="0.56520700000000001"/>
    </cacheField>
    <cacheField name="UGRD - 300_mb" numFmtId="0">
      <sharedItems containsSemiMixedTypes="0" containsString="0" containsNumber="1" minValue="-3.7004100000000002" maxValue="52.427199999999999"/>
    </cacheField>
    <cacheField name="VGRD - 300_mb" numFmtId="0">
      <sharedItems containsSemiMixedTypes="0" containsString="0" containsNumber="1" minValue="-29.2606" maxValue="39.705599999999997"/>
    </cacheField>
    <cacheField name="ABSV - 300_mb" numFmtId="0">
      <sharedItems containsSemiMixedTypes="0" containsString="0" containsNumber="1" minValue="-2.0998299999999998E-5" maxValue="3.2674899999999998E-4"/>
    </cacheField>
    <cacheField name="HGT - 400_mb" numFmtId="0">
      <sharedItems containsSemiMixedTypes="0" containsString="0" containsNumber="1" minValue="6952.85" maxValue="7316.94"/>
    </cacheField>
    <cacheField name="TMP - 400_mb" numFmtId="0">
      <sharedItems containsSemiMixedTypes="0" containsString="0" containsNumber="1" minValue="234.542" maxValue="247.566"/>
    </cacheField>
    <cacheField name="RH - 400_mb" numFmtId="0">
      <sharedItems containsSemiMixedTypes="0" containsString="0" containsNumber="1" minValue="17" maxValue="100"/>
    </cacheField>
    <cacheField name="TCDC - 400_mb" numFmtId="0">
      <sharedItems containsSemiMixedTypes="0" containsString="0" containsNumber="1" minValue="0" maxValue="100"/>
    </cacheField>
    <cacheField name="VVEL - 400_mb" numFmtId="0">
      <sharedItems containsSemiMixedTypes="0" containsString="0" containsNumber="1" minValue="-1.0496399999999999" maxValue="0.98568999999999996"/>
    </cacheField>
    <cacheField name="UGRD - 400_mb" numFmtId="0">
      <sharedItems containsSemiMixedTypes="0" containsString="0" containsNumber="1" minValue="-19.093599999999999" maxValue="38.412100000000002"/>
    </cacheField>
    <cacheField name="VGRD - 400_mb" numFmtId="0">
      <sharedItems containsSemiMixedTypes="0" containsString="0" containsNumber="1" minValue="-17.4467" maxValue="28.952400000000001"/>
    </cacheField>
    <cacheField name="ABSV - 400_mb" numFmtId="0">
      <sharedItems containsSemiMixedTypes="0" containsString="0" containsNumber="1" minValue="-1.50824E-4" maxValue="5.1627599999999997E-4"/>
    </cacheField>
    <cacheField name="HGT - 500_mb" numFmtId="0">
      <sharedItems containsSemiMixedTypes="0" containsString="0" containsNumber="1" minValue="5371.15" maxValue="5661.4"/>
    </cacheField>
    <cacheField name="TMP - 500_mb" numFmtId="0">
      <sharedItems containsSemiMixedTypes="0" containsString="0" containsNumber="1" minValue="248.267" maxValue="259.82900000000001"/>
    </cacheField>
    <cacheField name="RH - 500_mb" numFmtId="0">
      <sharedItems containsSemiMixedTypes="0" containsString="0" containsNumber="1" minValue="12.5" maxValue="100"/>
    </cacheField>
    <cacheField name="TCDC - 500_mb" numFmtId="0">
      <sharedItems containsSemiMixedTypes="0" containsString="0" containsNumber="1" minValue="0" maxValue="100"/>
    </cacheField>
    <cacheField name="VVEL - 500_mb" numFmtId="0">
      <sharedItems containsSemiMixedTypes="0" containsString="0" containsNumber="1" minValue="-0.60746299999999998" maxValue="1.1479699999999999"/>
    </cacheField>
    <cacheField name="UGRD - 500_mb" numFmtId="0">
      <sharedItems containsSemiMixedTypes="0" containsString="0" containsNumber="1" minValue="-15.9918" maxValue="24.479600000000001"/>
    </cacheField>
    <cacheField name="VGRD - 500_mb" numFmtId="0">
      <sharedItems containsSemiMixedTypes="0" containsString="0" containsNumber="1" minValue="-13.4237" maxValue="25.838699999999999"/>
    </cacheField>
    <cacheField name="ABSV - 500_mb" numFmtId="0">
      <sharedItems containsSemiMixedTypes="0" containsString="0" containsNumber="1" minValue="1.9465699999999999E-5" maxValue="6.2765300000000004E-4"/>
    </cacheField>
    <cacheField name="HGT - 600_mb" numFmtId="0">
      <sharedItems containsSemiMixedTypes="0" containsString="0" containsNumber="1" minValue="4016.15" maxValue="4264.6899999999996"/>
    </cacheField>
    <cacheField name="TMP - 600_mb" numFmtId="0">
      <sharedItems containsSemiMixedTypes="0" containsString="0" containsNumber="1" minValue="257.59800000000001" maxValue="266.56599999999997"/>
    </cacheField>
    <cacheField name="RH - 600_mb" numFmtId="0">
      <sharedItems containsSemiMixedTypes="0" containsString="0" containsNumber="1" minValue="8.3000000000000007" maxValue="97.9"/>
    </cacheField>
    <cacheField name="TCDC - 600_mb" numFmtId="0">
      <sharedItems containsSemiMixedTypes="0" containsString="0" containsNumber="1" minValue="0" maxValue="99.9"/>
    </cacheField>
    <cacheField name="VVEL - 600_mb" numFmtId="0">
      <sharedItems containsSemiMixedTypes="0" containsString="0" containsNumber="1" minValue="-1.0614399999999999" maxValue="0.69784999999999997"/>
    </cacheField>
    <cacheField name="UGRD - 600_mb" numFmtId="0">
      <sharedItems containsSemiMixedTypes="0" containsString="0" containsNumber="1" minValue="-5.5242399999999998" maxValue="18.620100000000001"/>
    </cacheField>
    <cacheField name="VGRD - 600_mb" numFmtId="0">
      <sharedItems containsSemiMixedTypes="0" containsString="0" containsNumber="1" minValue="-9.4799399999999991" maxValue="25.393899999999999"/>
    </cacheField>
    <cacheField name="ABSV - 600_mb" numFmtId="0">
      <sharedItems containsSemiMixedTypes="0" containsString="0" containsNumber="1" minValue="3.88273E-5" maxValue="2.9895799999999999E-4"/>
    </cacheField>
    <cacheField name="HGT - 700_mb" numFmtId="0">
      <sharedItems containsSemiMixedTypes="0" containsString="0" containsNumber="1" minValue="2830.51" maxValue="3053.23"/>
    </cacheField>
    <cacheField name="TMP - 700_mb" numFmtId="0">
      <sharedItems containsSemiMixedTypes="0" containsString="0" containsNumber="1" minValue="265.98599999999999" maxValue="273.12900000000002"/>
    </cacheField>
    <cacheField name="RH - 700_mb" numFmtId="0">
      <sharedItems containsSemiMixedTypes="0" containsString="0" containsNumber="1" minValue="6.8" maxValue="98.9"/>
    </cacheField>
    <cacheField name="TCDC - 700_mb" numFmtId="0">
      <sharedItems containsSemiMixedTypes="0" containsString="0" containsNumber="1" minValue="0" maxValue="100"/>
    </cacheField>
    <cacheField name="VVEL - 700_mb" numFmtId="0">
      <sharedItems containsSemiMixedTypes="0" containsString="0" containsNumber="1" minValue="-0.71464499999999997" maxValue="0.637934"/>
    </cacheField>
    <cacheField name="UGRD - 700_mb" numFmtId="0">
      <sharedItems containsSemiMixedTypes="0" containsString="0" containsNumber="1" minValue="-6.4303999999999997" maxValue="16.043500000000002"/>
    </cacheField>
    <cacheField name="VGRD - 700_mb" numFmtId="0">
      <sharedItems containsSemiMixedTypes="0" containsString="0" containsNumber="1" minValue="-7.8402000000000003" maxValue="24.309899999999999"/>
    </cacheField>
    <cacheField name="ABSV - 700_mb" numFmtId="0">
      <sharedItems containsSemiMixedTypes="0" containsString="0" containsNumber="1" minValue="1.8216700000000001E-5" maxValue="2.59182E-4"/>
    </cacheField>
    <cacheField name="HGT - 850_mb" numFmtId="0">
      <sharedItems containsSemiMixedTypes="0" containsString="0" containsNumber="1" minValue="1282.53" maxValue="1482.72"/>
    </cacheField>
    <cacheField name="TMP - 850_mb" numFmtId="0">
      <sharedItems containsSemiMixedTypes="0" containsString="0" containsNumber="1" minValue="275.40600000000001" maxValue="282.45800000000003"/>
    </cacheField>
    <cacheField name="RH - 850_mb" numFmtId="0">
      <sharedItems containsSemiMixedTypes="0" containsString="0" containsNumber="1" minValue="27.6" maxValue="99.7"/>
    </cacheField>
    <cacheField name="TCDC - 850_mb" numFmtId="0">
      <sharedItems containsSemiMixedTypes="0" containsString="0" containsNumber="1" minValue="0" maxValue="97"/>
    </cacheField>
    <cacheField name="VVEL - 850_mb" numFmtId="0">
      <sharedItems containsSemiMixedTypes="0" containsString="0" containsNumber="1" minValue="-1.09582" maxValue="1.12866"/>
    </cacheField>
    <cacheField name="UGRD - 850_mb" numFmtId="0">
      <sharedItems containsSemiMixedTypes="0" containsString="0" containsNumber="1" minValue="-6.3832700000000004" maxValue="8.9274799999999992"/>
    </cacheField>
    <cacheField name="VGRD - 850_mb" numFmtId="0">
      <sharedItems containsSemiMixedTypes="0" containsString="0" containsNumber="1" minValue="-3.7858999999999998" maxValue="24.0002"/>
    </cacheField>
    <cacheField name="ABSV - 850_mb" numFmtId="0">
      <sharedItems containsSemiMixedTypes="0" containsString="0" containsNumber="1" minValue="-8.3775599999999998E-6" maxValue="2.91253E-4"/>
    </cacheField>
    <cacheField name="HGT - 925_mb" numFmtId="0">
      <sharedItems containsSemiMixedTypes="0" containsString="0" containsNumber="1" minValue="590.91499999999996" maxValue="790.59100000000001"/>
    </cacheField>
    <cacheField name="TMP - 925_mb" numFmtId="0">
      <sharedItems containsSemiMixedTypes="0" containsString="0" containsNumber="1" minValue="279.66500000000002" maxValue="284.40300000000002"/>
    </cacheField>
    <cacheField name="RH - 925_mb" numFmtId="0">
      <sharedItems containsSemiMixedTypes="0" containsString="0" containsNumber="1" minValue="56.9" maxValue="99.6"/>
    </cacheField>
    <cacheField name="TCDC - 925_mb" numFmtId="0">
      <sharedItems containsSemiMixedTypes="0" containsString="0" containsNumber="1" minValue="0" maxValue="65.599999999999994"/>
    </cacheField>
    <cacheField name="VVEL - 925_mb" numFmtId="0">
      <sharedItems containsSemiMixedTypes="0" containsString="0" containsNumber="1" minValue="-1.18466" maxValue="0.72250800000000004"/>
    </cacheField>
    <cacheField name="UGRD - 925_mb" numFmtId="0">
      <sharedItems containsSemiMixedTypes="0" containsString="0" containsNumber="1" minValue="-11.231999999999999" maxValue="13.997400000000001"/>
    </cacheField>
    <cacheField name="VGRD - 925_mb" numFmtId="0">
      <sharedItems containsSemiMixedTypes="0" containsString="0" containsNumber="1" minValue="-2.5660699999999999" maxValue="23.418399999999998"/>
    </cacheField>
    <cacheField name="ABSV - 925_mb" numFmtId="0">
      <sharedItems containsSemiMixedTypes="0" containsString="0" containsNumber="1" minValue="-1.9130899999999999E-4" maxValue="3.1136E-4"/>
    </cacheField>
    <cacheField name="HGT - 950_mb" numFmtId="0">
      <sharedItems containsSemiMixedTypes="0" containsString="0" containsNumber="1" minValue="370.20100000000002" maxValue="569.53499999999997"/>
    </cacheField>
    <cacheField name="TMP - 950_mb" numFmtId="0">
      <sharedItems containsSemiMixedTypes="0" containsString="0" containsNumber="1" minValue="281.52199999999999" maxValue="285.95999999999998"/>
    </cacheField>
    <cacheField name="RH - 950_mb" numFmtId="0">
      <sharedItems containsSemiMixedTypes="0" containsString="0" containsNumber="1" minValue="61.6" maxValue="97.2"/>
    </cacheField>
    <cacheField name="TCDC - 950_mb" numFmtId="0">
      <sharedItems containsSemiMixedTypes="0" containsString="0" containsNumber="1" minValue="0" maxValue="20.8"/>
    </cacheField>
    <cacheField name="VVEL - 950_mb" numFmtId="0">
      <sharedItems containsSemiMixedTypes="0" containsString="0" containsNumber="1" minValue="-0.95974899999999996" maxValue="0.58780699999999997"/>
    </cacheField>
    <cacheField name="UGRD - 950_mb" numFmtId="0">
      <sharedItems containsSemiMixedTypes="0" containsString="0" containsNumber="1" minValue="-11.8903" maxValue="12.7285"/>
    </cacheField>
    <cacheField name="VGRD - 950_mb" numFmtId="0">
      <sharedItems containsSemiMixedTypes="0" containsString="0" containsNumber="1" minValue="-2.93947" maxValue="21.985600000000002"/>
    </cacheField>
    <cacheField name="ABSV - 950_mb" numFmtId="0">
      <sharedItems containsSemiMixedTypes="0" containsString="0" containsNumber="1" minValue="-2.2352299999999999E-4" maxValue="3.4776000000000002E-4"/>
    </cacheField>
    <cacheField name="var2_4_2 - surface" numFmtId="0">
      <sharedItems containsSemiMixedTypes="0" containsString="0" containsNumber="1" containsInteger="1" minValue="2" maxValue="4"/>
    </cacheField>
    <cacheField name="HGT - 975_mb" numFmtId="0">
      <sharedItems containsSemiMixedTypes="0" containsString="0" containsNumber="1" minValue="154.08600000000001" maxValue="353.02800000000002"/>
    </cacheField>
    <cacheField name="TMP - 975_mb" numFmtId="0">
      <sharedItems containsSemiMixedTypes="0" containsString="0" containsNumber="1" minValue="283.06799999999998" maxValue="287.89999999999998"/>
    </cacheField>
    <cacheField name="RH - 975_mb" numFmtId="0">
      <sharedItems containsSemiMixedTypes="0" containsString="0" containsNumber="1" minValue="58.1" maxValue="96.6"/>
    </cacheField>
    <cacheField name="TCDC - 975_mb" numFmtId="0">
      <sharedItems containsSemiMixedTypes="0" containsString="0" containsNumber="1" minValue="0" maxValue="15.1"/>
    </cacheField>
    <cacheField name="VVEL - 975_mb" numFmtId="0">
      <sharedItems containsSemiMixedTypes="0" containsString="0" containsNumber="1" minValue="-0.55045100000000002" maxValue="0.44855899999999999"/>
    </cacheField>
    <cacheField name="UGRD - 975_mb" numFmtId="0">
      <sharedItems containsSemiMixedTypes="0" containsString="0" containsNumber="1" minValue="-11.3887" maxValue="11.6974"/>
    </cacheField>
    <cacheField name="VGRD - 975_mb" numFmtId="0">
      <sharedItems containsSemiMixedTypes="0" containsString="0" containsNumber="1" minValue="-2.45797" maxValue="19.591200000000001"/>
    </cacheField>
    <cacheField name="ABSV - 975_mb" numFmtId="0">
      <sharedItems containsSemiMixedTypes="0" containsString="0" containsNumber="1" minValue="-2.2297199999999999E-4" maxValue="3.3027600000000001E-4"/>
    </cacheField>
    <cacheField name="TMP - 1000_mb" numFmtId="0">
      <sharedItems containsSemiMixedTypes="0" containsString="0" containsNumber="1" minValue="283.03300000000002" maxValue="290.21499999999997"/>
    </cacheField>
    <cacheField name="RH - 1000_mb" numFmtId="0">
      <sharedItems containsSemiMixedTypes="0" containsString="0" containsNumber="1" minValue="52.5" maxValue="90.2"/>
    </cacheField>
    <cacheField name="TCDC - 1000_mb" numFmtId="0">
      <sharedItems containsSemiMixedTypes="0" containsString="0" containsNumber="1" minValue="0" maxValue="0.7"/>
    </cacheField>
    <cacheField name="VVEL - 1000_mb" numFmtId="0">
      <sharedItems containsSemiMixedTypes="0" containsString="0" containsNumber="1" minValue="-5.24634E-2" maxValue="0.273619"/>
    </cacheField>
    <cacheField name="UGRD - 1000_mb" numFmtId="0">
      <sharedItems containsSemiMixedTypes="0" containsString="0" containsNumber="1" minValue="-7.6047700000000003" maxValue="7.64384"/>
    </cacheField>
    <cacheField name="VGRD - 1000_mb" numFmtId="0">
      <sharedItems containsSemiMixedTypes="0" containsString="0" containsNumber="1" minValue="-1.7659800000000001" maxValue="12.511699999999999"/>
    </cacheField>
    <cacheField name="ABSV - 1000_mb" numFmtId="0">
      <sharedItems containsSemiMixedTypes="0" containsString="0" containsNumber="1" minValue="-1.94036E-4" maxValue="2.94283E-4"/>
    </cacheField>
    <cacheField name="HGT - 1000_mb" numFmtId="0">
      <sharedItems containsSemiMixedTypes="0" containsString="0" containsNumber="1" minValue="-56.720199999999998" maxValue="140.94200000000001"/>
    </cacheField>
    <cacheField name="HGT - surface" numFmtId="0">
      <sharedItems containsSemiMixedTypes="0" containsString="0" containsNumber="1" minValue="55.5794" maxValue="55.5794"/>
    </cacheField>
    <cacheField name="TMP - surface" numFmtId="0">
      <sharedItems containsSemiMixedTypes="0" containsString="0" containsNumber="1" minValue="280.99599999999998" maxValue="294.03899999999999"/>
    </cacheField>
    <cacheField name="SNOD - surface" numFmtId="0">
      <sharedItems containsSemiMixedTypes="0" containsString="0" containsNumber="1" containsInteger="1" minValue="0" maxValue="0"/>
    </cacheField>
    <cacheField name="PEVPR - surface" numFmtId="0">
      <sharedItems containsSemiMixedTypes="0" containsString="0" containsNumber="1" minValue="-10.5099" maxValue="212.637"/>
    </cacheField>
    <cacheField name="TMP - 2_m_above_ground" numFmtId="0">
      <sharedItems containsSemiMixedTypes="0" containsString="0" containsNumber="1" minValue="282.47399999999999" maxValue="290.75099999999998" count="44">
        <n v="283.577"/>
        <n v="283.81400000000002"/>
        <n v="286.92200000000003"/>
        <n v="288.99900000000002"/>
        <n v="286.96100000000001"/>
        <n v="285.09800000000001"/>
        <n v="285.15699999999998"/>
        <n v="285.00900000000001"/>
        <n v="284.86"/>
        <n v="284.53300000000002"/>
        <n v="289.096"/>
        <n v="290.75099999999998"/>
        <n v="289.00900000000001"/>
        <n v="285.899"/>
        <n v="285.661"/>
        <n v="285.04500000000002"/>
        <n v="284.59100000000001"/>
        <n v="284.488"/>
        <n v="289.04300000000001"/>
        <n v="289.98200000000003"/>
        <n v="288.14600000000002"/>
        <n v="288.01299999999998"/>
        <n v="288.017"/>
        <n v="288.18099999999998"/>
        <n v="287.76499999999999"/>
        <n v="287.74200000000002"/>
        <n v="289.98399999999998"/>
        <n v="290.233"/>
        <n v="288.65499999999997"/>
        <n v="286.81099999999998"/>
        <n v="285.774"/>
        <n v="283.84800000000001"/>
        <n v="282.88200000000001"/>
        <n v="284.30900000000003"/>
        <n v="286.16500000000002"/>
        <n v="286.94200000000001"/>
        <n v="285.01900000000001"/>
        <n v="284.24200000000002"/>
        <n v="284.19099999999997"/>
        <n v="284.40899999999999"/>
        <n v="284.10500000000002"/>
        <n v="282.47399999999999"/>
        <n v="285.90699999999998"/>
        <n v="287.12400000000002"/>
      </sharedItems>
    </cacheField>
    <cacheField name="DPT - 2_m_above_ground" numFmtId="0">
      <sharedItems containsSemiMixedTypes="0" containsString="0" containsNumber="1" minValue="279.245" maxValue="286.52699999999999"/>
    </cacheField>
    <cacheField name="RH - 2_m_above_ground" numFmtId="0">
      <sharedItems containsSemiMixedTypes="0" containsString="0" containsNumber="1" minValue="52.2" maxValue="90.8"/>
    </cacheField>
    <cacheField name="UGRD - 10_m_above_ground" numFmtId="0">
      <sharedItems containsSemiMixedTypes="0" containsString="0" containsNumber="1" minValue="-7.8029700000000002" maxValue="7.6371799999999999"/>
    </cacheField>
    <cacheField name="VGRD - 10_m_above_ground" numFmtId="0">
      <sharedItems containsSemiMixedTypes="0" containsString="0" containsNumber="1" minValue="-1.794" maxValue="12.2921"/>
    </cacheField>
    <cacheField name="CPOFP - surface" numFmtId="0">
      <sharedItems containsSemiMixedTypes="0" containsString="0" containsNumber="1" minValue="-50" maxValue="-6.1035199999999998E-6"/>
    </cacheField>
    <cacheField name="CPRAT - surface" numFmtId="0">
      <sharedItems containsSemiMixedTypes="0" containsString="0" containsNumber="1" minValue="0" maxValue="1.7087999999999999E-4"/>
    </cacheField>
    <cacheField name="PRATE - surface" numFmtId="0">
      <sharedItems containsSemiMixedTypes="0" containsString="0" containsNumber="1" minValue="0" maxValue="1.972E-4"/>
    </cacheField>
    <cacheField name="CPRAT - surface2" numFmtId="0">
      <sharedItems containsSemiMixedTypes="0" containsString="0" containsNumber="1" minValue="0" maxValue="2.9604000000000002E-4"/>
    </cacheField>
    <cacheField name="PRATE - surface2" numFmtId="0">
      <sharedItems containsSemiMixedTypes="0" containsString="0" containsNumber="1" minValue="0" maxValue="3.0160000000000001E-4"/>
    </cacheField>
    <cacheField name="APCP - surface" numFmtId="0">
      <sharedItems containsSemiMixedTypes="0" containsString="0" containsNumber="1" minValue="0" maxValue="6.5"/>
    </cacheField>
    <cacheField name="APCP - surface2" numFmtId="0">
      <sharedItems containsSemiMixedTypes="0" containsString="0" containsNumber="1" minValue="0" maxValue="13.9375"/>
    </cacheField>
    <cacheField name="ACPCP - surface" numFmtId="0">
      <sharedItems containsSemiMixedTypes="0" containsString="0" containsNumber="1" minValue="0" maxValue="6.375"/>
    </cacheField>
    <cacheField name="ACPCP - surface2" numFmtId="0">
      <sharedItems containsSemiMixedTypes="0" containsString="0" containsNumber="1" minValue="0" maxValue="11.5"/>
    </cacheField>
    <cacheField name="CSNOW - surface" numFmtId="0">
      <sharedItems containsSemiMixedTypes="0" containsString="0" containsNumber="1" containsInteger="1" minValue="0" maxValue="0"/>
    </cacheField>
    <cacheField name="CICEP - surface" numFmtId="0">
      <sharedItems containsSemiMixedTypes="0" containsString="0" containsNumber="1" containsInteger="1" minValue="0" maxValue="0"/>
    </cacheField>
    <cacheField name="CFRZR - surface" numFmtId="0">
      <sharedItems containsSemiMixedTypes="0" containsString="0" containsNumber="1" containsInteger="1" minValue="0" maxValue="0"/>
    </cacheField>
    <cacheField name="CRAIN - surface" numFmtId="0">
      <sharedItems containsSemiMixedTypes="0" containsString="0" containsNumber="1" containsInteger="1" minValue="0" maxValue="1"/>
    </cacheField>
    <cacheField name="CSNOW - surface2" numFmtId="0">
      <sharedItems containsSemiMixedTypes="0" containsString="0" containsNumber="1" containsInteger="1" minValue="0" maxValue="0"/>
    </cacheField>
    <cacheField name="CICEP - surface2" numFmtId="0">
      <sharedItems containsSemiMixedTypes="0" containsString="0" containsNumber="1" containsInteger="1" minValue="0" maxValue="0"/>
    </cacheField>
    <cacheField name="CFRZR - surface2" numFmtId="0">
      <sharedItems containsSemiMixedTypes="0" containsString="0" containsNumber="1" containsInteger="1" minValue="0" maxValue="0"/>
    </cacheField>
    <cacheField name="CRAIN - surface2" numFmtId="0">
      <sharedItems containsSemiMixedTypes="0" containsString="0" containsNumber="1" containsInteger="1" minValue="0" maxValue="1"/>
    </cacheField>
    <cacheField name="SUNSD - surface" numFmtId="0">
      <sharedItems containsSemiMixedTypes="0" containsString="0" containsNumber="1" containsInteger="1" minValue="0" maxValue="20700"/>
    </cacheField>
    <cacheField name="LFTX - surface" numFmtId="0">
      <sharedItems containsSemiMixedTypes="0" containsString="0" containsNumber="1" minValue="-3.1021100000000001" maxValue="13.5342"/>
    </cacheField>
    <cacheField name="CAPE - surface" numFmtId="0">
      <sharedItems containsSemiMixedTypes="0" containsString="0" containsNumber="1" containsInteger="1" minValue="0" maxValue="747"/>
    </cacheField>
    <cacheField name="CIN - surface" numFmtId="0">
      <sharedItems containsSemiMixedTypes="0" containsString="0" containsNumber="1" minValue="-139.09100000000001" maxValue="0.496033"/>
    </cacheField>
    <cacheField name="LCDC - low_cloud_layer" numFmtId="0">
      <sharedItems containsSemiMixedTypes="0" containsString="0" containsNumber="1" minValue="0" maxValue="100"/>
    </cacheField>
    <cacheField name="LCDC - low_cloud_layer2" numFmtId="0">
      <sharedItems containsSemiMixedTypes="0" containsString="0" containsNumber="1" minValue="0" maxValue="99.4"/>
    </cacheField>
    <cacheField name="MCDC - middle_cloud_layer" numFmtId="0">
      <sharedItems containsSemiMixedTypes="0" containsString="0" containsNumber="1" minValue="0" maxValue="100"/>
    </cacheField>
    <cacheField name="MCDC - middle_cloud_layer2" numFmtId="0">
      <sharedItems containsSemiMixedTypes="0" containsString="0" containsNumber="1" minValue="0.7" maxValue="100"/>
    </cacheField>
    <cacheField name="HCDC - high_cloud_layer" numFmtId="0">
      <sharedItems containsSemiMixedTypes="0" containsString="0" containsNumber="1" minValue="0" maxValue="100"/>
    </cacheField>
    <cacheField name="HCDC - high_cloud_layer2" numFmtId="0">
      <sharedItems containsSemiMixedTypes="0" containsString="0" containsNumber="1" minValue="1.7" maxValue="100"/>
    </cacheField>
    <cacheField name="HLCY - 3000-0_m_above_ground" numFmtId="0">
      <sharedItems containsSemiMixedTypes="0" containsString="0" containsNumber="1" minValue="-31.384" maxValue="229.167"/>
    </cacheField>
    <cacheField name="HGT - 0C_isotherm" numFmtId="0">
      <sharedItems containsSemiMixedTypes="0" containsString="0" containsNumber="1" minValue="1648.8" maxValue="3027.04"/>
    </cacheField>
    <cacheField name="RH - 0C_isotherm" numFmtId="0">
      <sharedItems containsSemiMixedTypes="0" containsString="0" containsNumber="1" minValue="6.6" maxValue="99.9"/>
    </cacheField>
    <cacheField name="ICEC - surface" numFmtId="0">
      <sharedItems containsSemiMixedTypes="0" containsString="0" containsNumber="1" containsInteger="1" minValue="0" maxValue="0"/>
    </cacheField>
    <cacheField name=" 1" numFmtId="0">
      <sharedItems containsSemiMixedTypes="0" containsString="0" containsNumber="1" containsInteger="1" minValue="2" maxValue="45"/>
    </cacheField>
  </cacheFields>
  <extLst>
    <ext xmlns:x14="http://schemas.microsoft.com/office/spreadsheetml/2009/9/main" uri="{725AE2AE-9491-48be-B2B4-4EB974FC3084}">
      <x14:pivotCacheDefinition pivotCacheId="32860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1699"/>
    <n v="24135"/>
    <n v="3.2061700000000002"/>
    <n v="11904.1"/>
    <n v="207.59700000000001"/>
    <n v="84.5"/>
    <n v="4.7"/>
    <n v="-1.11021E-2"/>
    <n v="22.3659"/>
    <n v="-26.798400000000001"/>
    <n v="7.9596099999999995E-5"/>
    <n v="9313.2800000000007"/>
    <n v="229.93100000000001"/>
    <n v="95.4"/>
    <n v="13.3"/>
    <n v="-0.16219600000000001"/>
    <n v="17.090699999999998"/>
    <n v="-23.605799999999999"/>
    <n v="4.0741000000000002E-5"/>
    <n v="7303.15"/>
    <n v="247.02699999999999"/>
    <n v="87.1"/>
    <n v="5"/>
    <n v="-8.9392600000000003E-2"/>
    <n v="15.8308"/>
    <n v="-8.86477"/>
    <n v="9.9585000000000003E-5"/>
    <n v="5648.47"/>
    <n v="258.33100000000002"/>
    <n v="67.599999999999994"/>
    <n v="0"/>
    <n v="-0.12023200000000001"/>
    <n v="16.680299999999999"/>
    <n v="-5.5794800000000002"/>
    <n v="8.2285000000000002E-5"/>
    <n v="4249.59"/>
    <n v="265.36"/>
    <n v="51.1"/>
    <n v="0"/>
    <n v="0.60716400000000004"/>
    <n v="16.9343"/>
    <n v="0.69957000000000003"/>
    <n v="6.1931800000000002E-5"/>
    <n v="3041.13"/>
    <n v="269.80900000000003"/>
    <n v="19.100000000000001"/>
    <n v="0"/>
    <n v="0.150254"/>
    <n v="12.0587"/>
    <n v="0.14502899999999999"/>
    <n v="9.2321499999999994E-5"/>
    <n v="1482.72"/>
    <n v="277.12799999999999"/>
    <n v="63.3"/>
    <n v="0"/>
    <n v="-5.6872100000000002E-2"/>
    <n v="8.5495900000000002"/>
    <n v="2.5399600000000002"/>
    <n v="1.26885E-4"/>
    <n v="790.59100000000001"/>
    <n v="281.572"/>
    <n v="63.2"/>
    <n v="0"/>
    <n v="0.167299"/>
    <n v="1.81386"/>
    <n v="4.3803400000000003"/>
    <n v="-2.328E-6"/>
    <n v="569.53499999999997"/>
    <n v="283.13600000000002"/>
    <n v="61.6"/>
    <n v="0"/>
    <n v="0.25696799999999997"/>
    <n v="0.34498000000000001"/>
    <n v="5.19672"/>
    <n v="1.4599100000000001E-5"/>
    <n v="4"/>
    <n v="353.02800000000002"/>
    <n v="284.61700000000002"/>
    <n v="65.5"/>
    <n v="0"/>
    <n v="0.29210599999999998"/>
    <n v="-0.49914999999999998"/>
    <n v="5.5068599999999996"/>
    <n v="3.4028400000000001E-5"/>
    <n v="285.19099999999997"/>
    <n v="68.5"/>
    <n v="0"/>
    <n v="0.208287"/>
    <n v="-0.68916699999999997"/>
    <n v="4.7187299999999999"/>
    <n v="5.6570699999999997E-5"/>
    <n v="140.94200000000001"/>
    <n v="55.5794"/>
    <n v="281.5"/>
    <n v="0"/>
    <n v="13.2996"/>
    <x v="0"/>
    <n v="279.81900000000002"/>
    <n v="77.599999999999994"/>
    <n v="-0.38873000000000002"/>
    <n v="3.0790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3.5342"/>
    <n v="0"/>
    <n v="0.496033"/>
    <n v="0"/>
    <n v="0"/>
    <n v="5"/>
    <n v="0.7"/>
    <n v="24.6"/>
    <n v="100"/>
    <n v="105.006"/>
    <n v="2422.08"/>
    <n v="30.3"/>
    <n v="0"/>
    <n v="2"/>
  </r>
  <r>
    <x v="1"/>
    <n v="101654"/>
    <n v="24135"/>
    <n v="2.7098300000000002"/>
    <n v="11917.6"/>
    <n v="207.09399999999999"/>
    <n v="90"/>
    <n v="5.6"/>
    <n v="0.128332"/>
    <n v="27.480899999999998"/>
    <n v="-24.203399999999998"/>
    <n v="9.4807899999999997E-5"/>
    <n v="9323.66"/>
    <n v="230.19399999999999"/>
    <n v="99.4"/>
    <n v="85.2"/>
    <n v="0.56520700000000001"/>
    <n v="21.738299999999999"/>
    <n v="-19.661799999999999"/>
    <n v="4.4444699999999998E-5"/>
    <n v="7313.57"/>
    <n v="247.566"/>
    <n v="77.900000000000006"/>
    <n v="2.5"/>
    <n v="0.365676"/>
    <n v="19.656500000000001"/>
    <n v="-8.6982199999999992"/>
    <n v="2.54358E-6"/>
    <n v="5653.15"/>
    <n v="259.82900000000001"/>
    <n v="74"/>
    <n v="0.6"/>
    <n v="-0.25544099999999997"/>
    <n v="17.758099999999999"/>
    <n v="-7.0858600000000003"/>
    <n v="8.7563800000000003E-5"/>
    <n v="4247.22"/>
    <n v="266.56599999999997"/>
    <n v="72.900000000000006"/>
    <n v="2.2000000000000002"/>
    <n v="2.5271499999999999E-2"/>
    <n v="17.244700000000002"/>
    <n v="0.62004099999999995"/>
    <n v="1.1291299999999999E-4"/>
    <n v="3038.2"/>
    <n v="269.45"/>
    <n v="30.1"/>
    <n v="0"/>
    <n v="-0.13444300000000001"/>
    <n v="13.1938"/>
    <n v="-0.57643800000000001"/>
    <n v="1.8216700000000001E-5"/>
    <n v="1480.15"/>
    <n v="277.81599999999997"/>
    <n v="56"/>
    <n v="0"/>
    <n v="-2.8978500000000001E-2"/>
    <n v="6.3185500000000001"/>
    <n v="0.68224399999999996"/>
    <n v="1.63657E-4"/>
    <n v="787.49"/>
    <n v="281.76600000000002"/>
    <n v="63.1"/>
    <n v="0"/>
    <n v="7.40088E-2"/>
    <n v="1.26616"/>
    <n v="3.5601799999999999"/>
    <n v="5.1827499999999998E-5"/>
    <n v="566.32399999999996"/>
    <n v="283.08300000000003"/>
    <n v="72.599999999999994"/>
    <n v="0"/>
    <n v="0.15862000000000001"/>
    <n v="5.3684099999999998E-2"/>
    <n v="4.1842600000000001"/>
    <n v="1.1777099999999999E-4"/>
    <n v="3"/>
    <n v="349.69299999999998"/>
    <n v="284.59300000000002"/>
    <n v="77.5"/>
    <n v="0"/>
    <n v="0.20743800000000001"/>
    <n v="-0.75776399999999999"/>
    <n v="4.5507900000000001"/>
    <n v="1.27224E-4"/>
    <n v="285.42099999999999"/>
    <n v="77.5"/>
    <n v="0"/>
    <n v="0.14416399999999999"/>
    <n v="-0.53980700000000004"/>
    <n v="3.86185"/>
    <n v="1.13564E-4"/>
    <n v="137.43600000000001"/>
    <n v="55.5794"/>
    <n v="281.69400000000002"/>
    <n v="0"/>
    <n v="-1.5242100000000001"/>
    <x v="1"/>
    <n v="281.68200000000002"/>
    <n v="86.3"/>
    <n v="-6.1774900000000001E-2"/>
    <n v="2.61792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3.1165"/>
    <n v="0"/>
    <n v="0.20666499999999999"/>
    <n v="0"/>
    <n v="0"/>
    <n v="38.799999999999997"/>
    <n v="7"/>
    <n v="95"/>
    <n v="88.7"/>
    <n v="76.720200000000006"/>
    <n v="2378.4"/>
    <n v="30.8"/>
    <n v="0"/>
    <n v="3"/>
  </r>
  <r>
    <x v="2"/>
    <n v="101588"/>
    <n v="24135"/>
    <n v="7.2010300000000003"/>
    <n v="11924.5"/>
    <n v="207.67400000000001"/>
    <n v="100"/>
    <n v="100"/>
    <n v="-2.8916000000000001E-2"/>
    <n v="37.834000000000003"/>
    <n v="-25.418099999999999"/>
    <n v="4.3682700000000001E-5"/>
    <n v="9329.0499999999993"/>
    <n v="230.536"/>
    <n v="100"/>
    <n v="100"/>
    <n v="0.11065"/>
    <n v="28.099799999999998"/>
    <n v="-12.2073"/>
    <n v="5.42758E-5"/>
    <n v="7316.94"/>
    <n v="246.97800000000001"/>
    <n v="94.5"/>
    <n v="29.7"/>
    <n v="0.34683199999999997"/>
    <n v="20.620799999999999"/>
    <n v="-6.8599300000000003"/>
    <n v="1.1917399999999999E-4"/>
    <n v="5661.4"/>
    <n v="259.61700000000002"/>
    <n v="60.7"/>
    <n v="0"/>
    <n v="-8.2128900000000005E-2"/>
    <n v="20.598800000000001"/>
    <n v="-10.4274"/>
    <n v="7.8000899999999994E-5"/>
    <n v="4256.8100000000004"/>
    <n v="266.12599999999998"/>
    <n v="82.6"/>
    <n v="5"/>
    <n v="-0.33798"/>
    <n v="16.347200000000001"/>
    <n v="-8.1455500000000001"/>
    <n v="1.2040399999999999E-4"/>
    <n v="3042.98"/>
    <n v="271.21899999999999"/>
    <n v="71.2"/>
    <n v="0.4"/>
    <n v="0.30127700000000002"/>
    <n v="14.995100000000001"/>
    <n v="-6.7343900000000003"/>
    <n v="1.5576199999999999E-4"/>
    <n v="1478.41"/>
    <n v="279.25700000000001"/>
    <n v="38.4"/>
    <n v="0"/>
    <n v="5.0131799999999997E-2"/>
    <n v="5.2651300000000001"/>
    <n v="-0.27313999999999999"/>
    <n v="1.5562099999999999E-4"/>
    <n v="782.36900000000003"/>
    <n v="281.40899999999999"/>
    <n v="67"/>
    <n v="0"/>
    <n v="0.57003099999999995"/>
    <n v="6.0144000000000002"/>
    <n v="4.8960499999999998"/>
    <n v="4.42478E-5"/>
    <n v="561.55700000000002"/>
    <n v="282.71100000000001"/>
    <n v="73.2"/>
    <n v="0"/>
    <n v="0.58780699999999997"/>
    <n v="7.0033399999999997"/>
    <n v="4.9347500000000002"/>
    <n v="-4.13643E-5"/>
    <n v="3"/>
    <n v="345.14299999999997"/>
    <n v="284.53899999999999"/>
    <n v="70.8"/>
    <n v="0"/>
    <n v="0.40761900000000001"/>
    <n v="6.0797600000000003"/>
    <n v="4.4092700000000002"/>
    <n v="-3.7840299999999998E-5"/>
    <n v="286.27499999999998"/>
    <n v="69.400000000000006"/>
    <n v="0"/>
    <n v="0.18859699999999999"/>
    <n v="4.1659899999999999"/>
    <n v="3.7080000000000002"/>
    <n v="7.3208000000000003E-6"/>
    <n v="132.79499999999999"/>
    <n v="55.5794"/>
    <n v="287.19600000000003"/>
    <n v="0"/>
    <n v="82.174400000000006"/>
    <x v="2"/>
    <n v="281.71699999999998"/>
    <n v="70.7"/>
    <n v="2.5252300000000001"/>
    <n v="2.73622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9900"/>
    <n v="11.550700000000001"/>
    <n v="0"/>
    <n v="-2.1093799999999999E-2"/>
    <n v="5"/>
    <n v="3.3"/>
    <n v="87.1"/>
    <n v="63.9"/>
    <n v="100"/>
    <n v="100"/>
    <n v="115.06"/>
    <n v="2503.04"/>
    <n v="61.7"/>
    <n v="0"/>
    <n v="4"/>
  </r>
  <r>
    <x v="3"/>
    <n v="101448"/>
    <n v="24135"/>
    <n v="6.5096499999999997"/>
    <n v="11910.6"/>
    <n v="208.11"/>
    <n v="100"/>
    <n v="99.8"/>
    <n v="-0.117449"/>
    <n v="43.493600000000001"/>
    <n v="-14.382999999999999"/>
    <n v="8.5741999999999993E-5"/>
    <n v="9310.84"/>
    <n v="230.50399999999999"/>
    <n v="82.2"/>
    <n v="9.6999999999999993"/>
    <n v="-0.55352000000000001"/>
    <n v="34.854100000000003"/>
    <n v="-10.0383"/>
    <n v="8.7435799999999994E-5"/>
    <n v="7304.25"/>
    <n v="246.67500000000001"/>
    <n v="44.9"/>
    <n v="0"/>
    <n v="-0.279057"/>
    <n v="28.255800000000001"/>
    <n v="-14.535500000000001"/>
    <n v="1.34509E-6"/>
    <n v="5651.52"/>
    <n v="258.548"/>
    <n v="41.2"/>
    <n v="0"/>
    <n v="0.201707"/>
    <n v="21.900500000000001"/>
    <n v="-13.4237"/>
    <n v="7.0975099999999997E-5"/>
    <n v="4246.8"/>
    <n v="265.226"/>
    <n v="82.4"/>
    <n v="4.4000000000000004"/>
    <n v="0.69784999999999997"/>
    <n v="18.620100000000001"/>
    <n v="-9.3926800000000004"/>
    <n v="7.6157799999999998E-5"/>
    <n v="3035.21"/>
    <n v="271.47000000000003"/>
    <n v="72.7"/>
    <n v="1.2"/>
    <n v="-3.7011700000000002E-3"/>
    <n v="15.114699999999999"/>
    <n v="-7.8402000000000003"/>
    <n v="1.37057E-4"/>
    <n v="1469.49"/>
    <n v="279.45299999999997"/>
    <n v="47.5"/>
    <n v="0"/>
    <n v="-0.459401"/>
    <n v="6.6787700000000001"/>
    <n v="2.03328"/>
    <n v="1.4975700000000001E-4"/>
    <n v="773.95699999999999"/>
    <n v="281.78699999999998"/>
    <n v="71.400000000000006"/>
    <n v="0"/>
    <n v="-4.7054699999999998E-2"/>
    <n v="4.3567600000000004"/>
    <n v="5.2806199999999999"/>
    <n v="-1.9130899999999999E-4"/>
    <n v="552.48800000000006"/>
    <n v="283.85199999999998"/>
    <n v="64.599999999999994"/>
    <n v="0"/>
    <n v="1.7207E-2"/>
    <n v="3.3683900000000002"/>
    <n v="5.1384499999999997"/>
    <n v="-2.2352299999999999E-4"/>
    <n v="4"/>
    <n v="335.16500000000002"/>
    <n v="285.93299999999999"/>
    <n v="58.1"/>
    <n v="0"/>
    <n v="3.6015600000000002E-2"/>
    <n v="2.8637199999999998"/>
    <n v="5.0536199999999996"/>
    <n v="-2.2297199999999999E-4"/>
    <n v="288.01499999999999"/>
    <n v="52.5"/>
    <n v="0"/>
    <n v="9.4883800000000004E-2"/>
    <n v="2.3600599999999998"/>
    <n v="4.7270899999999996"/>
    <n v="-1.94036E-4"/>
    <n v="121.82299999999999"/>
    <n v="55.5794"/>
    <n v="290.29399999999998"/>
    <n v="0"/>
    <n v="193.70599999999999"/>
    <x v="3"/>
    <n v="279.245"/>
    <n v="52.2"/>
    <n v="1.7697400000000001"/>
    <n v="3.88554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20700"/>
    <n v="11.1485"/>
    <n v="0"/>
    <n v="-4.9414100000000002E-2"/>
    <n v="5"/>
    <n v="4.2"/>
    <n v="5"/>
    <n v="41.1"/>
    <n v="100"/>
    <n v="100"/>
    <n v="154.39099999999999"/>
    <n v="2551.84"/>
    <n v="57.9"/>
    <n v="0"/>
    <n v="5"/>
  </r>
  <r>
    <x v="4"/>
    <n v="101402"/>
    <n v="24134.6"/>
    <n v="3.6033200000000001"/>
    <n v="11889.7"/>
    <n v="210.81800000000001"/>
    <n v="64.7"/>
    <n v="0"/>
    <n v="-0.112928"/>
    <n v="40.279499999999999"/>
    <n v="-11.6441"/>
    <n v="1.61161E-4"/>
    <n v="9295.91"/>
    <n v="228.93700000000001"/>
    <n v="99.7"/>
    <n v="81.2"/>
    <n v="-0.31111299999999997"/>
    <n v="32.0017"/>
    <n v="-9.1944300000000005"/>
    <n v="1.2180000000000001E-4"/>
    <n v="7295.66"/>
    <n v="246.28299999999999"/>
    <n v="67.599999999999994"/>
    <n v="0"/>
    <n v="-9.1245099999999996E-2"/>
    <n v="27.588999999999999"/>
    <n v="-8.8604500000000002"/>
    <n v="3.2612800000000001E-5"/>
    <n v="5646.48"/>
    <n v="258.154"/>
    <n v="56.1"/>
    <n v="0"/>
    <n v="2.2097700000000001E-2"/>
    <n v="24.479600000000001"/>
    <n v="-7.85745"/>
    <n v="1.9465699999999999E-5"/>
    <n v="4247.9799999999996"/>
    <n v="264.51799999999997"/>
    <n v="90"/>
    <n v="9.1"/>
    <n v="4.4630900000000001E-2"/>
    <n v="15.899699999999999"/>
    <n v="-7.8181500000000002"/>
    <n v="4.69578E-5"/>
    <n v="3035.16"/>
    <n v="272.81099999999998"/>
    <n v="68.400000000000006"/>
    <n v="0"/>
    <n v="0.226771"/>
    <n v="11.270799999999999"/>
    <n v="-5.3170200000000003"/>
    <n v="9.2359600000000003E-5"/>
    <n v="1466.1"/>
    <n v="279.63099999999997"/>
    <n v="56.9"/>
    <n v="0"/>
    <n v="-0.13714199999999999"/>
    <n v="7.8719299999999999"/>
    <n v="-0.89763400000000004"/>
    <n v="1.1051E-4"/>
    <n v="769.86099999999999"/>
    <n v="281.90600000000001"/>
    <n v="78.3"/>
    <n v="0"/>
    <n v="9.2520500000000006E-2"/>
    <n v="4.3158399999999997"/>
    <n v="3.2798699999999998"/>
    <n v="2.3799999999999999E-5"/>
    <n v="548.245"/>
    <n v="283.88499999999999"/>
    <n v="69.599999999999994"/>
    <n v="0"/>
    <n v="6.5964800000000004E-2"/>
    <n v="2.4750299999999998"/>
    <n v="3.5472600000000001"/>
    <n v="2.8235999999999999E-5"/>
    <n v="4"/>
    <n v="330.88600000000002"/>
    <n v="285.79599999999999"/>
    <n v="64"/>
    <n v="0"/>
    <n v="5.80723E-2"/>
    <n v="0.59232700000000005"/>
    <n v="3.9540099999999998"/>
    <n v="2.13762E-5"/>
    <n v="287.43700000000001"/>
    <n v="62"/>
    <n v="0"/>
    <n v="7.3072300000000007E-2"/>
    <n v="-0.939863"/>
    <n v="3.9118400000000002"/>
    <n v="6.3216600000000001E-5"/>
    <n v="117.648"/>
    <n v="55.5794"/>
    <n v="285.49900000000002"/>
    <n v="0"/>
    <n v="35.747"/>
    <x v="4"/>
    <n v="280.94900000000001"/>
    <n v="67"/>
    <n v="-0.95342300000000002"/>
    <n v="2.88694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0.1874"/>
    <n v="0"/>
    <n v="3.4472700000000002E-2"/>
    <n v="5"/>
    <n v="5"/>
    <n v="14.5"/>
    <n v="5.4"/>
    <n v="100"/>
    <n v="100"/>
    <n v="148.04"/>
    <n v="2969.28"/>
    <n v="67.900000000000006"/>
    <n v="0"/>
    <n v="6"/>
  </r>
  <r>
    <x v="5"/>
    <n v="101334"/>
    <n v="24135.3"/>
    <n v="5.8038499999999997"/>
    <n v="11877.8"/>
    <n v="211.81"/>
    <n v="45.8"/>
    <n v="0"/>
    <n v="8.7422899999999998E-2"/>
    <n v="38.892800000000001"/>
    <n v="-17.966000000000001"/>
    <n v="1.2564100000000001E-4"/>
    <n v="9278.4500000000007"/>
    <n v="227.857"/>
    <n v="76.2"/>
    <n v="2"/>
    <n v="2.95879E-2"/>
    <n v="31.2"/>
    <n v="-17.254899999999999"/>
    <n v="2.0873899999999999E-4"/>
    <n v="7287.6"/>
    <n v="244.958"/>
    <n v="91.4"/>
    <n v="9.3000000000000007"/>
    <n v="0.15016199999999999"/>
    <n v="29.838000000000001"/>
    <n v="-13.178900000000001"/>
    <n v="9.9873399999999998E-5"/>
    <n v="5644.38"/>
    <n v="257.11700000000002"/>
    <n v="75.7"/>
    <n v="0"/>
    <n v="0.30316599999999999"/>
    <n v="23.072399999999998"/>
    <n v="-4.1196000000000002"/>
    <n v="9.4974299999999996E-5"/>
    <n v="4247.47"/>
    <n v="264.88"/>
    <n v="68.8"/>
    <n v="2.1"/>
    <n v="9.50352E-2"/>
    <n v="14.849600000000001"/>
    <n v="-5.3631099999999998"/>
    <n v="9.1117800000000004E-5"/>
    <n v="3033.85"/>
    <n v="272.49"/>
    <n v="73.8"/>
    <n v="1"/>
    <n v="3.6392599999999997E-2"/>
    <n v="7.3809199999999997"/>
    <n v="-2.04657"/>
    <n v="1.81113E-4"/>
    <n v="1462.04"/>
    <n v="279.87900000000002"/>
    <n v="62.6"/>
    <n v="0"/>
    <n v="0.13952800000000001"/>
    <n v="4.1455399999999996"/>
    <n v="-1.40865"/>
    <n v="5.7217499999999999E-5"/>
    <n v="763.31399999999996"/>
    <n v="282.31400000000002"/>
    <n v="83.7"/>
    <n v="0"/>
    <n v="3.9721699999999999E-2"/>
    <n v="5.4274899999999997"/>
    <n v="4.5185500000000003"/>
    <n v="9.9083E-5"/>
    <n v="541.51700000000005"/>
    <n v="283.81799999999998"/>
    <n v="77.7"/>
    <n v="0"/>
    <n v="0.20317399999999999"/>
    <n v="2.9062700000000001"/>
    <n v="5.6606899999999998"/>
    <n v="1.70837E-5"/>
    <n v="3"/>
    <n v="324.16300000000001"/>
    <n v="285.74799999999999"/>
    <n v="64.400000000000006"/>
    <n v="0"/>
    <n v="0.29541000000000001"/>
    <n v="0.188059"/>
    <n v="6.0280899999999997"/>
    <n v="3.7668099999999999E-5"/>
    <n v="286.16199999999998"/>
    <n v="66.2"/>
    <n v="0"/>
    <n v="0.18540999999999999"/>
    <n v="-1.5689299999999999"/>
    <n v="5.6036700000000002"/>
    <n v="8.7426800000000001E-5"/>
    <n v="111.238"/>
    <n v="55.5794"/>
    <n v="283.565"/>
    <n v="0"/>
    <n v="33.351100000000002"/>
    <x v="5"/>
    <n v="280.53500000000003"/>
    <n v="73.5"/>
    <n v="-1.30141"/>
    <n v="3.97071"/>
    <n v="-50"/>
    <n v="0"/>
    <n v="0"/>
    <n v="0"/>
    <n v="0"/>
    <n v="0"/>
    <n v="0"/>
    <n v="0"/>
    <n v="0"/>
    <n v="0"/>
    <n v="0"/>
    <n v="0"/>
    <n v="0"/>
    <n v="0"/>
    <n v="0"/>
    <n v="0"/>
    <n v="0"/>
    <n v="12450"/>
    <n v="10.6122"/>
    <n v="0"/>
    <n v="-3.0468800000000001E-2"/>
    <n v="5"/>
    <n v="5"/>
    <n v="96.5"/>
    <n v="13"/>
    <n v="99.9"/>
    <n v="99.2"/>
    <n v="97.410300000000007"/>
    <n v="2917.28"/>
    <n v="71.900000000000006"/>
    <n v="0"/>
    <n v="7"/>
  </r>
  <r>
    <x v="6"/>
    <n v="101352"/>
    <n v="24134.6"/>
    <n v="4.22241"/>
    <n v="11880.4"/>
    <n v="210.18700000000001"/>
    <n v="81.099999999999994"/>
    <n v="3.9"/>
    <n v="0.111913"/>
    <n v="41.750500000000002"/>
    <n v="-18.4374"/>
    <n v="2.9250900000000001E-5"/>
    <n v="9279.92"/>
    <n v="230.06200000000001"/>
    <n v="92.8"/>
    <n v="10.7"/>
    <n v="-0.25648799999999999"/>
    <n v="43.163800000000002"/>
    <n v="-29.2606"/>
    <n v="8.9348300000000006E-5"/>
    <n v="7284.67"/>
    <n v="244.38900000000001"/>
    <n v="82"/>
    <n v="2.5"/>
    <n v="0.45888699999999999"/>
    <n v="28.46"/>
    <n v="-10.7631"/>
    <n v="7.9885899999999994E-5"/>
    <n v="5645.6"/>
    <n v="257.03699999999998"/>
    <n v="80.099999999999994"/>
    <n v="2.2999999999999998"/>
    <n v="0.73731999999999998"/>
    <n v="22.366"/>
    <n v="-6.3221499999999997"/>
    <n v="4.7163100000000003E-5"/>
    <n v="4248.8900000000003"/>
    <n v="265.464"/>
    <n v="44.8"/>
    <n v="0"/>
    <n v="0.56272999999999995"/>
    <n v="16.8353"/>
    <n v="-3.7267800000000002"/>
    <n v="8.7839799999999999E-5"/>
    <n v="3034.45"/>
    <n v="272.42200000000003"/>
    <n v="69.400000000000006"/>
    <n v="0"/>
    <n v="0.129473"/>
    <n v="10.2037"/>
    <n v="-0.32275399999999999"/>
    <n v="1.11671E-4"/>
    <n v="1463.68"/>
    <n v="279.61500000000001"/>
    <n v="62.1"/>
    <n v="0"/>
    <n v="-0.18110499999999999"/>
    <n v="2.9409100000000001"/>
    <n v="1.7774700000000001"/>
    <n v="1.6216599999999999E-4"/>
    <n v="765.74699999999996"/>
    <n v="282.81099999999998"/>
    <n v="72.5"/>
    <n v="0"/>
    <n v="-0.17868400000000001"/>
    <n v="6.7505300000000004"/>
    <n v="2.64628"/>
    <n v="1.5739699999999999E-6"/>
    <n v="543.63800000000003"/>
    <n v="284.19900000000001"/>
    <n v="73.599999999999994"/>
    <n v="0"/>
    <n v="-9.8007300000000006E-2"/>
    <n v="4.2049399999999997"/>
    <n v="2.4724200000000001"/>
    <n v="-1.17639E-4"/>
    <n v="3"/>
    <n v="326.072"/>
    <n v="285.83699999999999"/>
    <n v="70.400000000000006"/>
    <n v="0"/>
    <n v="8.9706099999999997E-2"/>
    <n v="0.59240499999999996"/>
    <n v="2.7275499999999999"/>
    <n v="-4.4118500000000001E-5"/>
    <n v="286.45800000000003"/>
    <n v="71"/>
    <n v="0"/>
    <n v="0.113706"/>
    <n v="-2.7191700000000001"/>
    <n v="3.64114"/>
    <n v="7.9705399999999998E-5"/>
    <n v="112.92"/>
    <n v="55.5794"/>
    <n v="283.21699999999998"/>
    <n v="0"/>
    <n v="18.211300000000001"/>
    <x v="6"/>
    <n v="281.464"/>
    <n v="78.099999999999994"/>
    <n v="-2.0753200000000001"/>
    <n v="2.7468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9.5303599999999999"/>
    <n v="0"/>
    <n v="-0.33844000000000002"/>
    <n v="0"/>
    <n v="5"/>
    <n v="4.9000000000000004"/>
    <n v="10.9"/>
    <n v="100"/>
    <n v="100"/>
    <n v="92.704800000000006"/>
    <n v="2875.84"/>
    <n v="68.5"/>
    <n v="0"/>
    <n v="8"/>
  </r>
  <r>
    <x v="7"/>
    <n v="101264"/>
    <n v="24134.799999999999"/>
    <n v="5.1038899999999998"/>
    <n v="11882.1"/>
    <n v="209.02099999999999"/>
    <n v="96.4"/>
    <n v="24"/>
    <n v="2.16055E-2"/>
    <n v="47.795099999999998"/>
    <n v="-17.283300000000001"/>
    <n v="6.3862700000000001E-5"/>
    <n v="9278.02"/>
    <n v="230.02799999999999"/>
    <n v="72.5"/>
    <n v="0.9"/>
    <n v="-0.20017399999999999"/>
    <n v="40.5413"/>
    <n v="-20.114599999999999"/>
    <n v="3.4063499999999997E-5"/>
    <n v="7273.89"/>
    <n v="245.36500000000001"/>
    <n v="59.2"/>
    <n v="0"/>
    <n v="-0.400729"/>
    <n v="34.536499999999997"/>
    <n v="-17.4467"/>
    <n v="4.1557300000000003E-5"/>
    <n v="5634.1"/>
    <n v="256.79599999999999"/>
    <n v="57.5"/>
    <n v="0"/>
    <n v="-0.26963500000000001"/>
    <n v="23.8506"/>
    <n v="-6.17753"/>
    <n v="8.4894200000000005E-5"/>
    <n v="4239.59"/>
    <n v="264.63799999999998"/>
    <n v="62.5"/>
    <n v="0"/>
    <n v="-0.42080699999999999"/>
    <n v="15.876099999999999"/>
    <n v="-2.7039499999999999"/>
    <n v="6.0751000000000002E-5"/>
    <n v="3027.33"/>
    <n v="272.14"/>
    <n v="64.8"/>
    <n v="0"/>
    <n v="-0.41042600000000001"/>
    <n v="11.0444"/>
    <n v="-2.0999599999999998"/>
    <n v="6.04287E-5"/>
    <n v="1455.11"/>
    <n v="279.78199999999998"/>
    <n v="57.5"/>
    <n v="0"/>
    <n v="-0.13198699999999999"/>
    <n v="2.9222800000000002"/>
    <n v="3.1578400000000002"/>
    <n v="8.0398300000000006E-5"/>
    <n v="758.38400000000001"/>
    <n v="282.291"/>
    <n v="75.8"/>
    <n v="0"/>
    <n v="4.9847700000000002E-2"/>
    <n v="3.5289899999999998"/>
    <n v="4.26248"/>
    <n v="-4.6559600000000001E-5"/>
    <n v="536.476"/>
    <n v="284.18900000000002"/>
    <n v="71.5"/>
    <n v="0"/>
    <n v="6.9755899999999996E-2"/>
    <n v="0.93310499999999996"/>
    <n v="3.9364599999999998"/>
    <n v="-5.3514699999999998E-5"/>
    <n v="3"/>
    <n v="318.84699999999998"/>
    <n v="286.02"/>
    <n v="71.400000000000006"/>
    <n v="0"/>
    <n v="0.112068"/>
    <n v="-1.49587"/>
    <n v="4.2829199999999998"/>
    <n v="6.77893E-6"/>
    <n v="286.17700000000002"/>
    <n v="84.5"/>
    <n v="0"/>
    <n v="9.67031E-2"/>
    <n v="-2.4958300000000002"/>
    <n v="4.5182700000000002"/>
    <n v="1.61483E-4"/>
    <n v="105.60899999999999"/>
    <n v="55.5794"/>
    <n v="283.05099999999999"/>
    <n v="0"/>
    <n v="-10.5099"/>
    <x v="7"/>
    <n v="283.50099999999998"/>
    <n v="90.5"/>
    <n v="-1.6120399999999999"/>
    <n v="3.26299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7.4279000000000002"/>
    <n v="0"/>
    <n v="-4.5898400000000004E-3"/>
    <n v="0"/>
    <n v="2.5"/>
    <n v="5"/>
    <n v="8.6999999999999993"/>
    <n v="64.900000000000006"/>
    <n v="83.2"/>
    <n v="103.59099999999999"/>
    <n v="2846.08"/>
    <n v="64.3"/>
    <n v="0"/>
    <n v="9"/>
  </r>
  <r>
    <x v="8"/>
    <n v="101184"/>
    <n v="24135.1"/>
    <n v="3.3189000000000002"/>
    <n v="11878.1"/>
    <n v="209.971"/>
    <n v="80.2"/>
    <n v="5"/>
    <n v="9.2598600000000003E-2"/>
    <n v="46.215000000000003"/>
    <n v="-14.3931"/>
    <n v="3.2267900000000003E-5"/>
    <n v="9270.1200000000008"/>
    <n v="230.75"/>
    <n v="59.8"/>
    <n v="0"/>
    <n v="0.27527400000000002"/>
    <n v="39.460500000000003"/>
    <n v="-15.600099999999999"/>
    <n v="1.14115E-4"/>
    <n v="7263.65"/>
    <n v="245.44399999999999"/>
    <n v="79.400000000000006"/>
    <n v="2.5"/>
    <n v="0.60316599999999998"/>
    <n v="34.557499999999997"/>
    <n v="-9.85731"/>
    <n v="2.12076E-5"/>
    <n v="5621.54"/>
    <n v="256.58999999999997"/>
    <n v="30.9"/>
    <n v="0"/>
    <n v="0.200127"/>
    <n v="22.235900000000001"/>
    <n v="-7.1591699999999996"/>
    <n v="1.09107E-4"/>
    <n v="4229.83"/>
    <n v="264.14299999999997"/>
    <n v="89"/>
    <n v="5"/>
    <n v="5.5837900000000003E-2"/>
    <n v="14.885899999999999"/>
    <n v="-3.4748299999999999"/>
    <n v="1.2271299999999999E-4"/>
    <n v="3021.34"/>
    <n v="270.70800000000003"/>
    <n v="73.3"/>
    <n v="0.1"/>
    <n v="-5.26924E-2"/>
    <n v="10.895899999999999"/>
    <n v="-1.5680499999999999"/>
    <n v="2.4190200000000001E-5"/>
    <n v="1451.33"/>
    <n v="280.21499999999997"/>
    <n v="68.099999999999994"/>
    <n v="0"/>
    <n v="-0.24199499999999999"/>
    <n v="6.8150500000000003"/>
    <n v="-1.6741999999999999"/>
    <n v="1.7545700000000001E-4"/>
    <n v="752.17600000000004"/>
    <n v="282.63499999999999"/>
    <n v="80.099999999999994"/>
    <n v="0"/>
    <n v="8.0906699999999998E-2"/>
    <n v="6.4249900000000002"/>
    <n v="4.3837299999999999"/>
    <n v="-4.3593699999999997E-6"/>
    <n v="530.08100000000002"/>
    <n v="284.36599999999999"/>
    <n v="69.400000000000006"/>
    <n v="0"/>
    <n v="0.223658"/>
    <n v="2.7561499999999999"/>
    <n v="4.6328699999999996"/>
    <n v="1.20386E-6"/>
    <n v="4"/>
    <n v="312.327"/>
    <n v="286.286"/>
    <n v="63.6"/>
    <n v="0"/>
    <n v="0.260268"/>
    <n v="0.31075700000000001"/>
    <n v="4.5863699999999996"/>
    <n v="1.92809E-5"/>
    <n v="286.358"/>
    <n v="75.2"/>
    <n v="0"/>
    <n v="0.13844600000000001"/>
    <n v="-0.44046400000000002"/>
    <n v="3.9613299999999998"/>
    <n v="7.5438099999999999E-5"/>
    <n v="98.996600000000001"/>
    <n v="55.5794"/>
    <n v="282.45999999999998"/>
    <n v="0"/>
    <n v="-0.856321"/>
    <x v="8"/>
    <n v="282.35700000000003"/>
    <n v="84.4"/>
    <n v="-0.34066400000000002"/>
    <n v="3.24797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8.1590399999999992"/>
    <n v="0"/>
    <n v="7.4096700000000001E-2"/>
    <n v="5"/>
    <n v="0"/>
    <n v="5"/>
    <n v="5"/>
    <n v="20.399999999999999"/>
    <n v="40.5"/>
    <n v="113.117"/>
    <n v="2585.7600000000002"/>
    <n v="71.8"/>
    <n v="0"/>
    <n v="10"/>
  </r>
  <r>
    <x v="9"/>
    <n v="101213"/>
    <n v="24135"/>
    <n v="4.3171099999999996"/>
    <n v="11876.2"/>
    <n v="211.012"/>
    <n v="59.1"/>
    <n v="0"/>
    <n v="-2.4864299999999999E-2"/>
    <n v="42.9636"/>
    <n v="-11.5693"/>
    <n v="3.4805899999999998E-5"/>
    <n v="9266.77"/>
    <n v="230.607"/>
    <n v="51.1"/>
    <n v="0"/>
    <n v="0.14635100000000001"/>
    <n v="43.8566"/>
    <n v="-11.5769"/>
    <n v="1.4737600000000001E-4"/>
    <n v="7261.31"/>
    <n v="245.489"/>
    <n v="48.4"/>
    <n v="0"/>
    <n v="0.15754299999999999"/>
    <n v="33.073999999999998"/>
    <n v="-11.8757"/>
    <n v="5.50052E-5"/>
    <n v="5621.03"/>
    <n v="255.87"/>
    <n v="31"/>
    <n v="0"/>
    <n v="0.22989299999999999"/>
    <n v="21.659099999999999"/>
    <n v="-8.8792600000000004"/>
    <n v="1.00791E-4"/>
    <n v="4231.76"/>
    <n v="263.65699999999998"/>
    <n v="66.3"/>
    <n v="2.4"/>
    <n v="0.108915"/>
    <n v="16.584499999999998"/>
    <n v="-8.5272900000000007"/>
    <n v="9.9110000000000005E-5"/>
    <n v="3022.96"/>
    <n v="271.74"/>
    <n v="41.4"/>
    <n v="0"/>
    <n v="0.20465"/>
    <n v="11.7766"/>
    <n v="-4.7607200000000001"/>
    <n v="8.1659399999999999E-5"/>
    <n v="1454.52"/>
    <n v="280.28899999999999"/>
    <n v="71.8"/>
    <n v="0"/>
    <n v="-0.29255199999999998"/>
    <n v="7.9528400000000001"/>
    <n v="-0.473547"/>
    <n v="1.0971699999999999E-4"/>
    <n v="755.01599999999996"/>
    <n v="283.12200000000001"/>
    <n v="73.599999999999994"/>
    <n v="0"/>
    <n v="-0.17011499999999999"/>
    <n v="6.5528399999999998"/>
    <n v="4.9077299999999999"/>
    <n v="-2.3192000000000001E-5"/>
    <n v="532.47400000000005"/>
    <n v="285.01100000000002"/>
    <n v="62.6"/>
    <n v="0"/>
    <n v="-5.1634800000000002E-2"/>
    <n v="3.5101599999999999"/>
    <n v="5.5574500000000002"/>
    <n v="-4.6882599999999997E-5"/>
    <n v="4"/>
    <n v="314.404"/>
    <n v="286.46499999999997"/>
    <n v="61.2"/>
    <n v="0"/>
    <n v="7.1824200000000005E-2"/>
    <n v="0.50296399999999997"/>
    <n v="5.7914500000000002"/>
    <n v="-3.34351E-7"/>
    <n v="286.00799999999998"/>
    <n v="72.8"/>
    <n v="0"/>
    <n v="0.130824"/>
    <n v="-0.41406999999999999"/>
    <n v="4.66411"/>
    <n v="7.8936400000000005E-5"/>
    <n v="101.194"/>
    <n v="55.5794"/>
    <n v="282.08"/>
    <n v="0"/>
    <n v="7.5605500000000001"/>
    <x v="9"/>
    <n v="281.36599999999999"/>
    <n v="80.8"/>
    <n v="-0.28417500000000001"/>
    <n v="3.553589999999999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8.6488099999999992"/>
    <n v="0"/>
    <n v="0.271729"/>
    <n v="0"/>
    <n v="1.7"/>
    <n v="5"/>
    <n v="5.2"/>
    <n v="0"/>
    <n v="25.4"/>
    <n v="169.31800000000001"/>
    <n v="2575.1999999999998"/>
    <n v="48.6"/>
    <n v="0"/>
    <n v="11"/>
  </r>
  <r>
    <x v="10"/>
    <n v="101308"/>
    <n v="24134.7"/>
    <n v="5.1035199999999996"/>
    <n v="11863.6"/>
    <n v="212.06700000000001"/>
    <n v="44.4"/>
    <n v="0"/>
    <n v="4.56084E-2"/>
    <n v="45.11"/>
    <n v="-7.6030199999999999"/>
    <n v="9.1260899999999999E-5"/>
    <n v="9257.0499999999993"/>
    <n v="230.03899999999999"/>
    <n v="44.9"/>
    <n v="0"/>
    <n v="0.23581099999999999"/>
    <n v="49.248399999999997"/>
    <n v="-8.27501"/>
    <n v="1.8599600000000001E-4"/>
    <n v="7257.04"/>
    <n v="244.499"/>
    <n v="71.3"/>
    <n v="0"/>
    <n v="5.29629E-2"/>
    <n v="36.022300000000001"/>
    <n v="-7.5449700000000002"/>
    <n v="5.4383499999999999E-5"/>
    <n v="5627.27"/>
    <n v="254.1"/>
    <n v="41.8"/>
    <n v="0"/>
    <n v="8.7488300000000005E-2"/>
    <n v="21.391200000000001"/>
    <n v="-6.3132000000000001"/>
    <n v="5.0506500000000002E-5"/>
    <n v="4245.32"/>
    <n v="264.20400000000001"/>
    <n v="8.3000000000000007"/>
    <n v="0"/>
    <n v="-9.7589899999999993E-2"/>
    <n v="14.0481"/>
    <n v="-8.0710899999999999"/>
    <n v="6.3041500000000003E-5"/>
    <n v="3034.08"/>
    <n v="272.00400000000002"/>
    <n v="31"/>
    <n v="0"/>
    <n v="0.16375200000000001"/>
    <n v="12.3354"/>
    <n v="-4.2249800000000004"/>
    <n v="1.01556E-4"/>
    <n v="1465.52"/>
    <n v="280.48099999999999"/>
    <n v="54.1"/>
    <n v="0"/>
    <n v="-0.154027"/>
    <n v="5.7764300000000004"/>
    <n v="-3.7858999999999998"/>
    <n v="1.5883499999999999E-4"/>
    <n v="764.47199999999998"/>
    <n v="283.54199999999997"/>
    <n v="74.400000000000006"/>
    <n v="0"/>
    <n v="-0.132635"/>
    <n v="5.46732"/>
    <n v="2.5096099999999999"/>
    <n v="1.4018900000000001E-4"/>
    <n v="541.83799999999997"/>
    <n v="284.863"/>
    <n v="67.900000000000006"/>
    <n v="0"/>
    <n v="8.4892600000000002E-3"/>
    <n v="3.7547299999999999"/>
    <n v="4.3299399999999997"/>
    <n v="1.1980399999999999E-4"/>
    <n v="4"/>
    <n v="323.88499999999999"/>
    <n v="286.24799999999999"/>
    <n v="67.400000000000006"/>
    <n v="0"/>
    <n v="5.1253199999999999E-2"/>
    <n v="1.6205099999999999"/>
    <n v="4.9330999999999996"/>
    <n v="9.9960700000000007E-5"/>
    <n v="288.20999999999998"/>
    <n v="62.2"/>
    <n v="0"/>
    <n v="0.116253"/>
    <n v="0.87620399999999998"/>
    <n v="4.6243499999999997"/>
    <n v="9.4635600000000006E-5"/>
    <n v="110.251"/>
    <n v="55.5794"/>
    <n v="290.88200000000001"/>
    <n v="0"/>
    <n v="163.47999999999999"/>
    <x v="10"/>
    <n v="281.73200000000003"/>
    <n v="61.5"/>
    <n v="0.55153099999999999"/>
    <n v="3.81284"/>
    <n v="-50"/>
    <n v="0"/>
    <n v="0"/>
    <n v="0"/>
    <n v="0"/>
    <n v="0"/>
    <n v="0"/>
    <n v="0"/>
    <n v="0"/>
    <n v="0"/>
    <n v="0"/>
    <n v="0"/>
    <n v="0"/>
    <n v="0"/>
    <n v="0"/>
    <n v="0"/>
    <n v="0"/>
    <n v="9900"/>
    <n v="4.5259499999999999"/>
    <n v="0"/>
    <n v="-1.4648400000000001E-2"/>
    <n v="0"/>
    <n v="0"/>
    <n v="4.7"/>
    <n v="1.7"/>
    <n v="5"/>
    <n v="1.7"/>
    <n v="111.50700000000001"/>
    <n v="2762.56"/>
    <n v="47.9"/>
    <n v="0"/>
    <n v="12"/>
  </r>
  <r>
    <x v="11"/>
    <n v="101175"/>
    <n v="24135"/>
    <n v="3.4297"/>
    <n v="11841.4"/>
    <n v="212.30500000000001"/>
    <n v="48.4"/>
    <n v="0"/>
    <n v="-9.2627899999999999E-2"/>
    <n v="47.605200000000004"/>
    <n v="-5.5436199999999998"/>
    <n v="1.01328E-4"/>
    <n v="9236.7000000000007"/>
    <n v="229.32499999999999"/>
    <n v="79.7"/>
    <n v="4.3"/>
    <n v="-0.48147899999999999"/>
    <n v="52.427199999999999"/>
    <n v="-8.0019100000000005"/>
    <n v="3.0989499999999999E-5"/>
    <n v="7239.62"/>
    <n v="244.268"/>
    <n v="78.3"/>
    <n v="0.1"/>
    <n v="-0.26314799999999999"/>
    <n v="38.412100000000002"/>
    <n v="-7.3549499999999997"/>
    <n v="7.2430799999999998E-5"/>
    <n v="5616.45"/>
    <n v="252.91"/>
    <n v="34"/>
    <n v="0"/>
    <n v="-0.14688899999999999"/>
    <n v="22.645900000000001"/>
    <n v="-6.6793500000000003"/>
    <n v="4.9135699999999998E-5"/>
    <n v="4238.47"/>
    <n v="263.58600000000001"/>
    <n v="15.4"/>
    <n v="0"/>
    <n v="-0.19176599999999999"/>
    <n v="17.942499999999999"/>
    <n v="-8.9051100000000005"/>
    <n v="8.8536999999999996E-5"/>
    <n v="3026.52"/>
    <n v="273.09300000000002"/>
    <n v="8.6"/>
    <n v="0"/>
    <n v="0.10866199999999999"/>
    <n v="16.043500000000002"/>
    <n v="-4.0395300000000001"/>
    <n v="4.49091E-5"/>
    <n v="1457.17"/>
    <n v="279.971"/>
    <n v="66"/>
    <n v="0"/>
    <n v="-0.40365800000000002"/>
    <n v="4.8843899999999998"/>
    <n v="-1.31297"/>
    <n v="9.5369499999999996E-5"/>
    <n v="756.197"/>
    <n v="283.87799999999999"/>
    <n v="76.8"/>
    <n v="0"/>
    <n v="-0.26535700000000001"/>
    <n v="3.67055"/>
    <n v="2.6875E-2"/>
    <n v="2.38698E-4"/>
    <n v="533.11"/>
    <n v="285.505"/>
    <n v="75.099999999999994"/>
    <n v="0"/>
    <n v="-0.18195500000000001"/>
    <n v="3.2825700000000002"/>
    <n v="1.0525100000000001"/>
    <n v="1.7085599999999999E-4"/>
    <n v="3"/>
    <n v="314.36"/>
    <n v="287.553"/>
    <n v="67.900000000000006"/>
    <n v="0"/>
    <n v="-9.52427E-2"/>
    <n v="3.4341200000000001"/>
    <n v="1.3593599999999999"/>
    <n v="1.5953399999999999E-4"/>
    <n v="289.726"/>
    <n v="61.2"/>
    <n v="0"/>
    <n v="3.5122100000000003E-2"/>
    <n v="3.4058999999999999"/>
    <n v="1.4395"/>
    <n v="1.3971E-4"/>
    <n v="99.560299999999998"/>
    <n v="55.5794"/>
    <n v="294.03899999999999"/>
    <n v="0"/>
    <n v="208.185"/>
    <x v="11"/>
    <n v="282.851"/>
    <n v="59.5"/>
    <n v="3.09938"/>
    <n v="1.33509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20700"/>
    <n v="1.38741"/>
    <n v="0"/>
    <n v="-0.60722699999999996"/>
    <n v="0"/>
    <n v="0"/>
    <n v="5"/>
    <n v="0.9"/>
    <n v="5"/>
    <n v="3.5"/>
    <n v="116.498"/>
    <n v="3013.6"/>
    <n v="8.9"/>
    <n v="0"/>
    <n v="13"/>
  </r>
  <r>
    <x v="12"/>
    <n v="101213"/>
    <n v="24135.1"/>
    <n v="1.71014"/>
    <n v="11828.9"/>
    <n v="213.70500000000001"/>
    <n v="32.1"/>
    <n v="0"/>
    <n v="0.16519200000000001"/>
    <n v="47.393099999999997"/>
    <n v="-4.2685700000000004"/>
    <n v="7.4778900000000003E-5"/>
    <n v="9224.0400000000009"/>
    <n v="228.745"/>
    <n v="86.3"/>
    <n v="5.4"/>
    <n v="0.37473000000000001"/>
    <n v="50.017899999999997"/>
    <n v="-6.9036400000000002"/>
    <n v="7.2472900000000002E-5"/>
    <n v="7237.15"/>
    <n v="242.274"/>
    <n v="100"/>
    <n v="90.5"/>
    <n v="-4.55488E-2"/>
    <n v="34.993600000000001"/>
    <n v="-7.8843399999999999"/>
    <n v="1.6407999999999999E-4"/>
    <n v="5620.98"/>
    <n v="253.279"/>
    <n v="18.2"/>
    <n v="0"/>
    <n v="-8.71836E-2"/>
    <n v="21.507300000000001"/>
    <n v="-10.163"/>
    <n v="1.7384900000000001E-4"/>
    <n v="4241.2"/>
    <n v="263.55900000000003"/>
    <n v="11.4"/>
    <n v="0"/>
    <n v="0.183367"/>
    <n v="14.7415"/>
    <n v="-9.4799399999999991"/>
    <n v="1.1471E-4"/>
    <n v="3030.37"/>
    <n v="273.12900000000002"/>
    <n v="7.6"/>
    <n v="0"/>
    <n v="-7.79199E-2"/>
    <n v="13.385300000000001"/>
    <n v="-6.9890400000000001"/>
    <n v="1.47646E-4"/>
    <n v="1459.14"/>
    <n v="279.32900000000001"/>
    <n v="82.2"/>
    <n v="0"/>
    <n v="0.11003599999999999"/>
    <n v="6.0969800000000003"/>
    <n v="-1.5370900000000001"/>
    <n v="2.2032E-4"/>
    <n v="760.15"/>
    <n v="283.97800000000001"/>
    <n v="79.400000000000006"/>
    <n v="0"/>
    <n v="-0.39086799999999999"/>
    <n v="2.15638"/>
    <n v="-1.13632"/>
    <n v="2.1722700000000001E-4"/>
    <n v="536.74900000000002"/>
    <n v="285.95999999999998"/>
    <n v="72.7"/>
    <n v="0"/>
    <n v="-0.41791600000000001"/>
    <n v="1.7435799999999999"/>
    <n v="-0.21388699999999999"/>
    <n v="1.7685800000000001E-4"/>
    <n v="3"/>
    <n v="317.64100000000002"/>
    <n v="287.89800000000002"/>
    <n v="67.2"/>
    <n v="0"/>
    <n v="-0.33546300000000001"/>
    <n v="1.2950999999999999"/>
    <n v="0.768733"/>
    <n v="1.6702899999999999E-4"/>
    <n v="289.65899999999999"/>
    <n v="63.5"/>
    <n v="0"/>
    <n v="-5.24634E-2"/>
    <n v="0.66087200000000001"/>
    <n v="1.6141799999999999"/>
    <n v="2.0926000000000001E-4"/>
    <n v="102.64700000000001"/>
    <n v="55.5794"/>
    <n v="287.35300000000001"/>
    <n v="0"/>
    <n v="20.736599999999999"/>
    <x v="12"/>
    <n v="283.36900000000003"/>
    <n v="69.099999999999994"/>
    <n v="0.45283699999999999"/>
    <n v="1.56194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.5191600000000001"/>
    <n v="0"/>
    <n v="-0.34951199999999999"/>
    <n v="0.1"/>
    <n v="0"/>
    <n v="96.4"/>
    <n v="5.5"/>
    <n v="60.3"/>
    <n v="6.9"/>
    <n v="150.29900000000001"/>
    <n v="3027.04"/>
    <n v="7.7"/>
    <n v="0"/>
    <n v="14"/>
  </r>
  <r>
    <x v="13"/>
    <n v="101399"/>
    <n v="24135"/>
    <n v="2.6187399999999998"/>
    <n v="11828"/>
    <n v="213.727"/>
    <n v="28.7"/>
    <n v="0"/>
    <n v="0.123645"/>
    <n v="47.334099999999999"/>
    <n v="-5.1246"/>
    <n v="6.89334E-5"/>
    <n v="9228.0300000000007"/>
    <n v="228.40299999999999"/>
    <n v="88.7"/>
    <n v="4.7"/>
    <n v="-0.130721"/>
    <n v="48.973500000000001"/>
    <n v="-6.4765100000000002"/>
    <n v="5.6283899999999998E-5"/>
    <n v="7244.39"/>
    <n v="242.28700000000001"/>
    <n v="62.1"/>
    <n v="1.9"/>
    <n v="-0.222193"/>
    <n v="34.043599999999998"/>
    <n v="-10.536199999999999"/>
    <n v="1.19222E-4"/>
    <n v="5628.5"/>
    <n v="252.93299999999999"/>
    <n v="12.5"/>
    <n v="0"/>
    <n v="-0.22564600000000001"/>
    <n v="18.402100000000001"/>
    <n v="-5.6529600000000002"/>
    <n v="1.0485299999999999E-4"/>
    <n v="4251.7"/>
    <n v="262.93400000000003"/>
    <n v="13.3"/>
    <n v="0"/>
    <n v="-7.3074200000000006E-2"/>
    <n v="12.3878"/>
    <n v="-5.4127999999999998"/>
    <n v="5.2274900000000003E-5"/>
    <n v="3043.25"/>
    <n v="272.685"/>
    <n v="6.8"/>
    <n v="0"/>
    <n v="-4.2316399999999997E-2"/>
    <n v="10.1999"/>
    <n v="-4.97654"/>
    <n v="4.9649199999999999E-5"/>
    <n v="1472.15"/>
    <n v="279.11"/>
    <n v="79.3"/>
    <n v="0"/>
    <n v="0.288271"/>
    <n v="5.8938499999999996"/>
    <n v="-3.10982"/>
    <n v="-8.3775599999999998E-6"/>
    <n v="772.66499999999996"/>
    <n v="283.87099999999998"/>
    <n v="78.7"/>
    <n v="0"/>
    <n v="0.28437899999999999"/>
    <n v="-0.25818799999999997"/>
    <n v="0.27340799999999998"/>
    <n v="1.4882099999999999E-4"/>
    <n v="549.51499999999999"/>
    <n v="285.44600000000003"/>
    <n v="74.599999999999994"/>
    <n v="0"/>
    <n v="0.23224800000000001"/>
    <n v="0.14247299999999999"/>
    <n v="1.1682300000000001"/>
    <n v="1.40082E-4"/>
    <n v="3"/>
    <n v="331.00099999999998"/>
    <n v="286.8"/>
    <n v="72.3"/>
    <n v="0"/>
    <n v="0.20313100000000001"/>
    <n v="0.82900399999999996"/>
    <n v="2.1695700000000002"/>
    <n v="9.8064699999999996E-5"/>
    <n v="287.13"/>
    <n v="76.5"/>
    <n v="0"/>
    <n v="0.136131"/>
    <n v="1.2703100000000001"/>
    <n v="2.8259799999999999"/>
    <n v="8.1064500000000003E-5"/>
    <n v="117.268"/>
    <n v="55.5794"/>
    <n v="283.93900000000002"/>
    <n v="0"/>
    <n v="3.4226899999999998"/>
    <x v="13"/>
    <n v="283.29599999999999"/>
    <n v="84.2"/>
    <n v="1.0810200000000001"/>
    <n v="2.42041"/>
    <n v="-50"/>
    <n v="0"/>
    <n v="0"/>
    <n v="0"/>
    <n v="0"/>
    <n v="0"/>
    <n v="0"/>
    <n v="0"/>
    <n v="0"/>
    <n v="0"/>
    <n v="0"/>
    <n v="0"/>
    <n v="0"/>
    <n v="0"/>
    <n v="0"/>
    <n v="0"/>
    <n v="0"/>
    <n v="12491"/>
    <n v="3.0971099999999998"/>
    <n v="0"/>
    <n v="-1.7968700000000001E-2"/>
    <n v="0"/>
    <n v="0"/>
    <n v="61.9"/>
    <n v="51.8"/>
    <n v="5"/>
    <n v="26.1"/>
    <n v="45.597000000000001"/>
    <n v="2977.76"/>
    <n v="6.6"/>
    <n v="0"/>
    <n v="15"/>
  </r>
  <r>
    <x v="14"/>
    <n v="101482"/>
    <n v="24135"/>
    <n v="2.5174400000000001"/>
    <n v="11836.6"/>
    <n v="211.66900000000001"/>
    <n v="53.3"/>
    <n v="0"/>
    <n v="4.7689500000000003E-2"/>
    <n v="46.552300000000002"/>
    <n v="-5.7578100000000001"/>
    <n v="6.1704800000000006E-5"/>
    <n v="9243.7800000000007"/>
    <n v="227.745"/>
    <n v="82"/>
    <n v="4.4000000000000004"/>
    <n v="8.5988300000000004E-2"/>
    <n v="41.334099999999999"/>
    <n v="-7.0817500000000004"/>
    <n v="3.5738200000000003E-5"/>
    <n v="7259.09"/>
    <n v="243.30799999999999"/>
    <n v="17"/>
    <n v="0"/>
    <n v="8.8609400000000005E-2"/>
    <n v="30.738099999999999"/>
    <n v="-10.752700000000001"/>
    <n v="4.9279400000000001E-5"/>
    <n v="5638.29"/>
    <n v="253.27199999999999"/>
    <n v="30.6"/>
    <n v="0"/>
    <n v="0.243307"/>
    <n v="20.0412"/>
    <n v="-7.3471900000000003"/>
    <n v="5.2462900000000002E-5"/>
    <n v="4259.7"/>
    <n v="263.25200000000001"/>
    <n v="19.2"/>
    <n v="0"/>
    <n v="0.13885400000000001"/>
    <n v="15.0799"/>
    <n v="-4.1311299999999997"/>
    <n v="1.06526E-4"/>
    <n v="3051.85"/>
    <n v="272.09199999999998"/>
    <n v="7.8"/>
    <n v="0"/>
    <n v="-7.0048799999999994E-2"/>
    <n v="9.1135400000000004"/>
    <n v="-1.43466"/>
    <n v="1.20928E-4"/>
    <n v="1478.7"/>
    <n v="279.27699999999999"/>
    <n v="66.5"/>
    <n v="0"/>
    <n v="1.7976599999999999E-2"/>
    <n v="1.7536700000000001"/>
    <n v="-1.0508299999999999"/>
    <n v="5.5543300000000001E-5"/>
    <n v="779.6"/>
    <n v="283.89499999999998"/>
    <n v="75.5"/>
    <n v="0"/>
    <n v="-2.6767099999999999E-2"/>
    <n v="-0.86172099999999996"/>
    <n v="1.7215100000000001"/>
    <n v="9.9237899999999994E-5"/>
    <n v="556.51199999999994"/>
    <n v="285.387"/>
    <n v="72.7"/>
    <n v="0"/>
    <n v="-9.8178699999999994E-3"/>
    <n v="-0.49116199999999999"/>
    <n v="2.4428100000000001"/>
    <n v="1.1924199999999999E-4"/>
    <n v="3"/>
    <n v="338.03399999999999"/>
    <n v="286.87799999999999"/>
    <n v="69.400000000000006"/>
    <n v="0"/>
    <n v="2.21821E-2"/>
    <n v="-0.12632299999999999"/>
    <n v="2.8098900000000002"/>
    <n v="1.09799E-4"/>
    <n v="287.34800000000001"/>
    <n v="72"/>
    <n v="0"/>
    <n v="7.9182100000000005E-2"/>
    <n v="0.10187300000000001"/>
    <n v="2.99011"/>
    <n v="9.9261799999999999E-5"/>
    <n v="124.209"/>
    <n v="55.5794"/>
    <n v="283.27"/>
    <n v="0"/>
    <n v="1.6281099999999999"/>
    <x v="14"/>
    <n v="282.59899999999999"/>
    <n v="81.5"/>
    <n v="0.14491699999999999"/>
    <n v="2.49542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4.1081300000000001"/>
    <n v="0"/>
    <n v="-0.109558"/>
    <n v="0"/>
    <n v="0"/>
    <n v="0"/>
    <n v="23"/>
    <n v="5"/>
    <n v="16.3"/>
    <n v="43.840800000000002"/>
    <n v="2910.24"/>
    <n v="8"/>
    <n v="0"/>
    <n v="16"/>
  </r>
  <r>
    <x v="15"/>
    <n v="101504"/>
    <n v="24135.200000000001"/>
    <n v="3.00725"/>
    <n v="11842.2"/>
    <n v="211.68600000000001"/>
    <n v="51.1"/>
    <n v="0"/>
    <n v="-1.0081100000000001E-2"/>
    <n v="40.781500000000001"/>
    <n v="-5.9029600000000002"/>
    <n v="3.7605899999999999E-5"/>
    <n v="9251.08"/>
    <n v="227.548"/>
    <n v="99.8"/>
    <n v="45.6"/>
    <n v="0.12968399999999999"/>
    <n v="34.815399999999997"/>
    <n v="-2.9873099999999999"/>
    <n v="5.1769199999999999E-5"/>
    <n v="7266.67"/>
    <n v="243.31899999999999"/>
    <n v="24.4"/>
    <n v="0"/>
    <n v="0.191104"/>
    <n v="27.812799999999999"/>
    <n v="-1.72295"/>
    <n v="8.5785000000000006E-5"/>
    <n v="5644.05"/>
    <n v="253.417"/>
    <n v="48.4"/>
    <n v="0"/>
    <n v="0.29588300000000001"/>
    <n v="16.796600000000002"/>
    <n v="-4.3177300000000001"/>
    <n v="5.1334E-5"/>
    <n v="4263.43"/>
    <n v="263.96100000000001"/>
    <n v="13.2"/>
    <n v="0"/>
    <n v="0.22032199999999999"/>
    <n v="14.266500000000001"/>
    <n v="-1.5252399999999999"/>
    <n v="3.88273E-5"/>
    <n v="3053.09"/>
    <n v="272.25099999999998"/>
    <n v="13.7"/>
    <n v="0"/>
    <n v="0.20463300000000001"/>
    <n v="10.425800000000001"/>
    <n v="-3.3081299999999998"/>
    <n v="1.0220799999999999E-4"/>
    <n v="1479.79"/>
    <n v="279.32600000000002"/>
    <n v="61.8"/>
    <n v="0"/>
    <n v="4.5156300000000003E-2"/>
    <n v="1.4053"/>
    <n v="2.0058600000000002"/>
    <n v="6.2273400000000006E-5"/>
    <n v="780.75300000000004"/>
    <n v="284.02"/>
    <n v="70.5"/>
    <n v="0"/>
    <n v="0.18110599999999999"/>
    <n v="0.28831299999999999"/>
    <n v="3.9780500000000001"/>
    <n v="1.19747E-4"/>
    <n v="557.59100000000001"/>
    <n v="285.52699999999999"/>
    <n v="67"/>
    <n v="0"/>
    <n v="0.21054100000000001"/>
    <n v="1.6577299999999999"/>
    <n v="3.9597799999999999"/>
    <n v="1.6105000000000001E-4"/>
    <n v="4"/>
    <n v="339.17899999999997"/>
    <n v="286.72899999999998"/>
    <n v="63.7"/>
    <n v="0"/>
    <n v="0.22375100000000001"/>
    <n v="3.0275799999999999"/>
    <n v="3.5196399999999999"/>
    <n v="1.9582099999999999E-4"/>
    <n v="286.66899999999998"/>
    <n v="75.3"/>
    <n v="0"/>
    <n v="0.15184500000000001"/>
    <n v="2.8694899999999999"/>
    <n v="2.976"/>
    <n v="1.5673400000000001E-4"/>
    <n v="125.67700000000001"/>
    <n v="55.5794"/>
    <n v="282.91399999999999"/>
    <n v="0"/>
    <n v="-2.3404699999999998"/>
    <x v="15"/>
    <n v="282.74299999999999"/>
    <n v="85.9"/>
    <n v="1.7568600000000001"/>
    <n v="2.30711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4.8096899999999998"/>
    <n v="0"/>
    <n v="2.49512E-2"/>
    <n v="0"/>
    <n v="0"/>
    <n v="40.700000000000003"/>
    <n v="11.5"/>
    <n v="99.9"/>
    <n v="37.4"/>
    <n v="49.913400000000003"/>
    <n v="2921.28"/>
    <n v="13.4"/>
    <n v="0"/>
    <n v="17"/>
  </r>
  <r>
    <x v="16"/>
    <n v="101467"/>
    <n v="24134.799999999999"/>
    <n v="2.0000200000000001"/>
    <n v="11843.6"/>
    <n v="211.59100000000001"/>
    <n v="57.1"/>
    <n v="0"/>
    <n v="-1.62676E-2"/>
    <n v="33.519300000000001"/>
    <n v="-2.6324999999999998"/>
    <n v="6.05339E-5"/>
    <n v="9252.76"/>
    <n v="227.72"/>
    <n v="100"/>
    <n v="95.9"/>
    <n v="-2.1270500000000001E-2"/>
    <n v="33.418500000000002"/>
    <n v="-1.0832599999999999"/>
    <n v="5.5448500000000003E-5"/>
    <n v="7267.49"/>
    <n v="243.41800000000001"/>
    <n v="62.5"/>
    <n v="0.4"/>
    <n v="2.5585900000000002E-2"/>
    <n v="29.565200000000001"/>
    <n v="-2.0186700000000002"/>
    <n v="1.03331E-4"/>
    <n v="5641.92"/>
    <n v="253.53100000000001"/>
    <n v="95"/>
    <n v="30.6"/>
    <n v="8.5031300000000004E-2"/>
    <n v="14.7677"/>
    <n v="-0.23186000000000001"/>
    <n v="1.2222900000000001E-4"/>
    <n v="4262.28"/>
    <n v="264.01600000000002"/>
    <n v="13.4"/>
    <n v="0"/>
    <n v="8.4878899999999993E-2"/>
    <n v="13.5479"/>
    <n v="1.2985"/>
    <n v="4.4575600000000001E-5"/>
    <n v="3051.12"/>
    <n v="272.57100000000003"/>
    <n v="8"/>
    <n v="0"/>
    <n v="-4.0132800000000003E-2"/>
    <n v="10.7638"/>
    <n v="-1.7758400000000001"/>
    <n v="7.6015500000000004E-5"/>
    <n v="1476.5"/>
    <n v="279.82799999999997"/>
    <n v="49.1"/>
    <n v="0"/>
    <n v="-0.17391999999999999"/>
    <n v="3.43153"/>
    <n v="4.0243099999999998"/>
    <n v="1.31447E-4"/>
    <n v="777.14099999999996"/>
    <n v="284.08"/>
    <n v="60.7"/>
    <n v="0"/>
    <n v="-0.22151899999999999"/>
    <n v="3.3370799999999998"/>
    <n v="2.28227"/>
    <n v="1.48398E-5"/>
    <n v="554.11599999999999"/>
    <n v="285.38"/>
    <n v="63.2"/>
    <n v="0"/>
    <n v="-0.184754"/>
    <n v="3.82219"/>
    <n v="1.6449199999999999"/>
    <n v="1.5680800000000001E-5"/>
    <n v="4"/>
    <n v="335.88799999999998"/>
    <n v="286.45800000000003"/>
    <n v="63.7"/>
    <n v="0"/>
    <n v="-5.6551299999999999E-2"/>
    <n v="3.79114"/>
    <n v="1.39324"/>
    <n v="5.7308200000000001E-5"/>
    <n v="286.56"/>
    <n v="72.2"/>
    <n v="0"/>
    <n v="7.0389699999999999E-2"/>
    <n v="2.00149"/>
    <n v="1.6329800000000001"/>
    <n v="8.1308200000000002E-5"/>
    <n v="122.578"/>
    <n v="55.5794"/>
    <n v="282.053"/>
    <n v="0"/>
    <n v="-2.19923"/>
    <x v="16"/>
    <n v="281.887"/>
    <n v="83.4"/>
    <n v="1.14032"/>
    <n v="1.58071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5.4479600000000001"/>
    <n v="0"/>
    <n v="5.4870599999999999E-2"/>
    <n v="0"/>
    <n v="0"/>
    <n v="89.4"/>
    <n v="47.7"/>
    <n v="97.5"/>
    <n v="75.599999999999994"/>
    <n v="60.683300000000003"/>
    <n v="2959.84"/>
    <n v="8.5"/>
    <n v="0"/>
    <n v="18"/>
  </r>
  <r>
    <x v="17"/>
    <n v="101456"/>
    <n v="24135.200000000001"/>
    <n v="3.90605"/>
    <n v="11838.7"/>
    <n v="211.452"/>
    <n v="62.7"/>
    <n v="1.3"/>
    <n v="4.87637E-2"/>
    <n v="30.715299999999999"/>
    <n v="1.5038400000000001"/>
    <n v="7.6395499999999997E-5"/>
    <n v="9255.33"/>
    <n v="227.512"/>
    <n v="100"/>
    <n v="100"/>
    <n v="-0.20089099999999999"/>
    <n v="31.3552"/>
    <n v="0.47009899999999999"/>
    <n v="3.8446399999999998E-5"/>
    <n v="7271.51"/>
    <n v="243.52500000000001"/>
    <n v="51.6"/>
    <n v="0.2"/>
    <n v="-0.18512899999999999"/>
    <n v="27.545999999999999"/>
    <n v="-0.48439900000000002"/>
    <n v="1.65828E-5"/>
    <n v="5643.66"/>
    <n v="254.65299999999999"/>
    <n v="57.5"/>
    <n v="0"/>
    <n v="-0.12341000000000001"/>
    <n v="22.141500000000001"/>
    <n v="-0.57938999999999996"/>
    <n v="9.1859099999999996E-5"/>
    <n v="4259.88"/>
    <n v="263.35199999999998"/>
    <n v="59.8"/>
    <n v="0"/>
    <n v="3.8554699999999997E-2"/>
    <n v="12.4331"/>
    <n v="3.7648999999999999"/>
    <n v="1.3214800000000001E-4"/>
    <n v="3050.46"/>
    <n v="272.43400000000003"/>
    <n v="13.6"/>
    <n v="0"/>
    <n v="2.5392600000000001E-2"/>
    <n v="7.98834"/>
    <n v="3.9003899999999998"/>
    <n v="4.7252900000000003E-5"/>
    <n v="1473.57"/>
    <n v="280.39499999999998"/>
    <n v="48.2"/>
    <n v="0"/>
    <n v="-3.9236300000000002E-2"/>
    <n v="2.16919"/>
    <n v="6.0775800000000002"/>
    <n v="8.3952599999999996E-6"/>
    <n v="774.39700000000005"/>
    <n v="283.08600000000001"/>
    <n v="73.099999999999994"/>
    <n v="0"/>
    <n v="5.8454100000000002E-2"/>
    <n v="-3.46502"/>
    <n v="4.1254900000000001"/>
    <n v="5.5032199999999998E-5"/>
    <n v="552.08799999999997"/>
    <n v="284.27499999999998"/>
    <n v="80.599999999999994"/>
    <n v="0"/>
    <n v="6.7616700000000002E-2"/>
    <n v="-4.0728600000000004"/>
    <n v="4.5192699999999997"/>
    <n v="9.3994599999999996E-5"/>
    <n v="3"/>
    <n v="334.44299999999998"/>
    <n v="285.64299999999997"/>
    <n v="83.9"/>
    <n v="0.2"/>
    <n v="0.108094"/>
    <n v="-4.1306200000000004"/>
    <n v="4.7485799999999996"/>
    <n v="1.26141E-4"/>
    <n v="286.11399999999998"/>
    <n v="80.7"/>
    <n v="0.7"/>
    <n v="0.10997800000000001"/>
    <n v="-3.1482000000000001"/>
    <n v="3.7065600000000001"/>
    <n v="1.48324E-4"/>
    <n v="121.38800000000001"/>
    <n v="55.5794"/>
    <n v="282.19"/>
    <n v="0"/>
    <n v="0.61329800000000001"/>
    <x v="17"/>
    <n v="282.45499999999998"/>
    <n v="86.9"/>
    <n v="-1.9866299999999999"/>
    <n v="2.4438599999999999"/>
    <n v="-50"/>
    <n v="8.0000000000000002E-8"/>
    <n v="0"/>
    <n v="8.0000000000000002E-8"/>
    <n v="0"/>
    <n v="0"/>
    <n v="0"/>
    <n v="0"/>
    <n v="0"/>
    <n v="0"/>
    <n v="0"/>
    <n v="0"/>
    <n v="0"/>
    <n v="0"/>
    <n v="0"/>
    <n v="0"/>
    <n v="0"/>
    <n v="0"/>
    <n v="6.5858699999999999"/>
    <n v="0"/>
    <n v="-2.5146499999999999E-2"/>
    <n v="0.9"/>
    <n v="0"/>
    <n v="82.3"/>
    <n v="49.1"/>
    <n v="100"/>
    <n v="87.6"/>
    <n v="101.075"/>
    <n v="2951.36"/>
    <n v="13.3"/>
    <n v="0"/>
    <n v="19"/>
  </r>
  <r>
    <x v="18"/>
    <n v="101445"/>
    <n v="24135.200000000001"/>
    <n v="8.9"/>
    <n v="11843"/>
    <n v="211.88900000000001"/>
    <n v="49.1"/>
    <n v="0"/>
    <n v="-8.44004E-2"/>
    <n v="29.337700000000002"/>
    <n v="5.2888799999999998"/>
    <n v="9.1040999999999998E-5"/>
    <n v="9261.85"/>
    <n v="227.32400000000001"/>
    <n v="100"/>
    <n v="100"/>
    <n v="-9.6306600000000006E-2"/>
    <n v="26.319600000000001"/>
    <n v="2.9268299999999998"/>
    <n v="4.04713E-5"/>
    <n v="7278.57"/>
    <n v="242.95"/>
    <n v="99.8"/>
    <n v="65.900000000000006"/>
    <n v="-3.1453099999999998E-2"/>
    <n v="21.972000000000001"/>
    <n v="3.1429"/>
    <n v="4.6930500000000001E-5"/>
    <n v="5652.05"/>
    <n v="254.892"/>
    <n v="55"/>
    <n v="0"/>
    <n v="-4.1582000000000001E-2"/>
    <n v="18.228899999999999"/>
    <n v="2.7538100000000001"/>
    <n v="6.1845800000000003E-5"/>
    <n v="4264.6899999999996"/>
    <n v="264.483"/>
    <n v="50.3"/>
    <n v="0"/>
    <n v="-9.4007800000000002E-2"/>
    <n v="15.0365"/>
    <n v="4.6492100000000001"/>
    <n v="8.8933799999999999E-5"/>
    <n v="3053.23"/>
    <n v="272.25099999999998"/>
    <n v="16"/>
    <n v="0"/>
    <n v="-5.41465E-2"/>
    <n v="6.8347499999999997"/>
    <n v="8.0368200000000005"/>
    <n v="6.7408699999999997E-5"/>
    <n v="1475.58"/>
    <n v="280.262"/>
    <n v="47.3"/>
    <n v="0"/>
    <n v="-0.117381"/>
    <n v="-0.43231399999999998"/>
    <n v="9.7710699999999999"/>
    <n v="1.37699E-4"/>
    <n v="776.35400000000004"/>
    <n v="283.59100000000001"/>
    <n v="72.2"/>
    <n v="0"/>
    <n v="5.4532700000000003E-2"/>
    <n v="-2.1524700000000001"/>
    <n v="10.2125"/>
    <n v="1.1541500000000001E-4"/>
    <n v="553.70699999999999"/>
    <n v="284.43799999999999"/>
    <n v="88.3"/>
    <n v="0"/>
    <n v="0.14386499999999999"/>
    <n v="-2.8109799999999998"/>
    <n v="9.3416700000000006"/>
    <n v="1.42986E-4"/>
    <n v="3"/>
    <n v="335.76499999999999"/>
    <n v="286.149"/>
    <n v="88.4"/>
    <n v="0"/>
    <n v="0.136074"/>
    <n v="-3.2650100000000002"/>
    <n v="8.5694199999999991"/>
    <n v="1.9567200000000001E-4"/>
    <n v="288.149"/>
    <n v="81.7"/>
    <n v="0"/>
    <n v="0.14513100000000001"/>
    <n v="-3.1983999999999999"/>
    <n v="7.6545300000000003"/>
    <n v="2.1462099999999999E-4"/>
    <n v="121.886"/>
    <n v="55.5794"/>
    <n v="289.89600000000002"/>
    <n v="0"/>
    <n v="105.47199999999999"/>
    <x v="18"/>
    <n v="285.62"/>
    <n v="80"/>
    <n v="-2.5669499999999998"/>
    <n v="5.7846299999999999"/>
    <n v="-50"/>
    <n v="0"/>
    <n v="0"/>
    <n v="3.9999999999999998E-7"/>
    <n v="3.9999999999999998E-7"/>
    <n v="0"/>
    <n v="0"/>
    <n v="0"/>
    <n v="0"/>
    <n v="0"/>
    <n v="0"/>
    <n v="0"/>
    <n v="0"/>
    <n v="0"/>
    <n v="0"/>
    <n v="0"/>
    <n v="0"/>
    <n v="9900"/>
    <n v="1.74556"/>
    <n v="8"/>
    <n v="-4.8339799999999999E-3"/>
    <n v="0"/>
    <n v="12.8"/>
    <n v="88.9"/>
    <n v="4.8"/>
    <n v="100"/>
    <n v="100"/>
    <n v="100.22799999999999"/>
    <n v="2935.2"/>
    <n v="13.5"/>
    <n v="0"/>
    <n v="20"/>
  </r>
  <r>
    <x v="19"/>
    <n v="101224"/>
    <n v="24135.1"/>
    <n v="9.2025600000000001"/>
    <n v="11827"/>
    <n v="211.726"/>
    <n v="52.8"/>
    <n v="1.6"/>
    <n v="-2.9002E-2"/>
    <n v="30.865600000000001"/>
    <n v="10.1692"/>
    <n v="5.99995E-5"/>
    <n v="9247.26"/>
    <n v="227.55799999999999"/>
    <n v="97.5"/>
    <n v="42.7"/>
    <n v="2.8728500000000001E-2"/>
    <n v="25.1737"/>
    <n v="5.7894600000000001"/>
    <n v="2.2853E-5"/>
    <n v="7264.47"/>
    <n v="242.892"/>
    <n v="100"/>
    <n v="100"/>
    <n v="-0.15319099999999999"/>
    <n v="19.457100000000001"/>
    <n v="5.1567999999999996"/>
    <n v="6.1151900000000007E-5"/>
    <n v="5635.99"/>
    <n v="255.55699999999999"/>
    <n v="100"/>
    <n v="97.1"/>
    <n v="-0.220607"/>
    <n v="19.1142"/>
    <n v="8.6751299999999993"/>
    <n v="3.0757099999999997E-5"/>
    <n v="4249.93"/>
    <n v="264.06900000000002"/>
    <n v="57.4"/>
    <n v="0"/>
    <n v="-0.35509000000000002"/>
    <n v="14.5366"/>
    <n v="3.6114799999999998"/>
    <n v="5.2081099999999998E-5"/>
    <n v="3036.99"/>
    <n v="272.74900000000002"/>
    <n v="31.9"/>
    <n v="0"/>
    <n v="-0.170123"/>
    <n v="11.7454"/>
    <n v="6.4085599999999996"/>
    <n v="1.6870200000000001E-4"/>
    <n v="1459.11"/>
    <n v="281.029"/>
    <n v="27.6"/>
    <n v="0"/>
    <n v="-0.24221300000000001"/>
    <n v="4.3331"/>
    <n v="11.264900000000001"/>
    <n v="1.26797E-4"/>
    <n v="759.16899999999998"/>
    <n v="283.13400000000001"/>
    <n v="82.5"/>
    <n v="0"/>
    <n v="-7.6930700000000005E-2"/>
    <n v="-0.82541299999999995"/>
    <n v="10.035600000000001"/>
    <n v="1.9318499999999999E-4"/>
    <n v="536.529"/>
    <n v="285.05200000000002"/>
    <n v="79.2"/>
    <n v="0"/>
    <n v="-7.2647000000000003E-2"/>
    <n v="-1.57785"/>
    <n v="9.7088300000000007"/>
    <n v="1.98345E-4"/>
    <n v="3"/>
    <n v="318.07299999999998"/>
    <n v="287.10300000000001"/>
    <n v="72.2"/>
    <n v="0"/>
    <n v="8.3252E-4"/>
    <n v="-1.9673499999999999"/>
    <n v="9.60412"/>
    <n v="2.0954400000000001E-4"/>
    <n v="289.197"/>
    <n v="65.900000000000006"/>
    <n v="0"/>
    <n v="0.15365500000000001"/>
    <n v="-2.0514199999999998"/>
    <n v="8.4990500000000004"/>
    <n v="2.2546400000000001E-4"/>
    <n v="103.598"/>
    <n v="55.5794"/>
    <n v="291.303"/>
    <n v="0"/>
    <n v="194.11099999999999"/>
    <x v="19"/>
    <n v="283.41399999999999"/>
    <n v="65.099999999999994"/>
    <n v="-1.8176000000000001"/>
    <n v="6.8349900000000003"/>
    <n v="-50"/>
    <n v="0"/>
    <n v="0"/>
    <n v="2.2000000000000001E-7"/>
    <n v="1.9999999999999999E-7"/>
    <n v="0"/>
    <n v="0"/>
    <n v="0"/>
    <n v="0"/>
    <n v="0"/>
    <n v="0"/>
    <n v="0"/>
    <n v="0"/>
    <n v="0"/>
    <n v="0"/>
    <n v="0"/>
    <n v="0"/>
    <n v="20700"/>
    <n v="3.8153299999999999"/>
    <n v="0"/>
    <n v="-3.1445300000000002E-2"/>
    <n v="0"/>
    <n v="6.3"/>
    <n v="100"/>
    <n v="44.4"/>
    <n v="100"/>
    <n v="100"/>
    <n v="153.36600000000001"/>
    <n v="2967.84"/>
    <n v="32.799999999999997"/>
    <n v="0"/>
    <n v="21"/>
  </r>
  <r>
    <x v="20"/>
    <n v="101206"/>
    <n v="24135.200000000001"/>
    <n v="12.2172"/>
    <n v="11826.8"/>
    <n v="212.321"/>
    <n v="45.3"/>
    <n v="0"/>
    <n v="6.5195299999999999E-3"/>
    <n v="29.947700000000001"/>
    <n v="9.5180699999999998"/>
    <n v="6.16865E-5"/>
    <n v="9244.7099999999991"/>
    <n v="227.17599999999999"/>
    <n v="100"/>
    <n v="100"/>
    <n v="8.4000000000000005E-2"/>
    <n v="22.021699999999999"/>
    <n v="9.9367199999999993"/>
    <n v="-2.0998299999999998E-5"/>
    <n v="7263.28"/>
    <n v="243.03700000000001"/>
    <n v="100"/>
    <n v="100"/>
    <n v="-0.15218200000000001"/>
    <n v="16.232800000000001"/>
    <n v="6.5581699999999996"/>
    <n v="1.2338200000000001E-4"/>
    <n v="5635.01"/>
    <n v="255.31899999999999"/>
    <n v="99.1"/>
    <n v="97.9"/>
    <n v="-4.8503900000000003E-2"/>
    <n v="17.162700000000001"/>
    <n v="8.51816"/>
    <n v="7.2965299999999997E-5"/>
    <n v="4250.17"/>
    <n v="262.38799999999998"/>
    <n v="91.3"/>
    <n v="53.1"/>
    <n v="-0.35912300000000003"/>
    <n v="12.7811"/>
    <n v="11.488899999999999"/>
    <n v="5.8153699999999999E-5"/>
    <n v="3040.89"/>
    <n v="272.44400000000002"/>
    <n v="50.1"/>
    <n v="0"/>
    <n v="-0.480105"/>
    <n v="7.0407599999999997"/>
    <n v="5.8211700000000004"/>
    <n v="1.02897E-4"/>
    <n v="1459.14"/>
    <n v="282.45800000000003"/>
    <n v="30.8"/>
    <n v="0"/>
    <n v="-0.111105"/>
    <n v="3.9120499999999998"/>
    <n v="11.2798"/>
    <n v="9.9195899999999997E-5"/>
    <n v="756.548"/>
    <n v="283.93400000000003"/>
    <n v="73.8"/>
    <n v="0"/>
    <n v="0.12543199999999999"/>
    <n v="-1.2598400000000001"/>
    <n v="13.962199999999999"/>
    <n v="1.2834899999999999E-4"/>
    <n v="533.61500000000001"/>
    <n v="284.87099999999998"/>
    <n v="82.8"/>
    <n v="0"/>
    <n v="0.162771"/>
    <n v="-2.9372799999999999"/>
    <n v="14.295999999999999"/>
    <n v="1.3913400000000001E-4"/>
    <n v="2"/>
    <n v="315.512"/>
    <n v="286.16199999999998"/>
    <n v="89.2"/>
    <n v="1.7"/>
    <n v="0.194688"/>
    <n v="-4.5846400000000003"/>
    <n v="12.1997"/>
    <n v="1.4764300000000001E-4"/>
    <n v="288.00299999999999"/>
    <n v="81.7"/>
    <n v="0"/>
    <n v="0.19995499999999999"/>
    <n v="-3.8007599999999999"/>
    <n v="9.0073600000000003"/>
    <n v="1.97376E-4"/>
    <n v="101.64"/>
    <n v="55.5794"/>
    <n v="287.44600000000003"/>
    <n v="0"/>
    <n v="60.207999999999998"/>
    <x v="20"/>
    <n v="285.04300000000001"/>
    <n v="81.7"/>
    <n v="-3.0497399999999999"/>
    <n v="6.93363"/>
    <n v="-50"/>
    <n v="8.0000000000000002E-8"/>
    <n v="0"/>
    <n v="4.0000000000000001E-8"/>
    <n v="0"/>
    <n v="0"/>
    <n v="0"/>
    <n v="0"/>
    <n v="0"/>
    <n v="0"/>
    <n v="0"/>
    <n v="0"/>
    <n v="0"/>
    <n v="0"/>
    <n v="0"/>
    <n v="0"/>
    <n v="0"/>
    <n v="10800"/>
    <n v="2.7054299999999998"/>
    <n v="5"/>
    <n v="-139.09100000000001"/>
    <n v="2.4"/>
    <n v="3.3"/>
    <n v="100"/>
    <n v="100"/>
    <n v="100"/>
    <n v="100"/>
    <n v="152.95699999999999"/>
    <n v="2948.32"/>
    <n v="48.2"/>
    <n v="0"/>
    <n v="22"/>
  </r>
  <r>
    <x v="21"/>
    <n v="101158"/>
    <n v="24134.799999999999"/>
    <n v="13.4001"/>
    <n v="11824.9"/>
    <n v="213.84100000000001"/>
    <n v="30.6"/>
    <n v="0"/>
    <n v="5.2487300000000001E-2"/>
    <n v="24.697199999999999"/>
    <n v="12.5945"/>
    <n v="5.4876600000000002E-5"/>
    <n v="9239.11"/>
    <n v="226.91300000000001"/>
    <n v="100"/>
    <n v="100"/>
    <n v="0.181646"/>
    <n v="19.8626"/>
    <n v="10.9712"/>
    <n v="3.7577799999999998E-5"/>
    <n v="7259.63"/>
    <n v="243.02500000000001"/>
    <n v="100"/>
    <n v="100"/>
    <n v="-0.37714999999999999"/>
    <n v="16.881"/>
    <n v="11.7034"/>
    <n v="1.2048399999999999E-4"/>
    <n v="5630.79"/>
    <n v="255.19300000000001"/>
    <n v="99.7"/>
    <n v="100"/>
    <n v="-0.34968399999999999"/>
    <n v="14.9109"/>
    <n v="11.759399999999999"/>
    <n v="1.8809999999999999E-4"/>
    <n v="4245.6400000000003"/>
    <n v="262.73500000000001"/>
    <n v="94.6"/>
    <n v="91.2"/>
    <n v="-7.3160199999999995E-2"/>
    <n v="11.3627"/>
    <n v="12.236800000000001"/>
    <n v="1.6824599999999999E-4"/>
    <n v="3035.07"/>
    <n v="273.07"/>
    <n v="27.3"/>
    <n v="0"/>
    <n v="-0.381832"/>
    <n v="6.54955"/>
    <n v="11.9315"/>
    <n v="1.39302E-4"/>
    <n v="1455.3"/>
    <n v="281.608"/>
    <n v="34"/>
    <n v="0"/>
    <n v="-0.24034700000000001"/>
    <n v="3.1511"/>
    <n v="14.8775"/>
    <n v="4.9268299999999997E-5"/>
    <n v="753.29300000000001"/>
    <n v="284.40300000000002"/>
    <n v="59.3"/>
    <n v="0"/>
    <n v="0.21360299999999999"/>
    <n v="0.33260299999999998"/>
    <n v="15.319699999999999"/>
    <n v="8.8689499999999998E-5"/>
    <n v="530.11900000000003"/>
    <n v="285.18799999999999"/>
    <n v="85.8"/>
    <n v="0"/>
    <n v="0.33430900000000002"/>
    <n v="-1.5327500000000001"/>
    <n v="15.859500000000001"/>
    <n v="8.8733599999999994E-5"/>
    <n v="3"/>
    <n v="311.75599999999997"/>
    <n v="286.31799999999998"/>
    <n v="96.6"/>
    <n v="15.1"/>
    <n v="0.30493500000000001"/>
    <n v="-3.9243600000000001"/>
    <n v="14.2113"/>
    <n v="1.4113099999999999E-4"/>
    <n v="288.00200000000001"/>
    <n v="90.2"/>
    <n v="0"/>
    <n v="0.25493500000000002"/>
    <n v="-3.31365"/>
    <n v="10.36"/>
    <n v="2.1534200000000001E-4"/>
    <n v="97.712299999999999"/>
    <n v="55.5794"/>
    <n v="287.21100000000001"/>
    <n v="0"/>
    <n v="16.2303"/>
    <x v="21"/>
    <n v="286.52699999999999"/>
    <n v="90.8"/>
    <n v="-2.7224699999999999"/>
    <n v="8.0522799999999997"/>
    <n v="-50"/>
    <n v="0"/>
    <n v="0"/>
    <n v="8.0000000000000002E-8"/>
    <n v="0"/>
    <n v="0"/>
    <n v="0"/>
    <n v="0"/>
    <n v="0"/>
    <n v="0"/>
    <n v="0"/>
    <n v="0"/>
    <n v="0"/>
    <n v="0"/>
    <n v="0"/>
    <n v="0"/>
    <n v="0"/>
    <n v="12600"/>
    <n v="1.09219"/>
    <n v="35"/>
    <n v="-74.973799999999997"/>
    <n v="22.2"/>
    <n v="4.5"/>
    <n v="100"/>
    <n v="100"/>
    <n v="100"/>
    <n v="100"/>
    <n v="131.76400000000001"/>
    <n v="3022.56"/>
    <n v="27.3"/>
    <n v="0"/>
    <n v="23"/>
  </r>
  <r>
    <x v="22"/>
    <n v="101096"/>
    <n v="24135.1"/>
    <n v="15.0001"/>
    <n v="11809.9"/>
    <n v="213.172"/>
    <n v="34.299999999999997"/>
    <n v="0"/>
    <n v="0.118783"/>
    <n v="24.310199999999998"/>
    <n v="18.761199999999999"/>
    <n v="3.8401800000000002E-5"/>
    <n v="9228.56"/>
    <n v="226.71600000000001"/>
    <n v="99.4"/>
    <n v="78.5"/>
    <n v="4.6554699999999997E-2"/>
    <n v="22.6693"/>
    <n v="16.346800000000002"/>
    <n v="5.00605E-5"/>
    <n v="7249.1"/>
    <n v="243.03899999999999"/>
    <n v="100"/>
    <n v="78.2"/>
    <n v="-2.9543E-2"/>
    <n v="17.479099999999999"/>
    <n v="12.0745"/>
    <n v="1.40326E-4"/>
    <n v="5620.23"/>
    <n v="255.00899999999999"/>
    <n v="100"/>
    <n v="100"/>
    <n v="-0.24243000000000001"/>
    <n v="16.010300000000001"/>
    <n v="12.4534"/>
    <n v="2.5904299999999998E-4"/>
    <n v="4236.1899999999996"/>
    <n v="264.12599999999998"/>
    <n v="43.2"/>
    <n v="0"/>
    <n v="-0.469217"/>
    <n v="10.009"/>
    <n v="13.485799999999999"/>
    <n v="9.3862099999999997E-5"/>
    <n v="3024.21"/>
    <n v="272.45"/>
    <n v="30"/>
    <n v="0"/>
    <n v="-0.51096900000000001"/>
    <n v="7.3250700000000002"/>
    <n v="14.882"/>
    <n v="1.0009900000000001E-4"/>
    <n v="1448.59"/>
    <n v="280.79399999999998"/>
    <n v="31.4"/>
    <n v="0"/>
    <n v="-0.18578500000000001"/>
    <n v="2.7050000000000001"/>
    <n v="18.3628"/>
    <n v="7.1564199999999995E-5"/>
    <n v="747.827"/>
    <n v="284.267"/>
    <n v="56.9"/>
    <n v="0"/>
    <n v="0.286105"/>
    <n v="0.933782"/>
    <n v="18.2989"/>
    <n v="7.5147200000000004E-5"/>
    <n v="524.84900000000005"/>
    <n v="284.80200000000002"/>
    <n v="89.9"/>
    <n v="0"/>
    <n v="0.300346"/>
    <n v="-3.0497100000000001"/>
    <n v="17.627600000000001"/>
    <n v="1.09147E-4"/>
    <n v="3"/>
    <n v="306.55799999999999"/>
    <n v="286.44299999999998"/>
    <n v="91.7"/>
    <n v="0.1"/>
    <n v="0.31495499999999998"/>
    <n v="-3.9973800000000002"/>
    <n v="15.420299999999999"/>
    <n v="1.3514700000000001E-4"/>
    <n v="288.10399999999998"/>
    <n v="86.5"/>
    <n v="0"/>
    <n v="0.272955"/>
    <n v="-3.3178000000000001"/>
    <n v="11.0298"/>
    <n v="2.2314700000000001E-4"/>
    <n v="92.461799999999997"/>
    <n v="55.5794"/>
    <n v="286.97699999999998"/>
    <n v="0"/>
    <n v="27.5091"/>
    <x v="22"/>
    <n v="285.99900000000002"/>
    <n v="87.8"/>
    <n v="-2.7949899999999999"/>
    <n v="8.7661700000000007"/>
    <n v="-50"/>
    <n v="0"/>
    <n v="0"/>
    <n v="1.9999999999999999E-7"/>
    <n v="1.6E-7"/>
    <n v="0"/>
    <n v="0"/>
    <n v="0"/>
    <n v="0"/>
    <n v="0"/>
    <n v="0"/>
    <n v="0"/>
    <n v="0"/>
    <n v="0"/>
    <n v="0"/>
    <n v="0"/>
    <n v="0"/>
    <n v="0"/>
    <n v="1.4808300000000001"/>
    <n v="6"/>
    <n v="-42.860799999999998"/>
    <n v="1.9"/>
    <n v="9.9"/>
    <n v="100"/>
    <n v="100"/>
    <n v="100"/>
    <n v="100"/>
    <n v="161.63399999999999"/>
    <n v="2916.64"/>
    <n v="28.5"/>
    <n v="0"/>
    <n v="24"/>
  </r>
  <r>
    <x v="23"/>
    <n v="100991"/>
    <n v="24135.200000000001"/>
    <n v="16.1052"/>
    <n v="11786.9"/>
    <n v="213.46"/>
    <n v="26.7"/>
    <n v="0"/>
    <n v="5.3445300000000001E-2"/>
    <n v="25.589600000000001"/>
    <n v="18.569500000000001"/>
    <n v="1.06946E-4"/>
    <n v="9209.6299999999992"/>
    <n v="226.01900000000001"/>
    <n v="97.6"/>
    <n v="25.2"/>
    <n v="2.7499999999999998E-3"/>
    <n v="17.337800000000001"/>
    <n v="18.225899999999999"/>
    <n v="6.3811299999999997E-5"/>
    <n v="7237.16"/>
    <n v="242.476"/>
    <n v="83.4"/>
    <n v="2.8"/>
    <n v="-0.108926"/>
    <n v="15.883900000000001"/>
    <n v="15.245799999999999"/>
    <n v="1.06006E-4"/>
    <n v="5609.83"/>
    <n v="254.977"/>
    <n v="100"/>
    <n v="99.8"/>
    <n v="-0.23863500000000001"/>
    <n v="15.5296"/>
    <n v="15.2028"/>
    <n v="1.17664E-4"/>
    <n v="4223.95"/>
    <n v="264.53300000000002"/>
    <n v="36.5"/>
    <n v="0"/>
    <n v="-0.29746499999999998"/>
    <n v="11.442399999999999"/>
    <n v="14.1609"/>
    <n v="8.4379800000000001E-5"/>
    <n v="3012"/>
    <n v="272.053"/>
    <n v="23.2"/>
    <n v="0"/>
    <n v="-0.471611"/>
    <n v="8.0126399999999993"/>
    <n v="15.418200000000001"/>
    <n v="1.44315E-4"/>
    <n v="1439.59"/>
    <n v="280.565"/>
    <n v="39"/>
    <n v="0"/>
    <n v="-0.26257000000000003"/>
    <n v="3.68581"/>
    <n v="19.570699999999999"/>
    <n v="7.3776500000000001E-5"/>
    <n v="739.03599999999994"/>
    <n v="283.88499999999999"/>
    <n v="69.400000000000006"/>
    <n v="0"/>
    <n v="0.17508499999999999"/>
    <n v="-0.69835199999999997"/>
    <n v="20.394300000000001"/>
    <n v="7.6264E-5"/>
    <n v="516.202"/>
    <n v="284.75700000000001"/>
    <n v="93.1"/>
    <n v="0.5"/>
    <n v="0.21453800000000001"/>
    <n v="-4.3096300000000003"/>
    <n v="18.836400000000001"/>
    <n v="1.13188E-4"/>
    <n v="3"/>
    <n v="297.84800000000001"/>
    <n v="286.58800000000002"/>
    <n v="88.4"/>
    <n v="0"/>
    <n v="0.29027900000000001"/>
    <n v="-4.6951099999999997"/>
    <n v="16.756900000000002"/>
    <n v="1.30168E-4"/>
    <n v="288.25799999999998"/>
    <n v="82.7"/>
    <n v="0"/>
    <n v="0.273619"/>
    <n v="-3.6317699999999999"/>
    <n v="11.459199999999999"/>
    <n v="2.4632700000000002E-4"/>
    <n v="83.650899999999993"/>
    <n v="55.5794"/>
    <n v="287.12299999999999"/>
    <n v="0"/>
    <n v="46.9527"/>
    <x v="23"/>
    <n v="285.45999999999998"/>
    <n v="83.7"/>
    <n v="-3.2599499999999999"/>
    <n v="9.7299900000000008"/>
    <n v="-50"/>
    <n v="0"/>
    <n v="0"/>
    <n v="1.1999999999999999E-7"/>
    <n v="0"/>
    <n v="0"/>
    <n v="0"/>
    <n v="0"/>
    <n v="0"/>
    <n v="0"/>
    <n v="0"/>
    <n v="0"/>
    <n v="0"/>
    <n v="0"/>
    <n v="0"/>
    <n v="0"/>
    <n v="0"/>
    <n v="0"/>
    <n v="1.7660499999999999"/>
    <n v="0"/>
    <n v="2.58789E-2"/>
    <n v="0.9"/>
    <n v="4.9000000000000004"/>
    <n v="100"/>
    <n v="100"/>
    <n v="78.599999999999994"/>
    <n v="100"/>
    <n v="208.755"/>
    <n v="2815.68"/>
    <n v="24.9"/>
    <n v="0"/>
    <n v="25"/>
  </r>
  <r>
    <x v="24"/>
    <n v="100804"/>
    <n v="24134.7"/>
    <n v="16.301300000000001"/>
    <n v="11761.2"/>
    <n v="213.54499999999999"/>
    <n v="24.7"/>
    <n v="0"/>
    <n v="4.0427699999999997E-2"/>
    <n v="29.1233"/>
    <n v="18.593"/>
    <n v="1.05189E-4"/>
    <n v="9180.15"/>
    <n v="226.22900000000001"/>
    <n v="24.9"/>
    <n v="0"/>
    <n v="-0.14094300000000001"/>
    <n v="24.445900000000002"/>
    <n v="19.175799999999999"/>
    <n v="1.90631E-4"/>
    <n v="7212.08"/>
    <n v="241.886"/>
    <n v="93.3"/>
    <n v="31"/>
    <n v="-0.33415600000000001"/>
    <n v="17.852499999999999"/>
    <n v="19.656199999999998"/>
    <n v="6.2056800000000005E-5"/>
    <n v="5590.47"/>
    <n v="254.352"/>
    <n v="87"/>
    <n v="4"/>
    <n v="-0.35749399999999998"/>
    <n v="14.2844"/>
    <n v="14.6083"/>
    <n v="1.4335300000000001E-4"/>
    <n v="4204.58"/>
    <n v="264.50200000000001"/>
    <n v="50.1"/>
    <n v="0"/>
    <n v="-0.17988299999999999"/>
    <n v="10.7918"/>
    <n v="15.628500000000001"/>
    <n v="9.0083599999999999E-5"/>
    <n v="2993.54"/>
    <n v="271.47699999999998"/>
    <n v="23.8"/>
    <n v="0"/>
    <n v="-0.39630900000000002"/>
    <n v="7.3046199999999999"/>
    <n v="14.8635"/>
    <n v="1.08409E-4"/>
    <n v="1423.28"/>
    <n v="280.51299999999998"/>
    <n v="41.9"/>
    <n v="0"/>
    <n v="-0.17507200000000001"/>
    <n v="3.1249600000000002"/>
    <n v="19.325700000000001"/>
    <n v="6.5665800000000004E-5"/>
    <n v="723.10500000000002"/>
    <n v="283.41300000000001"/>
    <n v="87.6"/>
    <n v="0"/>
    <n v="9.0292999999999998E-2"/>
    <n v="-1.67801"/>
    <n v="20.548400000000001"/>
    <n v="1.12043E-4"/>
    <n v="500.32100000000003"/>
    <n v="284.67599999999999"/>
    <n v="97.2"/>
    <n v="20.6"/>
    <n v="0.188475"/>
    <n v="-4.7739000000000003"/>
    <n v="19.291499999999999"/>
    <n v="1.3928700000000001E-4"/>
    <n v="3"/>
    <n v="281.99400000000003"/>
    <n v="286.51299999999998"/>
    <n v="90.4"/>
    <n v="0"/>
    <n v="0.289885"/>
    <n v="-4.98163"/>
    <n v="17.1113"/>
    <n v="1.57894E-4"/>
    <n v="287.95699999999999"/>
    <n v="85.1"/>
    <n v="0"/>
    <n v="0.24188499999999999"/>
    <n v="-3.2753999999999999"/>
    <n v="10.142899999999999"/>
    <n v="2.94283E-4"/>
    <n v="67.903099999999995"/>
    <n v="55.5794"/>
    <n v="286.47000000000003"/>
    <n v="0"/>
    <n v="23.129000000000001"/>
    <x v="24"/>
    <n v="285.52"/>
    <n v="86.3"/>
    <n v="-3.3661400000000001"/>
    <n v="9.95275"/>
    <n v="-50"/>
    <n v="2.3999999999999998E-7"/>
    <n v="3.9999999999999998E-7"/>
    <n v="3.2000000000000001E-7"/>
    <n v="3.9999999999999998E-7"/>
    <n v="0"/>
    <n v="0"/>
    <n v="0"/>
    <n v="0"/>
    <n v="0"/>
    <n v="0"/>
    <n v="0"/>
    <n v="0"/>
    <n v="0"/>
    <n v="0"/>
    <n v="0"/>
    <n v="0"/>
    <n v="0"/>
    <n v="1.1521300000000001"/>
    <n v="3"/>
    <n v="-1.36951"/>
    <n v="25.1"/>
    <n v="3.3"/>
    <n v="100"/>
    <n v="65.599999999999994"/>
    <n v="12.5"/>
    <n v="100"/>
    <n v="200.173"/>
    <n v="2692.32"/>
    <n v="27.3"/>
    <n v="0"/>
    <n v="26"/>
  </r>
  <r>
    <x v="25"/>
    <n v="100686"/>
    <n v="24135"/>
    <n v="16.705300000000001"/>
    <n v="11745.3"/>
    <n v="214.53700000000001"/>
    <n v="20.399999999999999"/>
    <n v="0"/>
    <n v="-1.43164E-2"/>
    <n v="30.496700000000001"/>
    <n v="24.766100000000002"/>
    <n v="1.7597899999999999E-4"/>
    <n v="9159.2800000000007"/>
    <n v="226.41"/>
    <n v="24.1"/>
    <n v="0"/>
    <n v="-0.30455500000000002"/>
    <n v="31.219100000000001"/>
    <n v="27.772099999999998"/>
    <n v="1.01544E-4"/>
    <n v="7193.65"/>
    <n v="241.36500000000001"/>
    <n v="74.900000000000006"/>
    <n v="1.7"/>
    <n v="-0.52968800000000005"/>
    <n v="15.5251"/>
    <n v="23.0625"/>
    <n v="7.5372900000000005E-5"/>
    <n v="5575.57"/>
    <n v="253.87799999999999"/>
    <n v="56.8"/>
    <n v="0"/>
    <n v="-0.45007399999999997"/>
    <n v="13.646100000000001"/>
    <n v="15.999499999999999"/>
    <n v="1.5093800000000001E-4"/>
    <n v="4192.28"/>
    <n v="263.976"/>
    <n v="69"/>
    <n v="0.2"/>
    <n v="-0.285605"/>
    <n v="10.267099999999999"/>
    <n v="16.443000000000001"/>
    <n v="8.2581499999999995E-5"/>
    <n v="2983.02"/>
    <n v="271.28199999999998"/>
    <n v="25"/>
    <n v="0"/>
    <n v="-0.17438500000000001"/>
    <n v="6.4935400000000003"/>
    <n v="15.157"/>
    <n v="1.16315E-4"/>
    <n v="1413.31"/>
    <n v="280.44"/>
    <n v="44.7"/>
    <n v="0"/>
    <n v="0.29744199999999998"/>
    <n v="1.65591"/>
    <n v="19.463999999999999"/>
    <n v="1.05234E-4"/>
    <n v="713.41499999999996"/>
    <n v="283.517"/>
    <n v="86.9"/>
    <n v="0"/>
    <n v="0.43571300000000002"/>
    <n v="-3.0998600000000001"/>
    <n v="20.8263"/>
    <n v="9.7120000000000005E-5"/>
    <n v="490.53500000000003"/>
    <n v="284.78300000000002"/>
    <n v="96.6"/>
    <n v="13.8"/>
    <n v="0.42025099999999999"/>
    <n v="-5.7288500000000004"/>
    <n v="19.845700000000001"/>
    <n v="1.4963300000000001E-4"/>
    <n v="3"/>
    <n v="272.137"/>
    <n v="286.60399999999998"/>
    <n v="90.5"/>
    <n v="0"/>
    <n v="0.39504499999999998"/>
    <n v="-5.7551300000000003"/>
    <n v="17.644300000000001"/>
    <n v="1.7819299999999999E-4"/>
    <n v="287.97899999999998"/>
    <n v="86"/>
    <n v="0"/>
    <n v="0.23804500000000001"/>
    <n v="-3.4976500000000001"/>
    <n v="9.98217"/>
    <n v="2.7797400000000001E-4"/>
    <n v="57.953400000000002"/>
    <n v="55.5794"/>
    <n v="286.3"/>
    <n v="0"/>
    <n v="17.531099999999999"/>
    <x v="25"/>
    <n v="285.66399999999999"/>
    <n v="87.4"/>
    <n v="-3.8380999999999998"/>
    <n v="10.427199999999999"/>
    <n v="-50"/>
    <n v="3.2000000000000001E-7"/>
    <n v="0"/>
    <n v="8.6000000000000002E-7"/>
    <n v="7.9999999999999996E-7"/>
    <n v="0"/>
    <n v="0"/>
    <n v="0"/>
    <n v="0"/>
    <n v="0"/>
    <n v="0"/>
    <n v="0"/>
    <n v="0"/>
    <n v="0"/>
    <n v="0"/>
    <n v="0"/>
    <n v="0"/>
    <n v="0"/>
    <n v="0.48954900000000001"/>
    <n v="8"/>
    <n v="-0.507324"/>
    <n v="16.600000000000001"/>
    <n v="14.6"/>
    <n v="7.4"/>
    <n v="37"/>
    <n v="0"/>
    <n v="68.3"/>
    <n v="186.227"/>
    <n v="2664.8"/>
    <n v="29.4"/>
    <n v="0"/>
    <n v="27"/>
  </r>
  <r>
    <x v="26"/>
    <n v="100600"/>
    <n v="24135"/>
    <n v="17.005199999999999"/>
    <n v="11739.4"/>
    <n v="215.941"/>
    <n v="13.7"/>
    <n v="0"/>
    <n v="-0.12182800000000001"/>
    <n v="23.909800000000001"/>
    <n v="21.035599999999999"/>
    <n v="1.9988800000000001E-4"/>
    <n v="9142.69"/>
    <n v="226.30799999999999"/>
    <n v="21.1"/>
    <n v="0"/>
    <n v="-0.45210499999999998"/>
    <n v="28.343699999999998"/>
    <n v="35.208599999999997"/>
    <n v="1.3506400000000001E-4"/>
    <n v="7177.16"/>
    <n v="240.51599999999999"/>
    <n v="75.400000000000006"/>
    <n v="1.7"/>
    <n v="-4.1789100000000003E-2"/>
    <n v="15.5999"/>
    <n v="25.1037"/>
    <n v="1.31636E-4"/>
    <n v="5563.47"/>
    <n v="253.24"/>
    <n v="77.5"/>
    <n v="0"/>
    <n v="0.256434"/>
    <n v="11.2613"/>
    <n v="20.212"/>
    <n v="6.0994900000000001E-5"/>
    <n v="4184.2"/>
    <n v="263.05599999999998"/>
    <n v="77.099999999999994"/>
    <n v="1.7"/>
    <n v="-0.142488"/>
    <n v="7.4075499999999996"/>
    <n v="18.469000000000001"/>
    <n v="7.8260899999999995E-5"/>
    <n v="2977.89"/>
    <n v="271.15300000000002"/>
    <n v="31.4"/>
    <n v="0"/>
    <n v="-0.31449199999999999"/>
    <n v="6.6619400000000004"/>
    <n v="17.237400000000001"/>
    <n v="1.3701499999999999E-4"/>
    <n v="1409.4"/>
    <n v="280.76799999999997"/>
    <n v="49.6"/>
    <n v="0"/>
    <n v="0.10364900000000001"/>
    <n v="0.76005100000000003"/>
    <n v="21.2075"/>
    <n v="7.5624900000000002E-5"/>
    <n v="707.86599999999999"/>
    <n v="283.74900000000002"/>
    <n v="87.5"/>
    <n v="0"/>
    <n v="0.12959999999999999"/>
    <n v="-6.4544600000000001"/>
    <n v="21.715"/>
    <n v="1.66797E-4"/>
    <n v="484.71899999999999"/>
    <n v="285.33600000000001"/>
    <n v="92"/>
    <n v="1.5"/>
    <n v="0.209262"/>
    <n v="-8.2639399999999998"/>
    <n v="20.158799999999999"/>
    <n v="1.69956E-4"/>
    <n v="3"/>
    <n v="265.86500000000001"/>
    <n v="287.40100000000001"/>
    <n v="85.5"/>
    <n v="0"/>
    <n v="0.30918800000000002"/>
    <n v="-8.1621100000000002"/>
    <n v="18.1934"/>
    <n v="1.8038099999999999E-4"/>
    <n v="289.81599999999997"/>
    <n v="77.8"/>
    <n v="0"/>
    <n v="0.252357"/>
    <n v="-5.5268899999999999"/>
    <n v="11.463900000000001"/>
    <n v="2.50537E-4"/>
    <n v="50.896099999999997"/>
    <n v="55.5794"/>
    <n v="291.20999999999998"/>
    <n v="0"/>
    <n v="207.33199999999999"/>
    <x v="26"/>
    <n v="286.029"/>
    <n v="77.400000000000006"/>
    <n v="-5.6450399999999998"/>
    <n v="11.401899999999999"/>
    <n v="-50"/>
    <n v="2.3999999999999998E-7"/>
    <n v="0"/>
    <n v="1.1599999999999999E-6"/>
    <n v="1.1999999999999999E-6"/>
    <n v="0"/>
    <n v="6.25E-2"/>
    <n v="0"/>
    <n v="6.25E-2"/>
    <n v="0"/>
    <n v="0"/>
    <n v="0"/>
    <n v="0"/>
    <n v="0"/>
    <n v="0"/>
    <n v="0"/>
    <n v="0"/>
    <n v="9900"/>
    <n v="-1.68462"/>
    <n v="361"/>
    <n v="0.47045900000000002"/>
    <n v="2.4"/>
    <n v="12.7"/>
    <n v="5"/>
    <n v="6.4"/>
    <n v="0"/>
    <n v="4.2"/>
    <n v="229.167"/>
    <n v="2596.3200000000002"/>
    <n v="40.5"/>
    <n v="0"/>
    <n v="28"/>
  </r>
  <r>
    <x v="27"/>
    <n v="100236"/>
    <n v="19487.2"/>
    <n v="17.901199999999999"/>
    <n v="11705.3"/>
    <n v="217.607"/>
    <n v="8.6999999999999993"/>
    <n v="0"/>
    <n v="-0.200656"/>
    <n v="20.563400000000001"/>
    <n v="23.5016"/>
    <n v="1.32218E-4"/>
    <n v="9089.4500000000007"/>
    <n v="225.63900000000001"/>
    <n v="23.6"/>
    <n v="0"/>
    <n v="0.13642199999999999"/>
    <n v="20.354800000000001"/>
    <n v="39.705599999999997"/>
    <n v="2.4202199999999999E-4"/>
    <n v="7130.17"/>
    <n v="239.69"/>
    <n v="36.299999999999997"/>
    <n v="0"/>
    <n v="0.13047500000000001"/>
    <n v="14.148400000000001"/>
    <n v="28.952400000000001"/>
    <n v="1.8387300000000001E-4"/>
    <n v="5522.98"/>
    <n v="252.52500000000001"/>
    <n v="99.8"/>
    <n v="97"/>
    <n v="0.155891"/>
    <n v="8.1969899999999996"/>
    <n v="22.975300000000001"/>
    <n v="8.6468699999999994E-5"/>
    <n v="4144.16"/>
    <n v="262.01400000000001"/>
    <n v="93.4"/>
    <n v="70.8"/>
    <n v="0.46374199999999999"/>
    <n v="4.7236700000000003"/>
    <n v="22.1814"/>
    <n v="8.4489599999999998E-5"/>
    <n v="2945.42"/>
    <n v="269.11399999999998"/>
    <n v="67.3"/>
    <n v="0"/>
    <n v="-0.33883799999999997"/>
    <n v="2.4795799999999999"/>
    <n v="23.033000000000001"/>
    <n v="7.0550900000000002E-5"/>
    <n v="1378.88"/>
    <n v="280.50099999999998"/>
    <n v="63.4"/>
    <n v="0"/>
    <n v="-0.82726999999999995"/>
    <n v="-2.9579200000000001"/>
    <n v="22.339400000000001"/>
    <n v="1.6119800000000001E-4"/>
    <n v="678.22"/>
    <n v="283.95400000000001"/>
    <n v="99"/>
    <n v="60"/>
    <n v="-0.44236799999999998"/>
    <n v="-10.8575"/>
    <n v="22.072800000000001"/>
    <n v="1.92974E-4"/>
    <n v="454.69400000000002"/>
    <n v="285.77"/>
    <n v="94.2"/>
    <n v="6.3"/>
    <n v="-0.12728100000000001"/>
    <n v="-11.0845"/>
    <n v="20.279199999999999"/>
    <n v="1.7147000000000001E-4"/>
    <n v="3"/>
    <n v="235.42400000000001"/>
    <n v="287.89999999999998"/>
    <n v="85.9"/>
    <n v="0"/>
    <n v="0.14874399999999999"/>
    <n v="-10.4282"/>
    <n v="17.956199999999999"/>
    <n v="1.9749700000000001E-4"/>
    <n v="290.21499999999997"/>
    <n v="78.7"/>
    <n v="0"/>
    <n v="0.22139400000000001"/>
    <n v="-6.9479300000000004"/>
    <n v="11.557499999999999"/>
    <n v="1.9260499999999999E-4"/>
    <n v="20.0153"/>
    <n v="55.5794"/>
    <n v="291.572"/>
    <n v="0"/>
    <n v="212.637"/>
    <x v="27"/>
    <n v="286.39100000000002"/>
    <n v="78.099999999999994"/>
    <n v="-7.0764800000000001"/>
    <n v="11.369400000000001"/>
    <n v="-6.1035199999999998E-6"/>
    <n v="1.2128E-4"/>
    <n v="1.2120000000000001E-4"/>
    <n v="2.1039999999999998E-5"/>
    <n v="2.12E-5"/>
    <n v="0.4375"/>
    <n v="0.5"/>
    <n v="0.4375"/>
    <n v="0.5"/>
    <n v="0"/>
    <n v="0"/>
    <n v="0"/>
    <n v="1"/>
    <n v="0"/>
    <n v="0"/>
    <n v="0"/>
    <n v="1"/>
    <n v="20700"/>
    <n v="-3.1021100000000001"/>
    <n v="747"/>
    <n v="-0.28173799999999999"/>
    <n v="75.2"/>
    <n v="6.4"/>
    <n v="98.7"/>
    <n v="39"/>
    <n v="0"/>
    <n v="3.9"/>
    <n v="211.20500000000001"/>
    <n v="2412.8000000000002"/>
    <n v="59.7"/>
    <n v="0"/>
    <n v="29"/>
  </r>
  <r>
    <x v="28"/>
    <n v="99927.7"/>
    <n v="19682"/>
    <n v="20.005500000000001"/>
    <n v="11673.2"/>
    <n v="219.791"/>
    <n v="5.4"/>
    <n v="0"/>
    <n v="-8.7148399999999997E-3"/>
    <n v="13.339600000000001"/>
    <n v="19.696999999999999"/>
    <n v="1.6083499999999999E-4"/>
    <n v="9040.65"/>
    <n v="225.267"/>
    <n v="51.9"/>
    <n v="17.399999999999999"/>
    <n v="-0.266961"/>
    <n v="7.9846399999999997"/>
    <n v="28.936499999999999"/>
    <n v="3.0951600000000002E-4"/>
    <n v="7087.44"/>
    <n v="239.63"/>
    <n v="100"/>
    <n v="98.2"/>
    <n v="-1.0496399999999999"/>
    <n v="7.2760400000000001"/>
    <n v="22.845600000000001"/>
    <n v="2.5518300000000003E-4"/>
    <n v="5484.07"/>
    <n v="251.85"/>
    <n v="98.8"/>
    <n v="45.8"/>
    <n v="-0.22216"/>
    <n v="1.47207"/>
    <n v="25.838699999999999"/>
    <n v="1.1064E-4"/>
    <n v="4110.41"/>
    <n v="262.14499999999998"/>
    <n v="93.5"/>
    <n v="50.8"/>
    <n v="-9.9011699999999994E-2"/>
    <n v="-6.6303699999999993E-2"/>
    <n v="25.393899999999999"/>
    <n v="5.5507799999999997E-5"/>
    <n v="2912.2"/>
    <n v="268.02600000000001"/>
    <n v="95.3"/>
    <n v="80.5"/>
    <n v="0.39890199999999998"/>
    <n v="-1.8132999999999999"/>
    <n v="24.309899999999999"/>
    <n v="1.6927700000000001E-4"/>
    <n v="1351.69"/>
    <n v="279.82"/>
    <n v="83.4"/>
    <n v="5"/>
    <n v="0.228773"/>
    <n v="-6.3832700000000004"/>
    <n v="24.0002"/>
    <n v="1.4511600000000001E-4"/>
    <n v="651.06799999999998"/>
    <n v="283.93400000000003"/>
    <n v="91.3"/>
    <n v="5"/>
    <n v="0.135794"/>
    <n v="-11.231999999999999"/>
    <n v="23.418399999999998"/>
    <n v="1.7347400000000001E-4"/>
    <n v="427.70699999999999"/>
    <n v="285.63900000000001"/>
    <n v="87.1"/>
    <n v="5"/>
    <n v="0.174044"/>
    <n v="-11.8903"/>
    <n v="21.985600000000002"/>
    <n v="2.0947899999999999E-4"/>
    <n v="3"/>
    <n v="208.684"/>
    <n v="287.54300000000001"/>
    <n v="80.7"/>
    <n v="5"/>
    <n v="0.274669"/>
    <n v="-11.3887"/>
    <n v="19.591200000000001"/>
    <n v="2.40342E-4"/>
    <n v="289.18200000000002"/>
    <n v="77.599999999999994"/>
    <n v="0"/>
    <n v="0.24915699999999999"/>
    <n v="-7.6047700000000003"/>
    <n v="12.511699999999999"/>
    <n v="2.1366199999999999E-4"/>
    <n v="-6.1185299999999998"/>
    <n v="55.5794"/>
    <n v="288.25299999999999"/>
    <n v="0"/>
    <n v="122.414"/>
    <x v="28"/>
    <n v="284.97500000000002"/>
    <n v="78.7"/>
    <n v="-7.8029700000000002"/>
    <n v="12.2921"/>
    <n v="-1.0000100000000001"/>
    <n v="1.5704E-4"/>
    <n v="1.6799999999999999E-4"/>
    <n v="1.0288E-4"/>
    <n v="1.036E-4"/>
    <n v="1.125"/>
    <n v="1.625"/>
    <n v="1.125"/>
    <n v="1.5625"/>
    <n v="0"/>
    <n v="0"/>
    <n v="0"/>
    <n v="1"/>
    <n v="0"/>
    <n v="0"/>
    <n v="0"/>
    <n v="1"/>
    <n v="10800"/>
    <n v="-1.8332299999999999"/>
    <n v="400"/>
    <n v="-4.0380900000000004"/>
    <n v="85"/>
    <n v="60.8"/>
    <n v="100"/>
    <n v="99.8"/>
    <n v="100"/>
    <n v="33.299999999999997"/>
    <n v="157.029"/>
    <n v="2207.6799999999998"/>
    <n v="84.1"/>
    <n v="0"/>
    <n v="30"/>
  </r>
  <r>
    <x v="29"/>
    <n v="99678.1"/>
    <n v="19650.599999999999"/>
    <n v="13.1052"/>
    <n v="11639.4"/>
    <n v="223.48500000000001"/>
    <n v="2.8"/>
    <n v="0"/>
    <n v="3.6099600000000003E-2"/>
    <n v="15.3809"/>
    <n v="15.4315"/>
    <n v="1.3747E-4"/>
    <n v="8975.1"/>
    <n v="225.31100000000001"/>
    <n v="19.100000000000001"/>
    <n v="0.6"/>
    <n v="-0.30748799999999998"/>
    <n v="-3.3318400000000001"/>
    <n v="20.1265"/>
    <n v="2.6917199999999998E-4"/>
    <n v="7034.78"/>
    <n v="237.864"/>
    <n v="100"/>
    <n v="100"/>
    <n v="-0.32589800000000002"/>
    <n v="-4.3987800000000004"/>
    <n v="16.5303"/>
    <n v="-3.7574499999999997E-5"/>
    <n v="5439.12"/>
    <n v="250.71299999999999"/>
    <n v="100"/>
    <n v="93.3"/>
    <n v="-0.60746299999999998"/>
    <n v="-2.23353"/>
    <n v="24.5779"/>
    <n v="3.6107199999999999E-5"/>
    <n v="4072.93"/>
    <n v="260.77300000000002"/>
    <n v="96.7"/>
    <n v="99.9"/>
    <n v="-0.94389299999999998"/>
    <n v="-4.76973"/>
    <n v="24.656500000000001"/>
    <n v="2.6416500000000002E-4"/>
    <n v="2877.03"/>
    <n v="268.20400000000001"/>
    <n v="95.6"/>
    <n v="88.4"/>
    <n v="0.285244"/>
    <n v="-6.4303999999999997"/>
    <n v="21.867999999999999"/>
    <n v="1.5806800000000001E-4"/>
    <n v="1323.39"/>
    <n v="277.88400000000001"/>
    <n v="91.3"/>
    <n v="5"/>
    <n v="1.12866"/>
    <n v="-0.96464399999999995"/>
    <n v="17.071100000000001"/>
    <n v="1.6425000000000001E-4"/>
    <n v="626.29899999999998"/>
    <n v="282.75200000000001"/>
    <n v="85.2"/>
    <n v="5"/>
    <n v="0.72250800000000004"/>
    <n v="3.84518"/>
    <n v="14.9369"/>
    <n v="2.4517199999999999E-4"/>
    <n v="404.077"/>
    <n v="284.15499999999997"/>
    <n v="88.8"/>
    <n v="5"/>
    <n v="0.58463600000000004"/>
    <n v="3.4378299999999999"/>
    <n v="14.6995"/>
    <n v="2.7542499999999999E-4"/>
    <n v="3"/>
    <n v="186.29599999999999"/>
    <n v="286.00599999999997"/>
    <n v="83.4"/>
    <n v="5"/>
    <n v="0.44855899999999999"/>
    <n v="2.4716"/>
    <n v="13.1191"/>
    <n v="2.7783300000000001E-4"/>
    <n v="287.45499999999998"/>
    <n v="81.900000000000006"/>
    <n v="0"/>
    <n v="0.26655899999999999"/>
    <n v="1.28277"/>
    <n v="8.6807800000000004"/>
    <n v="2.59034E-4"/>
    <n v="-27.165900000000001"/>
    <n v="55.5794"/>
    <n v="286.21899999999999"/>
    <n v="0"/>
    <n v="67.689700000000002"/>
    <x v="29"/>
    <n v="283.98"/>
    <n v="83"/>
    <n v="1.1648400000000001"/>
    <n v="8.8234100000000009"/>
    <n v="-6.1035199999999998E-6"/>
    <n v="1.3711999999999999E-4"/>
    <n v="1.972E-4"/>
    <n v="2.9604000000000002E-4"/>
    <n v="3.0160000000000001E-4"/>
    <n v="6.5"/>
    <n v="7"/>
    <n v="6.375"/>
    <n v="6.875"/>
    <n v="0"/>
    <n v="0"/>
    <n v="0"/>
    <n v="1"/>
    <n v="0"/>
    <n v="0"/>
    <n v="0"/>
    <n v="1"/>
    <n v="12600"/>
    <n v="-0.88046400000000002"/>
    <n v="225"/>
    <n v="-4.1055700000000002"/>
    <n v="99.7"/>
    <n v="70.599999999999994"/>
    <n v="100"/>
    <n v="99.9"/>
    <n v="100"/>
    <n v="66.7"/>
    <n v="117.449"/>
    <n v="1980.16"/>
    <n v="96.5"/>
    <n v="0"/>
    <n v="31"/>
  </r>
  <r>
    <x v="30"/>
    <n v="99473.2"/>
    <n v="24135.3"/>
    <n v="14.2135"/>
    <n v="11613.3"/>
    <n v="224.78700000000001"/>
    <n v="2.4"/>
    <n v="0"/>
    <n v="-4.6928699999999997E-2"/>
    <n v="12.951499999999999"/>
    <n v="9.0777199999999993"/>
    <n v="1.3207400000000001E-4"/>
    <n v="8923.69"/>
    <n v="228.339"/>
    <n v="5.0999999999999996"/>
    <n v="0"/>
    <n v="-0.17221500000000001"/>
    <n v="-3.7004100000000002"/>
    <n v="13.274800000000001"/>
    <n v="2.8236100000000002E-4"/>
    <n v="6971.45"/>
    <n v="236.267"/>
    <n v="93.6"/>
    <n v="25.4"/>
    <n v="0.98568999999999996"/>
    <n v="-19.093599999999999"/>
    <n v="15.468500000000001"/>
    <n v="5.1627599999999997E-4"/>
    <n v="5387.78"/>
    <n v="248.959"/>
    <n v="67.3"/>
    <n v="0.1"/>
    <n v="1.1479699999999999"/>
    <n v="-15.9918"/>
    <n v="16.777100000000001"/>
    <n v="6.2765300000000004E-4"/>
    <n v="4032.22"/>
    <n v="257.59800000000001"/>
    <n v="71.900000000000006"/>
    <n v="14.7"/>
    <n v="-0.88942200000000005"/>
    <n v="-5.5242399999999998"/>
    <n v="10.033200000000001"/>
    <n v="2.9895799999999999E-4"/>
    <n v="2850.46"/>
    <n v="266.548"/>
    <n v="43.4"/>
    <n v="0"/>
    <n v="-0.40038899999999999"/>
    <n v="1.48668"/>
    <n v="14.5276"/>
    <n v="9.7146799999999996E-5"/>
    <n v="1300.02"/>
    <n v="277.68799999999999"/>
    <n v="54.2"/>
    <n v="0"/>
    <n v="0.33694600000000002"/>
    <n v="0.81383799999999995"/>
    <n v="18.7088"/>
    <n v="2.07543E-4"/>
    <n v="606.78800000000001"/>
    <n v="281.33300000000003"/>
    <n v="89.5"/>
    <n v="0"/>
    <n v="0.49387500000000001"/>
    <n v="2.6625899999999998"/>
    <n v="17.079999999999998"/>
    <n v="9.8513799999999999E-5"/>
    <n v="385.49700000000001"/>
    <n v="283.39400000000001"/>
    <n v="82.3"/>
    <n v="0"/>
    <n v="0.45052399999999998"/>
    <n v="2.2298900000000001"/>
    <n v="15.628299999999999"/>
    <n v="1.0966199999999999E-4"/>
    <n v="3"/>
    <n v="168.375"/>
    <n v="285.33699999999999"/>
    <n v="76"/>
    <n v="0"/>
    <n v="0.38852399999999998"/>
    <n v="1.6541999999999999"/>
    <n v="13.144600000000001"/>
    <n v="1.4013200000000001E-4"/>
    <n v="286.67500000000001"/>
    <n v="75.599999999999994"/>
    <n v="0"/>
    <n v="0.26252399999999998"/>
    <n v="0.98138899999999996"/>
    <n v="8.8246099999999998"/>
    <n v="1.72072E-4"/>
    <n v="-44.371299999999998"/>
    <n v="55.5794"/>
    <n v="284.63299999999998"/>
    <n v="0"/>
    <n v="73.902000000000001"/>
    <x v="30"/>
    <n v="281.97699999999998"/>
    <n v="77.7"/>
    <n v="0.86655599999999999"/>
    <n v="8.6689699999999998"/>
    <n v="-50"/>
    <n v="0"/>
    <n v="0"/>
    <n v="6.1959999999999996E-5"/>
    <n v="7.8399999999999995E-5"/>
    <n v="0.875"/>
    <n v="7.8125"/>
    <n v="0.6875"/>
    <n v="7.5625"/>
    <n v="0"/>
    <n v="0"/>
    <n v="0"/>
    <n v="0"/>
    <n v="0"/>
    <n v="0"/>
    <n v="0"/>
    <n v="1"/>
    <n v="0"/>
    <n v="-0.28691699999999998"/>
    <n v="162"/>
    <n v="-4.5793499999999998"/>
    <n v="0.9"/>
    <n v="37.9"/>
    <n v="36.200000000000003"/>
    <n v="99.8"/>
    <n v="0"/>
    <n v="92.2"/>
    <n v="-31.384"/>
    <n v="2005.92"/>
    <n v="42.7"/>
    <n v="0"/>
    <n v="32"/>
  </r>
  <r>
    <x v="31"/>
    <n v="99396.9"/>
    <n v="13063.6"/>
    <n v="7.4001999999999999"/>
    <n v="11597.4"/>
    <n v="225.029"/>
    <n v="2.2999999999999998"/>
    <n v="0"/>
    <n v="0.12552099999999999"/>
    <n v="15.8432"/>
    <n v="8.6467500000000008"/>
    <n v="1.6360800000000001E-4"/>
    <n v="8902.67"/>
    <n v="229.38399999999999"/>
    <n v="4.7"/>
    <n v="0"/>
    <n v="-0.356709"/>
    <n v="6.0362400000000003"/>
    <n v="7.7772100000000002"/>
    <n v="2.7182699999999998E-4"/>
    <n v="6952.85"/>
    <n v="235.47"/>
    <n v="83.7"/>
    <n v="14.7"/>
    <n v="0.67359599999999997"/>
    <n v="-5.5565600000000002"/>
    <n v="13.717599999999999"/>
    <n v="2.2369800000000001E-4"/>
    <n v="5371.15"/>
    <n v="248.691"/>
    <n v="72.400000000000006"/>
    <n v="6.3"/>
    <n v="0.20365800000000001"/>
    <n v="0.330708"/>
    <n v="12.7713"/>
    <n v="9.1042400000000001E-5"/>
    <n v="4016.15"/>
    <n v="258.863"/>
    <n v="66"/>
    <n v="2.7"/>
    <n v="0.168016"/>
    <n v="-1.02532"/>
    <n v="8.2141000000000002"/>
    <n v="1.7785899999999999E-4"/>
    <n v="2830.92"/>
    <n v="265.98599999999999"/>
    <n v="76.3"/>
    <n v="20.7"/>
    <n v="-0.20815400000000001"/>
    <n v="-0.54038600000000003"/>
    <n v="1.9618500000000001"/>
    <n v="2.59182E-4"/>
    <n v="1288.8699999999999"/>
    <n v="275.72199999999998"/>
    <n v="83.3"/>
    <n v="5.4"/>
    <n v="-0.107181"/>
    <n v="-1.8413999999999999"/>
    <n v="5.1335300000000004"/>
    <n v="1.48276E-4"/>
    <n v="597.94600000000003"/>
    <n v="280.91300000000001"/>
    <n v="81.8"/>
    <n v="3.7"/>
    <n v="0.34987800000000002"/>
    <n v="-2.5988699999999998"/>
    <n v="6.7589199999999998"/>
    <n v="4.7257199999999999E-5"/>
    <n v="377.18200000000002"/>
    <n v="282.63799999999998"/>
    <n v="77.900000000000006"/>
    <n v="3.7"/>
    <n v="0.35314299999999998"/>
    <n v="-3.44658"/>
    <n v="6.9553200000000004"/>
    <n v="4.3170899999999997E-5"/>
    <n v="3"/>
    <n v="160.893"/>
    <n v="283.99900000000002"/>
    <n v="77.8"/>
    <n v="3.6"/>
    <n v="0.206624"/>
    <n v="-4.5973699999999997"/>
    <n v="5.5411900000000003"/>
    <n v="1.2323600000000001E-4"/>
    <n v="284.72000000000003"/>
    <n v="81.5"/>
    <n v="0"/>
    <n v="5.3623999999999998E-2"/>
    <n v="-3.1438100000000002"/>
    <n v="2.9498000000000002"/>
    <n v="1.63416E-4"/>
    <n v="-50.468499999999999"/>
    <n v="55.5794"/>
    <n v="282.678"/>
    <n v="0"/>
    <n v="24.335599999999999"/>
    <x v="31"/>
    <n v="281.07400000000001"/>
    <n v="83"/>
    <n v="-3.3060499999999999"/>
    <n v="2.9522300000000001"/>
    <n v="-3.90001"/>
    <n v="8.9920000000000006E-5"/>
    <n v="1.2960000000000001E-4"/>
    <n v="3.7039999999999998E-5"/>
    <n v="5.7800000000000002E-5"/>
    <n v="1.25"/>
    <n v="8.25"/>
    <n v="0.8125"/>
    <n v="7.6875"/>
    <n v="0"/>
    <n v="0"/>
    <n v="0"/>
    <n v="1"/>
    <n v="0"/>
    <n v="0"/>
    <n v="0"/>
    <n v="1"/>
    <n v="0"/>
    <n v="1.5658399999999999"/>
    <n v="31"/>
    <n v="-10.2667"/>
    <n v="24.9"/>
    <n v="19.5"/>
    <n v="38.6"/>
    <n v="87.4"/>
    <n v="0"/>
    <n v="47.5"/>
    <n v="-0.51641800000000004"/>
    <n v="1693.76"/>
    <n v="81.3"/>
    <n v="0"/>
    <n v="33"/>
  </r>
  <r>
    <x v="32"/>
    <n v="99320.5"/>
    <n v="24135.200000000001"/>
    <n v="6.8025099999999998"/>
    <n v="11592"/>
    <n v="224.524"/>
    <n v="2.6"/>
    <n v="0"/>
    <n v="-0.15059900000000001"/>
    <n v="18.770700000000001"/>
    <n v="6.3781999999999996"/>
    <n v="1.6863199999999999E-4"/>
    <n v="8905.9699999999993"/>
    <n v="227.983"/>
    <n v="10.1"/>
    <n v="0"/>
    <n v="5.39199E-2"/>
    <n v="14.888299999999999"/>
    <n v="2.1815000000000002"/>
    <n v="2.9341099999999999E-4"/>
    <n v="6965.28"/>
    <n v="236.119"/>
    <n v="99.8"/>
    <n v="77.900000000000006"/>
    <n v="0.43584000000000001"/>
    <n v="20.418800000000001"/>
    <n v="3.54176"/>
    <n v="2.9481599999999999E-4"/>
    <n v="5379.22"/>
    <n v="249.62"/>
    <n v="70.099999999999994"/>
    <n v="0.6"/>
    <n v="-5.6740199999999998E-2"/>
    <n v="18.134"/>
    <n v="0.360732"/>
    <n v="2.6939599999999998E-4"/>
    <n v="4018"/>
    <n v="259.41199999999998"/>
    <n v="81.400000000000006"/>
    <n v="4"/>
    <n v="-0.16875799999999999"/>
    <n v="10.141999999999999"/>
    <n v="-1.22827"/>
    <n v="1.2894E-4"/>
    <n v="2830.51"/>
    <n v="266.90899999999999"/>
    <n v="64.900000000000006"/>
    <n v="0.4"/>
    <n v="0.25368600000000002"/>
    <n v="2.9948700000000001"/>
    <n v="4.5402899999999997"/>
    <n v="2.42723E-4"/>
    <n v="1282.53"/>
    <n v="276.44200000000001"/>
    <n v="77.8"/>
    <n v="0"/>
    <n v="0.2432"/>
    <n v="4.0720599999999996"/>
    <n v="7.3295599999999999"/>
    <n v="2.14E-4"/>
    <n v="590.91499999999996"/>
    <n v="280.83300000000003"/>
    <n v="84.6"/>
    <n v="0"/>
    <n v="0.28193699999999999"/>
    <n v="5.7784500000000003"/>
    <n v="5.94665"/>
    <n v="3.1059700000000002E-4"/>
    <n v="370.20100000000002"/>
    <n v="282.52"/>
    <n v="83.2"/>
    <n v="0"/>
    <n v="0.23909"/>
    <n v="5.9149900000000004"/>
    <n v="5.9291400000000003"/>
    <n v="3.3034399999999999E-4"/>
    <n v="3"/>
    <n v="154.08600000000001"/>
    <n v="283.47399999999999"/>
    <n v="83.1"/>
    <n v="0"/>
    <n v="0.19079599999999999"/>
    <n v="3.1222099999999999"/>
    <n v="5.6085599999999998"/>
    <n v="3.3027600000000001E-4"/>
    <n v="283.98099999999999"/>
    <n v="86.2"/>
    <n v="0"/>
    <n v="0.114796"/>
    <n v="0.85000699999999996"/>
    <n v="3.3788299999999998"/>
    <n v="2.8162499999999997E-4"/>
    <n v="-56.720199999999998"/>
    <n v="55.5794"/>
    <n v="281.73500000000001"/>
    <n v="0"/>
    <n v="7.30891"/>
    <x v="32"/>
    <n v="281.06400000000002"/>
    <n v="88.4"/>
    <n v="0.76846400000000004"/>
    <n v="3.42672"/>
    <n v="-50"/>
    <n v="2.7199999999999998E-6"/>
    <n v="2.3999999999999999E-6"/>
    <n v="2.1160000000000001E-5"/>
    <n v="6.2399999999999999E-5"/>
    <n v="0.6875"/>
    <n v="8.9375"/>
    <n v="0.25"/>
    <n v="7.875"/>
    <n v="0"/>
    <n v="0"/>
    <n v="0"/>
    <n v="0"/>
    <n v="0"/>
    <n v="0"/>
    <n v="0"/>
    <n v="1"/>
    <n v="0"/>
    <n v="3.0299900000000002"/>
    <n v="0"/>
    <n v="-0.48767100000000002"/>
    <n v="17.5"/>
    <n v="16.8"/>
    <n v="80.8"/>
    <n v="15.8"/>
    <n v="0.1"/>
    <n v="10.3"/>
    <n v="11.482799999999999"/>
    <n v="1889.6"/>
    <n v="60.8"/>
    <n v="0"/>
    <n v="34"/>
  </r>
  <r>
    <x v="33"/>
    <n v="99419.9"/>
    <n v="21957.5"/>
    <n v="7.5120199999999997"/>
    <n v="11588.7"/>
    <n v="224.23099999999999"/>
    <n v="2.2999999999999998"/>
    <n v="0"/>
    <n v="-2.7555699999999999E-2"/>
    <n v="19.6523"/>
    <n v="5.5981199999999998"/>
    <n v="1.4822699999999999E-4"/>
    <n v="8916.84"/>
    <n v="225.09200000000001"/>
    <n v="30.6"/>
    <n v="0.5"/>
    <n v="1.47949E-2"/>
    <n v="18.033000000000001"/>
    <n v="2.8188"/>
    <n v="1.0691E-4"/>
    <n v="6986.34"/>
    <n v="236.751"/>
    <n v="94.4"/>
    <n v="28.1"/>
    <n v="-0.50948400000000005"/>
    <n v="16.325600000000001"/>
    <n v="5.7320000000000002"/>
    <n v="5.1232700000000002E-5"/>
    <n v="5398.12"/>
    <n v="249.51400000000001"/>
    <n v="97.7"/>
    <n v="60.5"/>
    <n v="-0.24087500000000001"/>
    <n v="12.815099999999999"/>
    <n v="-0.85289499999999996"/>
    <n v="2.13699E-4"/>
    <n v="4035.1"/>
    <n v="260.42500000000001"/>
    <n v="63.4"/>
    <n v="0"/>
    <n v="0.18185899999999999"/>
    <n v="10.408300000000001"/>
    <n v="1.7252000000000001"/>
    <n v="1.16351E-4"/>
    <n v="2841.4"/>
    <n v="267.72800000000001"/>
    <n v="96.2"/>
    <n v="59"/>
    <n v="0.17910499999999999"/>
    <n v="9.0042600000000004"/>
    <n v="1.8344800000000001"/>
    <n v="2.09736E-4"/>
    <n v="1291.44"/>
    <n v="276.572"/>
    <n v="99"/>
    <n v="97"/>
    <n v="-0.337561"/>
    <n v="6.9709300000000001"/>
    <n v="2.7041200000000001"/>
    <n v="2.21354E-4"/>
    <n v="599.44799999999998"/>
    <n v="280.58999999999997"/>
    <n v="99.6"/>
    <n v="65.599999999999994"/>
    <n v="-0.32527"/>
    <n v="7.8415299999999997"/>
    <n v="3.5420600000000002"/>
    <n v="2.2823400000000001E-4"/>
    <n v="378.98099999999999"/>
    <n v="281.97699999999998"/>
    <n v="96.8"/>
    <n v="20.8"/>
    <n v="-0.122907"/>
    <n v="7.1209600000000002"/>
    <n v="3.92727"/>
    <n v="2.4064600000000001E-4"/>
    <n v="3"/>
    <n v="162.965"/>
    <n v="283.72800000000001"/>
    <n v="89.8"/>
    <n v="5"/>
    <n v="9.4363799999999998E-2"/>
    <n v="5.2740900000000002"/>
    <n v="3.84762"/>
    <n v="2.4908900000000003E-4"/>
    <n v="285.09500000000003"/>
    <n v="88.2"/>
    <n v="0"/>
    <n v="0.11292199999999999"/>
    <n v="3.1165400000000001"/>
    <n v="2.71095"/>
    <n v="2.3862300000000001E-4"/>
    <n v="-48.608400000000003"/>
    <n v="55.5794"/>
    <n v="283.97399999999999"/>
    <n v="0"/>
    <n v="21.273900000000001"/>
    <x v="33"/>
    <n v="282.584"/>
    <n v="89.1"/>
    <n v="3.06901"/>
    <n v="2.7632599999999998"/>
    <n v="-33.799999999999997"/>
    <n v="4.1359999999999997E-5"/>
    <n v="4.8000000000000001E-5"/>
    <n v="2.302E-5"/>
    <n v="4.3999999999999999E-5"/>
    <n v="0.9375"/>
    <n v="9.1875"/>
    <n v="0.5"/>
    <n v="8.1875"/>
    <n v="0"/>
    <n v="0"/>
    <n v="0"/>
    <n v="0"/>
    <n v="0"/>
    <n v="0"/>
    <n v="0"/>
    <n v="1"/>
    <n v="0"/>
    <n v="0.81465500000000002"/>
    <n v="19"/>
    <n v="-0.81616200000000005"/>
    <n v="100"/>
    <n v="34.6"/>
    <n v="100"/>
    <n v="53.7"/>
    <n v="4.7"/>
    <n v="30.3"/>
    <n v="58.250399999999999"/>
    <n v="1838.88"/>
    <n v="98.6"/>
    <n v="0"/>
    <n v="35"/>
  </r>
  <r>
    <x v="34"/>
    <n v="99586.4"/>
    <n v="24015.5"/>
    <n v="6.2054299999999998"/>
    <n v="11602.1"/>
    <n v="224.87200000000001"/>
    <n v="1.7"/>
    <n v="0"/>
    <n v="-8.58574E-2"/>
    <n v="17.793399999999998"/>
    <n v="5.1310200000000004"/>
    <n v="1.5188199999999999E-4"/>
    <n v="8929.32"/>
    <n v="223.584"/>
    <n v="39.200000000000003"/>
    <n v="1"/>
    <n v="0.10176"/>
    <n v="13.844900000000001"/>
    <n v="7.6389699999999996"/>
    <n v="1.5936999999999999E-4"/>
    <n v="7004.2"/>
    <n v="236.68"/>
    <n v="100"/>
    <n v="61.8"/>
    <n v="-0.154164"/>
    <n v="12.4405"/>
    <n v="5.5186599999999997"/>
    <n v="3.93463E-5"/>
    <n v="5414.16"/>
    <n v="250.14599999999999"/>
    <n v="89.9"/>
    <n v="6.4"/>
    <n v="-8.3156300000000002E-2"/>
    <n v="10.8201"/>
    <n v="1.3815"/>
    <n v="2.1894699999999999E-4"/>
    <n v="4050.06"/>
    <n v="260.262"/>
    <n v="83.5"/>
    <n v="6.4"/>
    <n v="-0.21765000000000001"/>
    <n v="8.4528400000000001"/>
    <n v="2.10819"/>
    <n v="1.9639899999999999E-4"/>
    <n v="2857.79"/>
    <n v="267.32299999999998"/>
    <n v="98.9"/>
    <n v="74.8"/>
    <n v="0.27501399999999998"/>
    <n v="8.4401399999999995"/>
    <n v="2.4628899999999998"/>
    <n v="1.4306200000000001E-4"/>
    <n v="1307.81"/>
    <n v="276.50900000000001"/>
    <n v="92.2"/>
    <n v="4.7"/>
    <n v="0.210816"/>
    <n v="6.87622"/>
    <n v="1.8996299999999999"/>
    <n v="7.9259900000000003E-5"/>
    <n v="615.48"/>
    <n v="281.22399999999999"/>
    <n v="87.1"/>
    <n v="1.5"/>
    <n v="0.39015"/>
    <n v="5.5951300000000002"/>
    <n v="4.1537600000000001"/>
    <n v="5.6169199999999997E-5"/>
    <n v="394.47699999999998"/>
    <n v="282.82299999999998"/>
    <n v="87"/>
    <n v="0.8"/>
    <n v="0.281499"/>
    <n v="4.9137300000000002"/>
    <n v="4.1845699999999999"/>
    <n v="5.9927399999999998E-5"/>
    <n v="3"/>
    <n v="177.78399999999999"/>
    <n v="284.839"/>
    <n v="79.3"/>
    <n v="0.8"/>
    <n v="0.19488900000000001"/>
    <n v="4.6474799999999998"/>
    <n v="4.0748100000000003"/>
    <n v="5.7011400000000001E-5"/>
    <n v="286.62700000000001"/>
    <n v="76.099999999999994"/>
    <n v="0"/>
    <n v="0.12768299999999999"/>
    <n v="3.4253200000000001"/>
    <n v="3.0893000000000002"/>
    <n v="8.0084699999999996E-5"/>
    <n v="-34.8157"/>
    <n v="55.5794"/>
    <n v="286.62299999999999"/>
    <n v="0"/>
    <n v="91.465400000000002"/>
    <x v="34"/>
    <n v="282.209"/>
    <n v="76.900000000000006"/>
    <n v="3.4177399999999998"/>
    <n v="3.1073"/>
    <n v="-3.90001"/>
    <n v="2.6720000000000002E-5"/>
    <n v="2.72E-5"/>
    <n v="4.7800000000000003E-5"/>
    <n v="4.88E-5"/>
    <n v="0.5"/>
    <n v="9.6875"/>
    <n v="0.5"/>
    <n v="8.6875"/>
    <n v="0"/>
    <n v="0"/>
    <n v="0"/>
    <n v="1"/>
    <n v="0"/>
    <n v="0"/>
    <n v="0"/>
    <n v="1"/>
    <n v="7019"/>
    <n v="0.86471600000000004"/>
    <n v="42"/>
    <n v="-0.75207500000000005"/>
    <n v="79.3"/>
    <n v="98.8"/>
    <n v="100"/>
    <n v="100"/>
    <n v="48"/>
    <n v="35.700000000000003"/>
    <n v="39.783099999999997"/>
    <n v="1876.16"/>
    <n v="95.9"/>
    <n v="0"/>
    <n v="36"/>
  </r>
  <r>
    <x v="35"/>
    <n v="99543.2"/>
    <n v="24135"/>
    <n v="5.5000900000000001"/>
    <n v="11588.5"/>
    <n v="224.49700000000001"/>
    <n v="1.8"/>
    <n v="0"/>
    <n v="0.12742800000000001"/>
    <n v="18.391400000000001"/>
    <n v="9.80274"/>
    <n v="1.5113E-4"/>
    <n v="8923.64"/>
    <n v="223.47900000000001"/>
    <n v="33.1"/>
    <n v="0.8"/>
    <n v="9.2886700000000003E-2"/>
    <n v="13.5878"/>
    <n v="6.3100199999999997"/>
    <n v="9.6647399999999999E-5"/>
    <n v="6998.97"/>
    <n v="236.78"/>
    <n v="89.3"/>
    <n v="24.8"/>
    <n v="-0.272982"/>
    <n v="8.5380900000000004"/>
    <n v="5.9912700000000001"/>
    <n v="9.7381100000000002E-5"/>
    <n v="5409.07"/>
    <n v="249.828"/>
    <n v="100"/>
    <n v="74.8"/>
    <n v="0.217283"/>
    <n v="7.4129500000000004"/>
    <n v="6.8735400000000002E-2"/>
    <n v="8.5208499999999996E-5"/>
    <n v="4048.05"/>
    <n v="259.68599999999998"/>
    <n v="97.3"/>
    <n v="88.2"/>
    <n v="-0.25814799999999999"/>
    <n v="5.88741"/>
    <n v="3.4009999999999998"/>
    <n v="1.56582E-4"/>
    <n v="2856.26"/>
    <n v="267.048"/>
    <n v="97.2"/>
    <n v="58.7"/>
    <n v="-0.11654100000000001"/>
    <n v="8.1783000000000001"/>
    <n v="2.5528300000000002"/>
    <n v="1.20072E-4"/>
    <n v="1305.6300000000001"/>
    <n v="276.88200000000001"/>
    <n v="90.4"/>
    <n v="0"/>
    <n v="2.55879E-2"/>
    <n v="6.9552199999999997"/>
    <n v="0.23377700000000001"/>
    <n v="1.1901E-4"/>
    <n v="612.74099999999999"/>
    <n v="281.47399999999999"/>
    <n v="87.2"/>
    <n v="0"/>
    <n v="0.174398"/>
    <n v="5.7810100000000002"/>
    <n v="1.46197"/>
    <n v="3.7472999999999998E-5"/>
    <n v="391.46499999999997"/>
    <n v="283.29399999999998"/>
    <n v="82"/>
    <n v="0"/>
    <n v="0.139399"/>
    <n v="5.7345199999999998"/>
    <n v="1.5270699999999999"/>
    <n v="4.2731900000000003E-5"/>
    <n v="3"/>
    <n v="174.45500000000001"/>
    <n v="285.32400000000001"/>
    <n v="74.8"/>
    <n v="0"/>
    <n v="0.101899"/>
    <n v="5.4485799999999998"/>
    <n v="1.6597299999999999"/>
    <n v="4.2777500000000002E-5"/>
    <n v="287.226"/>
    <n v="71.3"/>
    <n v="0"/>
    <n v="8.0899399999999996E-2"/>
    <n v="4.2349100000000002"/>
    <n v="1.44032"/>
    <n v="6.2573199999999999E-5"/>
    <n v="-38.527799999999999"/>
    <n v="55.5794"/>
    <n v="289.63900000000001"/>
    <n v="0"/>
    <n v="173.017"/>
    <x v="35"/>
    <n v="281.86799999999999"/>
    <n v="71.599999999999994"/>
    <n v="4.2299800000000003"/>
    <n v="1.49332"/>
    <n v="-37.700000000000003"/>
    <n v="4.0799999999999999E-6"/>
    <n v="3.9999999999999998E-6"/>
    <n v="2.868E-5"/>
    <n v="2.9280000000000001E-5"/>
    <n v="0.625"/>
    <n v="9.8125"/>
    <n v="0.625"/>
    <n v="8.8125"/>
    <n v="0"/>
    <n v="0"/>
    <n v="0"/>
    <n v="0"/>
    <n v="0"/>
    <n v="0"/>
    <n v="0"/>
    <n v="1"/>
    <n v="16073"/>
    <n v="0.42003299999999999"/>
    <n v="38"/>
    <n v="-0.66679699999999997"/>
    <n v="64.099999999999994"/>
    <n v="91.1"/>
    <n v="99.3"/>
    <n v="99.3"/>
    <n v="77.5"/>
    <n v="52.3"/>
    <n v="14.164099999999999"/>
    <n v="1959.2"/>
    <n v="85.2"/>
    <n v="0"/>
    <n v="37"/>
  </r>
  <r>
    <x v="36"/>
    <n v="99680"/>
    <n v="17196.3"/>
    <n v="10.517799999999999"/>
    <n v="11585.6"/>
    <n v="223.858"/>
    <n v="2.6"/>
    <n v="0"/>
    <n v="0.15193799999999999"/>
    <n v="22.162400000000002"/>
    <n v="12.1996"/>
    <n v="1.3064000000000001E-4"/>
    <n v="8922"/>
    <n v="223.27199999999999"/>
    <n v="36.4"/>
    <n v="1"/>
    <n v="9.6669900000000003E-2"/>
    <n v="11.536199999999999"/>
    <n v="2.0192899999999998"/>
    <n v="1.08903E-4"/>
    <n v="7000.91"/>
    <n v="236.38800000000001"/>
    <n v="99.8"/>
    <n v="92.2"/>
    <n v="-0.371805"/>
    <n v="8.1346000000000007"/>
    <n v="3.0680299999999998"/>
    <n v="-1.50824E-4"/>
    <n v="5412.13"/>
    <n v="249.84399999999999"/>
    <n v="97.8"/>
    <n v="47.3"/>
    <n v="-4.2041000000000002E-2"/>
    <n v="2.8744299999999998"/>
    <n v="1.6455900000000001"/>
    <n v="2.4348000000000001E-5"/>
    <n v="4050.28"/>
    <n v="259.79500000000002"/>
    <n v="94.5"/>
    <n v="45.8"/>
    <n v="9.3078099999999997E-2"/>
    <n v="4.2013499999999997"/>
    <n v="-1.2019899999999999"/>
    <n v="2.5049099999999998E-4"/>
    <n v="2859.87"/>
    <n v="267.07400000000001"/>
    <n v="96.1"/>
    <n v="74.8"/>
    <n v="-9.7523399999999996E-2"/>
    <n v="5.6904300000000001"/>
    <n v="-2.8839100000000002"/>
    <n v="1.8563E-4"/>
    <n v="1313.3"/>
    <n v="276.23599999999999"/>
    <n v="99.2"/>
    <n v="79"/>
    <n v="-0.567608"/>
    <n v="8.9274799999999992"/>
    <n v="-2.0233500000000002"/>
    <n v="1.7773999999999999E-4"/>
    <n v="621.85900000000004"/>
    <n v="280.50599999999997"/>
    <n v="95.7"/>
    <n v="18.899999999999999"/>
    <n v="-2.9972700000000001E-2"/>
    <n v="11.7973"/>
    <n v="0.94281300000000001"/>
    <n v="3.1136E-4"/>
    <n v="401.33499999999998"/>
    <n v="282.24599999999998"/>
    <n v="90.2"/>
    <n v="4.9000000000000004"/>
    <n v="4.3397999999999999E-2"/>
    <n v="12.7285"/>
    <n v="1.9513100000000001"/>
    <n v="3.4776000000000002E-4"/>
    <n v="3"/>
    <n v="185.119"/>
    <n v="284.09500000000003"/>
    <n v="83.6"/>
    <n v="4.7"/>
    <n v="0.136042"/>
    <n v="11.6974"/>
    <n v="2.52067"/>
    <n v="3.0547499999999998E-4"/>
    <n v="285.63600000000002"/>
    <n v="81.7"/>
    <n v="0"/>
    <n v="0.14680499999999999"/>
    <n v="7.64384"/>
    <n v="1.96635"/>
    <n v="2.5382999999999997E-4"/>
    <n v="-26.8416"/>
    <n v="55.5794"/>
    <n v="284.60300000000001"/>
    <n v="0"/>
    <n v="65.441100000000006"/>
    <x v="36"/>
    <n v="282.19799999999998"/>
    <n v="82.8"/>
    <n v="7.6371799999999999"/>
    <n v="2.1005600000000002"/>
    <n v="-6.1035199999999998E-6"/>
    <n v="1.3344E-4"/>
    <n v="1.5200000000000001E-4"/>
    <n v="1.2204E-4"/>
    <n v="1.384E-4"/>
    <n v="1.5"/>
    <n v="11.3125"/>
    <n v="1.3125"/>
    <n v="10.125"/>
    <n v="0"/>
    <n v="0"/>
    <n v="0"/>
    <n v="1"/>
    <n v="0"/>
    <n v="0"/>
    <n v="0"/>
    <n v="1"/>
    <n v="10394"/>
    <n v="1.2334000000000001"/>
    <n v="43"/>
    <n v="-1.22593"/>
    <n v="100"/>
    <n v="92.6"/>
    <n v="99.7"/>
    <n v="100"/>
    <n v="98.2"/>
    <n v="100"/>
    <n v="55.8889"/>
    <n v="1783.52"/>
    <n v="99.3"/>
    <n v="0"/>
    <n v="38"/>
  </r>
  <r>
    <x v="37"/>
    <n v="99866.1"/>
    <n v="24134.7"/>
    <n v="11.612"/>
    <n v="11582"/>
    <n v="224.553"/>
    <n v="2.2999999999999998"/>
    <n v="0"/>
    <n v="1.1679699999999999E-3"/>
    <n v="20.829599999999999"/>
    <n v="7.0484299999999998"/>
    <n v="2.0451200000000001E-4"/>
    <n v="8918.9599999999991"/>
    <n v="222.74100000000001"/>
    <n v="39.799999999999997"/>
    <n v="3.6"/>
    <n v="0.13016"/>
    <n v="6.3166900000000004"/>
    <n v="-1.3655299999999999"/>
    <n v="1.2688399999999999E-4"/>
    <n v="7003.5"/>
    <n v="235.90799999999999"/>
    <n v="100"/>
    <n v="99.9"/>
    <n v="-0.67653700000000005"/>
    <n v="-0.292188"/>
    <n v="3.2391899999999998"/>
    <n v="5.4941999999999997E-5"/>
    <n v="5415.86"/>
    <n v="249.685"/>
    <n v="99.9"/>
    <n v="95"/>
    <n v="-0.541076"/>
    <n v="0.379944"/>
    <n v="0.71746100000000002"/>
    <n v="1.0801E-4"/>
    <n v="4056.24"/>
    <n v="259.33100000000002"/>
    <n v="90"/>
    <n v="33"/>
    <n v="-0.25437700000000002"/>
    <n v="2.1722999999999999"/>
    <n v="-1.5569200000000001"/>
    <n v="1.7652600000000001E-4"/>
    <n v="2867.96"/>
    <n v="266.54399999999998"/>
    <n v="69"/>
    <n v="5"/>
    <n v="-0.104324"/>
    <n v="3.1525699999999999"/>
    <n v="-3.4213300000000002"/>
    <n v="1.86687E-4"/>
    <n v="1324.88"/>
    <n v="275.44900000000001"/>
    <n v="98.7"/>
    <n v="53.4"/>
    <n v="0.17827100000000001"/>
    <n v="8.8779199999999996"/>
    <n v="-1.1426099999999999"/>
    <n v="2.86488E-4"/>
    <n v="635.62199999999996"/>
    <n v="279.66500000000002"/>
    <n v="90.5"/>
    <n v="4.2"/>
    <n v="0.48572599999999999"/>
    <n v="13.997400000000001"/>
    <n v="2.8405499999999999"/>
    <n v="1.40135E-4"/>
    <n v="415.78399999999999"/>
    <n v="281.52499999999998"/>
    <n v="86.9"/>
    <n v="4.0999999999999996"/>
    <n v="0.311726"/>
    <n v="12.650600000000001"/>
    <n v="3.0446200000000001"/>
    <n v="1.12308E-4"/>
    <n v="3"/>
    <n v="200.178"/>
    <n v="283.37799999999999"/>
    <n v="81.5"/>
    <n v="2.8"/>
    <n v="0.23172599999999999"/>
    <n v="10.586399999999999"/>
    <n v="2.87731"/>
    <n v="9.4544799999999996E-5"/>
    <n v="284.8"/>
    <n v="80.099999999999994"/>
    <n v="0"/>
    <n v="0.150726"/>
    <n v="6.5437799999999999"/>
    <n v="2.0525000000000002"/>
    <n v="1.04437E-4"/>
    <n v="-11.1654"/>
    <n v="55.5794"/>
    <n v="283.59800000000001"/>
    <n v="0"/>
    <n v="57.459099999999999"/>
    <x v="37"/>
    <n v="281.24799999999999"/>
    <n v="81.8"/>
    <n v="6.5079599999999997"/>
    <n v="2.1143800000000001"/>
    <n v="-50"/>
    <n v="1.5200000000000001E-6"/>
    <n v="1.9999999999999999E-6"/>
    <n v="8.7719999999999994E-5"/>
    <n v="1.3779999999999999E-4"/>
    <n v="3"/>
    <n v="12.8125"/>
    <n v="1.9375"/>
    <n v="10.6875"/>
    <n v="0"/>
    <n v="0"/>
    <n v="0"/>
    <n v="0"/>
    <n v="0"/>
    <n v="0"/>
    <n v="0"/>
    <n v="1"/>
    <n v="10493"/>
    <n v="2.5596199999999998"/>
    <n v="15"/>
    <n v="-2.4399899999999999"/>
    <n v="74.900000000000006"/>
    <n v="93.1"/>
    <n v="100"/>
    <n v="99.5"/>
    <n v="97.6"/>
    <n v="99.9"/>
    <n v="86.116100000000003"/>
    <n v="1648.8"/>
    <n v="97.1"/>
    <n v="0"/>
    <n v="39"/>
  </r>
  <r>
    <x v="38"/>
    <n v="100009"/>
    <n v="24134.9"/>
    <n v="10.7037"/>
    <n v="11584.4"/>
    <n v="224.697"/>
    <n v="1.9"/>
    <n v="0"/>
    <n v="-5.4353499999999999E-2"/>
    <n v="19.9178"/>
    <n v="3.9507300000000001"/>
    <n v="2.0285E-4"/>
    <n v="8922.49"/>
    <n v="222.38300000000001"/>
    <n v="38.1"/>
    <n v="0"/>
    <n v="-8.2853499999999997E-2"/>
    <n v="3.75109"/>
    <n v="-0.51769399999999999"/>
    <n v="1.59772E-4"/>
    <n v="7007.32"/>
    <n v="236.096"/>
    <n v="52.1"/>
    <n v="1.5"/>
    <n v="0.340586"/>
    <n v="0.58679499999999996"/>
    <n v="2.7864399999999998"/>
    <n v="7.5965100000000002E-5"/>
    <n v="5421.8"/>
    <n v="249.09399999999999"/>
    <n v="99.8"/>
    <n v="81"/>
    <n v="1.78438E-2"/>
    <n v="2.4895999999999998"/>
    <n v="-0.35161100000000001"/>
    <n v="1.2854500000000001E-4"/>
    <n v="4064.85"/>
    <n v="258.28899999999999"/>
    <n v="87.4"/>
    <n v="16.899999999999999"/>
    <n v="0.132078"/>
    <n v="2.84063"/>
    <n v="-4.1806000000000001"/>
    <n v="1.4016000000000001E-4"/>
    <n v="2879.9"/>
    <n v="266.17599999999999"/>
    <n v="97.9"/>
    <n v="100"/>
    <n v="-0.71464499999999997"/>
    <n v="3.8080500000000002"/>
    <n v="-4.2540800000000001"/>
    <n v="1.03526E-4"/>
    <n v="1338.03"/>
    <n v="275.40600000000001"/>
    <n v="99.7"/>
    <n v="79.7"/>
    <n v="-0.73275299999999999"/>
    <n v="8.0870499999999996"/>
    <n v="-2.9191099999999999"/>
    <n v="2.91253E-4"/>
    <n v="648.00699999999995"/>
    <n v="280.33"/>
    <n v="82.3"/>
    <n v="5"/>
    <n v="-0.156804"/>
    <n v="11.9322"/>
    <n v="-1.5833299999999999"/>
    <n v="1.7364600000000001E-4"/>
    <n v="427.76900000000001"/>
    <n v="281.89400000000001"/>
    <n v="79"/>
    <n v="5"/>
    <n v="0.16019600000000001"/>
    <n v="12.166499999999999"/>
    <n v="0.59468699999999997"/>
    <n v="1.2697300000000001E-4"/>
    <n v="3"/>
    <n v="212.113"/>
    <n v="283.37599999999998"/>
    <n v="77.3"/>
    <n v="4.5999999999999996"/>
    <n v="0.22319600000000001"/>
    <n v="9.53186"/>
    <n v="1.91761"/>
    <n v="1.1873499999999999E-4"/>
    <n v="284.68099999999998"/>
    <n v="77.099999999999994"/>
    <n v="0"/>
    <n v="0.127196"/>
    <n v="5.5703199999999997"/>
    <n v="1.5171399999999999"/>
    <n v="1.19275E-4"/>
    <n v="0.79821900000000001"/>
    <n v="55.5794"/>
    <n v="283.48700000000002"/>
    <n v="0"/>
    <n v="55.35"/>
    <x v="38"/>
    <n v="280.67599999999999"/>
    <n v="78.8"/>
    <n v="5.5511600000000003"/>
    <n v="1.61415"/>
    <n v="-2.90001"/>
    <n v="4.3200000000000001E-6"/>
    <n v="3.1999999999999999E-5"/>
    <n v="9.4800000000000007E-6"/>
    <n v="1.2E-5"/>
    <n v="0.125"/>
    <n v="12.9375"/>
    <n v="0.125"/>
    <n v="10.8125"/>
    <n v="0"/>
    <n v="0"/>
    <n v="0"/>
    <n v="1"/>
    <n v="0"/>
    <n v="0"/>
    <n v="0"/>
    <n v="1"/>
    <n v="0"/>
    <n v="2.60494"/>
    <n v="2"/>
    <n v="-21.537700000000001"/>
    <n v="100"/>
    <n v="69.7"/>
    <n v="95"/>
    <n v="99.4"/>
    <n v="98.4"/>
    <n v="100"/>
    <n v="72.136899999999997"/>
    <n v="1663.68"/>
    <n v="99.9"/>
    <n v="0"/>
    <n v="40"/>
  </r>
  <r>
    <x v="39"/>
    <n v="100145"/>
    <n v="24135"/>
    <n v="9.0095799999999997"/>
    <n v="11574.8"/>
    <n v="223.964"/>
    <n v="2.2000000000000002"/>
    <n v="0"/>
    <n v="7.6164999999999997E-2"/>
    <n v="20.3476"/>
    <n v="1.8091600000000001"/>
    <n v="1.69056E-4"/>
    <n v="8927.2199999999993"/>
    <n v="220.72499999999999"/>
    <n v="73.8"/>
    <n v="1.6"/>
    <n v="-9.8925799999999998E-3"/>
    <n v="2.6423999999999999"/>
    <n v="-0.91219499999999998"/>
    <n v="1.9369999999999999E-4"/>
    <n v="7015.56"/>
    <n v="235.88800000000001"/>
    <n v="63.2"/>
    <n v="1.4"/>
    <n v="0.12651100000000001"/>
    <n v="4.1154099999999998"/>
    <n v="2.6930100000000001"/>
    <n v="8.9588399999999998E-5"/>
    <n v="5431.91"/>
    <n v="248.613"/>
    <n v="95.5"/>
    <n v="21.6"/>
    <n v="0.35356900000000002"/>
    <n v="2.9739200000000001"/>
    <n v="-1.77349"/>
    <n v="1.8133900000000001E-4"/>
    <n v="4077.01"/>
    <n v="258.31599999999997"/>
    <n v="80.7"/>
    <n v="4.4000000000000004"/>
    <n v="0.115648"/>
    <n v="5.9129399999999999"/>
    <n v="-3.02332"/>
    <n v="1.1909E-4"/>
    <n v="2892.17"/>
    <n v="266.37200000000001"/>
    <n v="96.3"/>
    <n v="58.6"/>
    <n v="-0.26351400000000003"/>
    <n v="6.0426299999999999"/>
    <n v="-2.9190900000000002"/>
    <n v="1.84947E-4"/>
    <n v="1349.72"/>
    <n v="275.45"/>
    <n v="98.6"/>
    <n v="74.3"/>
    <n v="7.9378900000000002E-2"/>
    <n v="6.9682500000000003"/>
    <n v="-2.5604800000000001"/>
    <n v="7.7730600000000004E-5"/>
    <n v="659.87099999999998"/>
    <n v="280.23099999999999"/>
    <n v="82"/>
    <n v="4.9000000000000004"/>
    <n v="0.246361"/>
    <n v="10.011200000000001"/>
    <n v="0.89019000000000004"/>
    <n v="6.2316499999999999E-5"/>
    <n v="439.63600000000002"/>
    <n v="282.161"/>
    <n v="76.900000000000006"/>
    <n v="4.5999999999999996"/>
    <n v="0.27464699999999997"/>
    <n v="9.9966899999999992"/>
    <n v="1.6857500000000001"/>
    <n v="6.4183099999999999E-5"/>
    <n v="3"/>
    <n v="223.62200000000001"/>
    <n v="283.80399999999997"/>
    <n v="74"/>
    <n v="0.2"/>
    <n v="0.181033"/>
    <n v="8.5429499999999994"/>
    <n v="1.7784599999999999"/>
    <n v="1.04633E-4"/>
    <n v="284.90800000000002"/>
    <n v="76"/>
    <n v="0"/>
    <n v="0.106033"/>
    <n v="4.4008099999999999"/>
    <n v="1.38401"/>
    <n v="1.06352E-4"/>
    <n v="12.131"/>
    <n v="55.5794"/>
    <n v="283.685"/>
    <n v="0"/>
    <n v="47.815399999999997"/>
    <x v="39"/>
    <n v="280.77"/>
    <n v="78.3"/>
    <n v="4.3917900000000003"/>
    <n v="1.43821"/>
    <n v="-37.700000000000003"/>
    <n v="0"/>
    <n v="5.5999999999999997E-6"/>
    <n v="5.6400000000000002E-6"/>
    <n v="2.0400000000000001E-5"/>
    <n v="0.4375"/>
    <n v="13.25"/>
    <n v="0.125"/>
    <n v="10.8125"/>
    <n v="0"/>
    <n v="0"/>
    <n v="0"/>
    <n v="0"/>
    <n v="0"/>
    <n v="0"/>
    <n v="0"/>
    <n v="1"/>
    <n v="0"/>
    <n v="1.9563999999999999"/>
    <n v="1"/>
    <n v="-16.260300000000001"/>
    <n v="99.5"/>
    <n v="84.8"/>
    <n v="99"/>
    <n v="99.7"/>
    <n v="99.5"/>
    <n v="100"/>
    <n v="37.577100000000002"/>
    <n v="1696.32"/>
    <n v="99.5"/>
    <n v="0"/>
    <n v="41"/>
  </r>
  <r>
    <x v="40"/>
    <n v="100266"/>
    <n v="24135"/>
    <n v="7.4009400000000003"/>
    <n v="11578.5"/>
    <n v="223.78100000000001"/>
    <n v="2.1"/>
    <n v="0"/>
    <n v="3.7745099999999997E-2"/>
    <n v="18.9253"/>
    <n v="1.22028"/>
    <n v="1.8518899999999999E-4"/>
    <n v="8938.4"/>
    <n v="219.78100000000001"/>
    <n v="93.5"/>
    <n v="23.7"/>
    <n v="-0.12689300000000001"/>
    <n v="5.8865100000000004"/>
    <n v="2.7202500000000001"/>
    <n v="1.6286100000000001E-4"/>
    <n v="7026.92"/>
    <n v="235.465"/>
    <n v="61.9"/>
    <n v="0"/>
    <n v="0.32868199999999997"/>
    <n v="8.7386099999999995"/>
    <n v="2.5863800000000001"/>
    <n v="1.4806800000000001E-4"/>
    <n v="5444.39"/>
    <n v="248.33199999999999"/>
    <n v="69.099999999999994"/>
    <n v="1.2"/>
    <n v="0.15396299999999999"/>
    <n v="5.3301800000000004"/>
    <n v="-3.4538099999999998"/>
    <n v="8.1128800000000002E-5"/>
    <n v="4088.93"/>
    <n v="258.863"/>
    <n v="68.099999999999994"/>
    <n v="0"/>
    <n v="-0.23552699999999999"/>
    <n v="5.9582600000000001"/>
    <n v="-2.4397700000000002"/>
    <n v="1.99495E-4"/>
    <n v="2902.62"/>
    <n v="266.53100000000001"/>
    <n v="84.8"/>
    <n v="5"/>
    <n v="-0.12698999999999999"/>
    <n v="2.7704800000000001"/>
    <n v="-1.9112800000000001"/>
    <n v="1.95902E-4"/>
    <n v="1359.26"/>
    <n v="276.05799999999999"/>
    <n v="84"/>
    <n v="0"/>
    <n v="0.50146900000000005"/>
    <n v="4.5731000000000002"/>
    <n v="-2.1587200000000002"/>
    <n v="1.4316099999999999E-4"/>
    <n v="668.97"/>
    <n v="279.83199999999999"/>
    <n v="89.1"/>
    <n v="0"/>
    <n v="0.40111000000000002"/>
    <n v="8.1972000000000005"/>
    <n v="-0.75"/>
    <n v="6.8980999999999996E-5"/>
    <n v="449.08"/>
    <n v="281.52199999999999"/>
    <n v="86.3"/>
    <n v="0"/>
    <n v="0.36022799999999999"/>
    <n v="8.1685800000000004"/>
    <n v="0.81808099999999995"/>
    <n v="3.81783E-5"/>
    <n v="3"/>
    <n v="233.50399999999999"/>
    <n v="283.358"/>
    <n v="81.3"/>
    <n v="0"/>
    <n v="0.22181300000000001"/>
    <n v="7.4309500000000002"/>
    <n v="1.31897"/>
    <n v="7.2625699999999998E-5"/>
    <n v="284.529"/>
    <n v="81.2"/>
    <n v="0"/>
    <n v="9.8597199999999996E-2"/>
    <n v="3.93045"/>
    <n v="0.99179700000000004"/>
    <n v="7.6806799999999998E-5"/>
    <n v="22.211500000000001"/>
    <n v="55.5794"/>
    <n v="283.40800000000002"/>
    <n v="0"/>
    <n v="28.742999999999999"/>
    <x v="40"/>
    <n v="281.35000000000002"/>
    <n v="83.1"/>
    <n v="3.96957"/>
    <n v="1.0286"/>
    <n v="-50"/>
    <n v="0"/>
    <n v="0"/>
    <n v="1.5200000000000001E-6"/>
    <n v="2.3999999999999999E-6"/>
    <n v="0"/>
    <n v="13.25"/>
    <n v="0"/>
    <n v="10.8125"/>
    <n v="0"/>
    <n v="0"/>
    <n v="0"/>
    <n v="0"/>
    <n v="0"/>
    <n v="0"/>
    <n v="0"/>
    <n v="0"/>
    <n v="0"/>
    <n v="1.4092"/>
    <n v="8"/>
    <n v="-14.0143"/>
    <n v="16.899999999999999"/>
    <n v="99.4"/>
    <n v="5"/>
    <n v="35.5"/>
    <n v="26.6"/>
    <n v="38"/>
    <n v="47.081899999999997"/>
    <n v="1754.88"/>
    <n v="88.8"/>
    <n v="0"/>
    <n v="42"/>
  </r>
  <r>
    <x v="41"/>
    <n v="100487"/>
    <n v="24134.9"/>
    <n v="5.5036399999999999"/>
    <n v="11591.2"/>
    <n v="223.12700000000001"/>
    <n v="2.8"/>
    <n v="0"/>
    <n v="3.9099599999999998E-2"/>
    <n v="22.507100000000001"/>
    <n v="5.0051800000000002"/>
    <n v="1.2619199999999999E-4"/>
    <n v="8953.09"/>
    <n v="222.09700000000001"/>
    <n v="49"/>
    <n v="0.1"/>
    <n v="3.3613299999999999E-2"/>
    <n v="12.428800000000001"/>
    <n v="0.70686000000000004"/>
    <n v="2.02635E-4"/>
    <n v="7040.65"/>
    <n v="234.542"/>
    <n v="81.2"/>
    <n v="4.5"/>
    <n v="-0.22209400000000001"/>
    <n v="8.9930000000000003"/>
    <n v="1.86212"/>
    <n v="3.1750700000000002E-4"/>
    <n v="5463.29"/>
    <n v="248.267"/>
    <n v="60.7"/>
    <n v="0"/>
    <n v="-4.7726600000000001E-2"/>
    <n v="5.78322"/>
    <n v="-1.3171900000000001"/>
    <n v="7.4290999999999997E-5"/>
    <n v="4108.2299999999996"/>
    <n v="259.08999999999997"/>
    <n v="52.9"/>
    <n v="0"/>
    <n v="0.133688"/>
    <n v="5.9502100000000002"/>
    <n v="-1.03061"/>
    <n v="1.5312E-4"/>
    <n v="2920.94"/>
    <n v="266.697"/>
    <n v="79.400000000000006"/>
    <n v="5"/>
    <n v="0.637934"/>
    <n v="0.54658200000000001"/>
    <n v="-2.9674"/>
    <n v="1.3476800000000001E-4"/>
    <n v="1377.64"/>
    <n v="275.88799999999998"/>
    <n v="86.8"/>
    <n v="0"/>
    <n v="6.8720699999999996E-2"/>
    <n v="1.0070300000000001"/>
    <n v="-3.0667399999999998"/>
    <n v="1.54213E-4"/>
    <n v="686.89200000000005"/>
    <n v="280.45"/>
    <n v="83.3"/>
    <n v="0"/>
    <n v="0.17230100000000001"/>
    <n v="4.4799499999999997"/>
    <n v="-2.2611599999999998"/>
    <n v="2.0955600000000001E-4"/>
    <n v="466.65499999999997"/>
    <n v="281.82"/>
    <n v="82.3"/>
    <n v="0"/>
    <n v="0.24186099999999999"/>
    <n v="5.7945000000000002"/>
    <n v="-1.56124"/>
    <n v="1.8896900000000001E-4"/>
    <n v="3"/>
    <n v="251.06700000000001"/>
    <n v="283.06799999999998"/>
    <n v="80.8"/>
    <n v="0"/>
    <n v="0.208678"/>
    <n v="6.3342900000000002"/>
    <n v="-1.06857"/>
    <n v="1.4950299999999999E-4"/>
    <n v="283.03300000000002"/>
    <n v="86.7"/>
    <n v="0"/>
    <n v="6.0248099999999999E-2"/>
    <n v="3.3789199999999999"/>
    <n v="-3.6501499999999999E-2"/>
    <n v="1.0320800000000001E-4"/>
    <n v="40.411099999999998"/>
    <n v="55.5794"/>
    <n v="280.99599999999998"/>
    <n v="0"/>
    <n v="0.88752399999999998"/>
    <x v="41"/>
    <n v="280.78800000000001"/>
    <n v="89.5"/>
    <n v="3.4143300000000001"/>
    <n v="9.8022500000000002E-3"/>
    <n v="-50"/>
    <n v="8.0000000000000002E-8"/>
    <n v="0"/>
    <n v="3.1999999999999999E-6"/>
    <n v="3.5999999999999998E-6"/>
    <n v="6.25E-2"/>
    <n v="13.3125"/>
    <n v="6.25E-2"/>
    <n v="10.875"/>
    <n v="0"/>
    <n v="0"/>
    <n v="0"/>
    <n v="0"/>
    <n v="0"/>
    <n v="0"/>
    <n v="0"/>
    <n v="0"/>
    <n v="0"/>
    <n v="2.8692700000000002"/>
    <n v="0"/>
    <n v="0.28607199999999999"/>
    <n v="5.2"/>
    <n v="58.6"/>
    <n v="5"/>
    <n v="20.7"/>
    <n v="9.1999999999999993"/>
    <n v="25.8"/>
    <n v="30.994299999999999"/>
    <n v="1764.96"/>
    <n v="91.4"/>
    <n v="0"/>
    <n v="43"/>
  </r>
  <r>
    <x v="42"/>
    <n v="100693"/>
    <n v="24134.7"/>
    <n v="3.1021000000000001"/>
    <n v="11606.9"/>
    <n v="220.43799999999999"/>
    <n v="4.3"/>
    <n v="0"/>
    <n v="5.0199199999999999E-2"/>
    <n v="21.577100000000002"/>
    <n v="1.8726400000000001"/>
    <n v="1.39918E-4"/>
    <n v="8979.68"/>
    <n v="222.602"/>
    <n v="39.200000000000003"/>
    <n v="0"/>
    <n v="-0.100854"/>
    <n v="13.7723"/>
    <n v="3.3132000000000001"/>
    <n v="2.5996899999999998E-4"/>
    <n v="7064.09"/>
    <n v="235.631"/>
    <n v="47.8"/>
    <n v="0"/>
    <n v="0.61914800000000003"/>
    <n v="9.9189000000000007"/>
    <n v="0.213281"/>
    <n v="4.5721100000000001E-4"/>
    <n v="5483.56"/>
    <n v="248.327"/>
    <n v="60"/>
    <n v="0"/>
    <n v="6.9080100000000005E-2"/>
    <n v="6.0463699999999996"/>
    <n v="1.9724999999999999"/>
    <n v="2.16682E-4"/>
    <n v="4128.16"/>
    <n v="258.94"/>
    <n v="69.099999999999994"/>
    <n v="0.8"/>
    <n v="0.100953"/>
    <n v="5.3333300000000001"/>
    <n v="0.30183100000000002"/>
    <n v="8.8127200000000006E-5"/>
    <n v="2941.61"/>
    <n v="266.57299999999998"/>
    <n v="80.5"/>
    <n v="5"/>
    <n v="-0.198742"/>
    <n v="-2.75439E-2"/>
    <n v="0.915632"/>
    <n v="1.17359E-4"/>
    <n v="1397.65"/>
    <n v="276.34300000000002"/>
    <n v="79.5"/>
    <n v="0"/>
    <n v="-8.2307599999999995E-2"/>
    <n v="-0.697712"/>
    <n v="-0.24365000000000001"/>
    <n v="3.9474000000000002E-5"/>
    <n v="705.79100000000005"/>
    <n v="280.92500000000001"/>
    <n v="75.5"/>
    <n v="0"/>
    <n v="0.16780900000000001"/>
    <n v="1.0577000000000001"/>
    <n v="-2.5660699999999999"/>
    <n v="1.06383E-4"/>
    <n v="485.24200000000002"/>
    <n v="282.16899999999998"/>
    <n v="78.8"/>
    <n v="0"/>
    <n v="0.137485"/>
    <n v="1.5187299999999999"/>
    <n v="-2.93947"/>
    <n v="1.3572700000000001E-4"/>
    <n v="3"/>
    <n v="269.53800000000001"/>
    <n v="283.37200000000001"/>
    <n v="83.6"/>
    <n v="0"/>
    <n v="6.6073199999999999E-2"/>
    <n v="1.9778500000000001"/>
    <n v="-2.45797"/>
    <n v="1.4819900000000001E-4"/>
    <n v="285.56599999999997"/>
    <n v="75.900000000000006"/>
    <n v="0"/>
    <n v="-1.64814E-2"/>
    <n v="1.7346900000000001"/>
    <n v="-1.7659800000000001"/>
    <n v="1.2830900000000001E-4"/>
    <n v="57.959800000000001"/>
    <n v="55.5794"/>
    <n v="288.51900000000001"/>
    <n v="0"/>
    <n v="117.209"/>
    <x v="42"/>
    <n v="281.79899999999998"/>
    <n v="76"/>
    <n v="1.8127599999999999"/>
    <n v="-1.794"/>
    <n v="-50"/>
    <n v="0"/>
    <n v="0"/>
    <n v="0"/>
    <n v="0"/>
    <n v="0"/>
    <n v="13.3125"/>
    <n v="0"/>
    <n v="10.875"/>
    <n v="0"/>
    <n v="0"/>
    <n v="0"/>
    <n v="0"/>
    <n v="0"/>
    <n v="0"/>
    <n v="0"/>
    <n v="0"/>
    <n v="9900"/>
    <n v="0.58647000000000005"/>
    <n v="21"/>
    <n v="-17.603300000000001"/>
    <n v="5"/>
    <n v="5.4"/>
    <n v="5"/>
    <n v="2.5"/>
    <n v="4"/>
    <n v="14.3"/>
    <n v="16.981300000000001"/>
    <n v="1829.76"/>
    <n v="86.5"/>
    <n v="0"/>
    <n v="44"/>
  </r>
  <r>
    <x v="43"/>
    <n v="100663"/>
    <n v="9676.1"/>
    <n v="1.1000000000000001"/>
    <n v="11610.4"/>
    <n v="220.80699999999999"/>
    <n v="4.0999999999999996"/>
    <n v="0"/>
    <n v="-5.9513700000000003E-2"/>
    <n v="25.8002"/>
    <n v="7.4974100000000004"/>
    <n v="1.3176E-4"/>
    <n v="8986.5"/>
    <n v="223.13900000000001"/>
    <n v="24.4"/>
    <n v="0"/>
    <n v="3.8369100000000003E-2"/>
    <n v="22.270299999999999"/>
    <n v="2.4602200000000001"/>
    <n v="3.2674899999999998E-4"/>
    <n v="7067.29"/>
    <n v="235.602"/>
    <n v="67.400000000000006"/>
    <n v="3"/>
    <n v="-6.6074200000000001E-3"/>
    <n v="10.785"/>
    <n v="5.3007900000000001"/>
    <n v="-1.37179E-4"/>
    <n v="5483.81"/>
    <n v="248.715"/>
    <n v="88.6"/>
    <n v="46.7"/>
    <n v="-8.2988300000000001E-3"/>
    <n v="3.6742400000000002"/>
    <n v="3.3479199999999998"/>
    <n v="1.12008E-4"/>
    <n v="4127.67"/>
    <n v="258.95"/>
    <n v="97.9"/>
    <n v="99.6"/>
    <n v="-1.0614399999999999"/>
    <n v="3.4787599999999999"/>
    <n v="6.5059399999999998"/>
    <n v="1.5476300000000001E-4"/>
    <n v="2940.11"/>
    <n v="266.58999999999997"/>
    <n v="94.5"/>
    <n v="93.5"/>
    <n v="0.10749400000000001"/>
    <n v="1.17859"/>
    <n v="2.81297"/>
    <n v="1.12571E-4"/>
    <n v="1396.74"/>
    <n v="275.92899999999997"/>
    <n v="86.8"/>
    <n v="4.7"/>
    <n v="-1.09582"/>
    <n v="-1.4984500000000001"/>
    <n v="1.2036500000000001"/>
    <n v="9.7583699999999999E-5"/>
    <n v="705.83600000000001"/>
    <n v="280.82299999999998"/>
    <n v="86"/>
    <n v="4.5999999999999996"/>
    <n v="-1.18466"/>
    <n v="-0.84547099999999997"/>
    <n v="0.81531299999999995"/>
    <n v="1.4067999999999999E-4"/>
    <n v="485.06099999999998"/>
    <n v="282.78500000000003"/>
    <n v="80.3"/>
    <n v="4.2"/>
    <n v="-0.95974899999999996"/>
    <n v="-0.72058599999999995"/>
    <n v="0.498608"/>
    <n v="1.5580300000000001E-4"/>
    <n v="3"/>
    <n v="268.43900000000002"/>
    <n v="284.85500000000002"/>
    <n v="72.599999999999994"/>
    <n v="0"/>
    <n v="-0.55045100000000002"/>
    <n v="-0.70911599999999997"/>
    <n v="0.30601099999999998"/>
    <n v="1.60929E-4"/>
    <n v="286.91199999999998"/>
    <n v="66.2"/>
    <n v="0"/>
    <n v="-3.7839400000000002E-2"/>
    <n v="-0.69831299999999996"/>
    <n v="0.107332"/>
    <n v="1.5820999999999999E-4"/>
    <n v="55.7515"/>
    <n v="55.5794"/>
    <n v="290.63600000000002"/>
    <n v="0"/>
    <n v="138.10499999999999"/>
    <x v="43"/>
    <n v="280.92899999999997"/>
    <n v="66.099999999999994"/>
    <n v="-0.81611100000000003"/>
    <n v="4.08105E-2"/>
    <n v="-6.1035199999999998E-6"/>
    <n v="1.7087999999999999E-4"/>
    <n v="1.784E-4"/>
    <n v="2.8119999999999998E-5"/>
    <n v="2.8399999999999999E-5"/>
    <n v="0.625"/>
    <n v="13.9375"/>
    <n v="0.625"/>
    <n v="11.5"/>
    <n v="0"/>
    <n v="0"/>
    <n v="0"/>
    <n v="1"/>
    <n v="0"/>
    <n v="0"/>
    <n v="0"/>
    <n v="1"/>
    <n v="20700"/>
    <n v="0.66247599999999995"/>
    <n v="48"/>
    <n v="-0.96562499999999996"/>
    <n v="99.5"/>
    <n v="26.7"/>
    <n v="99.9"/>
    <n v="13.2"/>
    <n v="93.3"/>
    <n v="11.2"/>
    <n v="26.261800000000001"/>
    <n v="1795.36"/>
    <n v="91.3"/>
    <n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2" cacheId="7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3:M11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minSubtotal="1">
      <items count="45">
        <item x="41"/>
        <item x="32"/>
        <item x="0"/>
        <item x="1"/>
        <item x="31"/>
        <item x="40"/>
        <item x="38"/>
        <item x="37"/>
        <item x="33"/>
        <item x="39"/>
        <item x="17"/>
        <item x="9"/>
        <item x="16"/>
        <item x="8"/>
        <item x="7"/>
        <item x="36"/>
        <item x="15"/>
        <item x="5"/>
        <item x="6"/>
        <item x="14"/>
        <item x="30"/>
        <item x="13"/>
        <item x="42"/>
        <item x="34"/>
        <item x="29"/>
        <item x="2"/>
        <item x="35"/>
        <item x="4"/>
        <item x="43"/>
        <item x="25"/>
        <item x="24"/>
        <item x="21"/>
        <item x="22"/>
        <item x="20"/>
        <item x="23"/>
        <item x="28"/>
        <item x="3"/>
        <item x="12"/>
        <item x="18"/>
        <item x="10"/>
        <item x="19"/>
        <item x="26"/>
        <item x="27"/>
        <item x="11"/>
        <item t="min"/>
      </items>
    </pivotField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ax di TMP - 2_m_above_ground" fld="97" subtotal="max" baseField="0" baseItem="0"/>
    <dataField name="Min di TMP - 2_m_above_ground" fld="97" subtotal="min" baseField="0" baseItem="304"/>
    <dataField name="Media di TMP - 2_m_above_ground" fld="97" subtotal="average" baseField="0" baseItem="302"/>
    <dataField name="Media di RH - 2_m_above_ground" fld="99" subtotal="average" baseField="0" baseItem="0"/>
    <dataField name="Min di DPT - 2_m_above_ground" fld="98" subtotal="min" baseField="0" baseItem="2"/>
    <dataField name="Media di UGRD - 10_m_above_ground" fld="100" subtotal="average" baseField="0" baseItem="0"/>
    <dataField name="Media di VGRD - 10_m_above_ground" fld="101" subtotal="average" baseField="0" baseItem="0"/>
    <dataField name="Max di LCDC - low_cloud_layer2" fld="124" subtotal="max" baseField="0" baseItem="179"/>
    <dataField name="Media di MCDC - middle_cloud_layer2" fld="126" subtotal="average" baseField="0" baseItem="0"/>
    <dataField name="Max di PRATE - surface" fld="104" subtotal="max" baseField="0" baseItem="0" numFmtId="11"/>
    <dataField name="Max di CRAIN - surface2" fld="118" subtotal="max" baseField="0" baseItem="297"/>
    <dataField name="Max di CSNOW - surface" fld="111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7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1:H9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in - TMP - 850_mb" fld="53" subtotal="min" baseField="0" baseItem="0" numFmtId="2"/>
    <dataField name="Average - RH - 850_mb" fld="54" subtotal="average" baseField="0" baseItem="0" numFmtId="2"/>
    <dataField name="Average - RH - 700_mb" fld="46" subtotal="average" baseField="0" baseItem="0" numFmtId="2"/>
    <dataField name="Average - UGRD - 850_mb" fld="57" subtotal="average" baseField="0" baseItem="0" numFmtId="2"/>
    <dataField name="Average - VGRD - 850_mb" fld="58" subtotal="average" baseField="0" baseItem="0" numFmtId="2"/>
    <dataField name="Average - UGRD - 1000_mb" fld="89" subtotal="average" baseField="0" baseItem="0" numFmtId="2"/>
    <dataField name="Average - VGRD - 1000_mb" fld="90" subtotal="average" baseField="0" baseItem="0" numFmtId="2"/>
  </dataFields>
  <formats count="16">
    <format dxfId="47">
      <pivotArea type="all" dataOnly="0" outline="0" fieldPosition="0"/>
    </format>
    <format dxfId="46">
      <pivotArea outline="0" fieldPosition="0"/>
    </format>
    <format dxfId="45">
      <pivotArea type="origin" dataOnly="0" labelOnly="1" outline="0" fieldPosition="0"/>
    </format>
    <format dxfId="44">
      <pivotArea field="-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0" count="7">
            <x v="325"/>
            <x v="326"/>
            <x v="327"/>
            <x v="328"/>
            <x v="329"/>
            <x v="330"/>
            <x v="331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4294967294" count="1">
            <x v="2"/>
          </reference>
        </references>
      </pivotArea>
    </format>
    <format dxfId="35">
      <pivotArea outline="0" fieldPosition="0">
        <references count="1">
          <reference field="4294967294" count="1">
            <x v="3"/>
          </reference>
        </references>
      </pivotArea>
    </format>
    <format dxfId="34">
      <pivotArea outline="0" fieldPosition="0">
        <references count="1">
          <reference field="4294967294" count="1">
            <x v="4"/>
          </reference>
        </references>
      </pivotArea>
    </format>
    <format dxfId="33">
      <pivotArea outline="0" fieldPosition="0">
        <references count="1">
          <reference field="4294967294" count="1">
            <x v="5"/>
          </reference>
        </references>
      </pivotArea>
    </format>
    <format dxfId="32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8"/>
  <sheetViews>
    <sheetView topLeftCell="DI23" zoomScaleNormal="100" workbookViewId="0">
      <selection sqref="A1:A1048576"/>
    </sheetView>
  </sheetViews>
  <sheetFormatPr defaultColWidth="8.6640625" defaultRowHeight="14.4" x14ac:dyDescent="0.3"/>
  <cols>
    <col min="1" max="1" width="20" style="1" customWidth="1"/>
  </cols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103</v>
      </c>
      <c r="DC1" t="s">
        <v>104</v>
      </c>
      <c r="DD1" t="s">
        <v>105</v>
      </c>
      <c r="DE1" t="s">
        <v>105</v>
      </c>
      <c r="DF1" t="s">
        <v>106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115</v>
      </c>
      <c r="DV1" t="s">
        <v>116</v>
      </c>
      <c r="DW1" t="s">
        <v>116</v>
      </c>
      <c r="DX1" t="s">
        <v>117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</row>
    <row r="2" spans="1:134" x14ac:dyDescent="0.3">
      <c r="A2" s="10">
        <v>45294.125</v>
      </c>
      <c r="B2" s="47">
        <v>101699</v>
      </c>
      <c r="C2" s="47">
        <v>24135</v>
      </c>
      <c r="D2" s="47">
        <v>3.2061700000000002</v>
      </c>
      <c r="E2" s="47">
        <v>11904.1</v>
      </c>
      <c r="F2" s="47">
        <v>207.59700000000001</v>
      </c>
      <c r="G2" s="47">
        <v>84.5</v>
      </c>
      <c r="H2" s="47">
        <v>4.7</v>
      </c>
      <c r="I2" s="47">
        <v>-1.11021E-2</v>
      </c>
      <c r="J2" s="47">
        <v>22.3659</v>
      </c>
      <c r="K2" s="47">
        <v>-26.798400000000001</v>
      </c>
      <c r="L2" s="2">
        <v>7.9596099999999995E-5</v>
      </c>
      <c r="M2" s="47">
        <v>9313.2800000000007</v>
      </c>
      <c r="N2" s="47">
        <v>229.93100000000001</v>
      </c>
      <c r="O2" s="47">
        <v>95.4</v>
      </c>
      <c r="P2" s="47">
        <v>13.3</v>
      </c>
      <c r="Q2" s="47">
        <v>-0.16219600000000001</v>
      </c>
      <c r="R2" s="47">
        <v>17.090699999999998</v>
      </c>
      <c r="S2" s="47">
        <v>-23.605799999999999</v>
      </c>
      <c r="T2" s="2">
        <v>4.0741000000000002E-5</v>
      </c>
      <c r="U2" s="47">
        <v>7303.15</v>
      </c>
      <c r="V2" s="47">
        <v>247.02699999999999</v>
      </c>
      <c r="W2" s="47">
        <v>87.1</v>
      </c>
      <c r="X2" s="47">
        <v>5</v>
      </c>
      <c r="Y2" s="47">
        <v>-8.9392600000000003E-2</v>
      </c>
      <c r="Z2" s="47">
        <v>15.8308</v>
      </c>
      <c r="AA2" s="47">
        <v>-8.86477</v>
      </c>
      <c r="AB2" s="2">
        <v>9.9585000000000003E-5</v>
      </c>
      <c r="AC2" s="47">
        <v>5648.47</v>
      </c>
      <c r="AD2" s="47">
        <v>258.33100000000002</v>
      </c>
      <c r="AE2" s="47">
        <v>67.599999999999994</v>
      </c>
      <c r="AF2" s="47">
        <v>0</v>
      </c>
      <c r="AG2" s="47">
        <v>-0.12023200000000001</v>
      </c>
      <c r="AH2" s="47">
        <v>16.680299999999999</v>
      </c>
      <c r="AI2" s="47">
        <v>-5.5794800000000002</v>
      </c>
      <c r="AJ2" s="2">
        <v>8.2285000000000002E-5</v>
      </c>
      <c r="AK2" s="47">
        <v>4249.59</v>
      </c>
      <c r="AL2" s="47">
        <v>265.36</v>
      </c>
      <c r="AM2" s="47">
        <v>51.1</v>
      </c>
      <c r="AN2" s="47">
        <v>0</v>
      </c>
      <c r="AO2" s="47">
        <v>0.60716400000000004</v>
      </c>
      <c r="AP2" s="47">
        <v>16.9343</v>
      </c>
      <c r="AQ2" s="47">
        <v>0.69957000000000003</v>
      </c>
      <c r="AR2" s="2">
        <v>6.1931800000000002E-5</v>
      </c>
      <c r="AS2" s="47">
        <v>3041.13</v>
      </c>
      <c r="AT2" s="47">
        <v>269.80900000000003</v>
      </c>
      <c r="AU2" s="47">
        <v>19.100000000000001</v>
      </c>
      <c r="AV2" s="47">
        <v>0</v>
      </c>
      <c r="AW2" s="47">
        <v>0.150254</v>
      </c>
      <c r="AX2" s="47">
        <v>12.0587</v>
      </c>
      <c r="AY2" s="47">
        <v>0.14502899999999999</v>
      </c>
      <c r="AZ2" s="2">
        <v>9.2321499999999994E-5</v>
      </c>
      <c r="BA2" s="47">
        <v>1482.72</v>
      </c>
      <c r="BB2" s="47">
        <v>277.12799999999999</v>
      </c>
      <c r="BC2" s="47">
        <v>63.3</v>
      </c>
      <c r="BD2" s="47">
        <v>0</v>
      </c>
      <c r="BE2" s="47">
        <v>-5.6872100000000002E-2</v>
      </c>
      <c r="BF2" s="47">
        <v>8.5495900000000002</v>
      </c>
      <c r="BG2" s="47">
        <v>2.5399600000000002</v>
      </c>
      <c r="BH2" s="47">
        <v>1.26885E-4</v>
      </c>
      <c r="BI2" s="47">
        <v>790.59100000000001</v>
      </c>
      <c r="BJ2" s="47">
        <v>281.572</v>
      </c>
      <c r="BK2" s="47">
        <v>63.2</v>
      </c>
      <c r="BL2" s="47">
        <v>0</v>
      </c>
      <c r="BM2" s="47">
        <v>0.167299</v>
      </c>
      <c r="BN2" s="47">
        <v>1.81386</v>
      </c>
      <c r="BO2" s="47">
        <v>4.3803400000000003</v>
      </c>
      <c r="BP2" s="2">
        <v>-2.328E-6</v>
      </c>
      <c r="BQ2" s="47">
        <v>569.53499999999997</v>
      </c>
      <c r="BR2" s="47">
        <v>283.13600000000002</v>
      </c>
      <c r="BS2" s="47">
        <v>61.6</v>
      </c>
      <c r="BT2" s="47">
        <v>0</v>
      </c>
      <c r="BU2" s="47">
        <v>0.25696799999999997</v>
      </c>
      <c r="BV2" s="47">
        <v>0.34498000000000001</v>
      </c>
      <c r="BW2" s="47">
        <v>5.19672</v>
      </c>
      <c r="BX2" s="2">
        <v>1.4599100000000001E-5</v>
      </c>
      <c r="BY2" s="47">
        <v>4</v>
      </c>
      <c r="BZ2" s="47">
        <v>353.02800000000002</v>
      </c>
      <c r="CA2" s="47">
        <v>284.61700000000002</v>
      </c>
      <c r="CB2" s="47">
        <v>65.5</v>
      </c>
      <c r="CC2" s="47">
        <v>0</v>
      </c>
      <c r="CD2" s="47">
        <v>0.29210599999999998</v>
      </c>
      <c r="CE2" s="47">
        <v>-0.49914999999999998</v>
      </c>
      <c r="CF2" s="47">
        <v>5.5068599999999996</v>
      </c>
      <c r="CG2" s="2">
        <v>3.4028400000000001E-5</v>
      </c>
      <c r="CH2" s="47">
        <v>285.19099999999997</v>
      </c>
      <c r="CI2" s="47">
        <v>68.5</v>
      </c>
      <c r="CJ2" s="47">
        <v>0</v>
      </c>
      <c r="CK2" s="47">
        <v>0.208287</v>
      </c>
      <c r="CL2" s="47">
        <v>-0.68916699999999997</v>
      </c>
      <c r="CM2" s="47">
        <v>4.7187299999999999</v>
      </c>
      <c r="CN2" s="2">
        <v>5.6570699999999997E-5</v>
      </c>
      <c r="CO2" s="47">
        <v>140.94200000000001</v>
      </c>
      <c r="CP2" s="47">
        <v>55.5794</v>
      </c>
      <c r="CQ2" s="47">
        <v>281.5</v>
      </c>
      <c r="CR2" s="47">
        <v>0</v>
      </c>
      <c r="CS2" s="47">
        <v>13.2996</v>
      </c>
      <c r="CT2" s="47">
        <v>283.577</v>
      </c>
      <c r="CU2" s="47">
        <v>279.81900000000002</v>
      </c>
      <c r="CV2" s="47">
        <v>77.599999999999994</v>
      </c>
      <c r="CW2" s="47">
        <v>-0.38873000000000002</v>
      </c>
      <c r="CX2" s="47">
        <v>3.07904</v>
      </c>
      <c r="CY2" s="47">
        <v>-50</v>
      </c>
      <c r="CZ2" s="47">
        <v>0</v>
      </c>
      <c r="DA2" s="47">
        <v>0</v>
      </c>
      <c r="DB2" s="47">
        <v>0</v>
      </c>
      <c r="DC2" s="47">
        <v>0</v>
      </c>
      <c r="DD2" s="47">
        <v>0</v>
      </c>
      <c r="DE2" s="47">
        <v>0</v>
      </c>
      <c r="DF2" s="47">
        <v>0</v>
      </c>
      <c r="DG2" s="47">
        <v>0</v>
      </c>
      <c r="DH2" s="47">
        <v>0</v>
      </c>
      <c r="DI2" s="47">
        <v>0</v>
      </c>
      <c r="DJ2" s="47">
        <v>0</v>
      </c>
      <c r="DK2" s="47">
        <v>0</v>
      </c>
      <c r="DL2" s="47">
        <v>0</v>
      </c>
      <c r="DM2" s="47">
        <v>0</v>
      </c>
      <c r="DN2" s="47">
        <v>0</v>
      </c>
      <c r="DO2" s="47">
        <v>0</v>
      </c>
      <c r="DP2" s="47">
        <v>0</v>
      </c>
      <c r="DQ2" s="47">
        <v>13.5342</v>
      </c>
      <c r="DR2" s="47">
        <v>0</v>
      </c>
      <c r="DS2" s="47">
        <v>0.496033</v>
      </c>
      <c r="DT2" s="47">
        <v>0</v>
      </c>
      <c r="DU2" s="47">
        <v>0</v>
      </c>
      <c r="DV2" s="47">
        <v>5</v>
      </c>
      <c r="DW2" s="47">
        <v>0.7</v>
      </c>
      <c r="DX2" s="47">
        <v>24.6</v>
      </c>
      <c r="DY2" s="47">
        <v>100</v>
      </c>
      <c r="DZ2" s="47">
        <v>105.006</v>
      </c>
      <c r="EA2" s="47">
        <v>2422.08</v>
      </c>
      <c r="EB2" s="47">
        <v>30.3</v>
      </c>
      <c r="EC2" s="47">
        <v>0</v>
      </c>
      <c r="ED2" s="47">
        <v>2</v>
      </c>
    </row>
    <row r="3" spans="1:134" x14ac:dyDescent="0.3">
      <c r="A3" s="10">
        <v>45294.25</v>
      </c>
      <c r="B3" s="47">
        <v>101654</v>
      </c>
      <c r="C3" s="47">
        <v>24135</v>
      </c>
      <c r="D3" s="47">
        <v>2.7098300000000002</v>
      </c>
      <c r="E3" s="47">
        <v>11917.6</v>
      </c>
      <c r="F3" s="47">
        <v>207.09399999999999</v>
      </c>
      <c r="G3" s="47">
        <v>90</v>
      </c>
      <c r="H3" s="47">
        <v>5.6</v>
      </c>
      <c r="I3" s="47">
        <v>0.128332</v>
      </c>
      <c r="J3" s="47">
        <v>27.480899999999998</v>
      </c>
      <c r="K3" s="47">
        <v>-24.203399999999998</v>
      </c>
      <c r="L3" s="2">
        <v>9.4807899999999997E-5</v>
      </c>
      <c r="M3" s="47">
        <v>9323.66</v>
      </c>
      <c r="N3" s="47">
        <v>230.19399999999999</v>
      </c>
      <c r="O3" s="47">
        <v>99.4</v>
      </c>
      <c r="P3" s="47">
        <v>85.2</v>
      </c>
      <c r="Q3" s="47">
        <v>0.56520700000000001</v>
      </c>
      <c r="R3" s="47">
        <v>21.738299999999999</v>
      </c>
      <c r="S3" s="47">
        <v>-19.661799999999999</v>
      </c>
      <c r="T3" s="2">
        <v>4.4444699999999998E-5</v>
      </c>
      <c r="U3" s="47">
        <v>7313.57</v>
      </c>
      <c r="V3" s="47">
        <v>247.566</v>
      </c>
      <c r="W3" s="47">
        <v>77.900000000000006</v>
      </c>
      <c r="X3" s="47">
        <v>2.5</v>
      </c>
      <c r="Y3" s="47">
        <v>0.365676</v>
      </c>
      <c r="Z3" s="47">
        <v>19.656500000000001</v>
      </c>
      <c r="AA3" s="47">
        <v>-8.6982199999999992</v>
      </c>
      <c r="AB3" s="2">
        <v>2.54358E-6</v>
      </c>
      <c r="AC3" s="47">
        <v>5653.15</v>
      </c>
      <c r="AD3" s="47">
        <v>259.82900000000001</v>
      </c>
      <c r="AE3" s="47">
        <v>74</v>
      </c>
      <c r="AF3" s="47">
        <v>0.6</v>
      </c>
      <c r="AG3" s="47">
        <v>-0.25544099999999997</v>
      </c>
      <c r="AH3" s="47">
        <v>17.758099999999999</v>
      </c>
      <c r="AI3" s="47">
        <v>-7.0858600000000003</v>
      </c>
      <c r="AJ3" s="2">
        <v>8.7563800000000003E-5</v>
      </c>
      <c r="AK3" s="47">
        <v>4247.22</v>
      </c>
      <c r="AL3" s="47">
        <v>266.56599999999997</v>
      </c>
      <c r="AM3" s="47">
        <v>72.900000000000006</v>
      </c>
      <c r="AN3" s="47">
        <v>2.2000000000000002</v>
      </c>
      <c r="AO3" s="47">
        <v>2.5271499999999999E-2</v>
      </c>
      <c r="AP3" s="47">
        <v>17.244700000000002</v>
      </c>
      <c r="AQ3" s="47">
        <v>0.62004099999999995</v>
      </c>
      <c r="AR3" s="47">
        <v>1.1291299999999999E-4</v>
      </c>
      <c r="AS3" s="47">
        <v>3038.2</v>
      </c>
      <c r="AT3" s="47">
        <v>269.45</v>
      </c>
      <c r="AU3" s="47">
        <v>30.1</v>
      </c>
      <c r="AV3" s="47">
        <v>0</v>
      </c>
      <c r="AW3" s="47">
        <v>-0.13444300000000001</v>
      </c>
      <c r="AX3" s="47">
        <v>13.1938</v>
      </c>
      <c r="AY3" s="47">
        <v>-0.57643800000000001</v>
      </c>
      <c r="AZ3" s="2">
        <v>1.8216700000000001E-5</v>
      </c>
      <c r="BA3" s="47">
        <v>1480.15</v>
      </c>
      <c r="BB3" s="47">
        <v>277.81599999999997</v>
      </c>
      <c r="BC3" s="47">
        <v>56</v>
      </c>
      <c r="BD3" s="47">
        <v>0</v>
      </c>
      <c r="BE3" s="47">
        <v>-2.8978500000000001E-2</v>
      </c>
      <c r="BF3" s="47">
        <v>6.3185500000000001</v>
      </c>
      <c r="BG3" s="47">
        <v>0.68224399999999996</v>
      </c>
      <c r="BH3" s="47">
        <v>1.63657E-4</v>
      </c>
      <c r="BI3" s="47">
        <v>787.49</v>
      </c>
      <c r="BJ3" s="47">
        <v>281.76600000000002</v>
      </c>
      <c r="BK3" s="47">
        <v>63.1</v>
      </c>
      <c r="BL3" s="47">
        <v>0</v>
      </c>
      <c r="BM3" s="47">
        <v>7.40088E-2</v>
      </c>
      <c r="BN3" s="47">
        <v>1.26616</v>
      </c>
      <c r="BO3" s="47">
        <v>3.5601799999999999</v>
      </c>
      <c r="BP3" s="2">
        <v>5.1827499999999998E-5</v>
      </c>
      <c r="BQ3" s="47">
        <v>566.32399999999996</v>
      </c>
      <c r="BR3" s="47">
        <v>283.08300000000003</v>
      </c>
      <c r="BS3" s="47">
        <v>72.599999999999994</v>
      </c>
      <c r="BT3" s="47">
        <v>0</v>
      </c>
      <c r="BU3" s="47">
        <v>0.15862000000000001</v>
      </c>
      <c r="BV3" s="47">
        <v>5.3684099999999998E-2</v>
      </c>
      <c r="BW3" s="47">
        <v>4.1842600000000001</v>
      </c>
      <c r="BX3" s="47">
        <v>1.1777099999999999E-4</v>
      </c>
      <c r="BY3" s="47">
        <v>3</v>
      </c>
      <c r="BZ3" s="47">
        <v>349.69299999999998</v>
      </c>
      <c r="CA3" s="47">
        <v>284.59300000000002</v>
      </c>
      <c r="CB3" s="47">
        <v>77.5</v>
      </c>
      <c r="CC3" s="47">
        <v>0</v>
      </c>
      <c r="CD3" s="47">
        <v>0.20743800000000001</v>
      </c>
      <c r="CE3" s="47">
        <v>-0.75776399999999999</v>
      </c>
      <c r="CF3" s="47">
        <v>4.5507900000000001</v>
      </c>
      <c r="CG3" s="47">
        <v>1.27224E-4</v>
      </c>
      <c r="CH3" s="47">
        <v>285.42099999999999</v>
      </c>
      <c r="CI3" s="47">
        <v>77.5</v>
      </c>
      <c r="CJ3" s="47">
        <v>0</v>
      </c>
      <c r="CK3" s="47">
        <v>0.14416399999999999</v>
      </c>
      <c r="CL3" s="47">
        <v>-0.53980700000000004</v>
      </c>
      <c r="CM3" s="47">
        <v>3.86185</v>
      </c>
      <c r="CN3" s="47">
        <v>1.13564E-4</v>
      </c>
      <c r="CO3" s="47">
        <v>137.43600000000001</v>
      </c>
      <c r="CP3" s="47">
        <v>55.5794</v>
      </c>
      <c r="CQ3" s="47">
        <v>281.69400000000002</v>
      </c>
      <c r="CR3" s="47">
        <v>0</v>
      </c>
      <c r="CS3" s="47">
        <v>-1.5242100000000001</v>
      </c>
      <c r="CT3" s="47">
        <v>283.81400000000002</v>
      </c>
      <c r="CU3" s="47">
        <v>281.68200000000002</v>
      </c>
      <c r="CV3" s="47">
        <v>86.3</v>
      </c>
      <c r="CW3" s="47">
        <v>-6.1774900000000001E-2</v>
      </c>
      <c r="CX3" s="47">
        <v>2.6179299999999999</v>
      </c>
      <c r="CY3" s="47">
        <v>-50</v>
      </c>
      <c r="CZ3" s="47">
        <v>0</v>
      </c>
      <c r="DA3" s="47">
        <v>0</v>
      </c>
      <c r="DB3" s="47">
        <v>0</v>
      </c>
      <c r="DC3" s="47">
        <v>0</v>
      </c>
      <c r="DD3" s="47">
        <v>0</v>
      </c>
      <c r="DE3" s="47">
        <v>0</v>
      </c>
      <c r="DF3" s="47">
        <v>0</v>
      </c>
      <c r="DG3" s="47">
        <v>0</v>
      </c>
      <c r="DH3" s="47">
        <v>0</v>
      </c>
      <c r="DI3" s="47">
        <v>0</v>
      </c>
      <c r="DJ3" s="47">
        <v>0</v>
      </c>
      <c r="DK3" s="47">
        <v>0</v>
      </c>
      <c r="DL3" s="47">
        <v>0</v>
      </c>
      <c r="DM3" s="47">
        <v>0</v>
      </c>
      <c r="DN3" s="47">
        <v>0</v>
      </c>
      <c r="DO3" s="47">
        <v>0</v>
      </c>
      <c r="DP3" s="47">
        <v>0</v>
      </c>
      <c r="DQ3" s="47">
        <v>13.1165</v>
      </c>
      <c r="DR3" s="47">
        <v>0</v>
      </c>
      <c r="DS3" s="47">
        <v>0.20666499999999999</v>
      </c>
      <c r="DT3" s="47">
        <v>0</v>
      </c>
      <c r="DU3" s="47">
        <v>0</v>
      </c>
      <c r="DV3" s="47">
        <v>38.799999999999997</v>
      </c>
      <c r="DW3" s="47">
        <v>7</v>
      </c>
      <c r="DX3" s="47">
        <v>95</v>
      </c>
      <c r="DY3" s="47">
        <v>88.7</v>
      </c>
      <c r="DZ3" s="47">
        <v>76.720200000000006</v>
      </c>
      <c r="EA3" s="47">
        <v>2378.4</v>
      </c>
      <c r="EB3" s="47">
        <v>30.8</v>
      </c>
      <c r="EC3" s="47">
        <v>0</v>
      </c>
      <c r="ED3" s="47">
        <v>3</v>
      </c>
    </row>
    <row r="4" spans="1:134" x14ac:dyDescent="0.3">
      <c r="A4" s="10">
        <v>45294.375</v>
      </c>
      <c r="B4" s="47">
        <v>101588</v>
      </c>
      <c r="C4" s="47">
        <v>24135</v>
      </c>
      <c r="D4" s="47">
        <v>7.2010300000000003</v>
      </c>
      <c r="E4" s="47">
        <v>11924.5</v>
      </c>
      <c r="F4" s="47">
        <v>207.67400000000001</v>
      </c>
      <c r="G4" s="47">
        <v>100</v>
      </c>
      <c r="H4" s="47">
        <v>100</v>
      </c>
      <c r="I4" s="47">
        <v>-2.8916000000000001E-2</v>
      </c>
      <c r="J4" s="47">
        <v>37.834000000000003</v>
      </c>
      <c r="K4" s="47">
        <v>-25.418099999999999</v>
      </c>
      <c r="L4" s="2">
        <v>4.3682700000000001E-5</v>
      </c>
      <c r="M4" s="47">
        <v>9329.0499999999993</v>
      </c>
      <c r="N4" s="47">
        <v>230.536</v>
      </c>
      <c r="O4" s="47">
        <v>100</v>
      </c>
      <c r="P4" s="47">
        <v>100</v>
      </c>
      <c r="Q4" s="47">
        <v>0.11065</v>
      </c>
      <c r="R4" s="47">
        <v>28.099799999999998</v>
      </c>
      <c r="S4" s="47">
        <v>-12.2073</v>
      </c>
      <c r="T4" s="2">
        <v>5.42758E-5</v>
      </c>
      <c r="U4" s="47">
        <v>7316.94</v>
      </c>
      <c r="V4" s="47">
        <v>246.97800000000001</v>
      </c>
      <c r="W4" s="47">
        <v>94.5</v>
      </c>
      <c r="X4" s="47">
        <v>29.7</v>
      </c>
      <c r="Y4" s="47">
        <v>0.34683199999999997</v>
      </c>
      <c r="Z4" s="47">
        <v>20.620799999999999</v>
      </c>
      <c r="AA4" s="47">
        <v>-6.8599300000000003</v>
      </c>
      <c r="AB4" s="47">
        <v>1.1917399999999999E-4</v>
      </c>
      <c r="AC4" s="47">
        <v>5661.4</v>
      </c>
      <c r="AD4" s="47">
        <v>259.61700000000002</v>
      </c>
      <c r="AE4" s="47">
        <v>60.7</v>
      </c>
      <c r="AF4" s="47">
        <v>0</v>
      </c>
      <c r="AG4" s="47">
        <v>-8.2128900000000005E-2</v>
      </c>
      <c r="AH4" s="47">
        <v>20.598800000000001</v>
      </c>
      <c r="AI4" s="47">
        <v>-10.4274</v>
      </c>
      <c r="AJ4" s="2">
        <v>7.8000899999999994E-5</v>
      </c>
      <c r="AK4" s="47">
        <v>4256.8100000000004</v>
      </c>
      <c r="AL4" s="47">
        <v>266.12599999999998</v>
      </c>
      <c r="AM4" s="47">
        <v>82.6</v>
      </c>
      <c r="AN4" s="47">
        <v>5</v>
      </c>
      <c r="AO4" s="47">
        <v>-0.33798</v>
      </c>
      <c r="AP4" s="47">
        <v>16.347200000000001</v>
      </c>
      <c r="AQ4" s="47">
        <v>-8.1455500000000001</v>
      </c>
      <c r="AR4" s="47">
        <v>1.2040399999999999E-4</v>
      </c>
      <c r="AS4" s="47">
        <v>3042.98</v>
      </c>
      <c r="AT4" s="47">
        <v>271.21899999999999</v>
      </c>
      <c r="AU4" s="47">
        <v>71.2</v>
      </c>
      <c r="AV4" s="47">
        <v>0.4</v>
      </c>
      <c r="AW4" s="47">
        <v>0.30127700000000002</v>
      </c>
      <c r="AX4" s="47">
        <v>14.995100000000001</v>
      </c>
      <c r="AY4" s="47">
        <v>-6.7343900000000003</v>
      </c>
      <c r="AZ4" s="47">
        <v>1.5576199999999999E-4</v>
      </c>
      <c r="BA4" s="47">
        <v>1478.41</v>
      </c>
      <c r="BB4" s="47">
        <v>279.25700000000001</v>
      </c>
      <c r="BC4" s="47">
        <v>38.4</v>
      </c>
      <c r="BD4" s="47">
        <v>0</v>
      </c>
      <c r="BE4" s="47">
        <v>5.0131799999999997E-2</v>
      </c>
      <c r="BF4" s="47">
        <v>5.2651300000000001</v>
      </c>
      <c r="BG4" s="47">
        <v>-0.27313999999999999</v>
      </c>
      <c r="BH4" s="47">
        <v>1.5562099999999999E-4</v>
      </c>
      <c r="BI4" s="47">
        <v>782.36900000000003</v>
      </c>
      <c r="BJ4" s="47">
        <v>281.40899999999999</v>
      </c>
      <c r="BK4" s="47">
        <v>67</v>
      </c>
      <c r="BL4" s="47">
        <v>0</v>
      </c>
      <c r="BM4" s="47">
        <v>0.57003099999999995</v>
      </c>
      <c r="BN4" s="47">
        <v>6.0144000000000002</v>
      </c>
      <c r="BO4" s="47">
        <v>4.8960499999999998</v>
      </c>
      <c r="BP4" s="2">
        <v>4.42478E-5</v>
      </c>
      <c r="BQ4" s="47">
        <v>561.55700000000002</v>
      </c>
      <c r="BR4" s="47">
        <v>282.71100000000001</v>
      </c>
      <c r="BS4" s="47">
        <v>73.2</v>
      </c>
      <c r="BT4" s="47">
        <v>0</v>
      </c>
      <c r="BU4" s="47">
        <v>0.58780699999999997</v>
      </c>
      <c r="BV4" s="47">
        <v>7.0033399999999997</v>
      </c>
      <c r="BW4" s="47">
        <v>4.9347500000000002</v>
      </c>
      <c r="BX4" s="2">
        <v>-4.13643E-5</v>
      </c>
      <c r="BY4" s="47">
        <v>3</v>
      </c>
      <c r="BZ4" s="47">
        <v>345.14299999999997</v>
      </c>
      <c r="CA4" s="47">
        <v>284.53899999999999</v>
      </c>
      <c r="CB4" s="47">
        <v>70.8</v>
      </c>
      <c r="CC4" s="47">
        <v>0</v>
      </c>
      <c r="CD4" s="47">
        <v>0.40761900000000001</v>
      </c>
      <c r="CE4" s="47">
        <v>6.0797600000000003</v>
      </c>
      <c r="CF4" s="47">
        <v>4.4092700000000002</v>
      </c>
      <c r="CG4" s="2">
        <v>-3.7840299999999998E-5</v>
      </c>
      <c r="CH4" s="47">
        <v>286.27499999999998</v>
      </c>
      <c r="CI4" s="47">
        <v>69.400000000000006</v>
      </c>
      <c r="CJ4" s="47">
        <v>0</v>
      </c>
      <c r="CK4" s="47">
        <v>0.18859699999999999</v>
      </c>
      <c r="CL4" s="47">
        <v>4.1659899999999999</v>
      </c>
      <c r="CM4" s="47">
        <v>3.7080000000000002</v>
      </c>
      <c r="CN4" s="2">
        <v>7.3208000000000003E-6</v>
      </c>
      <c r="CO4" s="47">
        <v>132.79499999999999</v>
      </c>
      <c r="CP4" s="47">
        <v>55.5794</v>
      </c>
      <c r="CQ4" s="47">
        <v>287.19600000000003</v>
      </c>
      <c r="CR4" s="47">
        <v>0</v>
      </c>
      <c r="CS4" s="47">
        <v>82.174400000000006</v>
      </c>
      <c r="CT4" s="47">
        <v>286.92200000000003</v>
      </c>
      <c r="CU4" s="47">
        <v>281.71699999999998</v>
      </c>
      <c r="CV4" s="47">
        <v>70.7</v>
      </c>
      <c r="CW4" s="47">
        <v>2.5252300000000001</v>
      </c>
      <c r="CX4" s="47">
        <v>2.7362299999999999</v>
      </c>
      <c r="CY4" s="47">
        <v>-50</v>
      </c>
      <c r="CZ4" s="47">
        <v>0</v>
      </c>
      <c r="DA4" s="47">
        <v>0</v>
      </c>
      <c r="DB4" s="47">
        <v>0</v>
      </c>
      <c r="DC4" s="47">
        <v>0</v>
      </c>
      <c r="DD4" s="47">
        <v>0</v>
      </c>
      <c r="DE4" s="47">
        <v>0</v>
      </c>
      <c r="DF4" s="47">
        <v>0</v>
      </c>
      <c r="DG4" s="47">
        <v>0</v>
      </c>
      <c r="DH4" s="47">
        <v>0</v>
      </c>
      <c r="DI4" s="47">
        <v>0</v>
      </c>
      <c r="DJ4" s="47">
        <v>0</v>
      </c>
      <c r="DK4" s="47">
        <v>0</v>
      </c>
      <c r="DL4" s="47">
        <v>0</v>
      </c>
      <c r="DM4" s="47">
        <v>0</v>
      </c>
      <c r="DN4" s="47">
        <v>0</v>
      </c>
      <c r="DO4" s="47">
        <v>0</v>
      </c>
      <c r="DP4" s="47">
        <v>9900</v>
      </c>
      <c r="DQ4" s="47">
        <v>11.550700000000001</v>
      </c>
      <c r="DR4" s="47">
        <v>0</v>
      </c>
      <c r="DS4" s="47">
        <v>-2.1093799999999999E-2</v>
      </c>
      <c r="DT4" s="47">
        <v>5</v>
      </c>
      <c r="DU4" s="47">
        <v>3.3</v>
      </c>
      <c r="DV4" s="47">
        <v>87.1</v>
      </c>
      <c r="DW4" s="47">
        <v>63.9</v>
      </c>
      <c r="DX4" s="47">
        <v>100</v>
      </c>
      <c r="DY4" s="47">
        <v>100</v>
      </c>
      <c r="DZ4" s="47">
        <v>115.06</v>
      </c>
      <c r="EA4" s="47">
        <v>2503.04</v>
      </c>
      <c r="EB4" s="47">
        <v>61.7</v>
      </c>
      <c r="EC4" s="47">
        <v>0</v>
      </c>
      <c r="ED4" s="47">
        <v>4</v>
      </c>
    </row>
    <row r="5" spans="1:134" x14ac:dyDescent="0.3">
      <c r="A5" s="10">
        <v>45294.5</v>
      </c>
      <c r="B5" s="47">
        <v>101448</v>
      </c>
      <c r="C5" s="47">
        <v>24135</v>
      </c>
      <c r="D5" s="47">
        <v>6.5096499999999997</v>
      </c>
      <c r="E5" s="47">
        <v>11910.6</v>
      </c>
      <c r="F5" s="47">
        <v>208.11</v>
      </c>
      <c r="G5" s="47">
        <v>100</v>
      </c>
      <c r="H5" s="47">
        <v>99.8</v>
      </c>
      <c r="I5" s="47">
        <v>-0.117449</v>
      </c>
      <c r="J5" s="47">
        <v>43.493600000000001</v>
      </c>
      <c r="K5" s="47">
        <v>-14.382999999999999</v>
      </c>
      <c r="L5" s="2">
        <v>8.5741999999999993E-5</v>
      </c>
      <c r="M5" s="47">
        <v>9310.84</v>
      </c>
      <c r="N5" s="47">
        <v>230.50399999999999</v>
      </c>
      <c r="O5" s="47">
        <v>82.2</v>
      </c>
      <c r="P5" s="47">
        <v>9.6999999999999993</v>
      </c>
      <c r="Q5" s="47">
        <v>-0.55352000000000001</v>
      </c>
      <c r="R5" s="47">
        <v>34.854100000000003</v>
      </c>
      <c r="S5" s="47">
        <v>-10.0383</v>
      </c>
      <c r="T5" s="2">
        <v>8.7435799999999994E-5</v>
      </c>
      <c r="U5" s="47">
        <v>7304.25</v>
      </c>
      <c r="V5" s="47">
        <v>246.67500000000001</v>
      </c>
      <c r="W5" s="47">
        <v>44.9</v>
      </c>
      <c r="X5" s="47">
        <v>0</v>
      </c>
      <c r="Y5" s="47">
        <v>-0.279057</v>
      </c>
      <c r="Z5" s="47">
        <v>28.255800000000001</v>
      </c>
      <c r="AA5" s="47">
        <v>-14.535500000000001</v>
      </c>
      <c r="AB5" s="2">
        <v>1.34509E-6</v>
      </c>
      <c r="AC5" s="47">
        <v>5651.52</v>
      </c>
      <c r="AD5" s="47">
        <v>258.548</v>
      </c>
      <c r="AE5" s="47">
        <v>41.2</v>
      </c>
      <c r="AF5" s="47">
        <v>0</v>
      </c>
      <c r="AG5" s="47">
        <v>0.201707</v>
      </c>
      <c r="AH5" s="47">
        <v>21.900500000000001</v>
      </c>
      <c r="AI5" s="47">
        <v>-13.4237</v>
      </c>
      <c r="AJ5" s="2">
        <v>7.0975099999999997E-5</v>
      </c>
      <c r="AK5" s="47">
        <v>4246.8</v>
      </c>
      <c r="AL5" s="47">
        <v>265.226</v>
      </c>
      <c r="AM5" s="47">
        <v>82.4</v>
      </c>
      <c r="AN5" s="47">
        <v>4.4000000000000004</v>
      </c>
      <c r="AO5" s="47">
        <v>0.69784999999999997</v>
      </c>
      <c r="AP5" s="47">
        <v>18.620100000000001</v>
      </c>
      <c r="AQ5" s="47">
        <v>-9.3926800000000004</v>
      </c>
      <c r="AR5" s="2">
        <v>7.6157799999999998E-5</v>
      </c>
      <c r="AS5" s="47">
        <v>3035.21</v>
      </c>
      <c r="AT5" s="47">
        <v>271.47000000000003</v>
      </c>
      <c r="AU5" s="47">
        <v>72.7</v>
      </c>
      <c r="AV5" s="47">
        <v>1.2</v>
      </c>
      <c r="AW5" s="47">
        <v>-3.7011700000000002E-3</v>
      </c>
      <c r="AX5" s="47">
        <v>15.114699999999999</v>
      </c>
      <c r="AY5" s="47">
        <v>-7.8402000000000003</v>
      </c>
      <c r="AZ5" s="47">
        <v>1.37057E-4</v>
      </c>
      <c r="BA5" s="47">
        <v>1469.49</v>
      </c>
      <c r="BB5" s="47">
        <v>279.45299999999997</v>
      </c>
      <c r="BC5" s="47">
        <v>47.5</v>
      </c>
      <c r="BD5" s="47">
        <v>0</v>
      </c>
      <c r="BE5" s="47">
        <v>-0.459401</v>
      </c>
      <c r="BF5" s="47">
        <v>6.6787700000000001</v>
      </c>
      <c r="BG5" s="47">
        <v>2.03328</v>
      </c>
      <c r="BH5" s="47">
        <v>1.4975700000000001E-4</v>
      </c>
      <c r="BI5" s="47">
        <v>773.95699999999999</v>
      </c>
      <c r="BJ5" s="47">
        <v>281.78699999999998</v>
      </c>
      <c r="BK5" s="47">
        <v>71.400000000000006</v>
      </c>
      <c r="BL5" s="47">
        <v>0</v>
      </c>
      <c r="BM5" s="47">
        <v>-4.7054699999999998E-2</v>
      </c>
      <c r="BN5" s="47">
        <v>4.3567600000000004</v>
      </c>
      <c r="BO5" s="47">
        <v>5.2806199999999999</v>
      </c>
      <c r="BP5" s="47">
        <v>-1.9130899999999999E-4</v>
      </c>
      <c r="BQ5" s="47">
        <v>552.48800000000006</v>
      </c>
      <c r="BR5" s="47">
        <v>283.85199999999998</v>
      </c>
      <c r="BS5" s="47">
        <v>64.599999999999994</v>
      </c>
      <c r="BT5" s="47">
        <v>0</v>
      </c>
      <c r="BU5" s="47">
        <v>1.7207E-2</v>
      </c>
      <c r="BV5" s="47">
        <v>3.3683900000000002</v>
      </c>
      <c r="BW5" s="47">
        <v>5.1384499999999997</v>
      </c>
      <c r="BX5" s="47">
        <v>-2.2352299999999999E-4</v>
      </c>
      <c r="BY5" s="47">
        <v>4</v>
      </c>
      <c r="BZ5" s="47">
        <v>335.16500000000002</v>
      </c>
      <c r="CA5" s="47">
        <v>285.93299999999999</v>
      </c>
      <c r="CB5" s="47">
        <v>58.1</v>
      </c>
      <c r="CC5" s="47">
        <v>0</v>
      </c>
      <c r="CD5" s="47">
        <v>3.6015600000000002E-2</v>
      </c>
      <c r="CE5" s="47">
        <v>2.8637199999999998</v>
      </c>
      <c r="CF5" s="47">
        <v>5.0536199999999996</v>
      </c>
      <c r="CG5" s="47">
        <v>-2.2297199999999999E-4</v>
      </c>
      <c r="CH5" s="47">
        <v>288.01499999999999</v>
      </c>
      <c r="CI5" s="47">
        <v>52.5</v>
      </c>
      <c r="CJ5" s="47">
        <v>0</v>
      </c>
      <c r="CK5" s="47">
        <v>9.4883800000000004E-2</v>
      </c>
      <c r="CL5" s="47">
        <v>2.3600599999999998</v>
      </c>
      <c r="CM5" s="47">
        <v>4.7270899999999996</v>
      </c>
      <c r="CN5" s="47">
        <v>-1.94036E-4</v>
      </c>
      <c r="CO5" s="47">
        <v>121.82299999999999</v>
      </c>
      <c r="CP5" s="47">
        <v>55.5794</v>
      </c>
      <c r="CQ5" s="47">
        <v>290.29399999999998</v>
      </c>
      <c r="CR5" s="47">
        <v>0</v>
      </c>
      <c r="CS5" s="47">
        <v>193.70599999999999</v>
      </c>
      <c r="CT5" s="47">
        <v>288.99900000000002</v>
      </c>
      <c r="CU5" s="47">
        <v>279.245</v>
      </c>
      <c r="CV5" s="47">
        <v>52.2</v>
      </c>
      <c r="CW5" s="47">
        <v>1.7697400000000001</v>
      </c>
      <c r="CX5" s="47">
        <v>3.8855400000000002</v>
      </c>
      <c r="CY5" s="47">
        <v>-50</v>
      </c>
      <c r="CZ5" s="47">
        <v>0</v>
      </c>
      <c r="DA5" s="47">
        <v>0</v>
      </c>
      <c r="DB5" s="47">
        <v>0</v>
      </c>
      <c r="DC5" s="47">
        <v>0</v>
      </c>
      <c r="DD5" s="47">
        <v>0</v>
      </c>
      <c r="DE5" s="47">
        <v>0</v>
      </c>
      <c r="DF5" s="47">
        <v>0</v>
      </c>
      <c r="DG5" s="47">
        <v>0</v>
      </c>
      <c r="DH5" s="47">
        <v>0</v>
      </c>
      <c r="DI5" s="47">
        <v>0</v>
      </c>
      <c r="DJ5" s="47">
        <v>0</v>
      </c>
      <c r="DK5" s="47">
        <v>0</v>
      </c>
      <c r="DL5" s="47">
        <v>0</v>
      </c>
      <c r="DM5" s="47">
        <v>0</v>
      </c>
      <c r="DN5" s="47">
        <v>0</v>
      </c>
      <c r="DO5" s="47">
        <v>0</v>
      </c>
      <c r="DP5" s="47">
        <v>20700</v>
      </c>
      <c r="DQ5" s="47">
        <v>11.1485</v>
      </c>
      <c r="DR5" s="47">
        <v>0</v>
      </c>
      <c r="DS5" s="47">
        <v>-4.9414100000000002E-2</v>
      </c>
      <c r="DT5" s="47">
        <v>5</v>
      </c>
      <c r="DU5" s="47">
        <v>4.2</v>
      </c>
      <c r="DV5" s="47">
        <v>5</v>
      </c>
      <c r="DW5" s="47">
        <v>41.1</v>
      </c>
      <c r="DX5" s="47">
        <v>100</v>
      </c>
      <c r="DY5" s="47">
        <v>100</v>
      </c>
      <c r="DZ5" s="47">
        <v>154.39099999999999</v>
      </c>
      <c r="EA5" s="47">
        <v>2551.84</v>
      </c>
      <c r="EB5" s="47">
        <v>57.9</v>
      </c>
      <c r="EC5" s="47">
        <v>0</v>
      </c>
      <c r="ED5" s="47">
        <v>5</v>
      </c>
    </row>
    <row r="6" spans="1:134" x14ac:dyDescent="0.3">
      <c r="A6" s="10">
        <v>45294.625</v>
      </c>
      <c r="B6" s="47">
        <v>101402</v>
      </c>
      <c r="C6" s="47">
        <v>24134.6</v>
      </c>
      <c r="D6" s="47">
        <v>3.6033200000000001</v>
      </c>
      <c r="E6" s="47">
        <v>11889.7</v>
      </c>
      <c r="F6" s="47">
        <v>210.81800000000001</v>
      </c>
      <c r="G6" s="47">
        <v>64.7</v>
      </c>
      <c r="H6" s="47">
        <v>0</v>
      </c>
      <c r="I6" s="47">
        <v>-0.112928</v>
      </c>
      <c r="J6" s="47">
        <v>40.279499999999999</v>
      </c>
      <c r="K6" s="47">
        <v>-11.6441</v>
      </c>
      <c r="L6" s="47">
        <v>1.61161E-4</v>
      </c>
      <c r="M6" s="47">
        <v>9295.91</v>
      </c>
      <c r="N6" s="47">
        <v>228.93700000000001</v>
      </c>
      <c r="O6" s="47">
        <v>99.7</v>
      </c>
      <c r="P6" s="47">
        <v>81.2</v>
      </c>
      <c r="Q6" s="47">
        <v>-0.31111299999999997</v>
      </c>
      <c r="R6" s="47">
        <v>32.0017</v>
      </c>
      <c r="S6" s="47">
        <v>-9.1944300000000005</v>
      </c>
      <c r="T6" s="47">
        <v>1.2180000000000001E-4</v>
      </c>
      <c r="U6" s="47">
        <v>7295.66</v>
      </c>
      <c r="V6" s="47">
        <v>246.28299999999999</v>
      </c>
      <c r="W6" s="47">
        <v>67.599999999999994</v>
      </c>
      <c r="X6" s="47">
        <v>0</v>
      </c>
      <c r="Y6" s="47">
        <v>-9.1245099999999996E-2</v>
      </c>
      <c r="Z6" s="47">
        <v>27.588999999999999</v>
      </c>
      <c r="AA6" s="47">
        <v>-8.8604500000000002</v>
      </c>
      <c r="AB6" s="2">
        <v>3.2612800000000001E-5</v>
      </c>
      <c r="AC6" s="47">
        <v>5646.48</v>
      </c>
      <c r="AD6" s="47">
        <v>258.154</v>
      </c>
      <c r="AE6" s="47">
        <v>56.1</v>
      </c>
      <c r="AF6" s="47">
        <v>0</v>
      </c>
      <c r="AG6" s="47">
        <v>2.2097700000000001E-2</v>
      </c>
      <c r="AH6" s="47">
        <v>24.479600000000001</v>
      </c>
      <c r="AI6" s="47">
        <v>-7.85745</v>
      </c>
      <c r="AJ6" s="2">
        <v>1.9465699999999999E-5</v>
      </c>
      <c r="AK6" s="47">
        <v>4247.9799999999996</v>
      </c>
      <c r="AL6" s="47">
        <v>264.51799999999997</v>
      </c>
      <c r="AM6" s="47">
        <v>90</v>
      </c>
      <c r="AN6" s="47">
        <v>9.1</v>
      </c>
      <c r="AO6" s="47">
        <v>4.4630900000000001E-2</v>
      </c>
      <c r="AP6" s="47">
        <v>15.899699999999999</v>
      </c>
      <c r="AQ6" s="47">
        <v>-7.8181500000000002</v>
      </c>
      <c r="AR6" s="2">
        <v>4.69578E-5</v>
      </c>
      <c r="AS6" s="47">
        <v>3035.16</v>
      </c>
      <c r="AT6" s="47">
        <v>272.81099999999998</v>
      </c>
      <c r="AU6" s="47">
        <v>68.400000000000006</v>
      </c>
      <c r="AV6" s="47">
        <v>0</v>
      </c>
      <c r="AW6" s="47">
        <v>0.226771</v>
      </c>
      <c r="AX6" s="47">
        <v>11.270799999999999</v>
      </c>
      <c r="AY6" s="47">
        <v>-5.3170200000000003</v>
      </c>
      <c r="AZ6" s="2">
        <v>9.2359600000000003E-5</v>
      </c>
      <c r="BA6" s="47">
        <v>1466.1</v>
      </c>
      <c r="BB6" s="47">
        <v>279.63099999999997</v>
      </c>
      <c r="BC6" s="47">
        <v>56.9</v>
      </c>
      <c r="BD6" s="47">
        <v>0</v>
      </c>
      <c r="BE6" s="47">
        <v>-0.13714199999999999</v>
      </c>
      <c r="BF6" s="47">
        <v>7.8719299999999999</v>
      </c>
      <c r="BG6" s="47">
        <v>-0.89763400000000004</v>
      </c>
      <c r="BH6" s="47">
        <v>1.1051E-4</v>
      </c>
      <c r="BI6" s="47">
        <v>769.86099999999999</v>
      </c>
      <c r="BJ6" s="47">
        <v>281.90600000000001</v>
      </c>
      <c r="BK6" s="47">
        <v>78.3</v>
      </c>
      <c r="BL6" s="47">
        <v>0</v>
      </c>
      <c r="BM6" s="47">
        <v>9.2520500000000006E-2</v>
      </c>
      <c r="BN6" s="47">
        <v>4.3158399999999997</v>
      </c>
      <c r="BO6" s="47">
        <v>3.2798699999999998</v>
      </c>
      <c r="BP6" s="2">
        <v>2.3799999999999999E-5</v>
      </c>
      <c r="BQ6" s="47">
        <v>548.245</v>
      </c>
      <c r="BR6" s="47">
        <v>283.88499999999999</v>
      </c>
      <c r="BS6" s="47">
        <v>69.599999999999994</v>
      </c>
      <c r="BT6" s="47">
        <v>0</v>
      </c>
      <c r="BU6" s="47">
        <v>6.5964800000000004E-2</v>
      </c>
      <c r="BV6" s="47">
        <v>2.4750299999999998</v>
      </c>
      <c r="BW6" s="47">
        <v>3.5472600000000001</v>
      </c>
      <c r="BX6" s="2">
        <v>2.8235999999999999E-5</v>
      </c>
      <c r="BY6" s="47">
        <v>4</v>
      </c>
      <c r="BZ6" s="47">
        <v>330.88600000000002</v>
      </c>
      <c r="CA6" s="47">
        <v>285.79599999999999</v>
      </c>
      <c r="CB6" s="47">
        <v>64</v>
      </c>
      <c r="CC6" s="47">
        <v>0</v>
      </c>
      <c r="CD6" s="47">
        <v>5.80723E-2</v>
      </c>
      <c r="CE6" s="47">
        <v>0.59232700000000005</v>
      </c>
      <c r="CF6" s="47">
        <v>3.9540099999999998</v>
      </c>
      <c r="CG6" s="2">
        <v>2.13762E-5</v>
      </c>
      <c r="CH6" s="47">
        <v>287.43700000000001</v>
      </c>
      <c r="CI6" s="47">
        <v>62</v>
      </c>
      <c r="CJ6" s="47">
        <v>0</v>
      </c>
      <c r="CK6" s="47">
        <v>7.3072300000000007E-2</v>
      </c>
      <c r="CL6" s="47">
        <v>-0.939863</v>
      </c>
      <c r="CM6" s="47">
        <v>3.9118400000000002</v>
      </c>
      <c r="CN6" s="2">
        <v>6.3216600000000001E-5</v>
      </c>
      <c r="CO6" s="47">
        <v>117.648</v>
      </c>
      <c r="CP6" s="47">
        <v>55.5794</v>
      </c>
      <c r="CQ6" s="47">
        <v>285.49900000000002</v>
      </c>
      <c r="CR6" s="47">
        <v>0</v>
      </c>
      <c r="CS6" s="47">
        <v>35.747</v>
      </c>
      <c r="CT6" s="47">
        <v>286.96100000000001</v>
      </c>
      <c r="CU6" s="47">
        <v>280.94900000000001</v>
      </c>
      <c r="CV6" s="47">
        <v>67</v>
      </c>
      <c r="CW6" s="47">
        <v>-0.95342300000000002</v>
      </c>
      <c r="CX6" s="47">
        <v>2.8869400000000001</v>
      </c>
      <c r="CY6" s="47">
        <v>-50</v>
      </c>
      <c r="CZ6" s="47">
        <v>0</v>
      </c>
      <c r="DA6" s="47">
        <v>0</v>
      </c>
      <c r="DB6" s="47">
        <v>0</v>
      </c>
      <c r="DC6" s="47">
        <v>0</v>
      </c>
      <c r="DD6" s="47">
        <v>0</v>
      </c>
      <c r="DE6" s="47">
        <v>0</v>
      </c>
      <c r="DF6" s="47">
        <v>0</v>
      </c>
      <c r="DG6" s="47">
        <v>0</v>
      </c>
      <c r="DH6" s="47">
        <v>0</v>
      </c>
      <c r="DI6" s="47">
        <v>0</v>
      </c>
      <c r="DJ6" s="47">
        <v>0</v>
      </c>
      <c r="DK6" s="47">
        <v>0</v>
      </c>
      <c r="DL6" s="47">
        <v>0</v>
      </c>
      <c r="DM6" s="47">
        <v>0</v>
      </c>
      <c r="DN6" s="47">
        <v>0</v>
      </c>
      <c r="DO6" s="47">
        <v>0</v>
      </c>
      <c r="DP6" s="47">
        <v>10800</v>
      </c>
      <c r="DQ6" s="47">
        <v>10.1874</v>
      </c>
      <c r="DR6" s="47">
        <v>0</v>
      </c>
      <c r="DS6" s="47">
        <v>3.4472700000000002E-2</v>
      </c>
      <c r="DT6" s="47">
        <v>5</v>
      </c>
      <c r="DU6" s="47">
        <v>5</v>
      </c>
      <c r="DV6" s="47">
        <v>14.5</v>
      </c>
      <c r="DW6" s="47">
        <v>5.4</v>
      </c>
      <c r="DX6" s="47">
        <v>100</v>
      </c>
      <c r="DY6" s="47">
        <v>100</v>
      </c>
      <c r="DZ6" s="47">
        <v>148.04</v>
      </c>
      <c r="EA6" s="47">
        <v>2969.28</v>
      </c>
      <c r="EB6" s="47">
        <v>67.900000000000006</v>
      </c>
      <c r="EC6" s="47">
        <v>0</v>
      </c>
      <c r="ED6" s="47">
        <v>6</v>
      </c>
    </row>
    <row r="7" spans="1:134" x14ac:dyDescent="0.3">
      <c r="A7" s="10">
        <v>45294.75</v>
      </c>
      <c r="B7" s="47">
        <v>101334</v>
      </c>
      <c r="C7" s="47">
        <v>24135.3</v>
      </c>
      <c r="D7" s="47">
        <v>5.8038499999999997</v>
      </c>
      <c r="E7" s="47">
        <v>11877.8</v>
      </c>
      <c r="F7" s="47">
        <v>211.81</v>
      </c>
      <c r="G7" s="47">
        <v>45.8</v>
      </c>
      <c r="H7" s="47">
        <v>0</v>
      </c>
      <c r="I7" s="47">
        <v>8.7422899999999998E-2</v>
      </c>
      <c r="J7" s="47">
        <v>38.892800000000001</v>
      </c>
      <c r="K7" s="47">
        <v>-17.966000000000001</v>
      </c>
      <c r="L7" s="47">
        <v>1.2564100000000001E-4</v>
      </c>
      <c r="M7" s="47">
        <v>9278.4500000000007</v>
      </c>
      <c r="N7" s="47">
        <v>227.857</v>
      </c>
      <c r="O7" s="47">
        <v>76.2</v>
      </c>
      <c r="P7" s="47">
        <v>2</v>
      </c>
      <c r="Q7" s="47">
        <v>2.95879E-2</v>
      </c>
      <c r="R7" s="47">
        <v>31.2</v>
      </c>
      <c r="S7" s="47">
        <v>-17.254899999999999</v>
      </c>
      <c r="T7" s="47">
        <v>2.0873899999999999E-4</v>
      </c>
      <c r="U7" s="47">
        <v>7287.6</v>
      </c>
      <c r="V7" s="47">
        <v>244.958</v>
      </c>
      <c r="W7" s="47">
        <v>91.4</v>
      </c>
      <c r="X7" s="47">
        <v>9.3000000000000007</v>
      </c>
      <c r="Y7" s="47">
        <v>0.15016199999999999</v>
      </c>
      <c r="Z7" s="47">
        <v>29.838000000000001</v>
      </c>
      <c r="AA7" s="47">
        <v>-13.178900000000001</v>
      </c>
      <c r="AB7" s="2">
        <v>9.9873399999999998E-5</v>
      </c>
      <c r="AC7" s="47">
        <v>5644.38</v>
      </c>
      <c r="AD7" s="47">
        <v>257.11700000000002</v>
      </c>
      <c r="AE7" s="47">
        <v>75.7</v>
      </c>
      <c r="AF7" s="47">
        <v>0</v>
      </c>
      <c r="AG7" s="47">
        <v>0.30316599999999999</v>
      </c>
      <c r="AH7" s="47">
        <v>23.072399999999998</v>
      </c>
      <c r="AI7" s="47">
        <v>-4.1196000000000002</v>
      </c>
      <c r="AJ7" s="2">
        <v>9.4974299999999996E-5</v>
      </c>
      <c r="AK7" s="47">
        <v>4247.47</v>
      </c>
      <c r="AL7" s="47">
        <v>264.88</v>
      </c>
      <c r="AM7" s="47">
        <v>68.8</v>
      </c>
      <c r="AN7" s="47">
        <v>2.1</v>
      </c>
      <c r="AO7" s="47">
        <v>9.50352E-2</v>
      </c>
      <c r="AP7" s="47">
        <v>14.849600000000001</v>
      </c>
      <c r="AQ7" s="47">
        <v>-5.3631099999999998</v>
      </c>
      <c r="AR7" s="2">
        <v>9.1117800000000004E-5</v>
      </c>
      <c r="AS7" s="47">
        <v>3033.85</v>
      </c>
      <c r="AT7" s="47">
        <v>272.49</v>
      </c>
      <c r="AU7" s="47">
        <v>73.8</v>
      </c>
      <c r="AV7" s="47">
        <v>1</v>
      </c>
      <c r="AW7" s="47">
        <v>3.6392599999999997E-2</v>
      </c>
      <c r="AX7" s="47">
        <v>7.3809199999999997</v>
      </c>
      <c r="AY7" s="47">
        <v>-2.04657</v>
      </c>
      <c r="AZ7" s="47">
        <v>1.81113E-4</v>
      </c>
      <c r="BA7" s="47">
        <v>1462.04</v>
      </c>
      <c r="BB7" s="47">
        <v>279.87900000000002</v>
      </c>
      <c r="BC7" s="47">
        <v>62.6</v>
      </c>
      <c r="BD7" s="47">
        <v>0</v>
      </c>
      <c r="BE7" s="47">
        <v>0.13952800000000001</v>
      </c>
      <c r="BF7" s="47">
        <v>4.1455399999999996</v>
      </c>
      <c r="BG7" s="47">
        <v>-1.40865</v>
      </c>
      <c r="BH7" s="2">
        <v>5.7217499999999999E-5</v>
      </c>
      <c r="BI7" s="47">
        <v>763.31399999999996</v>
      </c>
      <c r="BJ7" s="47">
        <v>282.31400000000002</v>
      </c>
      <c r="BK7" s="47">
        <v>83.7</v>
      </c>
      <c r="BL7" s="47">
        <v>0</v>
      </c>
      <c r="BM7" s="47">
        <v>3.9721699999999999E-2</v>
      </c>
      <c r="BN7" s="47">
        <v>5.4274899999999997</v>
      </c>
      <c r="BO7" s="47">
        <v>4.5185500000000003</v>
      </c>
      <c r="BP7" s="2">
        <v>9.9083E-5</v>
      </c>
      <c r="BQ7" s="47">
        <v>541.51700000000005</v>
      </c>
      <c r="BR7" s="47">
        <v>283.81799999999998</v>
      </c>
      <c r="BS7" s="47">
        <v>77.7</v>
      </c>
      <c r="BT7" s="47">
        <v>0</v>
      </c>
      <c r="BU7" s="47">
        <v>0.20317399999999999</v>
      </c>
      <c r="BV7" s="47">
        <v>2.9062700000000001</v>
      </c>
      <c r="BW7" s="47">
        <v>5.6606899999999998</v>
      </c>
      <c r="BX7" s="2">
        <v>1.70837E-5</v>
      </c>
      <c r="BY7" s="47">
        <v>3</v>
      </c>
      <c r="BZ7" s="47">
        <v>324.16300000000001</v>
      </c>
      <c r="CA7" s="47">
        <v>285.74799999999999</v>
      </c>
      <c r="CB7" s="47">
        <v>64.400000000000006</v>
      </c>
      <c r="CC7" s="47">
        <v>0</v>
      </c>
      <c r="CD7" s="47">
        <v>0.29541000000000001</v>
      </c>
      <c r="CE7" s="47">
        <v>0.188059</v>
      </c>
      <c r="CF7" s="47">
        <v>6.0280899999999997</v>
      </c>
      <c r="CG7" s="2">
        <v>3.7668099999999999E-5</v>
      </c>
      <c r="CH7" s="47">
        <v>286.16199999999998</v>
      </c>
      <c r="CI7" s="47">
        <v>66.2</v>
      </c>
      <c r="CJ7" s="47">
        <v>0</v>
      </c>
      <c r="CK7" s="47">
        <v>0.18540999999999999</v>
      </c>
      <c r="CL7" s="47">
        <v>-1.5689299999999999</v>
      </c>
      <c r="CM7" s="47">
        <v>5.6036700000000002</v>
      </c>
      <c r="CN7" s="2">
        <v>8.7426800000000001E-5</v>
      </c>
      <c r="CO7" s="47">
        <v>111.238</v>
      </c>
      <c r="CP7" s="47">
        <v>55.5794</v>
      </c>
      <c r="CQ7" s="47">
        <v>283.565</v>
      </c>
      <c r="CR7" s="47">
        <v>0</v>
      </c>
      <c r="CS7" s="47">
        <v>33.351100000000002</v>
      </c>
      <c r="CT7" s="47">
        <v>285.09800000000001</v>
      </c>
      <c r="CU7" s="47">
        <v>280.53500000000003</v>
      </c>
      <c r="CV7" s="47">
        <v>73.5</v>
      </c>
      <c r="CW7" s="47">
        <v>-1.30141</v>
      </c>
      <c r="CX7" s="47">
        <v>3.97071</v>
      </c>
      <c r="CY7" s="47">
        <v>-50</v>
      </c>
      <c r="CZ7" s="47">
        <v>0</v>
      </c>
      <c r="DA7" s="47">
        <v>0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47">
        <v>0</v>
      </c>
      <c r="DH7" s="47">
        <v>0</v>
      </c>
      <c r="DI7" s="47">
        <v>0</v>
      </c>
      <c r="DJ7" s="47">
        <v>0</v>
      </c>
      <c r="DK7" s="47">
        <v>0</v>
      </c>
      <c r="DL7" s="47">
        <v>0</v>
      </c>
      <c r="DM7" s="47">
        <v>0</v>
      </c>
      <c r="DN7" s="47">
        <v>0</v>
      </c>
      <c r="DO7" s="47">
        <v>0</v>
      </c>
      <c r="DP7" s="47">
        <v>12450</v>
      </c>
      <c r="DQ7" s="47">
        <v>10.6122</v>
      </c>
      <c r="DR7" s="47">
        <v>0</v>
      </c>
      <c r="DS7" s="47">
        <v>-3.0468800000000001E-2</v>
      </c>
      <c r="DT7" s="47">
        <v>5</v>
      </c>
      <c r="DU7" s="47">
        <v>5</v>
      </c>
      <c r="DV7" s="47">
        <v>96.5</v>
      </c>
      <c r="DW7" s="47">
        <v>13</v>
      </c>
      <c r="DX7" s="47">
        <v>99.9</v>
      </c>
      <c r="DY7" s="47">
        <v>99.2</v>
      </c>
      <c r="DZ7" s="47">
        <v>97.410300000000007</v>
      </c>
      <c r="EA7" s="47">
        <v>2917.28</v>
      </c>
      <c r="EB7" s="47">
        <v>71.900000000000006</v>
      </c>
      <c r="EC7" s="47">
        <v>0</v>
      </c>
      <c r="ED7" s="47">
        <v>7</v>
      </c>
    </row>
    <row r="8" spans="1:134" x14ac:dyDescent="0.3">
      <c r="A8" s="10">
        <v>45294.875</v>
      </c>
      <c r="B8" s="47">
        <v>101352</v>
      </c>
      <c r="C8" s="47">
        <v>24134.6</v>
      </c>
      <c r="D8" s="47">
        <v>4.22241</v>
      </c>
      <c r="E8" s="47">
        <v>11880.4</v>
      </c>
      <c r="F8" s="47">
        <v>210.18700000000001</v>
      </c>
      <c r="G8" s="47">
        <v>81.099999999999994</v>
      </c>
      <c r="H8" s="47">
        <v>3.9</v>
      </c>
      <c r="I8" s="47">
        <v>0.111913</v>
      </c>
      <c r="J8" s="47">
        <v>41.750500000000002</v>
      </c>
      <c r="K8" s="47">
        <v>-18.4374</v>
      </c>
      <c r="L8" s="2">
        <v>2.9250900000000001E-5</v>
      </c>
      <c r="M8" s="47">
        <v>9279.92</v>
      </c>
      <c r="N8" s="47">
        <v>230.06200000000001</v>
      </c>
      <c r="O8" s="47">
        <v>92.8</v>
      </c>
      <c r="P8" s="47">
        <v>10.7</v>
      </c>
      <c r="Q8" s="47">
        <v>-0.25648799999999999</v>
      </c>
      <c r="R8" s="47">
        <v>43.163800000000002</v>
      </c>
      <c r="S8" s="47">
        <v>-29.2606</v>
      </c>
      <c r="T8" s="2">
        <v>8.9348300000000006E-5</v>
      </c>
      <c r="U8" s="47">
        <v>7284.67</v>
      </c>
      <c r="V8" s="47">
        <v>244.38900000000001</v>
      </c>
      <c r="W8" s="47">
        <v>82</v>
      </c>
      <c r="X8" s="47">
        <v>2.5</v>
      </c>
      <c r="Y8" s="47">
        <v>0.45888699999999999</v>
      </c>
      <c r="Z8" s="47">
        <v>28.46</v>
      </c>
      <c r="AA8" s="47">
        <v>-10.7631</v>
      </c>
      <c r="AB8" s="2">
        <v>7.9885899999999994E-5</v>
      </c>
      <c r="AC8" s="47">
        <v>5645.6</v>
      </c>
      <c r="AD8" s="47">
        <v>257.03699999999998</v>
      </c>
      <c r="AE8" s="47">
        <v>80.099999999999994</v>
      </c>
      <c r="AF8" s="47">
        <v>2.2999999999999998</v>
      </c>
      <c r="AG8" s="47">
        <v>0.73731999999999998</v>
      </c>
      <c r="AH8" s="47">
        <v>22.366</v>
      </c>
      <c r="AI8" s="47">
        <v>-6.3221499999999997</v>
      </c>
      <c r="AJ8" s="2">
        <v>4.7163100000000003E-5</v>
      </c>
      <c r="AK8" s="47">
        <v>4248.8900000000003</v>
      </c>
      <c r="AL8" s="47">
        <v>265.464</v>
      </c>
      <c r="AM8" s="47">
        <v>44.8</v>
      </c>
      <c r="AN8" s="47">
        <v>0</v>
      </c>
      <c r="AO8" s="47">
        <v>0.56272999999999995</v>
      </c>
      <c r="AP8" s="47">
        <v>16.8353</v>
      </c>
      <c r="AQ8" s="47">
        <v>-3.7267800000000002</v>
      </c>
      <c r="AR8" s="2">
        <v>8.7839799999999999E-5</v>
      </c>
      <c r="AS8" s="47">
        <v>3034.45</v>
      </c>
      <c r="AT8" s="47">
        <v>272.42200000000003</v>
      </c>
      <c r="AU8" s="47">
        <v>69.400000000000006</v>
      </c>
      <c r="AV8" s="47">
        <v>0</v>
      </c>
      <c r="AW8" s="47">
        <v>0.129473</v>
      </c>
      <c r="AX8" s="47">
        <v>10.2037</v>
      </c>
      <c r="AY8" s="47">
        <v>-0.32275399999999999</v>
      </c>
      <c r="AZ8" s="47">
        <v>1.11671E-4</v>
      </c>
      <c r="BA8" s="47">
        <v>1463.68</v>
      </c>
      <c r="BB8" s="47">
        <v>279.61500000000001</v>
      </c>
      <c r="BC8" s="47">
        <v>62.1</v>
      </c>
      <c r="BD8" s="47">
        <v>0</v>
      </c>
      <c r="BE8" s="47">
        <v>-0.18110499999999999</v>
      </c>
      <c r="BF8" s="47">
        <v>2.9409100000000001</v>
      </c>
      <c r="BG8" s="47">
        <v>1.7774700000000001</v>
      </c>
      <c r="BH8" s="47">
        <v>1.6216599999999999E-4</v>
      </c>
      <c r="BI8" s="47">
        <v>765.74699999999996</v>
      </c>
      <c r="BJ8" s="47">
        <v>282.81099999999998</v>
      </c>
      <c r="BK8" s="47">
        <v>72.5</v>
      </c>
      <c r="BL8" s="47">
        <v>0</v>
      </c>
      <c r="BM8" s="47">
        <v>-0.17868400000000001</v>
      </c>
      <c r="BN8" s="47">
        <v>6.7505300000000004</v>
      </c>
      <c r="BO8" s="47">
        <v>2.64628</v>
      </c>
      <c r="BP8" s="2">
        <v>1.5739699999999999E-6</v>
      </c>
      <c r="BQ8" s="47">
        <v>543.63800000000003</v>
      </c>
      <c r="BR8" s="47">
        <v>284.19900000000001</v>
      </c>
      <c r="BS8" s="47">
        <v>73.599999999999994</v>
      </c>
      <c r="BT8" s="47">
        <v>0</v>
      </c>
      <c r="BU8" s="47">
        <v>-9.8007300000000006E-2</v>
      </c>
      <c r="BV8" s="47">
        <v>4.2049399999999997</v>
      </c>
      <c r="BW8" s="47">
        <v>2.4724200000000001</v>
      </c>
      <c r="BX8" s="47">
        <v>-1.17639E-4</v>
      </c>
      <c r="BY8" s="47">
        <v>3</v>
      </c>
      <c r="BZ8" s="47">
        <v>326.072</v>
      </c>
      <c r="CA8" s="47">
        <v>285.83699999999999</v>
      </c>
      <c r="CB8" s="47">
        <v>70.400000000000006</v>
      </c>
      <c r="CC8" s="47">
        <v>0</v>
      </c>
      <c r="CD8" s="47">
        <v>8.9706099999999997E-2</v>
      </c>
      <c r="CE8" s="47">
        <v>0.59240499999999996</v>
      </c>
      <c r="CF8" s="47">
        <v>2.7275499999999999</v>
      </c>
      <c r="CG8" s="2">
        <v>-4.4118500000000001E-5</v>
      </c>
      <c r="CH8" s="47">
        <v>286.45800000000003</v>
      </c>
      <c r="CI8" s="47">
        <v>71</v>
      </c>
      <c r="CJ8" s="47">
        <v>0</v>
      </c>
      <c r="CK8" s="47">
        <v>0.113706</v>
      </c>
      <c r="CL8" s="47">
        <v>-2.7191700000000001</v>
      </c>
      <c r="CM8" s="47">
        <v>3.64114</v>
      </c>
      <c r="CN8" s="2">
        <v>7.9705399999999998E-5</v>
      </c>
      <c r="CO8" s="47">
        <v>112.92</v>
      </c>
      <c r="CP8" s="47">
        <v>55.5794</v>
      </c>
      <c r="CQ8" s="47">
        <v>283.21699999999998</v>
      </c>
      <c r="CR8" s="47">
        <v>0</v>
      </c>
      <c r="CS8" s="47">
        <v>18.211300000000001</v>
      </c>
      <c r="CT8" s="47">
        <v>285.15699999999998</v>
      </c>
      <c r="CU8" s="47">
        <v>281.464</v>
      </c>
      <c r="CV8" s="47">
        <v>78.099999999999994</v>
      </c>
      <c r="CW8" s="47">
        <v>-2.0753200000000001</v>
      </c>
      <c r="CX8" s="47">
        <v>2.74688</v>
      </c>
      <c r="CY8" s="47">
        <v>-50</v>
      </c>
      <c r="CZ8" s="47">
        <v>0</v>
      </c>
      <c r="DA8" s="47">
        <v>0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0</v>
      </c>
      <c r="DP8" s="47">
        <v>0</v>
      </c>
      <c r="DQ8" s="47">
        <v>9.5303599999999999</v>
      </c>
      <c r="DR8" s="47">
        <v>0</v>
      </c>
      <c r="DS8" s="47">
        <v>-0.33844000000000002</v>
      </c>
      <c r="DT8" s="47">
        <v>0</v>
      </c>
      <c r="DU8" s="47">
        <v>5</v>
      </c>
      <c r="DV8" s="47">
        <v>4.9000000000000004</v>
      </c>
      <c r="DW8" s="47">
        <v>10.9</v>
      </c>
      <c r="DX8" s="47">
        <v>100</v>
      </c>
      <c r="DY8" s="47">
        <v>100</v>
      </c>
      <c r="DZ8" s="47">
        <v>92.704800000000006</v>
      </c>
      <c r="EA8" s="47">
        <v>2875.84</v>
      </c>
      <c r="EB8" s="47">
        <v>68.5</v>
      </c>
      <c r="EC8" s="47">
        <v>0</v>
      </c>
      <c r="ED8" s="47">
        <v>8</v>
      </c>
    </row>
    <row r="9" spans="1:134" x14ac:dyDescent="0.3">
      <c r="A9" s="10">
        <v>45295</v>
      </c>
      <c r="B9" s="47">
        <v>101264</v>
      </c>
      <c r="C9" s="47">
        <v>24134.799999999999</v>
      </c>
      <c r="D9" s="47">
        <v>5.1038899999999998</v>
      </c>
      <c r="E9" s="47">
        <v>11882.1</v>
      </c>
      <c r="F9" s="47">
        <v>209.02099999999999</v>
      </c>
      <c r="G9" s="47">
        <v>96.4</v>
      </c>
      <c r="H9" s="47">
        <v>24</v>
      </c>
      <c r="I9" s="47">
        <v>2.16055E-2</v>
      </c>
      <c r="J9" s="47">
        <v>47.795099999999998</v>
      </c>
      <c r="K9" s="47">
        <v>-17.283300000000001</v>
      </c>
      <c r="L9" s="2">
        <v>6.3862700000000001E-5</v>
      </c>
      <c r="M9" s="47">
        <v>9278.02</v>
      </c>
      <c r="N9" s="47">
        <v>230.02799999999999</v>
      </c>
      <c r="O9" s="47">
        <v>72.5</v>
      </c>
      <c r="P9" s="47">
        <v>0.9</v>
      </c>
      <c r="Q9" s="47">
        <v>-0.20017399999999999</v>
      </c>
      <c r="R9" s="47">
        <v>40.5413</v>
      </c>
      <c r="S9" s="47">
        <v>-20.114599999999999</v>
      </c>
      <c r="T9" s="2">
        <v>3.4063499999999997E-5</v>
      </c>
      <c r="U9" s="47">
        <v>7273.89</v>
      </c>
      <c r="V9" s="47">
        <v>245.36500000000001</v>
      </c>
      <c r="W9" s="47">
        <v>59.2</v>
      </c>
      <c r="X9" s="47">
        <v>0</v>
      </c>
      <c r="Y9" s="47">
        <v>-0.400729</v>
      </c>
      <c r="Z9" s="47">
        <v>34.536499999999997</v>
      </c>
      <c r="AA9" s="47">
        <v>-17.4467</v>
      </c>
      <c r="AB9" s="2">
        <v>4.1557300000000003E-5</v>
      </c>
      <c r="AC9" s="47">
        <v>5634.1</v>
      </c>
      <c r="AD9" s="47">
        <v>256.79599999999999</v>
      </c>
      <c r="AE9" s="47">
        <v>57.5</v>
      </c>
      <c r="AF9" s="47">
        <v>0</v>
      </c>
      <c r="AG9" s="47">
        <v>-0.26963500000000001</v>
      </c>
      <c r="AH9" s="47">
        <v>23.8506</v>
      </c>
      <c r="AI9" s="47">
        <v>-6.17753</v>
      </c>
      <c r="AJ9" s="2">
        <v>8.4894200000000005E-5</v>
      </c>
      <c r="AK9" s="47">
        <v>4239.59</v>
      </c>
      <c r="AL9" s="47">
        <v>264.63799999999998</v>
      </c>
      <c r="AM9" s="47">
        <v>62.5</v>
      </c>
      <c r="AN9" s="47">
        <v>0</v>
      </c>
      <c r="AO9" s="47">
        <v>-0.42080699999999999</v>
      </c>
      <c r="AP9" s="47">
        <v>15.876099999999999</v>
      </c>
      <c r="AQ9" s="47">
        <v>-2.7039499999999999</v>
      </c>
      <c r="AR9" s="2">
        <v>6.0751000000000002E-5</v>
      </c>
      <c r="AS9" s="47">
        <v>3027.33</v>
      </c>
      <c r="AT9" s="47">
        <v>272.14</v>
      </c>
      <c r="AU9" s="47">
        <v>64.8</v>
      </c>
      <c r="AV9" s="47">
        <v>0</v>
      </c>
      <c r="AW9" s="47">
        <v>-0.41042600000000001</v>
      </c>
      <c r="AX9" s="47">
        <v>11.0444</v>
      </c>
      <c r="AY9" s="47">
        <v>-2.0999599999999998</v>
      </c>
      <c r="AZ9" s="2">
        <v>6.04287E-5</v>
      </c>
      <c r="BA9" s="47">
        <v>1455.11</v>
      </c>
      <c r="BB9" s="47">
        <v>279.78199999999998</v>
      </c>
      <c r="BC9" s="47">
        <v>57.5</v>
      </c>
      <c r="BD9" s="47">
        <v>0</v>
      </c>
      <c r="BE9" s="47">
        <v>-0.13198699999999999</v>
      </c>
      <c r="BF9" s="47">
        <v>2.9222800000000002</v>
      </c>
      <c r="BG9" s="47">
        <v>3.1578400000000002</v>
      </c>
      <c r="BH9" s="2">
        <v>8.0398300000000006E-5</v>
      </c>
      <c r="BI9" s="47">
        <v>758.38400000000001</v>
      </c>
      <c r="BJ9" s="47">
        <v>282.291</v>
      </c>
      <c r="BK9" s="47">
        <v>75.8</v>
      </c>
      <c r="BL9" s="47">
        <v>0</v>
      </c>
      <c r="BM9" s="47">
        <v>4.9847700000000002E-2</v>
      </c>
      <c r="BN9" s="47">
        <v>3.5289899999999998</v>
      </c>
      <c r="BO9" s="47">
        <v>4.26248</v>
      </c>
      <c r="BP9" s="2">
        <v>-4.6559600000000001E-5</v>
      </c>
      <c r="BQ9" s="47">
        <v>536.476</v>
      </c>
      <c r="BR9" s="47">
        <v>284.18900000000002</v>
      </c>
      <c r="BS9" s="47">
        <v>71.5</v>
      </c>
      <c r="BT9" s="47">
        <v>0</v>
      </c>
      <c r="BU9" s="47">
        <v>6.9755899999999996E-2</v>
      </c>
      <c r="BV9" s="47">
        <v>0.93310499999999996</v>
      </c>
      <c r="BW9" s="47">
        <v>3.9364599999999998</v>
      </c>
      <c r="BX9" s="2">
        <v>-5.3514699999999998E-5</v>
      </c>
      <c r="BY9" s="47">
        <v>3</v>
      </c>
      <c r="BZ9" s="47">
        <v>318.84699999999998</v>
      </c>
      <c r="CA9" s="47">
        <v>286.02</v>
      </c>
      <c r="CB9" s="47">
        <v>71.400000000000006</v>
      </c>
      <c r="CC9" s="47">
        <v>0</v>
      </c>
      <c r="CD9" s="47">
        <v>0.112068</v>
      </c>
      <c r="CE9" s="47">
        <v>-1.49587</v>
      </c>
      <c r="CF9" s="47">
        <v>4.2829199999999998</v>
      </c>
      <c r="CG9" s="2">
        <v>6.77893E-6</v>
      </c>
      <c r="CH9" s="47">
        <v>286.17700000000002</v>
      </c>
      <c r="CI9" s="47">
        <v>84.5</v>
      </c>
      <c r="CJ9" s="47">
        <v>0</v>
      </c>
      <c r="CK9" s="47">
        <v>9.67031E-2</v>
      </c>
      <c r="CL9" s="47">
        <v>-2.4958300000000002</v>
      </c>
      <c r="CM9" s="47">
        <v>4.5182700000000002</v>
      </c>
      <c r="CN9" s="47">
        <v>1.61483E-4</v>
      </c>
      <c r="CO9" s="47">
        <v>105.60899999999999</v>
      </c>
      <c r="CP9" s="47">
        <v>55.5794</v>
      </c>
      <c r="CQ9" s="47">
        <v>283.05099999999999</v>
      </c>
      <c r="CR9" s="47">
        <v>0</v>
      </c>
      <c r="CS9" s="47">
        <v>-10.5099</v>
      </c>
      <c r="CT9" s="47">
        <v>285.00900000000001</v>
      </c>
      <c r="CU9" s="47">
        <v>283.50099999999998</v>
      </c>
      <c r="CV9" s="47">
        <v>90.5</v>
      </c>
      <c r="CW9" s="47">
        <v>-1.6120399999999999</v>
      </c>
      <c r="CX9" s="47">
        <v>3.2629999999999999</v>
      </c>
      <c r="CY9" s="47">
        <v>-50</v>
      </c>
      <c r="CZ9" s="47">
        <v>0</v>
      </c>
      <c r="DA9" s="47">
        <v>0</v>
      </c>
      <c r="DB9" s="47">
        <v>0</v>
      </c>
      <c r="DC9" s="47">
        <v>0</v>
      </c>
      <c r="DD9" s="47">
        <v>0</v>
      </c>
      <c r="DE9" s="47">
        <v>0</v>
      </c>
      <c r="DF9" s="47">
        <v>0</v>
      </c>
      <c r="DG9" s="47">
        <v>0</v>
      </c>
      <c r="DH9" s="47">
        <v>0</v>
      </c>
      <c r="DI9" s="47">
        <v>0</v>
      </c>
      <c r="DJ9" s="47">
        <v>0</v>
      </c>
      <c r="DK9" s="47">
        <v>0</v>
      </c>
      <c r="DL9" s="47">
        <v>0</v>
      </c>
      <c r="DM9" s="47">
        <v>0</v>
      </c>
      <c r="DN9" s="47">
        <v>0</v>
      </c>
      <c r="DO9" s="47">
        <v>0</v>
      </c>
      <c r="DP9" s="47">
        <v>0</v>
      </c>
      <c r="DQ9" s="47">
        <v>7.4279000000000002</v>
      </c>
      <c r="DR9" s="47">
        <v>0</v>
      </c>
      <c r="DS9" s="47">
        <v>-4.5898400000000004E-3</v>
      </c>
      <c r="DT9" s="47">
        <v>0</v>
      </c>
      <c r="DU9" s="47">
        <v>2.5</v>
      </c>
      <c r="DV9" s="47">
        <v>5</v>
      </c>
      <c r="DW9" s="47">
        <v>8.6999999999999993</v>
      </c>
      <c r="DX9" s="47">
        <v>64.900000000000006</v>
      </c>
      <c r="DY9" s="47">
        <v>83.2</v>
      </c>
      <c r="DZ9" s="47">
        <v>103.59099999999999</v>
      </c>
      <c r="EA9" s="47">
        <v>2846.08</v>
      </c>
      <c r="EB9" s="47">
        <v>64.3</v>
      </c>
      <c r="EC9" s="47">
        <v>0</v>
      </c>
      <c r="ED9" s="47">
        <v>9</v>
      </c>
    </row>
    <row r="10" spans="1:134" x14ac:dyDescent="0.3">
      <c r="A10" s="10">
        <v>45295.125</v>
      </c>
      <c r="B10" s="47">
        <v>101184</v>
      </c>
      <c r="C10" s="47">
        <v>24135.1</v>
      </c>
      <c r="D10" s="47">
        <v>3.3189000000000002</v>
      </c>
      <c r="E10" s="47">
        <v>11878.1</v>
      </c>
      <c r="F10" s="47">
        <v>209.971</v>
      </c>
      <c r="G10" s="47">
        <v>80.2</v>
      </c>
      <c r="H10" s="47">
        <v>5</v>
      </c>
      <c r="I10" s="47">
        <v>9.2598600000000003E-2</v>
      </c>
      <c r="J10" s="47">
        <v>46.215000000000003</v>
      </c>
      <c r="K10" s="47">
        <v>-14.3931</v>
      </c>
      <c r="L10" s="2">
        <v>3.2267900000000003E-5</v>
      </c>
      <c r="M10" s="47">
        <v>9270.1200000000008</v>
      </c>
      <c r="N10" s="47">
        <v>230.75</v>
      </c>
      <c r="O10" s="47">
        <v>59.8</v>
      </c>
      <c r="P10" s="47">
        <v>0</v>
      </c>
      <c r="Q10" s="47">
        <v>0.27527400000000002</v>
      </c>
      <c r="R10" s="47">
        <v>39.460500000000003</v>
      </c>
      <c r="S10" s="47">
        <v>-15.600099999999999</v>
      </c>
      <c r="T10" s="47">
        <v>1.14115E-4</v>
      </c>
      <c r="U10" s="47">
        <v>7263.65</v>
      </c>
      <c r="V10" s="47">
        <v>245.44399999999999</v>
      </c>
      <c r="W10" s="47">
        <v>79.400000000000006</v>
      </c>
      <c r="X10" s="47">
        <v>2.5</v>
      </c>
      <c r="Y10" s="47">
        <v>0.60316599999999998</v>
      </c>
      <c r="Z10" s="47">
        <v>34.557499999999997</v>
      </c>
      <c r="AA10" s="47">
        <v>-9.85731</v>
      </c>
      <c r="AB10" s="2">
        <v>2.12076E-5</v>
      </c>
      <c r="AC10" s="47">
        <v>5621.54</v>
      </c>
      <c r="AD10" s="47">
        <v>256.58999999999997</v>
      </c>
      <c r="AE10" s="47">
        <v>30.9</v>
      </c>
      <c r="AF10" s="47">
        <v>0</v>
      </c>
      <c r="AG10" s="47">
        <v>0.200127</v>
      </c>
      <c r="AH10" s="47">
        <v>22.235900000000001</v>
      </c>
      <c r="AI10" s="47">
        <v>-7.1591699999999996</v>
      </c>
      <c r="AJ10" s="47">
        <v>1.09107E-4</v>
      </c>
      <c r="AK10" s="47">
        <v>4229.83</v>
      </c>
      <c r="AL10" s="47">
        <v>264.14299999999997</v>
      </c>
      <c r="AM10" s="47">
        <v>89</v>
      </c>
      <c r="AN10" s="47">
        <v>5</v>
      </c>
      <c r="AO10" s="47">
        <v>5.5837900000000003E-2</v>
      </c>
      <c r="AP10" s="47">
        <v>14.885899999999999</v>
      </c>
      <c r="AQ10" s="47">
        <v>-3.4748299999999999</v>
      </c>
      <c r="AR10" s="47">
        <v>1.2271299999999999E-4</v>
      </c>
      <c r="AS10" s="47">
        <v>3021.34</v>
      </c>
      <c r="AT10" s="47">
        <v>270.70800000000003</v>
      </c>
      <c r="AU10" s="47">
        <v>73.3</v>
      </c>
      <c r="AV10" s="47">
        <v>0.1</v>
      </c>
      <c r="AW10" s="47">
        <v>-5.26924E-2</v>
      </c>
      <c r="AX10" s="47">
        <v>10.895899999999999</v>
      </c>
      <c r="AY10" s="47">
        <v>-1.5680499999999999</v>
      </c>
      <c r="AZ10" s="2">
        <v>2.4190200000000001E-5</v>
      </c>
      <c r="BA10" s="47">
        <v>1451.33</v>
      </c>
      <c r="BB10" s="47">
        <v>280.21499999999997</v>
      </c>
      <c r="BC10" s="47">
        <v>68.099999999999994</v>
      </c>
      <c r="BD10" s="47">
        <v>0</v>
      </c>
      <c r="BE10" s="47">
        <v>-0.24199499999999999</v>
      </c>
      <c r="BF10" s="47">
        <v>6.8150500000000003</v>
      </c>
      <c r="BG10" s="47">
        <v>-1.6741999999999999</v>
      </c>
      <c r="BH10" s="47">
        <v>1.7545700000000001E-4</v>
      </c>
      <c r="BI10" s="47">
        <v>752.17600000000004</v>
      </c>
      <c r="BJ10" s="47">
        <v>282.63499999999999</v>
      </c>
      <c r="BK10" s="47">
        <v>80.099999999999994</v>
      </c>
      <c r="BL10" s="47">
        <v>0</v>
      </c>
      <c r="BM10" s="47">
        <v>8.0906699999999998E-2</v>
      </c>
      <c r="BN10" s="47">
        <v>6.4249900000000002</v>
      </c>
      <c r="BO10" s="47">
        <v>4.3837299999999999</v>
      </c>
      <c r="BP10" s="2">
        <v>-4.3593699999999997E-6</v>
      </c>
      <c r="BQ10" s="47">
        <v>530.08100000000002</v>
      </c>
      <c r="BR10" s="47">
        <v>284.36599999999999</v>
      </c>
      <c r="BS10" s="47">
        <v>69.400000000000006</v>
      </c>
      <c r="BT10" s="47">
        <v>0</v>
      </c>
      <c r="BU10" s="47">
        <v>0.223658</v>
      </c>
      <c r="BV10" s="47">
        <v>2.7561499999999999</v>
      </c>
      <c r="BW10" s="47">
        <v>4.6328699999999996</v>
      </c>
      <c r="BX10" s="2">
        <v>1.20386E-6</v>
      </c>
      <c r="BY10" s="47">
        <v>4</v>
      </c>
      <c r="BZ10" s="47">
        <v>312.327</v>
      </c>
      <c r="CA10" s="47">
        <v>286.286</v>
      </c>
      <c r="CB10" s="47">
        <v>63.6</v>
      </c>
      <c r="CC10" s="47">
        <v>0</v>
      </c>
      <c r="CD10" s="47">
        <v>0.260268</v>
      </c>
      <c r="CE10" s="47">
        <v>0.31075700000000001</v>
      </c>
      <c r="CF10" s="47">
        <v>4.5863699999999996</v>
      </c>
      <c r="CG10" s="2">
        <v>1.92809E-5</v>
      </c>
      <c r="CH10" s="47">
        <v>286.358</v>
      </c>
      <c r="CI10" s="47">
        <v>75.2</v>
      </c>
      <c r="CJ10" s="47">
        <v>0</v>
      </c>
      <c r="CK10" s="47">
        <v>0.13844600000000001</v>
      </c>
      <c r="CL10" s="47">
        <v>-0.44046400000000002</v>
      </c>
      <c r="CM10" s="47">
        <v>3.9613299999999998</v>
      </c>
      <c r="CN10" s="2">
        <v>7.5438099999999999E-5</v>
      </c>
      <c r="CO10" s="47">
        <v>98.996600000000001</v>
      </c>
      <c r="CP10" s="47">
        <v>55.5794</v>
      </c>
      <c r="CQ10" s="47">
        <v>282.45999999999998</v>
      </c>
      <c r="CR10" s="47">
        <v>0</v>
      </c>
      <c r="CS10" s="47">
        <v>-0.856321</v>
      </c>
      <c r="CT10" s="47">
        <v>284.86</v>
      </c>
      <c r="CU10" s="47">
        <v>282.35700000000003</v>
      </c>
      <c r="CV10" s="47">
        <v>84.4</v>
      </c>
      <c r="CW10" s="47">
        <v>-0.34066400000000002</v>
      </c>
      <c r="CX10" s="47">
        <v>3.24797</v>
      </c>
      <c r="CY10" s="47">
        <v>-50</v>
      </c>
      <c r="CZ10" s="47">
        <v>0</v>
      </c>
      <c r="DA10" s="47">
        <v>0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0</v>
      </c>
      <c r="DO10" s="47">
        <v>0</v>
      </c>
      <c r="DP10" s="47">
        <v>0</v>
      </c>
      <c r="DQ10" s="47">
        <v>8.1590399999999992</v>
      </c>
      <c r="DR10" s="47">
        <v>0</v>
      </c>
      <c r="DS10" s="47">
        <v>7.4096700000000001E-2</v>
      </c>
      <c r="DT10" s="47">
        <v>5</v>
      </c>
      <c r="DU10" s="47">
        <v>0</v>
      </c>
      <c r="DV10" s="47">
        <v>5</v>
      </c>
      <c r="DW10" s="47">
        <v>5</v>
      </c>
      <c r="DX10" s="47">
        <v>20.399999999999999</v>
      </c>
      <c r="DY10" s="47">
        <v>40.5</v>
      </c>
      <c r="DZ10" s="47">
        <v>113.117</v>
      </c>
      <c r="EA10" s="47">
        <v>2585.7600000000002</v>
      </c>
      <c r="EB10" s="47">
        <v>71.8</v>
      </c>
      <c r="EC10" s="47">
        <v>0</v>
      </c>
      <c r="ED10" s="47">
        <v>10</v>
      </c>
    </row>
    <row r="11" spans="1:134" x14ac:dyDescent="0.3">
      <c r="A11" s="10">
        <v>45295.25</v>
      </c>
      <c r="B11" s="47">
        <v>101213</v>
      </c>
      <c r="C11" s="47">
        <v>24135</v>
      </c>
      <c r="D11" s="47">
        <v>4.3171099999999996</v>
      </c>
      <c r="E11" s="47">
        <v>11876.2</v>
      </c>
      <c r="F11" s="47">
        <v>211.012</v>
      </c>
      <c r="G11" s="47">
        <v>59.1</v>
      </c>
      <c r="H11" s="47">
        <v>0</v>
      </c>
      <c r="I11" s="47">
        <v>-2.4864299999999999E-2</v>
      </c>
      <c r="J11" s="47">
        <v>42.9636</v>
      </c>
      <c r="K11" s="47">
        <v>-11.5693</v>
      </c>
      <c r="L11" s="2">
        <v>3.4805899999999998E-5</v>
      </c>
      <c r="M11" s="47">
        <v>9266.77</v>
      </c>
      <c r="N11" s="47">
        <v>230.607</v>
      </c>
      <c r="O11" s="47">
        <v>51.1</v>
      </c>
      <c r="P11" s="47">
        <v>0</v>
      </c>
      <c r="Q11" s="47">
        <v>0.14635100000000001</v>
      </c>
      <c r="R11" s="47">
        <v>43.8566</v>
      </c>
      <c r="S11" s="47">
        <v>-11.5769</v>
      </c>
      <c r="T11" s="47">
        <v>1.4737600000000001E-4</v>
      </c>
      <c r="U11" s="47">
        <v>7261.31</v>
      </c>
      <c r="V11" s="47">
        <v>245.489</v>
      </c>
      <c r="W11" s="47">
        <v>48.4</v>
      </c>
      <c r="X11" s="47">
        <v>0</v>
      </c>
      <c r="Y11" s="47">
        <v>0.15754299999999999</v>
      </c>
      <c r="Z11" s="47">
        <v>33.073999999999998</v>
      </c>
      <c r="AA11" s="47">
        <v>-11.8757</v>
      </c>
      <c r="AB11" s="2">
        <v>5.50052E-5</v>
      </c>
      <c r="AC11" s="47">
        <v>5621.03</v>
      </c>
      <c r="AD11" s="47">
        <v>255.87</v>
      </c>
      <c r="AE11" s="47">
        <v>31</v>
      </c>
      <c r="AF11" s="47">
        <v>0</v>
      </c>
      <c r="AG11" s="47">
        <v>0.22989299999999999</v>
      </c>
      <c r="AH11" s="47">
        <v>21.659099999999999</v>
      </c>
      <c r="AI11" s="47">
        <v>-8.8792600000000004</v>
      </c>
      <c r="AJ11" s="47">
        <v>1.00791E-4</v>
      </c>
      <c r="AK11" s="47">
        <v>4231.76</v>
      </c>
      <c r="AL11" s="47">
        <v>263.65699999999998</v>
      </c>
      <c r="AM11" s="47">
        <v>66.3</v>
      </c>
      <c r="AN11" s="47">
        <v>2.4</v>
      </c>
      <c r="AO11" s="47">
        <v>0.108915</v>
      </c>
      <c r="AP11" s="47">
        <v>16.584499999999998</v>
      </c>
      <c r="AQ11" s="47">
        <v>-8.5272900000000007</v>
      </c>
      <c r="AR11" s="2">
        <v>9.9110000000000005E-5</v>
      </c>
      <c r="AS11" s="47">
        <v>3022.96</v>
      </c>
      <c r="AT11" s="47">
        <v>271.74</v>
      </c>
      <c r="AU11" s="47">
        <v>41.4</v>
      </c>
      <c r="AV11" s="47">
        <v>0</v>
      </c>
      <c r="AW11" s="47">
        <v>0.20465</v>
      </c>
      <c r="AX11" s="47">
        <v>11.7766</v>
      </c>
      <c r="AY11" s="47">
        <v>-4.7607200000000001</v>
      </c>
      <c r="AZ11" s="2">
        <v>8.1659399999999999E-5</v>
      </c>
      <c r="BA11" s="47">
        <v>1454.52</v>
      </c>
      <c r="BB11" s="47">
        <v>280.28899999999999</v>
      </c>
      <c r="BC11" s="47">
        <v>71.8</v>
      </c>
      <c r="BD11" s="47">
        <v>0</v>
      </c>
      <c r="BE11" s="47">
        <v>-0.29255199999999998</v>
      </c>
      <c r="BF11" s="47">
        <v>7.9528400000000001</v>
      </c>
      <c r="BG11" s="47">
        <v>-0.473547</v>
      </c>
      <c r="BH11" s="47">
        <v>1.0971699999999999E-4</v>
      </c>
      <c r="BI11" s="47">
        <v>755.01599999999996</v>
      </c>
      <c r="BJ11" s="47">
        <v>283.12200000000001</v>
      </c>
      <c r="BK11" s="47">
        <v>73.599999999999994</v>
      </c>
      <c r="BL11" s="47">
        <v>0</v>
      </c>
      <c r="BM11" s="47">
        <v>-0.17011499999999999</v>
      </c>
      <c r="BN11" s="47">
        <v>6.5528399999999998</v>
      </c>
      <c r="BO11" s="47">
        <v>4.9077299999999999</v>
      </c>
      <c r="BP11" s="2">
        <v>-2.3192000000000001E-5</v>
      </c>
      <c r="BQ11" s="47">
        <v>532.47400000000005</v>
      </c>
      <c r="BR11" s="47">
        <v>285.01100000000002</v>
      </c>
      <c r="BS11" s="47">
        <v>62.6</v>
      </c>
      <c r="BT11" s="47">
        <v>0</v>
      </c>
      <c r="BU11" s="47">
        <v>-5.1634800000000002E-2</v>
      </c>
      <c r="BV11" s="47">
        <v>3.5101599999999999</v>
      </c>
      <c r="BW11" s="47">
        <v>5.5574500000000002</v>
      </c>
      <c r="BX11" s="2">
        <v>-4.6882599999999997E-5</v>
      </c>
      <c r="BY11" s="47">
        <v>4</v>
      </c>
      <c r="BZ11" s="47">
        <v>314.404</v>
      </c>
      <c r="CA11" s="47">
        <v>286.46499999999997</v>
      </c>
      <c r="CB11" s="47">
        <v>61.2</v>
      </c>
      <c r="CC11" s="47">
        <v>0</v>
      </c>
      <c r="CD11" s="47">
        <v>7.1824200000000005E-2</v>
      </c>
      <c r="CE11" s="47">
        <v>0.50296399999999997</v>
      </c>
      <c r="CF11" s="47">
        <v>5.7914500000000002</v>
      </c>
      <c r="CG11" s="2">
        <v>-3.34351E-7</v>
      </c>
      <c r="CH11" s="47">
        <v>286.00799999999998</v>
      </c>
      <c r="CI11" s="47">
        <v>72.8</v>
      </c>
      <c r="CJ11" s="47">
        <v>0</v>
      </c>
      <c r="CK11" s="47">
        <v>0.130824</v>
      </c>
      <c r="CL11" s="47">
        <v>-0.41406999999999999</v>
      </c>
      <c r="CM11" s="47">
        <v>4.66411</v>
      </c>
      <c r="CN11" s="2">
        <v>7.8936400000000005E-5</v>
      </c>
      <c r="CO11" s="47">
        <v>101.194</v>
      </c>
      <c r="CP11" s="47">
        <v>55.5794</v>
      </c>
      <c r="CQ11" s="47">
        <v>282.08</v>
      </c>
      <c r="CR11" s="47">
        <v>0</v>
      </c>
      <c r="CS11" s="47">
        <v>7.5605500000000001</v>
      </c>
      <c r="CT11" s="47">
        <v>284.53300000000002</v>
      </c>
      <c r="CU11" s="47">
        <v>281.36599999999999</v>
      </c>
      <c r="CV11" s="47">
        <v>80.8</v>
      </c>
      <c r="CW11" s="47">
        <v>-0.28417500000000001</v>
      </c>
      <c r="CX11" s="47">
        <v>3.5535899999999998</v>
      </c>
      <c r="CY11" s="47">
        <v>-50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0</v>
      </c>
      <c r="DL11" s="47">
        <v>0</v>
      </c>
      <c r="DM11" s="47">
        <v>0</v>
      </c>
      <c r="DN11" s="47">
        <v>0</v>
      </c>
      <c r="DO11" s="47">
        <v>0</v>
      </c>
      <c r="DP11" s="47">
        <v>0</v>
      </c>
      <c r="DQ11" s="47">
        <v>8.6488099999999992</v>
      </c>
      <c r="DR11" s="47">
        <v>0</v>
      </c>
      <c r="DS11" s="47">
        <v>0.271729</v>
      </c>
      <c r="DT11" s="47">
        <v>0</v>
      </c>
      <c r="DU11" s="47">
        <v>1.7</v>
      </c>
      <c r="DV11" s="47">
        <v>5</v>
      </c>
      <c r="DW11" s="47">
        <v>5.2</v>
      </c>
      <c r="DX11" s="47">
        <v>0</v>
      </c>
      <c r="DY11" s="47">
        <v>25.4</v>
      </c>
      <c r="DZ11" s="47">
        <v>169.31800000000001</v>
      </c>
      <c r="EA11" s="47">
        <v>2575.1999999999998</v>
      </c>
      <c r="EB11" s="47">
        <v>48.6</v>
      </c>
      <c r="EC11" s="47">
        <v>0</v>
      </c>
      <c r="ED11" s="47">
        <v>11</v>
      </c>
    </row>
    <row r="12" spans="1:134" x14ac:dyDescent="0.3">
      <c r="A12" s="10">
        <v>45295.375</v>
      </c>
      <c r="B12" s="47">
        <v>101308</v>
      </c>
      <c r="C12" s="47">
        <v>24134.7</v>
      </c>
      <c r="D12" s="47">
        <v>5.1035199999999996</v>
      </c>
      <c r="E12" s="47">
        <v>11863.6</v>
      </c>
      <c r="F12" s="47">
        <v>212.06700000000001</v>
      </c>
      <c r="G12" s="47">
        <v>44.4</v>
      </c>
      <c r="H12" s="47">
        <v>0</v>
      </c>
      <c r="I12" s="47">
        <v>4.56084E-2</v>
      </c>
      <c r="J12" s="47">
        <v>45.11</v>
      </c>
      <c r="K12" s="47">
        <v>-7.6030199999999999</v>
      </c>
      <c r="L12" s="2">
        <v>9.1260899999999999E-5</v>
      </c>
      <c r="M12" s="47">
        <v>9257.0499999999993</v>
      </c>
      <c r="N12" s="47">
        <v>230.03899999999999</v>
      </c>
      <c r="O12" s="47">
        <v>44.9</v>
      </c>
      <c r="P12" s="47">
        <v>0</v>
      </c>
      <c r="Q12" s="47">
        <v>0.23581099999999999</v>
      </c>
      <c r="R12" s="47">
        <v>49.248399999999997</v>
      </c>
      <c r="S12" s="47">
        <v>-8.27501</v>
      </c>
      <c r="T12" s="47">
        <v>1.8599600000000001E-4</v>
      </c>
      <c r="U12" s="47">
        <v>7257.04</v>
      </c>
      <c r="V12" s="47">
        <v>244.499</v>
      </c>
      <c r="W12" s="47">
        <v>71.3</v>
      </c>
      <c r="X12" s="47">
        <v>0</v>
      </c>
      <c r="Y12" s="47">
        <v>5.29629E-2</v>
      </c>
      <c r="Z12" s="47">
        <v>36.022300000000001</v>
      </c>
      <c r="AA12" s="47">
        <v>-7.5449700000000002</v>
      </c>
      <c r="AB12" s="2">
        <v>5.4383499999999999E-5</v>
      </c>
      <c r="AC12" s="47">
        <v>5627.27</v>
      </c>
      <c r="AD12" s="47">
        <v>254.1</v>
      </c>
      <c r="AE12" s="47">
        <v>41.8</v>
      </c>
      <c r="AF12" s="47">
        <v>0</v>
      </c>
      <c r="AG12" s="47">
        <v>8.7488300000000005E-2</v>
      </c>
      <c r="AH12" s="47">
        <v>21.391200000000001</v>
      </c>
      <c r="AI12" s="47">
        <v>-6.3132000000000001</v>
      </c>
      <c r="AJ12" s="2">
        <v>5.0506500000000002E-5</v>
      </c>
      <c r="AK12" s="47">
        <v>4245.32</v>
      </c>
      <c r="AL12" s="47">
        <v>264.20400000000001</v>
      </c>
      <c r="AM12" s="47">
        <v>8.3000000000000007</v>
      </c>
      <c r="AN12" s="47">
        <v>0</v>
      </c>
      <c r="AO12" s="47">
        <v>-9.7589899999999993E-2</v>
      </c>
      <c r="AP12" s="47">
        <v>14.0481</v>
      </c>
      <c r="AQ12" s="47">
        <v>-8.0710899999999999</v>
      </c>
      <c r="AR12" s="2">
        <v>6.3041500000000003E-5</v>
      </c>
      <c r="AS12" s="47">
        <v>3034.08</v>
      </c>
      <c r="AT12" s="47">
        <v>272.00400000000002</v>
      </c>
      <c r="AU12" s="47">
        <v>31</v>
      </c>
      <c r="AV12" s="47">
        <v>0</v>
      </c>
      <c r="AW12" s="47">
        <v>0.16375200000000001</v>
      </c>
      <c r="AX12" s="47">
        <v>12.3354</v>
      </c>
      <c r="AY12" s="47">
        <v>-4.2249800000000004</v>
      </c>
      <c r="AZ12" s="47">
        <v>1.01556E-4</v>
      </c>
      <c r="BA12" s="47">
        <v>1465.52</v>
      </c>
      <c r="BB12" s="47">
        <v>280.48099999999999</v>
      </c>
      <c r="BC12" s="47">
        <v>54.1</v>
      </c>
      <c r="BD12" s="47">
        <v>0</v>
      </c>
      <c r="BE12" s="47">
        <v>-0.154027</v>
      </c>
      <c r="BF12" s="47">
        <v>5.7764300000000004</v>
      </c>
      <c r="BG12" s="47">
        <v>-3.7858999999999998</v>
      </c>
      <c r="BH12" s="47">
        <v>1.5883499999999999E-4</v>
      </c>
      <c r="BI12" s="47">
        <v>764.47199999999998</v>
      </c>
      <c r="BJ12" s="47">
        <v>283.54199999999997</v>
      </c>
      <c r="BK12" s="47">
        <v>74.400000000000006</v>
      </c>
      <c r="BL12" s="47">
        <v>0</v>
      </c>
      <c r="BM12" s="47">
        <v>-0.132635</v>
      </c>
      <c r="BN12" s="47">
        <v>5.46732</v>
      </c>
      <c r="BO12" s="47">
        <v>2.5096099999999999</v>
      </c>
      <c r="BP12" s="47">
        <v>1.4018900000000001E-4</v>
      </c>
      <c r="BQ12" s="47">
        <v>541.83799999999997</v>
      </c>
      <c r="BR12" s="47">
        <v>284.863</v>
      </c>
      <c r="BS12" s="47">
        <v>67.900000000000006</v>
      </c>
      <c r="BT12" s="47">
        <v>0</v>
      </c>
      <c r="BU12" s="47">
        <v>8.4892600000000002E-3</v>
      </c>
      <c r="BV12" s="47">
        <v>3.7547299999999999</v>
      </c>
      <c r="BW12" s="47">
        <v>4.3299399999999997</v>
      </c>
      <c r="BX12" s="47">
        <v>1.1980399999999999E-4</v>
      </c>
      <c r="BY12" s="47">
        <v>4</v>
      </c>
      <c r="BZ12" s="47">
        <v>323.88499999999999</v>
      </c>
      <c r="CA12" s="47">
        <v>286.24799999999999</v>
      </c>
      <c r="CB12" s="47">
        <v>67.400000000000006</v>
      </c>
      <c r="CC12" s="47">
        <v>0</v>
      </c>
      <c r="CD12" s="47">
        <v>5.1253199999999999E-2</v>
      </c>
      <c r="CE12" s="47">
        <v>1.6205099999999999</v>
      </c>
      <c r="CF12" s="47">
        <v>4.9330999999999996</v>
      </c>
      <c r="CG12" s="2">
        <v>9.9960700000000007E-5</v>
      </c>
      <c r="CH12" s="47">
        <v>288.20999999999998</v>
      </c>
      <c r="CI12" s="47">
        <v>62.2</v>
      </c>
      <c r="CJ12" s="47">
        <v>0</v>
      </c>
      <c r="CK12" s="47">
        <v>0.116253</v>
      </c>
      <c r="CL12" s="47">
        <v>0.87620399999999998</v>
      </c>
      <c r="CM12" s="47">
        <v>4.6243499999999997</v>
      </c>
      <c r="CN12" s="2">
        <v>9.4635600000000006E-5</v>
      </c>
      <c r="CO12" s="47">
        <v>110.251</v>
      </c>
      <c r="CP12" s="47">
        <v>55.5794</v>
      </c>
      <c r="CQ12" s="47">
        <v>290.88200000000001</v>
      </c>
      <c r="CR12" s="47">
        <v>0</v>
      </c>
      <c r="CS12" s="47">
        <v>163.47999999999999</v>
      </c>
      <c r="CT12" s="47">
        <v>289.096</v>
      </c>
      <c r="CU12" s="47">
        <v>281.73200000000003</v>
      </c>
      <c r="CV12" s="47">
        <v>61.5</v>
      </c>
      <c r="CW12" s="47">
        <v>0.55153099999999999</v>
      </c>
      <c r="CX12" s="47">
        <v>3.81284</v>
      </c>
      <c r="CY12" s="47">
        <v>-50</v>
      </c>
      <c r="CZ12" s="47">
        <v>0</v>
      </c>
      <c r="DA12" s="47">
        <v>0</v>
      </c>
      <c r="DB12" s="47">
        <v>0</v>
      </c>
      <c r="DC12" s="47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47">
        <v>0</v>
      </c>
      <c r="DJ12" s="47">
        <v>0</v>
      </c>
      <c r="DK12" s="47">
        <v>0</v>
      </c>
      <c r="DL12" s="47">
        <v>0</v>
      </c>
      <c r="DM12" s="47">
        <v>0</v>
      </c>
      <c r="DN12" s="47">
        <v>0</v>
      </c>
      <c r="DO12" s="47">
        <v>0</v>
      </c>
      <c r="DP12" s="47">
        <v>9900</v>
      </c>
      <c r="DQ12" s="47">
        <v>4.5259499999999999</v>
      </c>
      <c r="DR12" s="47">
        <v>0</v>
      </c>
      <c r="DS12" s="47">
        <v>-1.4648400000000001E-2</v>
      </c>
      <c r="DT12" s="47">
        <v>0</v>
      </c>
      <c r="DU12" s="47">
        <v>0</v>
      </c>
      <c r="DV12" s="47">
        <v>4.7</v>
      </c>
      <c r="DW12" s="47">
        <v>1.7</v>
      </c>
      <c r="DX12" s="47">
        <v>5</v>
      </c>
      <c r="DY12" s="47">
        <v>1.7</v>
      </c>
      <c r="DZ12" s="47">
        <v>111.50700000000001</v>
      </c>
      <c r="EA12" s="47">
        <v>2762.56</v>
      </c>
      <c r="EB12" s="47">
        <v>47.9</v>
      </c>
      <c r="EC12" s="47">
        <v>0</v>
      </c>
      <c r="ED12" s="47">
        <v>12</v>
      </c>
    </row>
    <row r="13" spans="1:134" x14ac:dyDescent="0.3">
      <c r="A13" s="10">
        <v>45295.5</v>
      </c>
      <c r="B13" s="47">
        <v>101175</v>
      </c>
      <c r="C13" s="47">
        <v>24135</v>
      </c>
      <c r="D13" s="47">
        <v>3.4297</v>
      </c>
      <c r="E13" s="47">
        <v>11841.4</v>
      </c>
      <c r="F13" s="47">
        <v>212.30500000000001</v>
      </c>
      <c r="G13" s="47">
        <v>48.4</v>
      </c>
      <c r="H13" s="47">
        <v>0</v>
      </c>
      <c r="I13" s="47">
        <v>-9.2627899999999999E-2</v>
      </c>
      <c r="J13" s="47">
        <v>47.605200000000004</v>
      </c>
      <c r="K13" s="47">
        <v>-5.5436199999999998</v>
      </c>
      <c r="L13" s="47">
        <v>1.01328E-4</v>
      </c>
      <c r="M13" s="47">
        <v>9236.7000000000007</v>
      </c>
      <c r="N13" s="47">
        <v>229.32499999999999</v>
      </c>
      <c r="O13" s="47">
        <v>79.7</v>
      </c>
      <c r="P13" s="47">
        <v>4.3</v>
      </c>
      <c r="Q13" s="47">
        <v>-0.48147899999999999</v>
      </c>
      <c r="R13" s="47">
        <v>52.427199999999999</v>
      </c>
      <c r="S13" s="47">
        <v>-8.0019100000000005</v>
      </c>
      <c r="T13" s="2">
        <v>3.0989499999999999E-5</v>
      </c>
      <c r="U13" s="47">
        <v>7239.62</v>
      </c>
      <c r="V13" s="47">
        <v>244.268</v>
      </c>
      <c r="W13" s="47">
        <v>78.3</v>
      </c>
      <c r="X13" s="47">
        <v>0.1</v>
      </c>
      <c r="Y13" s="47">
        <v>-0.26314799999999999</v>
      </c>
      <c r="Z13" s="47">
        <v>38.412100000000002</v>
      </c>
      <c r="AA13" s="47">
        <v>-7.3549499999999997</v>
      </c>
      <c r="AB13" s="2">
        <v>7.2430799999999998E-5</v>
      </c>
      <c r="AC13" s="47">
        <v>5616.45</v>
      </c>
      <c r="AD13" s="47">
        <v>252.91</v>
      </c>
      <c r="AE13" s="47">
        <v>34</v>
      </c>
      <c r="AF13" s="47">
        <v>0</v>
      </c>
      <c r="AG13" s="47">
        <v>-0.14688899999999999</v>
      </c>
      <c r="AH13" s="47">
        <v>22.645900000000001</v>
      </c>
      <c r="AI13" s="47">
        <v>-6.6793500000000003</v>
      </c>
      <c r="AJ13" s="2">
        <v>4.9135699999999998E-5</v>
      </c>
      <c r="AK13" s="47">
        <v>4238.47</v>
      </c>
      <c r="AL13" s="47">
        <v>263.58600000000001</v>
      </c>
      <c r="AM13" s="47">
        <v>15.4</v>
      </c>
      <c r="AN13" s="47">
        <v>0</v>
      </c>
      <c r="AO13" s="47">
        <v>-0.19176599999999999</v>
      </c>
      <c r="AP13" s="47">
        <v>17.942499999999999</v>
      </c>
      <c r="AQ13" s="47">
        <v>-8.9051100000000005</v>
      </c>
      <c r="AR13" s="2">
        <v>8.8536999999999996E-5</v>
      </c>
      <c r="AS13" s="47">
        <v>3026.52</v>
      </c>
      <c r="AT13" s="47">
        <v>273.09300000000002</v>
      </c>
      <c r="AU13" s="47">
        <v>8.6</v>
      </c>
      <c r="AV13" s="47">
        <v>0</v>
      </c>
      <c r="AW13" s="47">
        <v>0.10866199999999999</v>
      </c>
      <c r="AX13" s="47">
        <v>16.043500000000002</v>
      </c>
      <c r="AY13" s="47">
        <v>-4.0395300000000001</v>
      </c>
      <c r="AZ13" s="2">
        <v>4.49091E-5</v>
      </c>
      <c r="BA13" s="47">
        <v>1457.17</v>
      </c>
      <c r="BB13" s="47">
        <v>279.971</v>
      </c>
      <c r="BC13" s="47">
        <v>66</v>
      </c>
      <c r="BD13" s="47">
        <v>0</v>
      </c>
      <c r="BE13" s="47">
        <v>-0.40365800000000002</v>
      </c>
      <c r="BF13" s="47">
        <v>4.8843899999999998</v>
      </c>
      <c r="BG13" s="47">
        <v>-1.31297</v>
      </c>
      <c r="BH13" s="2">
        <v>9.5369499999999996E-5</v>
      </c>
      <c r="BI13" s="47">
        <v>756.197</v>
      </c>
      <c r="BJ13" s="47">
        <v>283.87799999999999</v>
      </c>
      <c r="BK13" s="47">
        <v>76.8</v>
      </c>
      <c r="BL13" s="47">
        <v>0</v>
      </c>
      <c r="BM13" s="47">
        <v>-0.26535700000000001</v>
      </c>
      <c r="BN13" s="47">
        <v>3.67055</v>
      </c>
      <c r="BO13" s="47">
        <v>2.6875E-2</v>
      </c>
      <c r="BP13" s="47">
        <v>2.38698E-4</v>
      </c>
      <c r="BQ13" s="47">
        <v>533.11</v>
      </c>
      <c r="BR13" s="47">
        <v>285.505</v>
      </c>
      <c r="BS13" s="47">
        <v>75.099999999999994</v>
      </c>
      <c r="BT13" s="47">
        <v>0</v>
      </c>
      <c r="BU13" s="47">
        <v>-0.18195500000000001</v>
      </c>
      <c r="BV13" s="47">
        <v>3.2825700000000002</v>
      </c>
      <c r="BW13" s="47">
        <v>1.0525100000000001</v>
      </c>
      <c r="BX13" s="47">
        <v>1.7085599999999999E-4</v>
      </c>
      <c r="BY13" s="47">
        <v>3</v>
      </c>
      <c r="BZ13" s="47">
        <v>314.36</v>
      </c>
      <c r="CA13" s="47">
        <v>287.553</v>
      </c>
      <c r="CB13" s="47">
        <v>67.900000000000006</v>
      </c>
      <c r="CC13" s="47">
        <v>0</v>
      </c>
      <c r="CD13" s="47">
        <v>-9.52427E-2</v>
      </c>
      <c r="CE13" s="47">
        <v>3.4341200000000001</v>
      </c>
      <c r="CF13" s="47">
        <v>1.3593599999999999</v>
      </c>
      <c r="CG13" s="47">
        <v>1.5953399999999999E-4</v>
      </c>
      <c r="CH13" s="47">
        <v>289.726</v>
      </c>
      <c r="CI13" s="47">
        <v>61.2</v>
      </c>
      <c r="CJ13" s="47">
        <v>0</v>
      </c>
      <c r="CK13" s="47">
        <v>3.5122100000000003E-2</v>
      </c>
      <c r="CL13" s="47">
        <v>3.4058999999999999</v>
      </c>
      <c r="CM13" s="47">
        <v>1.4395</v>
      </c>
      <c r="CN13" s="47">
        <v>1.3971E-4</v>
      </c>
      <c r="CO13" s="47">
        <v>99.560299999999998</v>
      </c>
      <c r="CP13" s="47">
        <v>55.5794</v>
      </c>
      <c r="CQ13" s="47">
        <v>294.03899999999999</v>
      </c>
      <c r="CR13" s="47">
        <v>0</v>
      </c>
      <c r="CS13" s="47">
        <v>208.185</v>
      </c>
      <c r="CT13" s="47">
        <v>290.75099999999998</v>
      </c>
      <c r="CU13" s="47">
        <v>282.851</v>
      </c>
      <c r="CV13" s="47">
        <v>59.5</v>
      </c>
      <c r="CW13" s="47">
        <v>3.09938</v>
      </c>
      <c r="CX13" s="47">
        <v>1.3350900000000001</v>
      </c>
      <c r="CY13" s="47">
        <v>-50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0</v>
      </c>
      <c r="DP13" s="47">
        <v>20700</v>
      </c>
      <c r="DQ13" s="47">
        <v>1.38741</v>
      </c>
      <c r="DR13" s="47">
        <v>0</v>
      </c>
      <c r="DS13" s="47">
        <v>-0.60722699999999996</v>
      </c>
      <c r="DT13" s="47">
        <v>0</v>
      </c>
      <c r="DU13" s="47">
        <v>0</v>
      </c>
      <c r="DV13" s="47">
        <v>5</v>
      </c>
      <c r="DW13" s="47">
        <v>0.9</v>
      </c>
      <c r="DX13" s="47">
        <v>5</v>
      </c>
      <c r="DY13" s="47">
        <v>3.5</v>
      </c>
      <c r="DZ13" s="47">
        <v>116.498</v>
      </c>
      <c r="EA13" s="47">
        <v>3013.6</v>
      </c>
      <c r="EB13" s="47">
        <v>8.9</v>
      </c>
      <c r="EC13" s="47">
        <v>0</v>
      </c>
      <c r="ED13" s="47">
        <v>13</v>
      </c>
    </row>
    <row r="14" spans="1:134" x14ac:dyDescent="0.3">
      <c r="A14" s="10">
        <v>45295.625</v>
      </c>
      <c r="B14" s="47">
        <v>101213</v>
      </c>
      <c r="C14" s="47">
        <v>24135.1</v>
      </c>
      <c r="D14" s="47">
        <v>1.71014</v>
      </c>
      <c r="E14" s="47">
        <v>11828.9</v>
      </c>
      <c r="F14" s="47">
        <v>213.70500000000001</v>
      </c>
      <c r="G14" s="47">
        <v>32.1</v>
      </c>
      <c r="H14" s="47">
        <v>0</v>
      </c>
      <c r="I14" s="47">
        <v>0.16519200000000001</v>
      </c>
      <c r="J14" s="47">
        <v>47.393099999999997</v>
      </c>
      <c r="K14" s="47">
        <v>-4.2685700000000004</v>
      </c>
      <c r="L14" s="2">
        <v>7.4778900000000003E-5</v>
      </c>
      <c r="M14" s="47">
        <v>9224.0400000000009</v>
      </c>
      <c r="N14" s="47">
        <v>228.745</v>
      </c>
      <c r="O14" s="47">
        <v>86.3</v>
      </c>
      <c r="P14" s="47">
        <v>5.4</v>
      </c>
      <c r="Q14" s="47">
        <v>0.37473000000000001</v>
      </c>
      <c r="R14" s="47">
        <v>50.017899999999997</v>
      </c>
      <c r="S14" s="47">
        <v>-6.9036400000000002</v>
      </c>
      <c r="T14" s="2">
        <v>7.2472900000000002E-5</v>
      </c>
      <c r="U14" s="47">
        <v>7237.15</v>
      </c>
      <c r="V14" s="47">
        <v>242.274</v>
      </c>
      <c r="W14" s="47">
        <v>100</v>
      </c>
      <c r="X14" s="47">
        <v>90.5</v>
      </c>
      <c r="Y14" s="47">
        <v>-4.55488E-2</v>
      </c>
      <c r="Z14" s="47">
        <v>34.993600000000001</v>
      </c>
      <c r="AA14" s="47">
        <v>-7.8843399999999999</v>
      </c>
      <c r="AB14" s="47">
        <v>1.6407999999999999E-4</v>
      </c>
      <c r="AC14" s="47">
        <v>5620.98</v>
      </c>
      <c r="AD14" s="47">
        <v>253.279</v>
      </c>
      <c r="AE14" s="47">
        <v>18.2</v>
      </c>
      <c r="AF14" s="47">
        <v>0</v>
      </c>
      <c r="AG14" s="47">
        <v>-8.71836E-2</v>
      </c>
      <c r="AH14" s="47">
        <v>21.507300000000001</v>
      </c>
      <c r="AI14" s="47">
        <v>-10.163</v>
      </c>
      <c r="AJ14" s="47">
        <v>1.7384900000000001E-4</v>
      </c>
      <c r="AK14" s="47">
        <v>4241.2</v>
      </c>
      <c r="AL14" s="47">
        <v>263.55900000000003</v>
      </c>
      <c r="AM14" s="47">
        <v>11.4</v>
      </c>
      <c r="AN14" s="47">
        <v>0</v>
      </c>
      <c r="AO14" s="47">
        <v>0.183367</v>
      </c>
      <c r="AP14" s="47">
        <v>14.7415</v>
      </c>
      <c r="AQ14" s="47">
        <v>-9.4799399999999991</v>
      </c>
      <c r="AR14" s="47">
        <v>1.1471E-4</v>
      </c>
      <c r="AS14" s="47">
        <v>3030.37</v>
      </c>
      <c r="AT14" s="47">
        <v>273.12900000000002</v>
      </c>
      <c r="AU14" s="47">
        <v>7.6</v>
      </c>
      <c r="AV14" s="47">
        <v>0</v>
      </c>
      <c r="AW14" s="47">
        <v>-7.79199E-2</v>
      </c>
      <c r="AX14" s="47">
        <v>13.385300000000001</v>
      </c>
      <c r="AY14" s="47">
        <v>-6.9890400000000001</v>
      </c>
      <c r="AZ14" s="47">
        <v>1.47646E-4</v>
      </c>
      <c r="BA14" s="47">
        <v>1459.14</v>
      </c>
      <c r="BB14" s="47">
        <v>279.32900000000001</v>
      </c>
      <c r="BC14" s="47">
        <v>82.2</v>
      </c>
      <c r="BD14" s="47">
        <v>0</v>
      </c>
      <c r="BE14" s="47">
        <v>0.11003599999999999</v>
      </c>
      <c r="BF14" s="47">
        <v>6.0969800000000003</v>
      </c>
      <c r="BG14" s="47">
        <v>-1.5370900000000001</v>
      </c>
      <c r="BH14" s="47">
        <v>2.2032E-4</v>
      </c>
      <c r="BI14" s="47">
        <v>760.15</v>
      </c>
      <c r="BJ14" s="47">
        <v>283.97800000000001</v>
      </c>
      <c r="BK14" s="47">
        <v>79.400000000000006</v>
      </c>
      <c r="BL14" s="47">
        <v>0</v>
      </c>
      <c r="BM14" s="47">
        <v>-0.39086799999999999</v>
      </c>
      <c r="BN14" s="47">
        <v>2.15638</v>
      </c>
      <c r="BO14" s="47">
        <v>-1.13632</v>
      </c>
      <c r="BP14" s="47">
        <v>2.1722700000000001E-4</v>
      </c>
      <c r="BQ14" s="47">
        <v>536.74900000000002</v>
      </c>
      <c r="BR14" s="47">
        <v>285.95999999999998</v>
      </c>
      <c r="BS14" s="47">
        <v>72.7</v>
      </c>
      <c r="BT14" s="47">
        <v>0</v>
      </c>
      <c r="BU14" s="47">
        <v>-0.41791600000000001</v>
      </c>
      <c r="BV14" s="47">
        <v>1.7435799999999999</v>
      </c>
      <c r="BW14" s="47">
        <v>-0.21388699999999999</v>
      </c>
      <c r="BX14" s="47">
        <v>1.7685800000000001E-4</v>
      </c>
      <c r="BY14" s="47">
        <v>3</v>
      </c>
      <c r="BZ14" s="47">
        <v>317.64100000000002</v>
      </c>
      <c r="CA14" s="47">
        <v>287.89800000000002</v>
      </c>
      <c r="CB14" s="47">
        <v>67.2</v>
      </c>
      <c r="CC14" s="47">
        <v>0</v>
      </c>
      <c r="CD14" s="47">
        <v>-0.33546300000000001</v>
      </c>
      <c r="CE14" s="47">
        <v>1.2950999999999999</v>
      </c>
      <c r="CF14" s="47">
        <v>0.768733</v>
      </c>
      <c r="CG14" s="47">
        <v>1.6702899999999999E-4</v>
      </c>
      <c r="CH14" s="47">
        <v>289.65899999999999</v>
      </c>
      <c r="CI14" s="47">
        <v>63.5</v>
      </c>
      <c r="CJ14" s="47">
        <v>0</v>
      </c>
      <c r="CK14" s="47">
        <v>-5.24634E-2</v>
      </c>
      <c r="CL14" s="47">
        <v>0.66087200000000001</v>
      </c>
      <c r="CM14" s="47">
        <v>1.6141799999999999</v>
      </c>
      <c r="CN14" s="47">
        <v>2.0926000000000001E-4</v>
      </c>
      <c r="CO14" s="47">
        <v>102.64700000000001</v>
      </c>
      <c r="CP14" s="47">
        <v>55.5794</v>
      </c>
      <c r="CQ14" s="47">
        <v>287.35300000000001</v>
      </c>
      <c r="CR14" s="47">
        <v>0</v>
      </c>
      <c r="CS14" s="47">
        <v>20.736599999999999</v>
      </c>
      <c r="CT14" s="47">
        <v>289.00900000000001</v>
      </c>
      <c r="CU14" s="47">
        <v>283.36900000000003</v>
      </c>
      <c r="CV14" s="47">
        <v>69.099999999999994</v>
      </c>
      <c r="CW14" s="47">
        <v>0.45283699999999999</v>
      </c>
      <c r="CX14" s="47">
        <v>1.5619499999999999</v>
      </c>
      <c r="CY14" s="47">
        <v>-50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10800</v>
      </c>
      <c r="DQ14" s="47">
        <v>1.5191600000000001</v>
      </c>
      <c r="DR14" s="47">
        <v>0</v>
      </c>
      <c r="DS14" s="47">
        <v>-0.34951199999999999</v>
      </c>
      <c r="DT14" s="47">
        <v>0.1</v>
      </c>
      <c r="DU14" s="47">
        <v>0</v>
      </c>
      <c r="DV14" s="47">
        <v>96.4</v>
      </c>
      <c r="DW14" s="47">
        <v>5.5</v>
      </c>
      <c r="DX14" s="47">
        <v>60.3</v>
      </c>
      <c r="DY14" s="47">
        <v>6.9</v>
      </c>
      <c r="DZ14" s="47">
        <v>150.29900000000001</v>
      </c>
      <c r="EA14" s="47">
        <v>3027.04</v>
      </c>
      <c r="EB14" s="47">
        <v>7.7</v>
      </c>
      <c r="EC14" s="47">
        <v>0</v>
      </c>
      <c r="ED14" s="47">
        <v>14</v>
      </c>
    </row>
    <row r="15" spans="1:134" x14ac:dyDescent="0.3">
      <c r="A15" s="10">
        <v>45295.75</v>
      </c>
      <c r="B15" s="47">
        <v>101399</v>
      </c>
      <c r="C15" s="47">
        <v>24135</v>
      </c>
      <c r="D15" s="47">
        <v>2.6187399999999998</v>
      </c>
      <c r="E15" s="47">
        <v>11828</v>
      </c>
      <c r="F15" s="47">
        <v>213.727</v>
      </c>
      <c r="G15" s="47">
        <v>28.7</v>
      </c>
      <c r="H15" s="47">
        <v>0</v>
      </c>
      <c r="I15" s="47">
        <v>0.123645</v>
      </c>
      <c r="J15" s="47">
        <v>47.334099999999999</v>
      </c>
      <c r="K15" s="47">
        <v>-5.1246</v>
      </c>
      <c r="L15" s="2">
        <v>6.89334E-5</v>
      </c>
      <c r="M15" s="47">
        <v>9228.0300000000007</v>
      </c>
      <c r="N15" s="47">
        <v>228.40299999999999</v>
      </c>
      <c r="O15" s="47">
        <v>88.7</v>
      </c>
      <c r="P15" s="47">
        <v>4.7</v>
      </c>
      <c r="Q15" s="47">
        <v>-0.130721</v>
      </c>
      <c r="R15" s="47">
        <v>48.973500000000001</v>
      </c>
      <c r="S15" s="47">
        <v>-6.4765100000000002</v>
      </c>
      <c r="T15" s="2">
        <v>5.6283899999999998E-5</v>
      </c>
      <c r="U15" s="47">
        <v>7244.39</v>
      </c>
      <c r="V15" s="47">
        <v>242.28700000000001</v>
      </c>
      <c r="W15" s="47">
        <v>62.1</v>
      </c>
      <c r="X15" s="47">
        <v>1.9</v>
      </c>
      <c r="Y15" s="47">
        <v>-0.222193</v>
      </c>
      <c r="Z15" s="47">
        <v>34.043599999999998</v>
      </c>
      <c r="AA15" s="47">
        <v>-10.536199999999999</v>
      </c>
      <c r="AB15" s="47">
        <v>1.19222E-4</v>
      </c>
      <c r="AC15" s="47">
        <v>5628.5</v>
      </c>
      <c r="AD15" s="47">
        <v>252.93299999999999</v>
      </c>
      <c r="AE15" s="47">
        <v>12.5</v>
      </c>
      <c r="AF15" s="47">
        <v>0</v>
      </c>
      <c r="AG15" s="47">
        <v>-0.22564600000000001</v>
      </c>
      <c r="AH15" s="47">
        <v>18.402100000000001</v>
      </c>
      <c r="AI15" s="47">
        <v>-5.6529600000000002</v>
      </c>
      <c r="AJ15" s="47">
        <v>1.0485299999999999E-4</v>
      </c>
      <c r="AK15" s="47">
        <v>4251.7</v>
      </c>
      <c r="AL15" s="47">
        <v>262.93400000000003</v>
      </c>
      <c r="AM15" s="47">
        <v>13.3</v>
      </c>
      <c r="AN15" s="47">
        <v>0</v>
      </c>
      <c r="AO15" s="47">
        <v>-7.3074200000000006E-2</v>
      </c>
      <c r="AP15" s="47">
        <v>12.3878</v>
      </c>
      <c r="AQ15" s="47">
        <v>-5.4127999999999998</v>
      </c>
      <c r="AR15" s="2">
        <v>5.2274900000000003E-5</v>
      </c>
      <c r="AS15" s="47">
        <v>3043.25</v>
      </c>
      <c r="AT15" s="47">
        <v>272.685</v>
      </c>
      <c r="AU15" s="47">
        <v>6.8</v>
      </c>
      <c r="AV15" s="47">
        <v>0</v>
      </c>
      <c r="AW15" s="47">
        <v>-4.2316399999999997E-2</v>
      </c>
      <c r="AX15" s="47">
        <v>10.1999</v>
      </c>
      <c r="AY15" s="47">
        <v>-4.97654</v>
      </c>
      <c r="AZ15" s="2">
        <v>4.9649199999999999E-5</v>
      </c>
      <c r="BA15" s="47">
        <v>1472.15</v>
      </c>
      <c r="BB15" s="47">
        <v>279.11</v>
      </c>
      <c r="BC15" s="47">
        <v>79.3</v>
      </c>
      <c r="BD15" s="47">
        <v>0</v>
      </c>
      <c r="BE15" s="47">
        <v>0.288271</v>
      </c>
      <c r="BF15" s="47">
        <v>5.8938499999999996</v>
      </c>
      <c r="BG15" s="47">
        <v>-3.10982</v>
      </c>
      <c r="BH15" s="2">
        <v>-8.3775599999999998E-6</v>
      </c>
      <c r="BI15" s="47">
        <v>772.66499999999996</v>
      </c>
      <c r="BJ15" s="47">
        <v>283.87099999999998</v>
      </c>
      <c r="BK15" s="47">
        <v>78.7</v>
      </c>
      <c r="BL15" s="47">
        <v>0</v>
      </c>
      <c r="BM15" s="47">
        <v>0.28437899999999999</v>
      </c>
      <c r="BN15" s="47">
        <v>-0.25818799999999997</v>
      </c>
      <c r="BO15" s="47">
        <v>0.27340799999999998</v>
      </c>
      <c r="BP15" s="47">
        <v>1.4882099999999999E-4</v>
      </c>
      <c r="BQ15" s="47">
        <v>549.51499999999999</v>
      </c>
      <c r="BR15" s="47">
        <v>285.44600000000003</v>
      </c>
      <c r="BS15" s="47">
        <v>74.599999999999994</v>
      </c>
      <c r="BT15" s="47">
        <v>0</v>
      </c>
      <c r="BU15" s="47">
        <v>0.23224800000000001</v>
      </c>
      <c r="BV15" s="47">
        <v>0.14247299999999999</v>
      </c>
      <c r="BW15" s="47">
        <v>1.1682300000000001</v>
      </c>
      <c r="BX15" s="47">
        <v>1.40082E-4</v>
      </c>
      <c r="BY15" s="47">
        <v>3</v>
      </c>
      <c r="BZ15" s="47">
        <v>331.00099999999998</v>
      </c>
      <c r="CA15" s="47">
        <v>286.8</v>
      </c>
      <c r="CB15" s="47">
        <v>72.3</v>
      </c>
      <c r="CC15" s="47">
        <v>0</v>
      </c>
      <c r="CD15" s="47">
        <v>0.20313100000000001</v>
      </c>
      <c r="CE15" s="47">
        <v>0.82900399999999996</v>
      </c>
      <c r="CF15" s="47">
        <v>2.1695700000000002</v>
      </c>
      <c r="CG15" s="2">
        <v>9.8064699999999996E-5</v>
      </c>
      <c r="CH15" s="47">
        <v>287.13</v>
      </c>
      <c r="CI15" s="47">
        <v>76.5</v>
      </c>
      <c r="CJ15" s="47">
        <v>0</v>
      </c>
      <c r="CK15" s="47">
        <v>0.136131</v>
      </c>
      <c r="CL15" s="47">
        <v>1.2703100000000001</v>
      </c>
      <c r="CM15" s="47">
        <v>2.8259799999999999</v>
      </c>
      <c r="CN15" s="2">
        <v>8.1064500000000003E-5</v>
      </c>
      <c r="CO15" s="47">
        <v>117.268</v>
      </c>
      <c r="CP15" s="47">
        <v>55.5794</v>
      </c>
      <c r="CQ15" s="47">
        <v>283.93900000000002</v>
      </c>
      <c r="CR15" s="47">
        <v>0</v>
      </c>
      <c r="CS15" s="47">
        <v>3.4226899999999998</v>
      </c>
      <c r="CT15" s="47">
        <v>285.899</v>
      </c>
      <c r="CU15" s="47">
        <v>283.29599999999999</v>
      </c>
      <c r="CV15" s="47">
        <v>84.2</v>
      </c>
      <c r="CW15" s="47">
        <v>1.0810200000000001</v>
      </c>
      <c r="CX15" s="47">
        <v>2.42041</v>
      </c>
      <c r="CY15" s="47">
        <v>-50</v>
      </c>
      <c r="CZ15" s="47">
        <v>0</v>
      </c>
      <c r="DA15" s="47">
        <v>0</v>
      </c>
      <c r="DB15" s="47">
        <v>0</v>
      </c>
      <c r="DC15" s="47">
        <v>0</v>
      </c>
      <c r="DD15" s="47">
        <v>0</v>
      </c>
      <c r="DE15" s="47">
        <v>0</v>
      </c>
      <c r="DF15" s="47">
        <v>0</v>
      </c>
      <c r="DG15" s="47">
        <v>0</v>
      </c>
      <c r="DH15" s="47">
        <v>0</v>
      </c>
      <c r="DI15" s="47">
        <v>0</v>
      </c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12491</v>
      </c>
      <c r="DQ15" s="47">
        <v>3.0971099999999998</v>
      </c>
      <c r="DR15" s="47">
        <v>0</v>
      </c>
      <c r="DS15" s="47">
        <v>-1.7968700000000001E-2</v>
      </c>
      <c r="DT15" s="47">
        <v>0</v>
      </c>
      <c r="DU15" s="47">
        <v>0</v>
      </c>
      <c r="DV15" s="47">
        <v>61.9</v>
      </c>
      <c r="DW15" s="47">
        <v>51.8</v>
      </c>
      <c r="DX15" s="47">
        <v>5</v>
      </c>
      <c r="DY15" s="47">
        <v>26.1</v>
      </c>
      <c r="DZ15" s="47">
        <v>45.597000000000001</v>
      </c>
      <c r="EA15" s="47">
        <v>2977.76</v>
      </c>
      <c r="EB15" s="47">
        <v>6.6</v>
      </c>
      <c r="EC15" s="47">
        <v>0</v>
      </c>
      <c r="ED15" s="47">
        <v>15</v>
      </c>
    </row>
    <row r="16" spans="1:134" x14ac:dyDescent="0.3">
      <c r="A16" s="10">
        <v>45295.875</v>
      </c>
      <c r="B16" s="47">
        <v>101482</v>
      </c>
      <c r="C16" s="47">
        <v>24135</v>
      </c>
      <c r="D16" s="47">
        <v>2.5174400000000001</v>
      </c>
      <c r="E16" s="47">
        <v>11836.6</v>
      </c>
      <c r="F16" s="47">
        <v>211.66900000000001</v>
      </c>
      <c r="G16" s="47">
        <v>53.3</v>
      </c>
      <c r="H16" s="47">
        <v>0</v>
      </c>
      <c r="I16" s="47">
        <v>4.7689500000000003E-2</v>
      </c>
      <c r="J16" s="47">
        <v>46.552300000000002</v>
      </c>
      <c r="K16" s="47">
        <v>-5.7578100000000001</v>
      </c>
      <c r="L16" s="2">
        <v>6.1704800000000006E-5</v>
      </c>
      <c r="M16" s="47">
        <v>9243.7800000000007</v>
      </c>
      <c r="N16" s="47">
        <v>227.745</v>
      </c>
      <c r="O16" s="47">
        <v>82</v>
      </c>
      <c r="P16" s="47">
        <v>4.4000000000000004</v>
      </c>
      <c r="Q16" s="47">
        <v>8.5988300000000004E-2</v>
      </c>
      <c r="R16" s="47">
        <v>41.334099999999999</v>
      </c>
      <c r="S16" s="47">
        <v>-7.0817500000000004</v>
      </c>
      <c r="T16" s="2">
        <v>3.5738200000000003E-5</v>
      </c>
      <c r="U16" s="47">
        <v>7259.09</v>
      </c>
      <c r="V16" s="47">
        <v>243.30799999999999</v>
      </c>
      <c r="W16" s="47">
        <v>17</v>
      </c>
      <c r="X16" s="47">
        <v>0</v>
      </c>
      <c r="Y16" s="47">
        <v>8.8609400000000005E-2</v>
      </c>
      <c r="Z16" s="47">
        <v>30.738099999999999</v>
      </c>
      <c r="AA16" s="47">
        <v>-10.752700000000001</v>
      </c>
      <c r="AB16" s="2">
        <v>4.9279400000000001E-5</v>
      </c>
      <c r="AC16" s="47">
        <v>5638.29</v>
      </c>
      <c r="AD16" s="47">
        <v>253.27199999999999</v>
      </c>
      <c r="AE16" s="47">
        <v>30.6</v>
      </c>
      <c r="AF16" s="47">
        <v>0</v>
      </c>
      <c r="AG16" s="47">
        <v>0.243307</v>
      </c>
      <c r="AH16" s="47">
        <v>20.0412</v>
      </c>
      <c r="AI16" s="47">
        <v>-7.3471900000000003</v>
      </c>
      <c r="AJ16" s="2">
        <v>5.2462900000000002E-5</v>
      </c>
      <c r="AK16" s="47">
        <v>4259.7</v>
      </c>
      <c r="AL16" s="47">
        <v>263.25200000000001</v>
      </c>
      <c r="AM16" s="47">
        <v>19.2</v>
      </c>
      <c r="AN16" s="47">
        <v>0</v>
      </c>
      <c r="AO16" s="47">
        <v>0.13885400000000001</v>
      </c>
      <c r="AP16" s="47">
        <v>15.0799</v>
      </c>
      <c r="AQ16" s="47">
        <v>-4.1311299999999997</v>
      </c>
      <c r="AR16" s="47">
        <v>1.06526E-4</v>
      </c>
      <c r="AS16" s="47">
        <v>3051.85</v>
      </c>
      <c r="AT16" s="47">
        <v>272.09199999999998</v>
      </c>
      <c r="AU16" s="47">
        <v>7.8</v>
      </c>
      <c r="AV16" s="47">
        <v>0</v>
      </c>
      <c r="AW16" s="47">
        <v>-7.0048799999999994E-2</v>
      </c>
      <c r="AX16" s="47">
        <v>9.1135400000000004</v>
      </c>
      <c r="AY16" s="47">
        <v>-1.43466</v>
      </c>
      <c r="AZ16" s="47">
        <v>1.20928E-4</v>
      </c>
      <c r="BA16" s="47">
        <v>1478.7</v>
      </c>
      <c r="BB16" s="47">
        <v>279.27699999999999</v>
      </c>
      <c r="BC16" s="47">
        <v>66.5</v>
      </c>
      <c r="BD16" s="47">
        <v>0</v>
      </c>
      <c r="BE16" s="47">
        <v>1.7976599999999999E-2</v>
      </c>
      <c r="BF16" s="47">
        <v>1.7536700000000001</v>
      </c>
      <c r="BG16" s="47">
        <v>-1.0508299999999999</v>
      </c>
      <c r="BH16" s="2">
        <v>5.5543300000000001E-5</v>
      </c>
      <c r="BI16" s="47">
        <v>779.6</v>
      </c>
      <c r="BJ16" s="47">
        <v>283.89499999999998</v>
      </c>
      <c r="BK16" s="47">
        <v>75.5</v>
      </c>
      <c r="BL16" s="47">
        <v>0</v>
      </c>
      <c r="BM16" s="47">
        <v>-2.6767099999999999E-2</v>
      </c>
      <c r="BN16" s="47">
        <v>-0.86172099999999996</v>
      </c>
      <c r="BO16" s="47">
        <v>1.7215100000000001</v>
      </c>
      <c r="BP16" s="2">
        <v>9.9237899999999994E-5</v>
      </c>
      <c r="BQ16" s="47">
        <v>556.51199999999994</v>
      </c>
      <c r="BR16" s="47">
        <v>285.387</v>
      </c>
      <c r="BS16" s="47">
        <v>72.7</v>
      </c>
      <c r="BT16" s="47">
        <v>0</v>
      </c>
      <c r="BU16" s="47">
        <v>-9.8178699999999994E-3</v>
      </c>
      <c r="BV16" s="47">
        <v>-0.49116199999999999</v>
      </c>
      <c r="BW16" s="47">
        <v>2.4428100000000001</v>
      </c>
      <c r="BX16" s="47">
        <v>1.1924199999999999E-4</v>
      </c>
      <c r="BY16" s="47">
        <v>3</v>
      </c>
      <c r="BZ16" s="47">
        <v>338.03399999999999</v>
      </c>
      <c r="CA16" s="47">
        <v>286.87799999999999</v>
      </c>
      <c r="CB16" s="47">
        <v>69.400000000000006</v>
      </c>
      <c r="CC16" s="47">
        <v>0</v>
      </c>
      <c r="CD16" s="47">
        <v>2.21821E-2</v>
      </c>
      <c r="CE16" s="47">
        <v>-0.12632299999999999</v>
      </c>
      <c r="CF16" s="47">
        <v>2.8098900000000002</v>
      </c>
      <c r="CG16" s="47">
        <v>1.09799E-4</v>
      </c>
      <c r="CH16" s="47">
        <v>287.34800000000001</v>
      </c>
      <c r="CI16" s="47">
        <v>72</v>
      </c>
      <c r="CJ16" s="47">
        <v>0</v>
      </c>
      <c r="CK16" s="47">
        <v>7.9182100000000005E-2</v>
      </c>
      <c r="CL16" s="47">
        <v>0.10187300000000001</v>
      </c>
      <c r="CM16" s="47">
        <v>2.99011</v>
      </c>
      <c r="CN16" s="2">
        <v>9.9261799999999999E-5</v>
      </c>
      <c r="CO16" s="47">
        <v>124.209</v>
      </c>
      <c r="CP16" s="47">
        <v>55.5794</v>
      </c>
      <c r="CQ16" s="47">
        <v>283.27</v>
      </c>
      <c r="CR16" s="47">
        <v>0</v>
      </c>
      <c r="CS16" s="47">
        <v>1.6281099999999999</v>
      </c>
      <c r="CT16" s="47">
        <v>285.661</v>
      </c>
      <c r="CU16" s="47">
        <v>282.59899999999999</v>
      </c>
      <c r="CV16" s="47">
        <v>81.5</v>
      </c>
      <c r="CW16" s="47">
        <v>0.14491699999999999</v>
      </c>
      <c r="CX16" s="47">
        <v>2.4954200000000002</v>
      </c>
      <c r="CY16" s="47">
        <v>-50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0</v>
      </c>
      <c r="DF16" s="47">
        <v>0</v>
      </c>
      <c r="DG16" s="47">
        <v>0</v>
      </c>
      <c r="DH16" s="47">
        <v>0</v>
      </c>
      <c r="DI16" s="47">
        <v>0</v>
      </c>
      <c r="DJ16" s="47">
        <v>0</v>
      </c>
      <c r="DK16" s="47">
        <v>0</v>
      </c>
      <c r="DL16" s="47">
        <v>0</v>
      </c>
      <c r="DM16" s="47">
        <v>0</v>
      </c>
      <c r="DN16" s="47">
        <v>0</v>
      </c>
      <c r="DO16" s="47">
        <v>0</v>
      </c>
      <c r="DP16" s="47">
        <v>0</v>
      </c>
      <c r="DQ16" s="47">
        <v>4.1081300000000001</v>
      </c>
      <c r="DR16" s="47">
        <v>0</v>
      </c>
      <c r="DS16" s="47">
        <v>-0.109558</v>
      </c>
      <c r="DT16" s="47">
        <v>0</v>
      </c>
      <c r="DU16" s="47">
        <v>0</v>
      </c>
      <c r="DV16" s="47">
        <v>0</v>
      </c>
      <c r="DW16" s="47">
        <v>23</v>
      </c>
      <c r="DX16" s="47">
        <v>5</v>
      </c>
      <c r="DY16" s="47">
        <v>16.3</v>
      </c>
      <c r="DZ16" s="47">
        <v>43.840800000000002</v>
      </c>
      <c r="EA16" s="47">
        <v>2910.24</v>
      </c>
      <c r="EB16" s="47">
        <v>8</v>
      </c>
      <c r="EC16" s="47">
        <v>0</v>
      </c>
      <c r="ED16" s="47">
        <v>16</v>
      </c>
    </row>
    <row r="17" spans="1:134" x14ac:dyDescent="0.3">
      <c r="A17" s="10">
        <v>45296</v>
      </c>
      <c r="B17" s="47">
        <v>101504</v>
      </c>
      <c r="C17" s="47">
        <v>24135.200000000001</v>
      </c>
      <c r="D17" s="47">
        <v>3.00725</v>
      </c>
      <c r="E17" s="47">
        <v>11842.2</v>
      </c>
      <c r="F17" s="47">
        <v>211.68600000000001</v>
      </c>
      <c r="G17" s="47">
        <v>51.1</v>
      </c>
      <c r="H17" s="47">
        <v>0</v>
      </c>
      <c r="I17" s="47">
        <v>-1.0081100000000001E-2</v>
      </c>
      <c r="J17" s="47">
        <v>40.781500000000001</v>
      </c>
      <c r="K17" s="47">
        <v>-5.9029600000000002</v>
      </c>
      <c r="L17" s="2">
        <v>3.7605899999999999E-5</v>
      </c>
      <c r="M17" s="47">
        <v>9251.08</v>
      </c>
      <c r="N17" s="47">
        <v>227.548</v>
      </c>
      <c r="O17" s="47">
        <v>99.8</v>
      </c>
      <c r="P17" s="47">
        <v>45.6</v>
      </c>
      <c r="Q17" s="47">
        <v>0.12968399999999999</v>
      </c>
      <c r="R17" s="47">
        <v>34.815399999999997</v>
      </c>
      <c r="S17" s="47">
        <v>-2.9873099999999999</v>
      </c>
      <c r="T17" s="2">
        <v>5.1769199999999999E-5</v>
      </c>
      <c r="U17" s="47">
        <v>7266.67</v>
      </c>
      <c r="V17" s="47">
        <v>243.31899999999999</v>
      </c>
      <c r="W17" s="47">
        <v>24.4</v>
      </c>
      <c r="X17" s="47">
        <v>0</v>
      </c>
      <c r="Y17" s="47">
        <v>0.191104</v>
      </c>
      <c r="Z17" s="47">
        <v>27.812799999999999</v>
      </c>
      <c r="AA17" s="47">
        <v>-1.72295</v>
      </c>
      <c r="AB17" s="2">
        <v>8.5785000000000006E-5</v>
      </c>
      <c r="AC17" s="47">
        <v>5644.05</v>
      </c>
      <c r="AD17" s="47">
        <v>253.417</v>
      </c>
      <c r="AE17" s="47">
        <v>48.4</v>
      </c>
      <c r="AF17" s="47">
        <v>0</v>
      </c>
      <c r="AG17" s="47">
        <v>0.29588300000000001</v>
      </c>
      <c r="AH17" s="47">
        <v>16.796600000000002</v>
      </c>
      <c r="AI17" s="47">
        <v>-4.3177300000000001</v>
      </c>
      <c r="AJ17" s="2">
        <v>5.1334E-5</v>
      </c>
      <c r="AK17" s="47">
        <v>4263.43</v>
      </c>
      <c r="AL17" s="47">
        <v>263.96100000000001</v>
      </c>
      <c r="AM17" s="47">
        <v>13.2</v>
      </c>
      <c r="AN17" s="47">
        <v>0</v>
      </c>
      <c r="AO17" s="47">
        <v>0.22032199999999999</v>
      </c>
      <c r="AP17" s="47">
        <v>14.266500000000001</v>
      </c>
      <c r="AQ17" s="47">
        <v>-1.5252399999999999</v>
      </c>
      <c r="AR17" s="2">
        <v>3.88273E-5</v>
      </c>
      <c r="AS17" s="47">
        <v>3053.09</v>
      </c>
      <c r="AT17" s="47">
        <v>272.25099999999998</v>
      </c>
      <c r="AU17" s="47">
        <v>13.7</v>
      </c>
      <c r="AV17" s="47">
        <v>0</v>
      </c>
      <c r="AW17" s="47">
        <v>0.20463300000000001</v>
      </c>
      <c r="AX17" s="47">
        <v>10.425800000000001</v>
      </c>
      <c r="AY17" s="47">
        <v>-3.3081299999999998</v>
      </c>
      <c r="AZ17" s="47">
        <v>1.0220799999999999E-4</v>
      </c>
      <c r="BA17" s="47">
        <v>1479.79</v>
      </c>
      <c r="BB17" s="47">
        <v>279.32600000000002</v>
      </c>
      <c r="BC17" s="47">
        <v>61.8</v>
      </c>
      <c r="BD17" s="47">
        <v>0</v>
      </c>
      <c r="BE17" s="47">
        <v>4.5156300000000003E-2</v>
      </c>
      <c r="BF17" s="47">
        <v>1.4053</v>
      </c>
      <c r="BG17" s="47">
        <v>2.0058600000000002</v>
      </c>
      <c r="BH17" s="2">
        <v>6.2273400000000006E-5</v>
      </c>
      <c r="BI17" s="47">
        <v>780.75300000000004</v>
      </c>
      <c r="BJ17" s="47">
        <v>284.02</v>
      </c>
      <c r="BK17" s="47">
        <v>70.5</v>
      </c>
      <c r="BL17" s="47">
        <v>0</v>
      </c>
      <c r="BM17" s="47">
        <v>0.18110599999999999</v>
      </c>
      <c r="BN17" s="47">
        <v>0.28831299999999999</v>
      </c>
      <c r="BO17" s="47">
        <v>3.9780500000000001</v>
      </c>
      <c r="BP17" s="47">
        <v>1.19747E-4</v>
      </c>
      <c r="BQ17" s="47">
        <v>557.59100000000001</v>
      </c>
      <c r="BR17" s="47">
        <v>285.52699999999999</v>
      </c>
      <c r="BS17" s="47">
        <v>67</v>
      </c>
      <c r="BT17" s="47">
        <v>0</v>
      </c>
      <c r="BU17" s="47">
        <v>0.21054100000000001</v>
      </c>
      <c r="BV17" s="47">
        <v>1.6577299999999999</v>
      </c>
      <c r="BW17" s="47">
        <v>3.9597799999999999</v>
      </c>
      <c r="BX17" s="47">
        <v>1.6105000000000001E-4</v>
      </c>
      <c r="BY17" s="47">
        <v>4</v>
      </c>
      <c r="BZ17" s="47">
        <v>339.17899999999997</v>
      </c>
      <c r="CA17" s="47">
        <v>286.72899999999998</v>
      </c>
      <c r="CB17" s="47">
        <v>63.7</v>
      </c>
      <c r="CC17" s="47">
        <v>0</v>
      </c>
      <c r="CD17" s="47">
        <v>0.22375100000000001</v>
      </c>
      <c r="CE17" s="47">
        <v>3.0275799999999999</v>
      </c>
      <c r="CF17" s="47">
        <v>3.5196399999999999</v>
      </c>
      <c r="CG17" s="47">
        <v>1.9582099999999999E-4</v>
      </c>
      <c r="CH17" s="47">
        <v>286.66899999999998</v>
      </c>
      <c r="CI17" s="47">
        <v>75.3</v>
      </c>
      <c r="CJ17" s="47">
        <v>0</v>
      </c>
      <c r="CK17" s="47">
        <v>0.15184500000000001</v>
      </c>
      <c r="CL17" s="47">
        <v>2.8694899999999999</v>
      </c>
      <c r="CM17" s="47">
        <v>2.976</v>
      </c>
      <c r="CN17" s="47">
        <v>1.5673400000000001E-4</v>
      </c>
      <c r="CO17" s="47">
        <v>125.67700000000001</v>
      </c>
      <c r="CP17" s="47">
        <v>55.5794</v>
      </c>
      <c r="CQ17" s="47">
        <v>282.91399999999999</v>
      </c>
      <c r="CR17" s="47">
        <v>0</v>
      </c>
      <c r="CS17" s="47">
        <v>-2.3404699999999998</v>
      </c>
      <c r="CT17" s="47">
        <v>285.04500000000002</v>
      </c>
      <c r="CU17" s="47">
        <v>282.74299999999999</v>
      </c>
      <c r="CV17" s="47">
        <v>85.9</v>
      </c>
      <c r="CW17" s="47">
        <v>1.7568600000000001</v>
      </c>
      <c r="CX17" s="47">
        <v>2.3071100000000002</v>
      </c>
      <c r="CY17" s="47">
        <v>-50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47">
        <v>0</v>
      </c>
      <c r="DJ17" s="47">
        <v>0</v>
      </c>
      <c r="DK17" s="47">
        <v>0</v>
      </c>
      <c r="DL17" s="47">
        <v>0</v>
      </c>
      <c r="DM17" s="47">
        <v>0</v>
      </c>
      <c r="DN17" s="47">
        <v>0</v>
      </c>
      <c r="DO17" s="47">
        <v>0</v>
      </c>
      <c r="DP17" s="47">
        <v>0</v>
      </c>
      <c r="DQ17" s="47">
        <v>4.8096899999999998</v>
      </c>
      <c r="DR17" s="47">
        <v>0</v>
      </c>
      <c r="DS17" s="47">
        <v>2.49512E-2</v>
      </c>
      <c r="DT17" s="47">
        <v>0</v>
      </c>
      <c r="DU17" s="47">
        <v>0</v>
      </c>
      <c r="DV17" s="47">
        <v>40.700000000000003</v>
      </c>
      <c r="DW17" s="47">
        <v>11.5</v>
      </c>
      <c r="DX17" s="47">
        <v>99.9</v>
      </c>
      <c r="DY17" s="47">
        <v>37.4</v>
      </c>
      <c r="DZ17" s="47">
        <v>49.913400000000003</v>
      </c>
      <c r="EA17" s="47">
        <v>2921.28</v>
      </c>
      <c r="EB17" s="47">
        <v>13.4</v>
      </c>
      <c r="EC17" s="47">
        <v>0</v>
      </c>
      <c r="ED17" s="47">
        <v>17</v>
      </c>
    </row>
    <row r="18" spans="1:134" x14ac:dyDescent="0.3">
      <c r="A18" s="10">
        <v>45296.125</v>
      </c>
      <c r="B18" s="47">
        <v>101467</v>
      </c>
      <c r="C18" s="47">
        <v>24134.799999999999</v>
      </c>
      <c r="D18" s="47">
        <v>2.0000200000000001</v>
      </c>
      <c r="E18" s="47">
        <v>11843.6</v>
      </c>
      <c r="F18" s="47">
        <v>211.59100000000001</v>
      </c>
      <c r="G18" s="47">
        <v>57.1</v>
      </c>
      <c r="H18" s="47">
        <v>0</v>
      </c>
      <c r="I18" s="47">
        <v>-1.62676E-2</v>
      </c>
      <c r="J18" s="47">
        <v>33.519300000000001</v>
      </c>
      <c r="K18" s="47">
        <v>-2.6324999999999998</v>
      </c>
      <c r="L18" s="2">
        <v>6.05339E-5</v>
      </c>
      <c r="M18" s="47">
        <v>9252.76</v>
      </c>
      <c r="N18" s="47">
        <v>227.72</v>
      </c>
      <c r="O18" s="47">
        <v>100</v>
      </c>
      <c r="P18" s="47">
        <v>95.9</v>
      </c>
      <c r="Q18" s="47">
        <v>-2.1270500000000001E-2</v>
      </c>
      <c r="R18" s="47">
        <v>33.418500000000002</v>
      </c>
      <c r="S18" s="47">
        <v>-1.0832599999999999</v>
      </c>
      <c r="T18" s="2">
        <v>5.5448500000000003E-5</v>
      </c>
      <c r="U18" s="47">
        <v>7267.49</v>
      </c>
      <c r="V18" s="47">
        <v>243.41800000000001</v>
      </c>
      <c r="W18" s="47">
        <v>62.5</v>
      </c>
      <c r="X18" s="47">
        <v>0.4</v>
      </c>
      <c r="Y18" s="47">
        <v>2.5585900000000002E-2</v>
      </c>
      <c r="Z18" s="47">
        <v>29.565200000000001</v>
      </c>
      <c r="AA18" s="47">
        <v>-2.0186700000000002</v>
      </c>
      <c r="AB18" s="47">
        <v>1.03331E-4</v>
      </c>
      <c r="AC18" s="47">
        <v>5641.92</v>
      </c>
      <c r="AD18" s="47">
        <v>253.53100000000001</v>
      </c>
      <c r="AE18" s="47">
        <v>95</v>
      </c>
      <c r="AF18" s="47">
        <v>30.6</v>
      </c>
      <c r="AG18" s="47">
        <v>8.5031300000000004E-2</v>
      </c>
      <c r="AH18" s="47">
        <v>14.7677</v>
      </c>
      <c r="AI18" s="47">
        <v>-0.23186000000000001</v>
      </c>
      <c r="AJ18" s="47">
        <v>1.2222900000000001E-4</v>
      </c>
      <c r="AK18" s="47">
        <v>4262.28</v>
      </c>
      <c r="AL18" s="47">
        <v>264.01600000000002</v>
      </c>
      <c r="AM18" s="47">
        <v>13.4</v>
      </c>
      <c r="AN18" s="47">
        <v>0</v>
      </c>
      <c r="AO18" s="47">
        <v>8.4878899999999993E-2</v>
      </c>
      <c r="AP18" s="47">
        <v>13.5479</v>
      </c>
      <c r="AQ18" s="47">
        <v>1.2985</v>
      </c>
      <c r="AR18" s="2">
        <v>4.4575600000000001E-5</v>
      </c>
      <c r="AS18" s="47">
        <v>3051.12</v>
      </c>
      <c r="AT18" s="47">
        <v>272.57100000000003</v>
      </c>
      <c r="AU18" s="47">
        <v>8</v>
      </c>
      <c r="AV18" s="47">
        <v>0</v>
      </c>
      <c r="AW18" s="47">
        <v>-4.0132800000000003E-2</v>
      </c>
      <c r="AX18" s="47">
        <v>10.7638</v>
      </c>
      <c r="AY18" s="47">
        <v>-1.7758400000000001</v>
      </c>
      <c r="AZ18" s="2">
        <v>7.6015500000000004E-5</v>
      </c>
      <c r="BA18" s="47">
        <v>1476.5</v>
      </c>
      <c r="BB18" s="47">
        <v>279.82799999999997</v>
      </c>
      <c r="BC18" s="47">
        <v>49.1</v>
      </c>
      <c r="BD18" s="47">
        <v>0</v>
      </c>
      <c r="BE18" s="47">
        <v>-0.17391999999999999</v>
      </c>
      <c r="BF18" s="47">
        <v>3.43153</v>
      </c>
      <c r="BG18" s="47">
        <v>4.0243099999999998</v>
      </c>
      <c r="BH18" s="47">
        <v>1.31447E-4</v>
      </c>
      <c r="BI18" s="47">
        <v>777.14099999999996</v>
      </c>
      <c r="BJ18" s="47">
        <v>284.08</v>
      </c>
      <c r="BK18" s="47">
        <v>60.7</v>
      </c>
      <c r="BL18" s="47">
        <v>0</v>
      </c>
      <c r="BM18" s="47">
        <v>-0.22151899999999999</v>
      </c>
      <c r="BN18" s="47">
        <v>3.3370799999999998</v>
      </c>
      <c r="BO18" s="47">
        <v>2.28227</v>
      </c>
      <c r="BP18" s="2">
        <v>1.48398E-5</v>
      </c>
      <c r="BQ18" s="47">
        <v>554.11599999999999</v>
      </c>
      <c r="BR18" s="47">
        <v>285.38</v>
      </c>
      <c r="BS18" s="47">
        <v>63.2</v>
      </c>
      <c r="BT18" s="47">
        <v>0</v>
      </c>
      <c r="BU18" s="47">
        <v>-0.184754</v>
      </c>
      <c r="BV18" s="47">
        <v>3.82219</v>
      </c>
      <c r="BW18" s="47">
        <v>1.6449199999999999</v>
      </c>
      <c r="BX18" s="2">
        <v>1.5680800000000001E-5</v>
      </c>
      <c r="BY18" s="47">
        <v>4</v>
      </c>
      <c r="BZ18" s="47">
        <v>335.88799999999998</v>
      </c>
      <c r="CA18" s="47">
        <v>286.45800000000003</v>
      </c>
      <c r="CB18" s="47">
        <v>63.7</v>
      </c>
      <c r="CC18" s="47">
        <v>0</v>
      </c>
      <c r="CD18" s="47">
        <v>-5.6551299999999999E-2</v>
      </c>
      <c r="CE18" s="47">
        <v>3.79114</v>
      </c>
      <c r="CF18" s="47">
        <v>1.39324</v>
      </c>
      <c r="CG18" s="2">
        <v>5.7308200000000001E-5</v>
      </c>
      <c r="CH18" s="47">
        <v>286.56</v>
      </c>
      <c r="CI18" s="47">
        <v>72.2</v>
      </c>
      <c r="CJ18" s="47">
        <v>0</v>
      </c>
      <c r="CK18" s="47">
        <v>7.0389699999999999E-2</v>
      </c>
      <c r="CL18" s="47">
        <v>2.00149</v>
      </c>
      <c r="CM18" s="47">
        <v>1.6329800000000001</v>
      </c>
      <c r="CN18" s="2">
        <v>8.1308200000000002E-5</v>
      </c>
      <c r="CO18" s="47">
        <v>122.578</v>
      </c>
      <c r="CP18" s="47">
        <v>55.5794</v>
      </c>
      <c r="CQ18" s="47">
        <v>282.053</v>
      </c>
      <c r="CR18" s="47">
        <v>0</v>
      </c>
      <c r="CS18" s="47">
        <v>-2.19923</v>
      </c>
      <c r="CT18" s="47">
        <v>284.59100000000001</v>
      </c>
      <c r="CU18" s="47">
        <v>281.887</v>
      </c>
      <c r="CV18" s="47">
        <v>83.4</v>
      </c>
      <c r="CW18" s="47">
        <v>1.14032</v>
      </c>
      <c r="CX18" s="47">
        <v>1.5807100000000001</v>
      </c>
      <c r="CY18" s="47">
        <v>-50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>
        <v>0</v>
      </c>
      <c r="DQ18" s="47">
        <v>5.4479600000000001</v>
      </c>
      <c r="DR18" s="47">
        <v>0</v>
      </c>
      <c r="DS18" s="47">
        <v>5.4870599999999999E-2</v>
      </c>
      <c r="DT18" s="47">
        <v>0</v>
      </c>
      <c r="DU18" s="47">
        <v>0</v>
      </c>
      <c r="DV18" s="47">
        <v>89.4</v>
      </c>
      <c r="DW18" s="47">
        <v>47.7</v>
      </c>
      <c r="DX18" s="47">
        <v>97.5</v>
      </c>
      <c r="DY18" s="47">
        <v>75.599999999999994</v>
      </c>
      <c r="DZ18" s="47">
        <v>60.683300000000003</v>
      </c>
      <c r="EA18" s="47">
        <v>2959.84</v>
      </c>
      <c r="EB18" s="47">
        <v>8.5</v>
      </c>
      <c r="EC18" s="47">
        <v>0</v>
      </c>
      <c r="ED18" s="47">
        <v>18</v>
      </c>
    </row>
    <row r="19" spans="1:134" x14ac:dyDescent="0.3">
      <c r="A19" s="10">
        <v>45296.25</v>
      </c>
      <c r="B19" s="47">
        <v>101456</v>
      </c>
      <c r="C19" s="47">
        <v>24135.200000000001</v>
      </c>
      <c r="D19" s="47">
        <v>3.90605</v>
      </c>
      <c r="E19" s="47">
        <v>11838.7</v>
      </c>
      <c r="F19" s="47">
        <v>211.452</v>
      </c>
      <c r="G19" s="47">
        <v>62.7</v>
      </c>
      <c r="H19" s="47">
        <v>1.3</v>
      </c>
      <c r="I19" s="47">
        <v>4.87637E-2</v>
      </c>
      <c r="J19" s="47">
        <v>30.715299999999999</v>
      </c>
      <c r="K19" s="47">
        <v>1.5038400000000001</v>
      </c>
      <c r="L19" s="2">
        <v>7.6395499999999997E-5</v>
      </c>
      <c r="M19" s="47">
        <v>9255.33</v>
      </c>
      <c r="N19" s="47">
        <v>227.512</v>
      </c>
      <c r="O19" s="47">
        <v>100</v>
      </c>
      <c r="P19" s="47">
        <v>100</v>
      </c>
      <c r="Q19" s="47">
        <v>-0.20089099999999999</v>
      </c>
      <c r="R19" s="47">
        <v>31.3552</v>
      </c>
      <c r="S19" s="47">
        <v>0.47009899999999999</v>
      </c>
      <c r="T19" s="2">
        <v>3.8446399999999998E-5</v>
      </c>
      <c r="U19" s="47">
        <v>7271.51</v>
      </c>
      <c r="V19" s="47">
        <v>243.52500000000001</v>
      </c>
      <c r="W19" s="47">
        <v>51.6</v>
      </c>
      <c r="X19" s="47">
        <v>0.2</v>
      </c>
      <c r="Y19" s="47">
        <v>-0.18512899999999999</v>
      </c>
      <c r="Z19" s="47">
        <v>27.545999999999999</v>
      </c>
      <c r="AA19" s="47">
        <v>-0.48439900000000002</v>
      </c>
      <c r="AB19" s="2">
        <v>1.65828E-5</v>
      </c>
      <c r="AC19" s="47">
        <v>5643.66</v>
      </c>
      <c r="AD19" s="47">
        <v>254.65299999999999</v>
      </c>
      <c r="AE19" s="47">
        <v>57.5</v>
      </c>
      <c r="AF19" s="47">
        <v>0</v>
      </c>
      <c r="AG19" s="47">
        <v>-0.12341000000000001</v>
      </c>
      <c r="AH19" s="47">
        <v>22.141500000000001</v>
      </c>
      <c r="AI19" s="47">
        <v>-0.57938999999999996</v>
      </c>
      <c r="AJ19" s="2">
        <v>9.1859099999999996E-5</v>
      </c>
      <c r="AK19" s="47">
        <v>4259.88</v>
      </c>
      <c r="AL19" s="47">
        <v>263.35199999999998</v>
      </c>
      <c r="AM19" s="47">
        <v>59.8</v>
      </c>
      <c r="AN19" s="47">
        <v>0</v>
      </c>
      <c r="AO19" s="47">
        <v>3.8554699999999997E-2</v>
      </c>
      <c r="AP19" s="47">
        <v>12.4331</v>
      </c>
      <c r="AQ19" s="47">
        <v>3.7648999999999999</v>
      </c>
      <c r="AR19" s="47">
        <v>1.3214800000000001E-4</v>
      </c>
      <c r="AS19" s="47">
        <v>3050.46</v>
      </c>
      <c r="AT19" s="47">
        <v>272.43400000000003</v>
      </c>
      <c r="AU19" s="47">
        <v>13.6</v>
      </c>
      <c r="AV19" s="47">
        <v>0</v>
      </c>
      <c r="AW19" s="47">
        <v>2.5392600000000001E-2</v>
      </c>
      <c r="AX19" s="47">
        <v>7.98834</v>
      </c>
      <c r="AY19" s="47">
        <v>3.9003899999999998</v>
      </c>
      <c r="AZ19" s="2">
        <v>4.7252900000000003E-5</v>
      </c>
      <c r="BA19" s="47">
        <v>1473.57</v>
      </c>
      <c r="BB19" s="47">
        <v>280.39499999999998</v>
      </c>
      <c r="BC19" s="47">
        <v>48.2</v>
      </c>
      <c r="BD19" s="47">
        <v>0</v>
      </c>
      <c r="BE19" s="47">
        <v>-3.9236300000000002E-2</v>
      </c>
      <c r="BF19" s="47">
        <v>2.16919</v>
      </c>
      <c r="BG19" s="47">
        <v>6.0775800000000002</v>
      </c>
      <c r="BH19" s="2">
        <v>8.3952599999999996E-6</v>
      </c>
      <c r="BI19" s="47">
        <v>774.39700000000005</v>
      </c>
      <c r="BJ19" s="47">
        <v>283.08600000000001</v>
      </c>
      <c r="BK19" s="47">
        <v>73.099999999999994</v>
      </c>
      <c r="BL19" s="47">
        <v>0</v>
      </c>
      <c r="BM19" s="47">
        <v>5.8454100000000002E-2</v>
      </c>
      <c r="BN19" s="47">
        <v>-3.46502</v>
      </c>
      <c r="BO19" s="47">
        <v>4.1254900000000001</v>
      </c>
      <c r="BP19" s="2">
        <v>5.5032199999999998E-5</v>
      </c>
      <c r="BQ19" s="47">
        <v>552.08799999999997</v>
      </c>
      <c r="BR19" s="47">
        <v>284.27499999999998</v>
      </c>
      <c r="BS19" s="47">
        <v>80.599999999999994</v>
      </c>
      <c r="BT19" s="47">
        <v>0</v>
      </c>
      <c r="BU19" s="47">
        <v>6.7616700000000002E-2</v>
      </c>
      <c r="BV19" s="47">
        <v>-4.0728600000000004</v>
      </c>
      <c r="BW19" s="47">
        <v>4.5192699999999997</v>
      </c>
      <c r="BX19" s="2">
        <v>9.3994599999999996E-5</v>
      </c>
      <c r="BY19" s="47">
        <v>3</v>
      </c>
      <c r="BZ19" s="47">
        <v>334.44299999999998</v>
      </c>
      <c r="CA19" s="47">
        <v>285.64299999999997</v>
      </c>
      <c r="CB19" s="47">
        <v>83.9</v>
      </c>
      <c r="CC19" s="47">
        <v>0.2</v>
      </c>
      <c r="CD19" s="47">
        <v>0.108094</v>
      </c>
      <c r="CE19" s="47">
        <v>-4.1306200000000004</v>
      </c>
      <c r="CF19" s="47">
        <v>4.7485799999999996</v>
      </c>
      <c r="CG19" s="47">
        <v>1.26141E-4</v>
      </c>
      <c r="CH19" s="47">
        <v>286.11399999999998</v>
      </c>
      <c r="CI19" s="47">
        <v>80.7</v>
      </c>
      <c r="CJ19" s="47">
        <v>0.7</v>
      </c>
      <c r="CK19" s="47">
        <v>0.10997800000000001</v>
      </c>
      <c r="CL19" s="47">
        <v>-3.1482000000000001</v>
      </c>
      <c r="CM19" s="47">
        <v>3.7065600000000001</v>
      </c>
      <c r="CN19" s="47">
        <v>1.48324E-4</v>
      </c>
      <c r="CO19" s="47">
        <v>121.38800000000001</v>
      </c>
      <c r="CP19" s="47">
        <v>55.5794</v>
      </c>
      <c r="CQ19" s="47">
        <v>282.19</v>
      </c>
      <c r="CR19" s="47">
        <v>0</v>
      </c>
      <c r="CS19" s="47">
        <v>0.61329800000000001</v>
      </c>
      <c r="CT19" s="47">
        <v>284.488</v>
      </c>
      <c r="CU19" s="47">
        <v>282.45499999999998</v>
      </c>
      <c r="CV19" s="47">
        <v>86.9</v>
      </c>
      <c r="CW19" s="47">
        <v>-1.9866299999999999</v>
      </c>
      <c r="CX19" s="47">
        <v>2.4438599999999999</v>
      </c>
      <c r="CY19" s="47">
        <v>-50</v>
      </c>
      <c r="CZ19" s="2">
        <v>8.0000000000000002E-8</v>
      </c>
      <c r="DA19" s="47">
        <v>0</v>
      </c>
      <c r="DB19" s="2">
        <v>8.0000000000000002E-8</v>
      </c>
      <c r="DC19" s="47">
        <v>0</v>
      </c>
      <c r="DD19" s="47">
        <v>0</v>
      </c>
      <c r="DE19" s="47">
        <v>0</v>
      </c>
      <c r="DF19" s="47">
        <v>0</v>
      </c>
      <c r="DG19" s="47">
        <v>0</v>
      </c>
      <c r="DH19" s="47">
        <v>0</v>
      </c>
      <c r="DI19" s="47">
        <v>0</v>
      </c>
      <c r="DJ19" s="47">
        <v>0</v>
      </c>
      <c r="DK19" s="47">
        <v>0</v>
      </c>
      <c r="DL19" s="47">
        <v>0</v>
      </c>
      <c r="DM19" s="47">
        <v>0</v>
      </c>
      <c r="DN19" s="47">
        <v>0</v>
      </c>
      <c r="DO19" s="47">
        <v>0</v>
      </c>
      <c r="DP19" s="47">
        <v>0</v>
      </c>
      <c r="DQ19" s="47">
        <v>6.5858699999999999</v>
      </c>
      <c r="DR19" s="47">
        <v>0</v>
      </c>
      <c r="DS19" s="47">
        <v>-2.5146499999999999E-2</v>
      </c>
      <c r="DT19" s="47">
        <v>0.9</v>
      </c>
      <c r="DU19" s="47">
        <v>0</v>
      </c>
      <c r="DV19" s="47">
        <v>82.3</v>
      </c>
      <c r="DW19" s="47">
        <v>49.1</v>
      </c>
      <c r="DX19" s="47">
        <v>100</v>
      </c>
      <c r="DY19" s="47">
        <v>87.6</v>
      </c>
      <c r="DZ19" s="47">
        <v>101.075</v>
      </c>
      <c r="EA19" s="47">
        <v>2951.36</v>
      </c>
      <c r="EB19" s="47">
        <v>13.3</v>
      </c>
      <c r="EC19" s="47">
        <v>0</v>
      </c>
      <c r="ED19" s="47">
        <v>19</v>
      </c>
    </row>
    <row r="20" spans="1:134" x14ac:dyDescent="0.3">
      <c r="A20" s="10">
        <v>45296.375</v>
      </c>
      <c r="B20" s="47">
        <v>101445</v>
      </c>
      <c r="C20" s="47">
        <v>24135.200000000001</v>
      </c>
      <c r="D20" s="47">
        <v>8.9</v>
      </c>
      <c r="E20" s="47">
        <v>11843</v>
      </c>
      <c r="F20" s="47">
        <v>211.88900000000001</v>
      </c>
      <c r="G20" s="47">
        <v>49.1</v>
      </c>
      <c r="H20" s="47">
        <v>0</v>
      </c>
      <c r="I20" s="47">
        <v>-8.44004E-2</v>
      </c>
      <c r="J20" s="47">
        <v>29.337700000000002</v>
      </c>
      <c r="K20" s="47">
        <v>5.2888799999999998</v>
      </c>
      <c r="L20" s="2">
        <v>9.1040999999999998E-5</v>
      </c>
      <c r="M20" s="47">
        <v>9261.85</v>
      </c>
      <c r="N20" s="47">
        <v>227.32400000000001</v>
      </c>
      <c r="O20" s="47">
        <v>100</v>
      </c>
      <c r="P20" s="47">
        <v>100</v>
      </c>
      <c r="Q20" s="47">
        <v>-9.6306600000000006E-2</v>
      </c>
      <c r="R20" s="47">
        <v>26.319600000000001</v>
      </c>
      <c r="S20" s="47">
        <v>2.9268299999999998</v>
      </c>
      <c r="T20" s="2">
        <v>4.04713E-5</v>
      </c>
      <c r="U20" s="47">
        <v>7278.57</v>
      </c>
      <c r="V20" s="47">
        <v>242.95</v>
      </c>
      <c r="W20" s="47">
        <v>99.8</v>
      </c>
      <c r="X20" s="47">
        <v>65.900000000000006</v>
      </c>
      <c r="Y20" s="47">
        <v>-3.1453099999999998E-2</v>
      </c>
      <c r="Z20" s="47">
        <v>21.972000000000001</v>
      </c>
      <c r="AA20" s="47">
        <v>3.1429</v>
      </c>
      <c r="AB20" s="2">
        <v>4.6930500000000001E-5</v>
      </c>
      <c r="AC20" s="47">
        <v>5652.05</v>
      </c>
      <c r="AD20" s="47">
        <v>254.892</v>
      </c>
      <c r="AE20" s="47">
        <v>55</v>
      </c>
      <c r="AF20" s="47">
        <v>0</v>
      </c>
      <c r="AG20" s="47">
        <v>-4.1582000000000001E-2</v>
      </c>
      <c r="AH20" s="47">
        <v>18.228899999999999</v>
      </c>
      <c r="AI20" s="47">
        <v>2.7538100000000001</v>
      </c>
      <c r="AJ20" s="2">
        <v>6.1845800000000003E-5</v>
      </c>
      <c r="AK20" s="47">
        <v>4264.6899999999996</v>
      </c>
      <c r="AL20" s="47">
        <v>264.483</v>
      </c>
      <c r="AM20" s="47">
        <v>50.3</v>
      </c>
      <c r="AN20" s="47">
        <v>0</v>
      </c>
      <c r="AO20" s="47">
        <v>-9.4007800000000002E-2</v>
      </c>
      <c r="AP20" s="47">
        <v>15.0365</v>
      </c>
      <c r="AQ20" s="47">
        <v>4.6492100000000001</v>
      </c>
      <c r="AR20" s="2">
        <v>8.8933799999999999E-5</v>
      </c>
      <c r="AS20" s="47">
        <v>3053.23</v>
      </c>
      <c r="AT20" s="47">
        <v>272.25099999999998</v>
      </c>
      <c r="AU20" s="47">
        <v>16</v>
      </c>
      <c r="AV20" s="47">
        <v>0</v>
      </c>
      <c r="AW20" s="47">
        <v>-5.41465E-2</v>
      </c>
      <c r="AX20" s="47">
        <v>6.8347499999999997</v>
      </c>
      <c r="AY20" s="47">
        <v>8.0368200000000005</v>
      </c>
      <c r="AZ20" s="2">
        <v>6.7408699999999997E-5</v>
      </c>
      <c r="BA20" s="47">
        <v>1475.58</v>
      </c>
      <c r="BB20" s="47">
        <v>280.262</v>
      </c>
      <c r="BC20" s="47">
        <v>47.3</v>
      </c>
      <c r="BD20" s="47">
        <v>0</v>
      </c>
      <c r="BE20" s="47">
        <v>-0.117381</v>
      </c>
      <c r="BF20" s="47">
        <v>-0.43231399999999998</v>
      </c>
      <c r="BG20" s="47">
        <v>9.7710699999999999</v>
      </c>
      <c r="BH20" s="47">
        <v>1.37699E-4</v>
      </c>
      <c r="BI20" s="47">
        <v>776.35400000000004</v>
      </c>
      <c r="BJ20" s="47">
        <v>283.59100000000001</v>
      </c>
      <c r="BK20" s="47">
        <v>72.2</v>
      </c>
      <c r="BL20" s="47">
        <v>0</v>
      </c>
      <c r="BM20" s="47">
        <v>5.4532700000000003E-2</v>
      </c>
      <c r="BN20" s="47">
        <v>-2.1524700000000001</v>
      </c>
      <c r="BO20" s="47">
        <v>10.2125</v>
      </c>
      <c r="BP20" s="47">
        <v>1.1541500000000001E-4</v>
      </c>
      <c r="BQ20" s="47">
        <v>553.70699999999999</v>
      </c>
      <c r="BR20" s="47">
        <v>284.43799999999999</v>
      </c>
      <c r="BS20" s="47">
        <v>88.3</v>
      </c>
      <c r="BT20" s="47">
        <v>0</v>
      </c>
      <c r="BU20" s="47">
        <v>0.14386499999999999</v>
      </c>
      <c r="BV20" s="47">
        <v>-2.8109799999999998</v>
      </c>
      <c r="BW20" s="47">
        <v>9.3416700000000006</v>
      </c>
      <c r="BX20" s="47">
        <v>1.42986E-4</v>
      </c>
      <c r="BY20" s="47">
        <v>3</v>
      </c>
      <c r="BZ20" s="47">
        <v>335.76499999999999</v>
      </c>
      <c r="CA20" s="47">
        <v>286.149</v>
      </c>
      <c r="CB20" s="47">
        <v>88.4</v>
      </c>
      <c r="CC20" s="47">
        <v>0</v>
      </c>
      <c r="CD20" s="47">
        <v>0.136074</v>
      </c>
      <c r="CE20" s="47">
        <v>-3.2650100000000002</v>
      </c>
      <c r="CF20" s="47">
        <v>8.5694199999999991</v>
      </c>
      <c r="CG20" s="47">
        <v>1.9567200000000001E-4</v>
      </c>
      <c r="CH20" s="47">
        <v>288.149</v>
      </c>
      <c r="CI20" s="47">
        <v>81.7</v>
      </c>
      <c r="CJ20" s="47">
        <v>0</v>
      </c>
      <c r="CK20" s="47">
        <v>0.14513100000000001</v>
      </c>
      <c r="CL20" s="47">
        <v>-3.1983999999999999</v>
      </c>
      <c r="CM20" s="47">
        <v>7.6545300000000003</v>
      </c>
      <c r="CN20" s="47">
        <v>2.1462099999999999E-4</v>
      </c>
      <c r="CO20" s="47">
        <v>121.886</v>
      </c>
      <c r="CP20" s="47">
        <v>55.5794</v>
      </c>
      <c r="CQ20" s="47">
        <v>289.89600000000002</v>
      </c>
      <c r="CR20" s="47">
        <v>0</v>
      </c>
      <c r="CS20" s="47">
        <v>105.47199999999999</v>
      </c>
      <c r="CT20" s="47">
        <v>289.04300000000001</v>
      </c>
      <c r="CU20" s="47">
        <v>285.62</v>
      </c>
      <c r="CV20" s="47">
        <v>80</v>
      </c>
      <c r="CW20" s="47">
        <v>-2.5669499999999998</v>
      </c>
      <c r="CX20" s="47">
        <v>5.7846299999999999</v>
      </c>
      <c r="CY20" s="47">
        <v>-50</v>
      </c>
      <c r="CZ20" s="47">
        <v>0</v>
      </c>
      <c r="DA20" s="47">
        <v>0</v>
      </c>
      <c r="DB20" s="2">
        <v>3.9999999999999998E-7</v>
      </c>
      <c r="DC20" s="2">
        <v>3.9999999999999998E-7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47">
        <v>0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0</v>
      </c>
      <c r="DP20" s="47">
        <v>9900</v>
      </c>
      <c r="DQ20" s="47">
        <v>1.74556</v>
      </c>
      <c r="DR20" s="47">
        <v>8</v>
      </c>
      <c r="DS20" s="47">
        <v>-4.8339799999999999E-3</v>
      </c>
      <c r="DT20" s="47">
        <v>0</v>
      </c>
      <c r="DU20" s="47">
        <v>12.8</v>
      </c>
      <c r="DV20" s="47">
        <v>88.9</v>
      </c>
      <c r="DW20" s="47">
        <v>4.8</v>
      </c>
      <c r="DX20" s="47">
        <v>100</v>
      </c>
      <c r="DY20" s="47">
        <v>100</v>
      </c>
      <c r="DZ20" s="47">
        <v>100.22799999999999</v>
      </c>
      <c r="EA20" s="47">
        <v>2935.2</v>
      </c>
      <c r="EB20" s="47">
        <v>13.5</v>
      </c>
      <c r="EC20" s="47">
        <v>0</v>
      </c>
      <c r="ED20" s="47">
        <v>20</v>
      </c>
    </row>
    <row r="21" spans="1:134" x14ac:dyDescent="0.3">
      <c r="A21" s="10">
        <v>45296.5</v>
      </c>
      <c r="B21" s="47">
        <v>101224</v>
      </c>
      <c r="C21" s="47">
        <v>24135.1</v>
      </c>
      <c r="D21" s="47">
        <v>9.2025600000000001</v>
      </c>
      <c r="E21" s="47">
        <v>11827</v>
      </c>
      <c r="F21" s="47">
        <v>211.726</v>
      </c>
      <c r="G21" s="47">
        <v>52.8</v>
      </c>
      <c r="H21" s="47">
        <v>1.6</v>
      </c>
      <c r="I21" s="47">
        <v>-2.9002E-2</v>
      </c>
      <c r="J21" s="47">
        <v>30.865600000000001</v>
      </c>
      <c r="K21" s="47">
        <v>10.1692</v>
      </c>
      <c r="L21" s="2">
        <v>5.99995E-5</v>
      </c>
      <c r="M21" s="47">
        <v>9247.26</v>
      </c>
      <c r="N21" s="47">
        <v>227.55799999999999</v>
      </c>
      <c r="O21" s="47">
        <v>97.5</v>
      </c>
      <c r="P21" s="47">
        <v>42.7</v>
      </c>
      <c r="Q21" s="47">
        <v>2.8728500000000001E-2</v>
      </c>
      <c r="R21" s="47">
        <v>25.1737</v>
      </c>
      <c r="S21" s="47">
        <v>5.7894600000000001</v>
      </c>
      <c r="T21" s="2">
        <v>2.2853E-5</v>
      </c>
      <c r="U21" s="47">
        <v>7264.47</v>
      </c>
      <c r="V21" s="47">
        <v>242.892</v>
      </c>
      <c r="W21" s="47">
        <v>100</v>
      </c>
      <c r="X21" s="47">
        <v>100</v>
      </c>
      <c r="Y21" s="47">
        <v>-0.15319099999999999</v>
      </c>
      <c r="Z21" s="47">
        <v>19.457100000000001</v>
      </c>
      <c r="AA21" s="47">
        <v>5.1567999999999996</v>
      </c>
      <c r="AB21" s="2">
        <v>6.1151900000000007E-5</v>
      </c>
      <c r="AC21" s="47">
        <v>5635.99</v>
      </c>
      <c r="AD21" s="47">
        <v>255.55699999999999</v>
      </c>
      <c r="AE21" s="47">
        <v>100</v>
      </c>
      <c r="AF21" s="47">
        <v>97.1</v>
      </c>
      <c r="AG21" s="47">
        <v>-0.220607</v>
      </c>
      <c r="AH21" s="47">
        <v>19.1142</v>
      </c>
      <c r="AI21" s="47">
        <v>8.6751299999999993</v>
      </c>
      <c r="AJ21" s="2">
        <v>3.0757099999999997E-5</v>
      </c>
      <c r="AK21" s="47">
        <v>4249.93</v>
      </c>
      <c r="AL21" s="47">
        <v>264.06900000000002</v>
      </c>
      <c r="AM21" s="47">
        <v>57.4</v>
      </c>
      <c r="AN21" s="47">
        <v>0</v>
      </c>
      <c r="AO21" s="47">
        <v>-0.35509000000000002</v>
      </c>
      <c r="AP21" s="47">
        <v>14.5366</v>
      </c>
      <c r="AQ21" s="47">
        <v>3.6114799999999998</v>
      </c>
      <c r="AR21" s="2">
        <v>5.2081099999999998E-5</v>
      </c>
      <c r="AS21" s="47">
        <v>3036.99</v>
      </c>
      <c r="AT21" s="47">
        <v>272.74900000000002</v>
      </c>
      <c r="AU21" s="47">
        <v>31.9</v>
      </c>
      <c r="AV21" s="47">
        <v>0</v>
      </c>
      <c r="AW21" s="47">
        <v>-0.170123</v>
      </c>
      <c r="AX21" s="47">
        <v>11.7454</v>
      </c>
      <c r="AY21" s="47">
        <v>6.4085599999999996</v>
      </c>
      <c r="AZ21" s="47">
        <v>1.6870200000000001E-4</v>
      </c>
      <c r="BA21" s="47">
        <v>1459.11</v>
      </c>
      <c r="BB21" s="47">
        <v>281.029</v>
      </c>
      <c r="BC21" s="47">
        <v>27.6</v>
      </c>
      <c r="BD21" s="47">
        <v>0</v>
      </c>
      <c r="BE21" s="47">
        <v>-0.24221300000000001</v>
      </c>
      <c r="BF21" s="47">
        <v>4.3331</v>
      </c>
      <c r="BG21" s="47">
        <v>11.264900000000001</v>
      </c>
      <c r="BH21" s="47">
        <v>1.26797E-4</v>
      </c>
      <c r="BI21" s="47">
        <v>759.16899999999998</v>
      </c>
      <c r="BJ21" s="47">
        <v>283.13400000000001</v>
      </c>
      <c r="BK21" s="47">
        <v>82.5</v>
      </c>
      <c r="BL21" s="47">
        <v>0</v>
      </c>
      <c r="BM21" s="47">
        <v>-7.6930700000000005E-2</v>
      </c>
      <c r="BN21" s="47">
        <v>-0.82541299999999995</v>
      </c>
      <c r="BO21" s="47">
        <v>10.035600000000001</v>
      </c>
      <c r="BP21" s="47">
        <v>1.9318499999999999E-4</v>
      </c>
      <c r="BQ21" s="47">
        <v>536.529</v>
      </c>
      <c r="BR21" s="47">
        <v>285.05200000000002</v>
      </c>
      <c r="BS21" s="47">
        <v>79.2</v>
      </c>
      <c r="BT21" s="47">
        <v>0</v>
      </c>
      <c r="BU21" s="47">
        <v>-7.2647000000000003E-2</v>
      </c>
      <c r="BV21" s="47">
        <v>-1.57785</v>
      </c>
      <c r="BW21" s="47">
        <v>9.7088300000000007</v>
      </c>
      <c r="BX21" s="47">
        <v>1.98345E-4</v>
      </c>
      <c r="BY21" s="47">
        <v>3</v>
      </c>
      <c r="BZ21" s="47">
        <v>318.07299999999998</v>
      </c>
      <c r="CA21" s="47">
        <v>287.10300000000001</v>
      </c>
      <c r="CB21" s="47">
        <v>72.2</v>
      </c>
      <c r="CC21" s="47">
        <v>0</v>
      </c>
      <c r="CD21" s="47">
        <v>8.3252E-4</v>
      </c>
      <c r="CE21" s="47">
        <v>-1.9673499999999999</v>
      </c>
      <c r="CF21" s="47">
        <v>9.60412</v>
      </c>
      <c r="CG21" s="47">
        <v>2.0954400000000001E-4</v>
      </c>
      <c r="CH21" s="47">
        <v>289.197</v>
      </c>
      <c r="CI21" s="47">
        <v>65.900000000000006</v>
      </c>
      <c r="CJ21" s="47">
        <v>0</v>
      </c>
      <c r="CK21" s="47">
        <v>0.15365500000000001</v>
      </c>
      <c r="CL21" s="47">
        <v>-2.0514199999999998</v>
      </c>
      <c r="CM21" s="47">
        <v>8.4990500000000004</v>
      </c>
      <c r="CN21" s="47">
        <v>2.2546400000000001E-4</v>
      </c>
      <c r="CO21" s="47">
        <v>103.598</v>
      </c>
      <c r="CP21" s="47">
        <v>55.5794</v>
      </c>
      <c r="CQ21" s="47">
        <v>291.303</v>
      </c>
      <c r="CR21" s="47">
        <v>0</v>
      </c>
      <c r="CS21" s="47">
        <v>194.11099999999999</v>
      </c>
      <c r="CT21" s="47">
        <v>289.98200000000003</v>
      </c>
      <c r="CU21" s="47">
        <v>283.41399999999999</v>
      </c>
      <c r="CV21" s="47">
        <v>65.099999999999994</v>
      </c>
      <c r="CW21" s="47">
        <v>-1.8176000000000001</v>
      </c>
      <c r="CX21" s="47">
        <v>6.8349900000000003</v>
      </c>
      <c r="CY21" s="47">
        <v>-50</v>
      </c>
      <c r="CZ21" s="47">
        <v>0</v>
      </c>
      <c r="DA21" s="47">
        <v>0</v>
      </c>
      <c r="DB21" s="2">
        <v>2.2000000000000001E-7</v>
      </c>
      <c r="DC21" s="2">
        <v>1.9999999999999999E-7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0</v>
      </c>
      <c r="DP21" s="47">
        <v>20700</v>
      </c>
      <c r="DQ21" s="47">
        <v>3.8153299999999999</v>
      </c>
      <c r="DR21" s="47">
        <v>0</v>
      </c>
      <c r="DS21" s="47">
        <v>-3.1445300000000002E-2</v>
      </c>
      <c r="DT21" s="47">
        <v>0</v>
      </c>
      <c r="DU21" s="47">
        <v>6.3</v>
      </c>
      <c r="DV21" s="47">
        <v>100</v>
      </c>
      <c r="DW21" s="47">
        <v>44.4</v>
      </c>
      <c r="DX21" s="47">
        <v>100</v>
      </c>
      <c r="DY21" s="47">
        <v>100</v>
      </c>
      <c r="DZ21" s="47">
        <v>153.36600000000001</v>
      </c>
      <c r="EA21" s="47">
        <v>2967.84</v>
      </c>
      <c r="EB21" s="47">
        <v>32.799999999999997</v>
      </c>
      <c r="EC21" s="47">
        <v>0</v>
      </c>
      <c r="ED21" s="47">
        <v>21</v>
      </c>
    </row>
    <row r="22" spans="1:134" x14ac:dyDescent="0.3">
      <c r="A22" s="10">
        <v>45296.625</v>
      </c>
      <c r="B22" s="47">
        <v>101206</v>
      </c>
      <c r="C22" s="47">
        <v>24135.200000000001</v>
      </c>
      <c r="D22" s="47">
        <v>12.2172</v>
      </c>
      <c r="E22" s="47">
        <v>11826.8</v>
      </c>
      <c r="F22" s="47">
        <v>212.321</v>
      </c>
      <c r="G22" s="47">
        <v>45.3</v>
      </c>
      <c r="H22" s="47">
        <v>0</v>
      </c>
      <c r="I22" s="47">
        <v>6.5195299999999999E-3</v>
      </c>
      <c r="J22" s="47">
        <v>29.947700000000001</v>
      </c>
      <c r="K22" s="47">
        <v>9.5180699999999998</v>
      </c>
      <c r="L22" s="2">
        <v>6.16865E-5</v>
      </c>
      <c r="M22" s="47">
        <v>9244.7099999999991</v>
      </c>
      <c r="N22" s="47">
        <v>227.17599999999999</v>
      </c>
      <c r="O22" s="47">
        <v>100</v>
      </c>
      <c r="P22" s="47">
        <v>100</v>
      </c>
      <c r="Q22" s="47">
        <v>8.4000000000000005E-2</v>
      </c>
      <c r="R22" s="47">
        <v>22.021699999999999</v>
      </c>
      <c r="S22" s="47">
        <v>9.9367199999999993</v>
      </c>
      <c r="T22" s="2">
        <v>-2.0998299999999998E-5</v>
      </c>
      <c r="U22" s="47">
        <v>7263.28</v>
      </c>
      <c r="V22" s="47">
        <v>243.03700000000001</v>
      </c>
      <c r="W22" s="47">
        <v>100</v>
      </c>
      <c r="X22" s="47">
        <v>100</v>
      </c>
      <c r="Y22" s="47">
        <v>-0.15218200000000001</v>
      </c>
      <c r="Z22" s="47">
        <v>16.232800000000001</v>
      </c>
      <c r="AA22" s="47">
        <v>6.5581699999999996</v>
      </c>
      <c r="AB22" s="47">
        <v>1.2338200000000001E-4</v>
      </c>
      <c r="AC22" s="47">
        <v>5635.01</v>
      </c>
      <c r="AD22" s="47">
        <v>255.31899999999999</v>
      </c>
      <c r="AE22" s="47">
        <v>99.1</v>
      </c>
      <c r="AF22" s="47">
        <v>97.9</v>
      </c>
      <c r="AG22" s="47">
        <v>-4.8503900000000003E-2</v>
      </c>
      <c r="AH22" s="47">
        <v>17.162700000000001</v>
      </c>
      <c r="AI22" s="47">
        <v>8.51816</v>
      </c>
      <c r="AJ22" s="2">
        <v>7.2965299999999997E-5</v>
      </c>
      <c r="AK22" s="47">
        <v>4250.17</v>
      </c>
      <c r="AL22" s="47">
        <v>262.38799999999998</v>
      </c>
      <c r="AM22" s="47">
        <v>91.3</v>
      </c>
      <c r="AN22" s="47">
        <v>53.1</v>
      </c>
      <c r="AO22" s="47">
        <v>-0.35912300000000003</v>
      </c>
      <c r="AP22" s="47">
        <v>12.7811</v>
      </c>
      <c r="AQ22" s="47">
        <v>11.488899999999999</v>
      </c>
      <c r="AR22" s="2">
        <v>5.8153699999999999E-5</v>
      </c>
      <c r="AS22" s="47">
        <v>3040.89</v>
      </c>
      <c r="AT22" s="47">
        <v>272.44400000000002</v>
      </c>
      <c r="AU22" s="47">
        <v>50.1</v>
      </c>
      <c r="AV22" s="47">
        <v>0</v>
      </c>
      <c r="AW22" s="47">
        <v>-0.480105</v>
      </c>
      <c r="AX22" s="47">
        <v>7.0407599999999997</v>
      </c>
      <c r="AY22" s="47">
        <v>5.8211700000000004</v>
      </c>
      <c r="AZ22" s="47">
        <v>1.02897E-4</v>
      </c>
      <c r="BA22" s="47">
        <v>1459.14</v>
      </c>
      <c r="BB22" s="47">
        <v>282.45800000000003</v>
      </c>
      <c r="BC22" s="47">
        <v>30.8</v>
      </c>
      <c r="BD22" s="47">
        <v>0</v>
      </c>
      <c r="BE22" s="47">
        <v>-0.111105</v>
      </c>
      <c r="BF22" s="47">
        <v>3.9120499999999998</v>
      </c>
      <c r="BG22" s="47">
        <v>11.2798</v>
      </c>
      <c r="BH22" s="2">
        <v>9.9195899999999997E-5</v>
      </c>
      <c r="BI22" s="47">
        <v>756.548</v>
      </c>
      <c r="BJ22" s="47">
        <v>283.93400000000003</v>
      </c>
      <c r="BK22" s="47">
        <v>73.8</v>
      </c>
      <c r="BL22" s="47">
        <v>0</v>
      </c>
      <c r="BM22" s="47">
        <v>0.12543199999999999</v>
      </c>
      <c r="BN22" s="47">
        <v>-1.2598400000000001</v>
      </c>
      <c r="BO22" s="47">
        <v>13.962199999999999</v>
      </c>
      <c r="BP22" s="47">
        <v>1.2834899999999999E-4</v>
      </c>
      <c r="BQ22" s="47">
        <v>533.61500000000001</v>
      </c>
      <c r="BR22" s="47">
        <v>284.87099999999998</v>
      </c>
      <c r="BS22" s="47">
        <v>82.8</v>
      </c>
      <c r="BT22" s="47">
        <v>0</v>
      </c>
      <c r="BU22" s="47">
        <v>0.162771</v>
      </c>
      <c r="BV22" s="47">
        <v>-2.9372799999999999</v>
      </c>
      <c r="BW22" s="47">
        <v>14.295999999999999</v>
      </c>
      <c r="BX22" s="47">
        <v>1.3913400000000001E-4</v>
      </c>
      <c r="BY22" s="47">
        <v>2</v>
      </c>
      <c r="BZ22" s="47">
        <v>315.512</v>
      </c>
      <c r="CA22" s="47">
        <v>286.16199999999998</v>
      </c>
      <c r="CB22" s="47">
        <v>89.2</v>
      </c>
      <c r="CC22" s="47">
        <v>1.7</v>
      </c>
      <c r="CD22" s="47">
        <v>0.194688</v>
      </c>
      <c r="CE22" s="47">
        <v>-4.5846400000000003</v>
      </c>
      <c r="CF22" s="47">
        <v>12.1997</v>
      </c>
      <c r="CG22" s="47">
        <v>1.4764300000000001E-4</v>
      </c>
      <c r="CH22" s="47">
        <v>288.00299999999999</v>
      </c>
      <c r="CI22" s="47">
        <v>81.7</v>
      </c>
      <c r="CJ22" s="47">
        <v>0</v>
      </c>
      <c r="CK22" s="47">
        <v>0.19995499999999999</v>
      </c>
      <c r="CL22" s="47">
        <v>-3.8007599999999999</v>
      </c>
      <c r="CM22" s="47">
        <v>9.0073600000000003</v>
      </c>
      <c r="CN22" s="47">
        <v>1.97376E-4</v>
      </c>
      <c r="CO22" s="47">
        <v>101.64</v>
      </c>
      <c r="CP22" s="47">
        <v>55.5794</v>
      </c>
      <c r="CQ22" s="47">
        <v>287.44600000000003</v>
      </c>
      <c r="CR22" s="47">
        <v>0</v>
      </c>
      <c r="CS22" s="47">
        <v>60.207999999999998</v>
      </c>
      <c r="CT22" s="47">
        <v>288.14600000000002</v>
      </c>
      <c r="CU22" s="47">
        <v>285.04300000000001</v>
      </c>
      <c r="CV22" s="47">
        <v>81.7</v>
      </c>
      <c r="CW22" s="47">
        <v>-3.0497399999999999</v>
      </c>
      <c r="CX22" s="47">
        <v>6.93363</v>
      </c>
      <c r="CY22" s="47">
        <v>-50</v>
      </c>
      <c r="CZ22" s="2">
        <v>8.0000000000000002E-8</v>
      </c>
      <c r="DA22" s="47">
        <v>0</v>
      </c>
      <c r="DB22" s="2">
        <v>4.0000000000000001E-8</v>
      </c>
      <c r="DC22" s="47">
        <v>0</v>
      </c>
      <c r="DD22" s="47">
        <v>0</v>
      </c>
      <c r="DE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  <c r="DO22" s="47">
        <v>0</v>
      </c>
      <c r="DP22" s="47">
        <v>10800</v>
      </c>
      <c r="DQ22" s="47">
        <v>2.7054299999999998</v>
      </c>
      <c r="DR22" s="47">
        <v>5</v>
      </c>
      <c r="DS22" s="47">
        <v>-139.09100000000001</v>
      </c>
      <c r="DT22" s="47">
        <v>2.4</v>
      </c>
      <c r="DU22" s="47">
        <v>3.3</v>
      </c>
      <c r="DV22" s="47">
        <v>100</v>
      </c>
      <c r="DW22" s="47">
        <v>100</v>
      </c>
      <c r="DX22" s="47">
        <v>100</v>
      </c>
      <c r="DY22" s="47">
        <v>100</v>
      </c>
      <c r="DZ22" s="47">
        <v>152.95699999999999</v>
      </c>
      <c r="EA22" s="47">
        <v>2948.32</v>
      </c>
      <c r="EB22" s="47">
        <v>48.2</v>
      </c>
      <c r="EC22" s="47">
        <v>0</v>
      </c>
      <c r="ED22" s="47">
        <v>22</v>
      </c>
    </row>
    <row r="23" spans="1:134" x14ac:dyDescent="0.3">
      <c r="A23" s="10">
        <v>45296.75</v>
      </c>
      <c r="B23" s="47">
        <v>101158</v>
      </c>
      <c r="C23" s="47">
        <v>24134.799999999999</v>
      </c>
      <c r="D23" s="47">
        <v>13.4001</v>
      </c>
      <c r="E23" s="47">
        <v>11824.9</v>
      </c>
      <c r="F23" s="47">
        <v>213.84100000000001</v>
      </c>
      <c r="G23" s="47">
        <v>30.6</v>
      </c>
      <c r="H23" s="47">
        <v>0</v>
      </c>
      <c r="I23" s="47">
        <v>5.2487300000000001E-2</v>
      </c>
      <c r="J23" s="47">
        <v>24.697199999999999</v>
      </c>
      <c r="K23" s="47">
        <v>12.5945</v>
      </c>
      <c r="L23" s="2">
        <v>5.4876600000000002E-5</v>
      </c>
      <c r="M23" s="47">
        <v>9239.11</v>
      </c>
      <c r="N23" s="47">
        <v>226.91300000000001</v>
      </c>
      <c r="O23" s="47">
        <v>100</v>
      </c>
      <c r="P23" s="47">
        <v>100</v>
      </c>
      <c r="Q23" s="47">
        <v>0.181646</v>
      </c>
      <c r="R23" s="47">
        <v>19.8626</v>
      </c>
      <c r="S23" s="47">
        <v>10.9712</v>
      </c>
      <c r="T23" s="2">
        <v>3.7577799999999998E-5</v>
      </c>
      <c r="U23" s="47">
        <v>7259.63</v>
      </c>
      <c r="V23" s="47">
        <v>243.02500000000001</v>
      </c>
      <c r="W23" s="47">
        <v>100</v>
      </c>
      <c r="X23" s="47">
        <v>100</v>
      </c>
      <c r="Y23" s="47">
        <v>-0.37714999999999999</v>
      </c>
      <c r="Z23" s="47">
        <v>16.881</v>
      </c>
      <c r="AA23" s="47">
        <v>11.7034</v>
      </c>
      <c r="AB23" s="47">
        <v>1.2048399999999999E-4</v>
      </c>
      <c r="AC23" s="47">
        <v>5630.79</v>
      </c>
      <c r="AD23" s="47">
        <v>255.19300000000001</v>
      </c>
      <c r="AE23" s="47">
        <v>99.7</v>
      </c>
      <c r="AF23" s="47">
        <v>100</v>
      </c>
      <c r="AG23" s="47">
        <v>-0.34968399999999999</v>
      </c>
      <c r="AH23" s="47">
        <v>14.9109</v>
      </c>
      <c r="AI23" s="47">
        <v>11.759399999999999</v>
      </c>
      <c r="AJ23" s="47">
        <v>1.8809999999999999E-4</v>
      </c>
      <c r="AK23" s="47">
        <v>4245.6400000000003</v>
      </c>
      <c r="AL23" s="47">
        <v>262.73500000000001</v>
      </c>
      <c r="AM23" s="47">
        <v>94.6</v>
      </c>
      <c r="AN23" s="47">
        <v>91.2</v>
      </c>
      <c r="AO23" s="47">
        <v>-7.3160199999999995E-2</v>
      </c>
      <c r="AP23" s="47">
        <v>11.3627</v>
      </c>
      <c r="AQ23" s="47">
        <v>12.236800000000001</v>
      </c>
      <c r="AR23" s="47">
        <v>1.6824599999999999E-4</v>
      </c>
      <c r="AS23" s="47">
        <v>3035.07</v>
      </c>
      <c r="AT23" s="47">
        <v>273.07</v>
      </c>
      <c r="AU23" s="47">
        <v>27.3</v>
      </c>
      <c r="AV23" s="47">
        <v>0</v>
      </c>
      <c r="AW23" s="47">
        <v>-0.381832</v>
      </c>
      <c r="AX23" s="47">
        <v>6.54955</v>
      </c>
      <c r="AY23" s="47">
        <v>11.9315</v>
      </c>
      <c r="AZ23" s="47">
        <v>1.39302E-4</v>
      </c>
      <c r="BA23" s="47">
        <v>1455.3</v>
      </c>
      <c r="BB23" s="47">
        <v>281.608</v>
      </c>
      <c r="BC23" s="47">
        <v>34</v>
      </c>
      <c r="BD23" s="47">
        <v>0</v>
      </c>
      <c r="BE23" s="47">
        <v>-0.24034700000000001</v>
      </c>
      <c r="BF23" s="47">
        <v>3.1511</v>
      </c>
      <c r="BG23" s="47">
        <v>14.8775</v>
      </c>
      <c r="BH23" s="2">
        <v>4.9268299999999997E-5</v>
      </c>
      <c r="BI23" s="47">
        <v>753.29300000000001</v>
      </c>
      <c r="BJ23" s="47">
        <v>284.40300000000002</v>
      </c>
      <c r="BK23" s="47">
        <v>59.3</v>
      </c>
      <c r="BL23" s="47">
        <v>0</v>
      </c>
      <c r="BM23" s="47">
        <v>0.21360299999999999</v>
      </c>
      <c r="BN23" s="47">
        <v>0.33260299999999998</v>
      </c>
      <c r="BO23" s="47">
        <v>15.319699999999999</v>
      </c>
      <c r="BP23" s="2">
        <v>8.8689499999999998E-5</v>
      </c>
      <c r="BQ23" s="47">
        <v>530.11900000000003</v>
      </c>
      <c r="BR23" s="47">
        <v>285.18799999999999</v>
      </c>
      <c r="BS23" s="47">
        <v>85.8</v>
      </c>
      <c r="BT23" s="47">
        <v>0</v>
      </c>
      <c r="BU23" s="47">
        <v>0.33430900000000002</v>
      </c>
      <c r="BV23" s="47">
        <v>-1.5327500000000001</v>
      </c>
      <c r="BW23" s="47">
        <v>15.859500000000001</v>
      </c>
      <c r="BX23" s="2">
        <v>8.8733599999999994E-5</v>
      </c>
      <c r="BY23" s="47">
        <v>3</v>
      </c>
      <c r="BZ23" s="47">
        <v>311.75599999999997</v>
      </c>
      <c r="CA23" s="47">
        <v>286.31799999999998</v>
      </c>
      <c r="CB23" s="47">
        <v>96.6</v>
      </c>
      <c r="CC23" s="47">
        <v>15.1</v>
      </c>
      <c r="CD23" s="47">
        <v>0.30493500000000001</v>
      </c>
      <c r="CE23" s="47">
        <v>-3.9243600000000001</v>
      </c>
      <c r="CF23" s="47">
        <v>14.2113</v>
      </c>
      <c r="CG23" s="47">
        <v>1.4113099999999999E-4</v>
      </c>
      <c r="CH23" s="47">
        <v>288.00200000000001</v>
      </c>
      <c r="CI23" s="47">
        <v>90.2</v>
      </c>
      <c r="CJ23" s="47">
        <v>0</v>
      </c>
      <c r="CK23" s="47">
        <v>0.25493500000000002</v>
      </c>
      <c r="CL23" s="47">
        <v>-3.31365</v>
      </c>
      <c r="CM23" s="47">
        <v>10.36</v>
      </c>
      <c r="CN23" s="47">
        <v>2.1534200000000001E-4</v>
      </c>
      <c r="CO23" s="47">
        <v>97.712299999999999</v>
      </c>
      <c r="CP23" s="47">
        <v>55.5794</v>
      </c>
      <c r="CQ23" s="47">
        <v>287.21100000000001</v>
      </c>
      <c r="CR23" s="47">
        <v>0</v>
      </c>
      <c r="CS23" s="47">
        <v>16.2303</v>
      </c>
      <c r="CT23" s="47">
        <v>288.01299999999998</v>
      </c>
      <c r="CU23" s="47">
        <v>286.52699999999999</v>
      </c>
      <c r="CV23" s="47">
        <v>90.8</v>
      </c>
      <c r="CW23" s="47">
        <v>-2.7224699999999999</v>
      </c>
      <c r="CX23" s="47">
        <v>8.0522799999999997</v>
      </c>
      <c r="CY23" s="47">
        <v>-50</v>
      </c>
      <c r="CZ23" s="47">
        <v>0</v>
      </c>
      <c r="DA23" s="47">
        <v>0</v>
      </c>
      <c r="DB23" s="2">
        <v>8.0000000000000002E-8</v>
      </c>
      <c r="DC23" s="47">
        <v>0</v>
      </c>
      <c r="DD23" s="47">
        <v>0</v>
      </c>
      <c r="DE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  <c r="DO23" s="47">
        <v>0</v>
      </c>
      <c r="DP23" s="47">
        <v>12600</v>
      </c>
      <c r="DQ23" s="47">
        <v>1.09219</v>
      </c>
      <c r="DR23" s="47">
        <v>35</v>
      </c>
      <c r="DS23" s="47">
        <v>-74.973799999999997</v>
      </c>
      <c r="DT23" s="47">
        <v>22.2</v>
      </c>
      <c r="DU23" s="47">
        <v>4.5</v>
      </c>
      <c r="DV23" s="47">
        <v>100</v>
      </c>
      <c r="DW23" s="47">
        <v>100</v>
      </c>
      <c r="DX23" s="47">
        <v>100</v>
      </c>
      <c r="DY23" s="47">
        <v>100</v>
      </c>
      <c r="DZ23" s="47">
        <v>131.76400000000001</v>
      </c>
      <c r="EA23" s="47">
        <v>3022.56</v>
      </c>
      <c r="EB23" s="47">
        <v>27.3</v>
      </c>
      <c r="EC23" s="47">
        <v>0</v>
      </c>
      <c r="ED23" s="47">
        <v>23</v>
      </c>
    </row>
    <row r="24" spans="1:134" x14ac:dyDescent="0.3">
      <c r="A24" s="10">
        <v>45296.875</v>
      </c>
      <c r="B24" s="47">
        <v>101096</v>
      </c>
      <c r="C24" s="47">
        <v>24135.1</v>
      </c>
      <c r="D24" s="47">
        <v>15.0001</v>
      </c>
      <c r="E24" s="47">
        <v>11809.9</v>
      </c>
      <c r="F24" s="47">
        <v>213.172</v>
      </c>
      <c r="G24" s="47">
        <v>34.299999999999997</v>
      </c>
      <c r="H24" s="47">
        <v>0</v>
      </c>
      <c r="I24" s="47">
        <v>0.118783</v>
      </c>
      <c r="J24" s="47">
        <v>24.310199999999998</v>
      </c>
      <c r="K24" s="47">
        <v>18.761199999999999</v>
      </c>
      <c r="L24" s="2">
        <v>3.8401800000000002E-5</v>
      </c>
      <c r="M24" s="47">
        <v>9228.56</v>
      </c>
      <c r="N24" s="47">
        <v>226.71600000000001</v>
      </c>
      <c r="O24" s="47">
        <v>99.4</v>
      </c>
      <c r="P24" s="47">
        <v>78.5</v>
      </c>
      <c r="Q24" s="47">
        <v>4.6554699999999997E-2</v>
      </c>
      <c r="R24" s="47">
        <v>22.6693</v>
      </c>
      <c r="S24" s="47">
        <v>16.346800000000002</v>
      </c>
      <c r="T24" s="2">
        <v>5.00605E-5</v>
      </c>
      <c r="U24" s="47">
        <v>7249.1</v>
      </c>
      <c r="V24" s="47">
        <v>243.03899999999999</v>
      </c>
      <c r="W24" s="47">
        <v>100</v>
      </c>
      <c r="X24" s="47">
        <v>78.2</v>
      </c>
      <c r="Y24" s="47">
        <v>-2.9543E-2</v>
      </c>
      <c r="Z24" s="47">
        <v>17.479099999999999</v>
      </c>
      <c r="AA24" s="47">
        <v>12.0745</v>
      </c>
      <c r="AB24" s="47">
        <v>1.40326E-4</v>
      </c>
      <c r="AC24" s="47">
        <v>5620.23</v>
      </c>
      <c r="AD24" s="47">
        <v>255.00899999999999</v>
      </c>
      <c r="AE24" s="47">
        <v>100</v>
      </c>
      <c r="AF24" s="47">
        <v>100</v>
      </c>
      <c r="AG24" s="47">
        <v>-0.24243000000000001</v>
      </c>
      <c r="AH24" s="47">
        <v>16.010300000000001</v>
      </c>
      <c r="AI24" s="47">
        <v>12.4534</v>
      </c>
      <c r="AJ24" s="47">
        <v>2.5904299999999998E-4</v>
      </c>
      <c r="AK24" s="47">
        <v>4236.1899999999996</v>
      </c>
      <c r="AL24" s="47">
        <v>264.12599999999998</v>
      </c>
      <c r="AM24" s="47">
        <v>43.2</v>
      </c>
      <c r="AN24" s="47">
        <v>0</v>
      </c>
      <c r="AO24" s="47">
        <v>-0.469217</v>
      </c>
      <c r="AP24" s="47">
        <v>10.009</v>
      </c>
      <c r="AQ24" s="47">
        <v>13.485799999999999</v>
      </c>
      <c r="AR24" s="2">
        <v>9.3862099999999997E-5</v>
      </c>
      <c r="AS24" s="47">
        <v>3024.21</v>
      </c>
      <c r="AT24" s="47">
        <v>272.45</v>
      </c>
      <c r="AU24" s="47">
        <v>30</v>
      </c>
      <c r="AV24" s="47">
        <v>0</v>
      </c>
      <c r="AW24" s="47">
        <v>-0.51096900000000001</v>
      </c>
      <c r="AX24" s="47">
        <v>7.3250700000000002</v>
      </c>
      <c r="AY24" s="47">
        <v>14.882</v>
      </c>
      <c r="AZ24" s="47">
        <v>1.0009900000000001E-4</v>
      </c>
      <c r="BA24" s="47">
        <v>1448.59</v>
      </c>
      <c r="BB24" s="47">
        <v>280.79399999999998</v>
      </c>
      <c r="BC24" s="47">
        <v>31.4</v>
      </c>
      <c r="BD24" s="47">
        <v>0</v>
      </c>
      <c r="BE24" s="47">
        <v>-0.18578500000000001</v>
      </c>
      <c r="BF24" s="47">
        <v>2.7050000000000001</v>
      </c>
      <c r="BG24" s="47">
        <v>18.3628</v>
      </c>
      <c r="BH24" s="2">
        <v>7.1564199999999995E-5</v>
      </c>
      <c r="BI24" s="47">
        <v>747.827</v>
      </c>
      <c r="BJ24" s="47">
        <v>284.267</v>
      </c>
      <c r="BK24" s="47">
        <v>56.9</v>
      </c>
      <c r="BL24" s="47">
        <v>0</v>
      </c>
      <c r="BM24" s="47">
        <v>0.286105</v>
      </c>
      <c r="BN24" s="47">
        <v>0.933782</v>
      </c>
      <c r="BO24" s="47">
        <v>18.2989</v>
      </c>
      <c r="BP24" s="2">
        <v>7.5147200000000004E-5</v>
      </c>
      <c r="BQ24" s="47">
        <v>524.84900000000005</v>
      </c>
      <c r="BR24" s="47">
        <v>284.80200000000002</v>
      </c>
      <c r="BS24" s="47">
        <v>89.9</v>
      </c>
      <c r="BT24" s="47">
        <v>0</v>
      </c>
      <c r="BU24" s="47">
        <v>0.300346</v>
      </c>
      <c r="BV24" s="47">
        <v>-3.0497100000000001</v>
      </c>
      <c r="BW24" s="47">
        <v>17.627600000000001</v>
      </c>
      <c r="BX24" s="47">
        <v>1.09147E-4</v>
      </c>
      <c r="BY24" s="47">
        <v>3</v>
      </c>
      <c r="BZ24" s="47">
        <v>306.55799999999999</v>
      </c>
      <c r="CA24" s="47">
        <v>286.44299999999998</v>
      </c>
      <c r="CB24" s="47">
        <v>91.7</v>
      </c>
      <c r="CC24" s="47">
        <v>0.1</v>
      </c>
      <c r="CD24" s="47">
        <v>0.31495499999999998</v>
      </c>
      <c r="CE24" s="47">
        <v>-3.9973800000000002</v>
      </c>
      <c r="CF24" s="47">
        <v>15.420299999999999</v>
      </c>
      <c r="CG24" s="47">
        <v>1.3514700000000001E-4</v>
      </c>
      <c r="CH24" s="47">
        <v>288.10399999999998</v>
      </c>
      <c r="CI24" s="47">
        <v>86.5</v>
      </c>
      <c r="CJ24" s="47">
        <v>0</v>
      </c>
      <c r="CK24" s="47">
        <v>0.272955</v>
      </c>
      <c r="CL24" s="47">
        <v>-3.3178000000000001</v>
      </c>
      <c r="CM24" s="47">
        <v>11.0298</v>
      </c>
      <c r="CN24" s="47">
        <v>2.2314700000000001E-4</v>
      </c>
      <c r="CO24" s="47">
        <v>92.461799999999997</v>
      </c>
      <c r="CP24" s="47">
        <v>55.5794</v>
      </c>
      <c r="CQ24" s="47">
        <v>286.97699999999998</v>
      </c>
      <c r="CR24" s="47">
        <v>0</v>
      </c>
      <c r="CS24" s="47">
        <v>27.5091</v>
      </c>
      <c r="CT24" s="47">
        <v>288.017</v>
      </c>
      <c r="CU24" s="47">
        <v>285.99900000000002</v>
      </c>
      <c r="CV24" s="47">
        <v>87.8</v>
      </c>
      <c r="CW24" s="47">
        <v>-2.7949899999999999</v>
      </c>
      <c r="CX24" s="47">
        <v>8.7661700000000007</v>
      </c>
      <c r="CY24" s="47">
        <v>-50</v>
      </c>
      <c r="CZ24" s="47">
        <v>0</v>
      </c>
      <c r="DA24" s="47">
        <v>0</v>
      </c>
      <c r="DB24" s="2">
        <v>1.9999999999999999E-7</v>
      </c>
      <c r="DC24" s="2">
        <v>1.6E-7</v>
      </c>
      <c r="DD24" s="47">
        <v>0</v>
      </c>
      <c r="DE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  <c r="DO24" s="47">
        <v>0</v>
      </c>
      <c r="DP24" s="47">
        <v>0</v>
      </c>
      <c r="DQ24" s="47">
        <v>1.4808300000000001</v>
      </c>
      <c r="DR24" s="47">
        <v>6</v>
      </c>
      <c r="DS24" s="47">
        <v>-42.860799999999998</v>
      </c>
      <c r="DT24" s="47">
        <v>1.9</v>
      </c>
      <c r="DU24" s="47">
        <v>9.9</v>
      </c>
      <c r="DV24" s="47">
        <v>100</v>
      </c>
      <c r="DW24" s="47">
        <v>100</v>
      </c>
      <c r="DX24" s="47">
        <v>100</v>
      </c>
      <c r="DY24" s="47">
        <v>100</v>
      </c>
      <c r="DZ24" s="47">
        <v>161.63399999999999</v>
      </c>
      <c r="EA24" s="47">
        <v>2916.64</v>
      </c>
      <c r="EB24" s="47">
        <v>28.5</v>
      </c>
      <c r="EC24" s="47">
        <v>0</v>
      </c>
      <c r="ED24" s="47">
        <v>24</v>
      </c>
    </row>
    <row r="25" spans="1:134" x14ac:dyDescent="0.3">
      <c r="A25" s="10">
        <v>45297</v>
      </c>
      <c r="B25" s="47">
        <v>100991</v>
      </c>
      <c r="C25" s="47">
        <v>24135.200000000001</v>
      </c>
      <c r="D25" s="47">
        <v>16.1052</v>
      </c>
      <c r="E25" s="47">
        <v>11786.9</v>
      </c>
      <c r="F25" s="47">
        <v>213.46</v>
      </c>
      <c r="G25" s="47">
        <v>26.7</v>
      </c>
      <c r="H25" s="47">
        <v>0</v>
      </c>
      <c r="I25" s="47">
        <v>5.3445300000000001E-2</v>
      </c>
      <c r="J25" s="47">
        <v>25.589600000000001</v>
      </c>
      <c r="K25" s="47">
        <v>18.569500000000001</v>
      </c>
      <c r="L25" s="47">
        <v>1.06946E-4</v>
      </c>
      <c r="M25" s="47">
        <v>9209.6299999999992</v>
      </c>
      <c r="N25" s="47">
        <v>226.01900000000001</v>
      </c>
      <c r="O25" s="47">
        <v>97.6</v>
      </c>
      <c r="P25" s="47">
        <v>25.2</v>
      </c>
      <c r="Q25" s="47">
        <v>2.7499999999999998E-3</v>
      </c>
      <c r="R25" s="47">
        <v>17.337800000000001</v>
      </c>
      <c r="S25" s="47">
        <v>18.225899999999999</v>
      </c>
      <c r="T25" s="2">
        <v>6.3811299999999997E-5</v>
      </c>
      <c r="U25" s="47">
        <v>7237.16</v>
      </c>
      <c r="V25" s="47">
        <v>242.476</v>
      </c>
      <c r="W25" s="47">
        <v>83.4</v>
      </c>
      <c r="X25" s="47">
        <v>2.8</v>
      </c>
      <c r="Y25" s="47">
        <v>-0.108926</v>
      </c>
      <c r="Z25" s="47">
        <v>15.883900000000001</v>
      </c>
      <c r="AA25" s="47">
        <v>15.245799999999999</v>
      </c>
      <c r="AB25" s="47">
        <v>1.06006E-4</v>
      </c>
      <c r="AC25" s="47">
        <v>5609.83</v>
      </c>
      <c r="AD25" s="47">
        <v>254.977</v>
      </c>
      <c r="AE25" s="47">
        <v>100</v>
      </c>
      <c r="AF25" s="47">
        <v>99.8</v>
      </c>
      <c r="AG25" s="47">
        <v>-0.23863500000000001</v>
      </c>
      <c r="AH25" s="47">
        <v>15.5296</v>
      </c>
      <c r="AI25" s="47">
        <v>15.2028</v>
      </c>
      <c r="AJ25" s="47">
        <v>1.17664E-4</v>
      </c>
      <c r="AK25" s="47">
        <v>4223.95</v>
      </c>
      <c r="AL25" s="47">
        <v>264.53300000000002</v>
      </c>
      <c r="AM25" s="47">
        <v>36.5</v>
      </c>
      <c r="AN25" s="47">
        <v>0</v>
      </c>
      <c r="AO25" s="47">
        <v>-0.29746499999999998</v>
      </c>
      <c r="AP25" s="47">
        <v>11.442399999999999</v>
      </c>
      <c r="AQ25" s="47">
        <v>14.1609</v>
      </c>
      <c r="AR25" s="2">
        <v>8.4379800000000001E-5</v>
      </c>
      <c r="AS25" s="47">
        <v>3012</v>
      </c>
      <c r="AT25" s="47">
        <v>272.053</v>
      </c>
      <c r="AU25" s="47">
        <v>23.2</v>
      </c>
      <c r="AV25" s="47">
        <v>0</v>
      </c>
      <c r="AW25" s="47">
        <v>-0.471611</v>
      </c>
      <c r="AX25" s="47">
        <v>8.0126399999999993</v>
      </c>
      <c r="AY25" s="47">
        <v>15.418200000000001</v>
      </c>
      <c r="AZ25" s="47">
        <v>1.44315E-4</v>
      </c>
      <c r="BA25" s="47">
        <v>1439.59</v>
      </c>
      <c r="BB25" s="47">
        <v>280.565</v>
      </c>
      <c r="BC25" s="47">
        <v>39</v>
      </c>
      <c r="BD25" s="47">
        <v>0</v>
      </c>
      <c r="BE25" s="47">
        <v>-0.26257000000000003</v>
      </c>
      <c r="BF25" s="47">
        <v>3.68581</v>
      </c>
      <c r="BG25" s="47">
        <v>19.570699999999999</v>
      </c>
      <c r="BH25" s="2">
        <v>7.3776500000000001E-5</v>
      </c>
      <c r="BI25" s="47">
        <v>739.03599999999994</v>
      </c>
      <c r="BJ25" s="47">
        <v>283.88499999999999</v>
      </c>
      <c r="BK25" s="47">
        <v>69.400000000000006</v>
      </c>
      <c r="BL25" s="47">
        <v>0</v>
      </c>
      <c r="BM25" s="47">
        <v>0.17508499999999999</v>
      </c>
      <c r="BN25" s="47">
        <v>-0.69835199999999997</v>
      </c>
      <c r="BO25" s="47">
        <v>20.394300000000001</v>
      </c>
      <c r="BP25" s="2">
        <v>7.6264E-5</v>
      </c>
      <c r="BQ25" s="47">
        <v>516.202</v>
      </c>
      <c r="BR25" s="47">
        <v>284.75700000000001</v>
      </c>
      <c r="BS25" s="47">
        <v>93.1</v>
      </c>
      <c r="BT25" s="47">
        <v>0.5</v>
      </c>
      <c r="BU25" s="47">
        <v>0.21453800000000001</v>
      </c>
      <c r="BV25" s="47">
        <v>-4.3096300000000003</v>
      </c>
      <c r="BW25" s="47">
        <v>18.836400000000001</v>
      </c>
      <c r="BX25" s="47">
        <v>1.13188E-4</v>
      </c>
      <c r="BY25" s="47">
        <v>3</v>
      </c>
      <c r="BZ25" s="47">
        <v>297.84800000000001</v>
      </c>
      <c r="CA25" s="47">
        <v>286.58800000000002</v>
      </c>
      <c r="CB25" s="47">
        <v>88.4</v>
      </c>
      <c r="CC25" s="47">
        <v>0</v>
      </c>
      <c r="CD25" s="47">
        <v>0.29027900000000001</v>
      </c>
      <c r="CE25" s="47">
        <v>-4.6951099999999997</v>
      </c>
      <c r="CF25" s="47">
        <v>16.756900000000002</v>
      </c>
      <c r="CG25" s="47">
        <v>1.30168E-4</v>
      </c>
      <c r="CH25" s="47">
        <v>288.25799999999998</v>
      </c>
      <c r="CI25" s="47">
        <v>82.7</v>
      </c>
      <c r="CJ25" s="47">
        <v>0</v>
      </c>
      <c r="CK25" s="47">
        <v>0.273619</v>
      </c>
      <c r="CL25" s="47">
        <v>-3.6317699999999999</v>
      </c>
      <c r="CM25" s="47">
        <v>11.459199999999999</v>
      </c>
      <c r="CN25" s="47">
        <v>2.4632700000000002E-4</v>
      </c>
      <c r="CO25" s="47">
        <v>83.650899999999993</v>
      </c>
      <c r="CP25" s="47">
        <v>55.5794</v>
      </c>
      <c r="CQ25" s="47">
        <v>287.12299999999999</v>
      </c>
      <c r="CR25" s="47">
        <v>0</v>
      </c>
      <c r="CS25" s="47">
        <v>46.9527</v>
      </c>
      <c r="CT25" s="47">
        <v>288.18099999999998</v>
      </c>
      <c r="CU25" s="47">
        <v>285.45999999999998</v>
      </c>
      <c r="CV25" s="47">
        <v>83.7</v>
      </c>
      <c r="CW25" s="47">
        <v>-3.2599499999999999</v>
      </c>
      <c r="CX25" s="47">
        <v>9.7299900000000008</v>
      </c>
      <c r="CY25" s="47">
        <v>-50</v>
      </c>
      <c r="CZ25" s="47">
        <v>0</v>
      </c>
      <c r="DA25" s="47">
        <v>0</v>
      </c>
      <c r="DB25" s="2">
        <v>1.1999999999999999E-7</v>
      </c>
      <c r="DC25" s="47">
        <v>0</v>
      </c>
      <c r="DD25" s="47">
        <v>0</v>
      </c>
      <c r="DE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  <c r="DO25" s="47">
        <v>0</v>
      </c>
      <c r="DP25" s="47">
        <v>0</v>
      </c>
      <c r="DQ25" s="47">
        <v>1.7660499999999999</v>
      </c>
      <c r="DR25" s="47">
        <v>0</v>
      </c>
      <c r="DS25" s="47">
        <v>2.58789E-2</v>
      </c>
      <c r="DT25" s="47">
        <v>0.9</v>
      </c>
      <c r="DU25" s="47">
        <v>4.9000000000000004</v>
      </c>
      <c r="DV25" s="47">
        <v>100</v>
      </c>
      <c r="DW25" s="47">
        <v>100</v>
      </c>
      <c r="DX25" s="47">
        <v>78.599999999999994</v>
      </c>
      <c r="DY25" s="47">
        <v>100</v>
      </c>
      <c r="DZ25" s="47">
        <v>208.755</v>
      </c>
      <c r="EA25" s="47">
        <v>2815.68</v>
      </c>
      <c r="EB25" s="47">
        <v>24.9</v>
      </c>
      <c r="EC25" s="47">
        <v>0</v>
      </c>
      <c r="ED25" s="47">
        <v>25</v>
      </c>
    </row>
    <row r="26" spans="1:134" x14ac:dyDescent="0.3">
      <c r="A26" s="10">
        <v>45297.125</v>
      </c>
      <c r="B26" s="47">
        <v>100804</v>
      </c>
      <c r="C26" s="47">
        <v>24134.7</v>
      </c>
      <c r="D26" s="47">
        <v>16.301300000000001</v>
      </c>
      <c r="E26" s="47">
        <v>11761.2</v>
      </c>
      <c r="F26" s="47">
        <v>213.54499999999999</v>
      </c>
      <c r="G26" s="47">
        <v>24.7</v>
      </c>
      <c r="H26" s="47">
        <v>0</v>
      </c>
      <c r="I26" s="47">
        <v>4.0427699999999997E-2</v>
      </c>
      <c r="J26" s="47">
        <v>29.1233</v>
      </c>
      <c r="K26" s="47">
        <v>18.593</v>
      </c>
      <c r="L26" s="47">
        <v>1.05189E-4</v>
      </c>
      <c r="M26" s="47">
        <v>9180.15</v>
      </c>
      <c r="N26" s="47">
        <v>226.22900000000001</v>
      </c>
      <c r="O26" s="47">
        <v>24.9</v>
      </c>
      <c r="P26" s="47">
        <v>0</v>
      </c>
      <c r="Q26" s="47">
        <v>-0.14094300000000001</v>
      </c>
      <c r="R26" s="47">
        <v>24.445900000000002</v>
      </c>
      <c r="S26" s="47">
        <v>19.175799999999999</v>
      </c>
      <c r="T26" s="47">
        <v>1.90631E-4</v>
      </c>
      <c r="U26" s="47">
        <v>7212.08</v>
      </c>
      <c r="V26" s="47">
        <v>241.886</v>
      </c>
      <c r="W26" s="47">
        <v>93.3</v>
      </c>
      <c r="X26" s="47">
        <v>31</v>
      </c>
      <c r="Y26" s="47">
        <v>-0.33415600000000001</v>
      </c>
      <c r="Z26" s="47">
        <v>17.852499999999999</v>
      </c>
      <c r="AA26" s="47">
        <v>19.656199999999998</v>
      </c>
      <c r="AB26" s="2">
        <v>6.2056800000000005E-5</v>
      </c>
      <c r="AC26" s="47">
        <v>5590.47</v>
      </c>
      <c r="AD26" s="47">
        <v>254.352</v>
      </c>
      <c r="AE26" s="47">
        <v>87</v>
      </c>
      <c r="AF26" s="47">
        <v>4</v>
      </c>
      <c r="AG26" s="47">
        <v>-0.35749399999999998</v>
      </c>
      <c r="AH26" s="47">
        <v>14.2844</v>
      </c>
      <c r="AI26" s="47">
        <v>14.6083</v>
      </c>
      <c r="AJ26" s="47">
        <v>1.4335300000000001E-4</v>
      </c>
      <c r="AK26" s="47">
        <v>4204.58</v>
      </c>
      <c r="AL26" s="47">
        <v>264.50200000000001</v>
      </c>
      <c r="AM26" s="47">
        <v>50.1</v>
      </c>
      <c r="AN26" s="47">
        <v>0</v>
      </c>
      <c r="AO26" s="47">
        <v>-0.17988299999999999</v>
      </c>
      <c r="AP26" s="47">
        <v>10.7918</v>
      </c>
      <c r="AQ26" s="47">
        <v>15.628500000000001</v>
      </c>
      <c r="AR26" s="2">
        <v>9.0083599999999999E-5</v>
      </c>
      <c r="AS26" s="47">
        <v>2993.54</v>
      </c>
      <c r="AT26" s="47">
        <v>271.47699999999998</v>
      </c>
      <c r="AU26" s="47">
        <v>23.8</v>
      </c>
      <c r="AV26" s="47">
        <v>0</v>
      </c>
      <c r="AW26" s="47">
        <v>-0.39630900000000002</v>
      </c>
      <c r="AX26" s="47">
        <v>7.3046199999999999</v>
      </c>
      <c r="AY26" s="47">
        <v>14.8635</v>
      </c>
      <c r="AZ26" s="47">
        <v>1.08409E-4</v>
      </c>
      <c r="BA26" s="47">
        <v>1423.28</v>
      </c>
      <c r="BB26" s="47">
        <v>280.51299999999998</v>
      </c>
      <c r="BC26" s="47">
        <v>41.9</v>
      </c>
      <c r="BD26" s="47">
        <v>0</v>
      </c>
      <c r="BE26" s="47">
        <v>-0.17507200000000001</v>
      </c>
      <c r="BF26" s="47">
        <v>3.1249600000000002</v>
      </c>
      <c r="BG26" s="47">
        <v>19.325700000000001</v>
      </c>
      <c r="BH26" s="2">
        <v>6.5665800000000004E-5</v>
      </c>
      <c r="BI26" s="47">
        <v>723.10500000000002</v>
      </c>
      <c r="BJ26" s="47">
        <v>283.41300000000001</v>
      </c>
      <c r="BK26" s="47">
        <v>87.6</v>
      </c>
      <c r="BL26" s="47">
        <v>0</v>
      </c>
      <c r="BM26" s="47">
        <v>9.0292999999999998E-2</v>
      </c>
      <c r="BN26" s="47">
        <v>-1.67801</v>
      </c>
      <c r="BO26" s="47">
        <v>20.548400000000001</v>
      </c>
      <c r="BP26" s="47">
        <v>1.12043E-4</v>
      </c>
      <c r="BQ26" s="47">
        <v>500.32100000000003</v>
      </c>
      <c r="BR26" s="47">
        <v>284.67599999999999</v>
      </c>
      <c r="BS26" s="47">
        <v>97.2</v>
      </c>
      <c r="BT26" s="47">
        <v>20.6</v>
      </c>
      <c r="BU26" s="47">
        <v>0.188475</v>
      </c>
      <c r="BV26" s="47">
        <v>-4.7739000000000003</v>
      </c>
      <c r="BW26" s="47">
        <v>19.291499999999999</v>
      </c>
      <c r="BX26" s="47">
        <v>1.3928700000000001E-4</v>
      </c>
      <c r="BY26" s="47">
        <v>3</v>
      </c>
      <c r="BZ26" s="47">
        <v>281.99400000000003</v>
      </c>
      <c r="CA26" s="47">
        <v>286.51299999999998</v>
      </c>
      <c r="CB26" s="47">
        <v>90.4</v>
      </c>
      <c r="CC26" s="47">
        <v>0</v>
      </c>
      <c r="CD26" s="47">
        <v>0.289885</v>
      </c>
      <c r="CE26" s="47">
        <v>-4.98163</v>
      </c>
      <c r="CF26" s="47">
        <v>17.1113</v>
      </c>
      <c r="CG26" s="47">
        <v>1.57894E-4</v>
      </c>
      <c r="CH26" s="47">
        <v>287.95699999999999</v>
      </c>
      <c r="CI26" s="47">
        <v>85.1</v>
      </c>
      <c r="CJ26" s="47">
        <v>0</v>
      </c>
      <c r="CK26" s="47">
        <v>0.24188499999999999</v>
      </c>
      <c r="CL26" s="47">
        <v>-3.2753999999999999</v>
      </c>
      <c r="CM26" s="47">
        <v>10.142899999999999</v>
      </c>
      <c r="CN26" s="47">
        <v>2.94283E-4</v>
      </c>
      <c r="CO26" s="47">
        <v>67.903099999999995</v>
      </c>
      <c r="CP26" s="47">
        <v>55.5794</v>
      </c>
      <c r="CQ26" s="47">
        <v>286.47000000000003</v>
      </c>
      <c r="CR26" s="47">
        <v>0</v>
      </c>
      <c r="CS26" s="47">
        <v>23.129000000000001</v>
      </c>
      <c r="CT26" s="47">
        <v>287.76499999999999</v>
      </c>
      <c r="CU26" s="47">
        <v>285.52</v>
      </c>
      <c r="CV26" s="47">
        <v>86.3</v>
      </c>
      <c r="CW26" s="47">
        <v>-3.3661400000000001</v>
      </c>
      <c r="CX26" s="47">
        <v>9.95275</v>
      </c>
      <c r="CY26" s="47">
        <v>-50</v>
      </c>
      <c r="CZ26" s="2">
        <v>2.3999999999999998E-7</v>
      </c>
      <c r="DA26" s="2">
        <v>3.9999999999999998E-7</v>
      </c>
      <c r="DB26" s="2">
        <v>3.2000000000000001E-7</v>
      </c>
      <c r="DC26" s="2">
        <v>3.9999999999999998E-7</v>
      </c>
      <c r="DD26" s="47">
        <v>0</v>
      </c>
      <c r="DE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  <c r="DO26" s="47">
        <v>0</v>
      </c>
      <c r="DP26" s="47">
        <v>0</v>
      </c>
      <c r="DQ26" s="47">
        <v>1.1521300000000001</v>
      </c>
      <c r="DR26" s="47">
        <v>3</v>
      </c>
      <c r="DS26" s="47">
        <v>-1.36951</v>
      </c>
      <c r="DT26" s="47">
        <v>25.1</v>
      </c>
      <c r="DU26" s="47">
        <v>3.3</v>
      </c>
      <c r="DV26" s="47">
        <v>100</v>
      </c>
      <c r="DW26" s="47">
        <v>65.599999999999994</v>
      </c>
      <c r="DX26" s="47">
        <v>12.5</v>
      </c>
      <c r="DY26" s="47">
        <v>100</v>
      </c>
      <c r="DZ26" s="47">
        <v>200.173</v>
      </c>
      <c r="EA26" s="47">
        <v>2692.32</v>
      </c>
      <c r="EB26" s="47">
        <v>27.3</v>
      </c>
      <c r="EC26" s="47">
        <v>0</v>
      </c>
      <c r="ED26" s="47">
        <v>26</v>
      </c>
    </row>
    <row r="27" spans="1:134" x14ac:dyDescent="0.3">
      <c r="A27" s="10">
        <v>45297.25</v>
      </c>
      <c r="B27" s="47">
        <v>100686</v>
      </c>
      <c r="C27" s="47">
        <v>24135</v>
      </c>
      <c r="D27" s="47">
        <v>16.705300000000001</v>
      </c>
      <c r="E27" s="47">
        <v>11745.3</v>
      </c>
      <c r="F27" s="47">
        <v>214.53700000000001</v>
      </c>
      <c r="G27" s="47">
        <v>20.399999999999999</v>
      </c>
      <c r="H27" s="47">
        <v>0</v>
      </c>
      <c r="I27" s="47">
        <v>-1.43164E-2</v>
      </c>
      <c r="J27" s="47">
        <v>30.496700000000001</v>
      </c>
      <c r="K27" s="47">
        <v>24.766100000000002</v>
      </c>
      <c r="L27" s="47">
        <v>1.7597899999999999E-4</v>
      </c>
      <c r="M27" s="47">
        <v>9159.2800000000007</v>
      </c>
      <c r="N27" s="47">
        <v>226.41</v>
      </c>
      <c r="O27" s="47">
        <v>24.1</v>
      </c>
      <c r="P27" s="47">
        <v>0</v>
      </c>
      <c r="Q27" s="47">
        <v>-0.30455500000000002</v>
      </c>
      <c r="R27" s="47">
        <v>31.219100000000001</v>
      </c>
      <c r="S27" s="47">
        <v>27.772099999999998</v>
      </c>
      <c r="T27" s="47">
        <v>1.01544E-4</v>
      </c>
      <c r="U27" s="47">
        <v>7193.65</v>
      </c>
      <c r="V27" s="47">
        <v>241.36500000000001</v>
      </c>
      <c r="W27" s="47">
        <v>74.900000000000006</v>
      </c>
      <c r="X27" s="47">
        <v>1.7</v>
      </c>
      <c r="Y27" s="47">
        <v>-0.52968800000000005</v>
      </c>
      <c r="Z27" s="47">
        <v>15.5251</v>
      </c>
      <c r="AA27" s="47">
        <v>23.0625</v>
      </c>
      <c r="AB27" s="2">
        <v>7.5372900000000005E-5</v>
      </c>
      <c r="AC27" s="47">
        <v>5575.57</v>
      </c>
      <c r="AD27" s="47">
        <v>253.87799999999999</v>
      </c>
      <c r="AE27" s="47">
        <v>56.8</v>
      </c>
      <c r="AF27" s="47">
        <v>0</v>
      </c>
      <c r="AG27" s="47">
        <v>-0.45007399999999997</v>
      </c>
      <c r="AH27" s="47">
        <v>13.646100000000001</v>
      </c>
      <c r="AI27" s="47">
        <v>15.999499999999999</v>
      </c>
      <c r="AJ27" s="47">
        <v>1.5093800000000001E-4</v>
      </c>
      <c r="AK27" s="47">
        <v>4192.28</v>
      </c>
      <c r="AL27" s="47">
        <v>263.976</v>
      </c>
      <c r="AM27" s="47">
        <v>69</v>
      </c>
      <c r="AN27" s="47">
        <v>0.2</v>
      </c>
      <c r="AO27" s="47">
        <v>-0.285605</v>
      </c>
      <c r="AP27" s="47">
        <v>10.267099999999999</v>
      </c>
      <c r="AQ27" s="47">
        <v>16.443000000000001</v>
      </c>
      <c r="AR27" s="2">
        <v>8.2581499999999995E-5</v>
      </c>
      <c r="AS27" s="47">
        <v>2983.02</v>
      </c>
      <c r="AT27" s="47">
        <v>271.28199999999998</v>
      </c>
      <c r="AU27" s="47">
        <v>25</v>
      </c>
      <c r="AV27" s="47">
        <v>0</v>
      </c>
      <c r="AW27" s="47">
        <v>-0.17438500000000001</v>
      </c>
      <c r="AX27" s="47">
        <v>6.4935400000000003</v>
      </c>
      <c r="AY27" s="47">
        <v>15.157</v>
      </c>
      <c r="AZ27" s="47">
        <v>1.16315E-4</v>
      </c>
      <c r="BA27" s="47">
        <v>1413.31</v>
      </c>
      <c r="BB27" s="47">
        <v>280.44</v>
      </c>
      <c r="BC27" s="47">
        <v>44.7</v>
      </c>
      <c r="BD27" s="47">
        <v>0</v>
      </c>
      <c r="BE27" s="47">
        <v>0.29744199999999998</v>
      </c>
      <c r="BF27" s="47">
        <v>1.65591</v>
      </c>
      <c r="BG27" s="47">
        <v>19.463999999999999</v>
      </c>
      <c r="BH27" s="47">
        <v>1.05234E-4</v>
      </c>
      <c r="BI27" s="47">
        <v>713.41499999999996</v>
      </c>
      <c r="BJ27" s="47">
        <v>283.517</v>
      </c>
      <c r="BK27" s="47">
        <v>86.9</v>
      </c>
      <c r="BL27" s="47">
        <v>0</v>
      </c>
      <c r="BM27" s="47">
        <v>0.43571300000000002</v>
      </c>
      <c r="BN27" s="47">
        <v>-3.0998600000000001</v>
      </c>
      <c r="BO27" s="47">
        <v>20.8263</v>
      </c>
      <c r="BP27" s="2">
        <v>9.7120000000000005E-5</v>
      </c>
      <c r="BQ27" s="47">
        <v>490.53500000000003</v>
      </c>
      <c r="BR27" s="47">
        <v>284.78300000000002</v>
      </c>
      <c r="BS27" s="47">
        <v>96.6</v>
      </c>
      <c r="BT27" s="47">
        <v>13.8</v>
      </c>
      <c r="BU27" s="47">
        <v>0.42025099999999999</v>
      </c>
      <c r="BV27" s="47">
        <v>-5.7288500000000004</v>
      </c>
      <c r="BW27" s="47">
        <v>19.845700000000001</v>
      </c>
      <c r="BX27" s="47">
        <v>1.4963300000000001E-4</v>
      </c>
      <c r="BY27" s="47">
        <v>3</v>
      </c>
      <c r="BZ27" s="47">
        <v>272.137</v>
      </c>
      <c r="CA27" s="47">
        <v>286.60399999999998</v>
      </c>
      <c r="CB27" s="47">
        <v>90.5</v>
      </c>
      <c r="CC27" s="47">
        <v>0</v>
      </c>
      <c r="CD27" s="47">
        <v>0.39504499999999998</v>
      </c>
      <c r="CE27" s="47">
        <v>-5.7551300000000003</v>
      </c>
      <c r="CF27" s="47">
        <v>17.644300000000001</v>
      </c>
      <c r="CG27" s="47">
        <v>1.7819299999999999E-4</v>
      </c>
      <c r="CH27" s="47">
        <v>287.97899999999998</v>
      </c>
      <c r="CI27" s="47">
        <v>86</v>
      </c>
      <c r="CJ27" s="47">
        <v>0</v>
      </c>
      <c r="CK27" s="47">
        <v>0.23804500000000001</v>
      </c>
      <c r="CL27" s="47">
        <v>-3.4976500000000001</v>
      </c>
      <c r="CM27" s="47">
        <v>9.98217</v>
      </c>
      <c r="CN27" s="47">
        <v>2.7797400000000001E-4</v>
      </c>
      <c r="CO27" s="47">
        <v>57.953400000000002</v>
      </c>
      <c r="CP27" s="47">
        <v>55.5794</v>
      </c>
      <c r="CQ27" s="47">
        <v>286.3</v>
      </c>
      <c r="CR27" s="47">
        <v>0</v>
      </c>
      <c r="CS27" s="47">
        <v>17.531099999999999</v>
      </c>
      <c r="CT27" s="47">
        <v>287.74200000000002</v>
      </c>
      <c r="CU27" s="47">
        <v>285.66399999999999</v>
      </c>
      <c r="CV27" s="47">
        <v>87.4</v>
      </c>
      <c r="CW27" s="47">
        <v>-3.8380999999999998</v>
      </c>
      <c r="CX27" s="47">
        <v>10.427199999999999</v>
      </c>
      <c r="CY27" s="47">
        <v>-50</v>
      </c>
      <c r="CZ27" s="2">
        <v>3.2000000000000001E-7</v>
      </c>
      <c r="DA27" s="47">
        <v>0</v>
      </c>
      <c r="DB27" s="2">
        <v>8.6000000000000002E-7</v>
      </c>
      <c r="DC27" s="2">
        <v>7.9999999999999996E-7</v>
      </c>
      <c r="DD27" s="47">
        <v>0</v>
      </c>
      <c r="DE27" s="47">
        <v>0</v>
      </c>
      <c r="DF27" s="47">
        <v>0</v>
      </c>
      <c r="DG27" s="47">
        <v>0</v>
      </c>
      <c r="DH27" s="47">
        <v>0</v>
      </c>
      <c r="DI27" s="47">
        <v>0</v>
      </c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0</v>
      </c>
      <c r="DP27" s="47">
        <v>0</v>
      </c>
      <c r="DQ27" s="47">
        <v>0.48954900000000001</v>
      </c>
      <c r="DR27" s="47">
        <v>8</v>
      </c>
      <c r="DS27" s="47">
        <v>-0.507324</v>
      </c>
      <c r="DT27" s="47">
        <v>16.600000000000001</v>
      </c>
      <c r="DU27" s="47">
        <v>14.6</v>
      </c>
      <c r="DV27" s="47">
        <v>7.4</v>
      </c>
      <c r="DW27" s="47">
        <v>37</v>
      </c>
      <c r="DX27" s="47">
        <v>0</v>
      </c>
      <c r="DY27" s="47">
        <v>68.3</v>
      </c>
      <c r="DZ27" s="47">
        <v>186.227</v>
      </c>
      <c r="EA27" s="47">
        <v>2664.8</v>
      </c>
      <c r="EB27" s="47">
        <v>29.4</v>
      </c>
      <c r="EC27" s="47">
        <v>0</v>
      </c>
      <c r="ED27" s="47">
        <v>27</v>
      </c>
    </row>
    <row r="28" spans="1:134" x14ac:dyDescent="0.3">
      <c r="A28" s="10">
        <v>45297.375</v>
      </c>
      <c r="B28" s="47">
        <v>100600</v>
      </c>
      <c r="C28" s="47">
        <v>24135</v>
      </c>
      <c r="D28" s="47">
        <v>17.005199999999999</v>
      </c>
      <c r="E28" s="47">
        <v>11739.4</v>
      </c>
      <c r="F28" s="47">
        <v>215.941</v>
      </c>
      <c r="G28" s="47">
        <v>13.7</v>
      </c>
      <c r="H28" s="47">
        <v>0</v>
      </c>
      <c r="I28" s="47">
        <v>-0.12182800000000001</v>
      </c>
      <c r="J28" s="47">
        <v>23.909800000000001</v>
      </c>
      <c r="K28" s="47">
        <v>21.035599999999999</v>
      </c>
      <c r="L28" s="47">
        <v>1.9988800000000001E-4</v>
      </c>
      <c r="M28" s="47">
        <v>9142.69</v>
      </c>
      <c r="N28" s="47">
        <v>226.30799999999999</v>
      </c>
      <c r="O28" s="47">
        <v>21.1</v>
      </c>
      <c r="P28" s="47">
        <v>0</v>
      </c>
      <c r="Q28" s="47">
        <v>-0.45210499999999998</v>
      </c>
      <c r="R28" s="47">
        <v>28.343699999999998</v>
      </c>
      <c r="S28" s="47">
        <v>35.208599999999997</v>
      </c>
      <c r="T28" s="47">
        <v>1.3506400000000001E-4</v>
      </c>
      <c r="U28" s="47">
        <v>7177.16</v>
      </c>
      <c r="V28" s="47">
        <v>240.51599999999999</v>
      </c>
      <c r="W28" s="47">
        <v>75.400000000000006</v>
      </c>
      <c r="X28" s="47">
        <v>1.7</v>
      </c>
      <c r="Y28" s="47">
        <v>-4.1789100000000003E-2</v>
      </c>
      <c r="Z28" s="47">
        <v>15.5999</v>
      </c>
      <c r="AA28" s="47">
        <v>25.1037</v>
      </c>
      <c r="AB28" s="47">
        <v>1.31636E-4</v>
      </c>
      <c r="AC28" s="47">
        <v>5563.47</v>
      </c>
      <c r="AD28" s="47">
        <v>253.24</v>
      </c>
      <c r="AE28" s="47">
        <v>77.5</v>
      </c>
      <c r="AF28" s="47">
        <v>0</v>
      </c>
      <c r="AG28" s="47">
        <v>0.256434</v>
      </c>
      <c r="AH28" s="47">
        <v>11.2613</v>
      </c>
      <c r="AI28" s="47">
        <v>20.212</v>
      </c>
      <c r="AJ28" s="2">
        <v>6.0994900000000001E-5</v>
      </c>
      <c r="AK28" s="47">
        <v>4184.2</v>
      </c>
      <c r="AL28" s="47">
        <v>263.05599999999998</v>
      </c>
      <c r="AM28" s="47">
        <v>77.099999999999994</v>
      </c>
      <c r="AN28" s="47">
        <v>1.7</v>
      </c>
      <c r="AO28" s="47">
        <v>-0.142488</v>
      </c>
      <c r="AP28" s="47">
        <v>7.4075499999999996</v>
      </c>
      <c r="AQ28" s="47">
        <v>18.469000000000001</v>
      </c>
      <c r="AR28" s="2">
        <v>7.8260899999999995E-5</v>
      </c>
      <c r="AS28" s="47">
        <v>2977.89</v>
      </c>
      <c r="AT28" s="47">
        <v>271.15300000000002</v>
      </c>
      <c r="AU28" s="47">
        <v>31.4</v>
      </c>
      <c r="AV28" s="47">
        <v>0</v>
      </c>
      <c r="AW28" s="47">
        <v>-0.31449199999999999</v>
      </c>
      <c r="AX28" s="47">
        <v>6.6619400000000004</v>
      </c>
      <c r="AY28" s="47">
        <v>17.237400000000001</v>
      </c>
      <c r="AZ28" s="47">
        <v>1.3701499999999999E-4</v>
      </c>
      <c r="BA28" s="47">
        <v>1409.4</v>
      </c>
      <c r="BB28" s="47">
        <v>280.76799999999997</v>
      </c>
      <c r="BC28" s="47">
        <v>49.6</v>
      </c>
      <c r="BD28" s="47">
        <v>0</v>
      </c>
      <c r="BE28" s="47">
        <v>0.10364900000000001</v>
      </c>
      <c r="BF28" s="47">
        <v>0.76005100000000003</v>
      </c>
      <c r="BG28" s="47">
        <v>21.2075</v>
      </c>
      <c r="BH28" s="2">
        <v>7.5624900000000002E-5</v>
      </c>
      <c r="BI28" s="47">
        <v>707.86599999999999</v>
      </c>
      <c r="BJ28" s="47">
        <v>283.74900000000002</v>
      </c>
      <c r="BK28" s="47">
        <v>87.5</v>
      </c>
      <c r="BL28" s="47">
        <v>0</v>
      </c>
      <c r="BM28" s="47">
        <v>0.12959999999999999</v>
      </c>
      <c r="BN28" s="47">
        <v>-6.4544600000000001</v>
      </c>
      <c r="BO28" s="47">
        <v>21.715</v>
      </c>
      <c r="BP28" s="47">
        <v>1.66797E-4</v>
      </c>
      <c r="BQ28" s="47">
        <v>484.71899999999999</v>
      </c>
      <c r="BR28" s="47">
        <v>285.33600000000001</v>
      </c>
      <c r="BS28" s="47">
        <v>92</v>
      </c>
      <c r="BT28" s="47">
        <v>1.5</v>
      </c>
      <c r="BU28" s="47">
        <v>0.209262</v>
      </c>
      <c r="BV28" s="47">
        <v>-8.2639399999999998</v>
      </c>
      <c r="BW28" s="47">
        <v>20.158799999999999</v>
      </c>
      <c r="BX28" s="47">
        <v>1.69956E-4</v>
      </c>
      <c r="BY28" s="47">
        <v>3</v>
      </c>
      <c r="BZ28" s="47">
        <v>265.86500000000001</v>
      </c>
      <c r="CA28" s="47">
        <v>287.40100000000001</v>
      </c>
      <c r="CB28" s="47">
        <v>85.5</v>
      </c>
      <c r="CC28" s="47">
        <v>0</v>
      </c>
      <c r="CD28" s="47">
        <v>0.30918800000000002</v>
      </c>
      <c r="CE28" s="47">
        <v>-8.1621100000000002</v>
      </c>
      <c r="CF28" s="47">
        <v>18.1934</v>
      </c>
      <c r="CG28" s="47">
        <v>1.8038099999999999E-4</v>
      </c>
      <c r="CH28" s="47">
        <v>289.81599999999997</v>
      </c>
      <c r="CI28" s="47">
        <v>77.8</v>
      </c>
      <c r="CJ28" s="47">
        <v>0</v>
      </c>
      <c r="CK28" s="47">
        <v>0.252357</v>
      </c>
      <c r="CL28" s="47">
        <v>-5.5268899999999999</v>
      </c>
      <c r="CM28" s="47">
        <v>11.463900000000001</v>
      </c>
      <c r="CN28" s="47">
        <v>2.50537E-4</v>
      </c>
      <c r="CO28" s="47">
        <v>50.896099999999997</v>
      </c>
      <c r="CP28" s="47">
        <v>55.5794</v>
      </c>
      <c r="CQ28" s="47">
        <v>291.20999999999998</v>
      </c>
      <c r="CR28" s="47">
        <v>0</v>
      </c>
      <c r="CS28" s="47">
        <v>207.33199999999999</v>
      </c>
      <c r="CT28" s="47">
        <v>289.98399999999998</v>
      </c>
      <c r="CU28" s="47">
        <v>286.029</v>
      </c>
      <c r="CV28" s="47">
        <v>77.400000000000006</v>
      </c>
      <c r="CW28" s="47">
        <v>-5.6450399999999998</v>
      </c>
      <c r="CX28" s="47">
        <v>11.401899999999999</v>
      </c>
      <c r="CY28" s="47">
        <v>-50</v>
      </c>
      <c r="CZ28" s="2">
        <v>2.3999999999999998E-7</v>
      </c>
      <c r="DA28" s="47">
        <v>0</v>
      </c>
      <c r="DB28" s="2">
        <v>1.1599999999999999E-6</v>
      </c>
      <c r="DC28" s="2">
        <v>1.1999999999999999E-6</v>
      </c>
      <c r="DD28" s="47">
        <v>0</v>
      </c>
      <c r="DE28" s="47">
        <v>6.25E-2</v>
      </c>
      <c r="DF28" s="47">
        <v>0</v>
      </c>
      <c r="DG28" s="47">
        <v>6.25E-2</v>
      </c>
      <c r="DH28" s="47">
        <v>0</v>
      </c>
      <c r="DI28" s="47">
        <v>0</v>
      </c>
      <c r="DJ28" s="47">
        <v>0</v>
      </c>
      <c r="DK28" s="47">
        <v>0</v>
      </c>
      <c r="DL28" s="47">
        <v>0</v>
      </c>
      <c r="DM28" s="47">
        <v>0</v>
      </c>
      <c r="DN28" s="47">
        <v>0</v>
      </c>
      <c r="DO28" s="47">
        <v>0</v>
      </c>
      <c r="DP28" s="47">
        <v>9900</v>
      </c>
      <c r="DQ28" s="47">
        <v>-1.68462</v>
      </c>
      <c r="DR28" s="47">
        <v>361</v>
      </c>
      <c r="DS28" s="47">
        <v>0.47045900000000002</v>
      </c>
      <c r="DT28" s="47">
        <v>2.4</v>
      </c>
      <c r="DU28" s="47">
        <v>12.7</v>
      </c>
      <c r="DV28" s="47">
        <v>5</v>
      </c>
      <c r="DW28" s="47">
        <v>6.4</v>
      </c>
      <c r="DX28" s="47">
        <v>0</v>
      </c>
      <c r="DY28" s="47">
        <v>4.2</v>
      </c>
      <c r="DZ28" s="47">
        <v>229.167</v>
      </c>
      <c r="EA28" s="47">
        <v>2596.3200000000002</v>
      </c>
      <c r="EB28" s="47">
        <v>40.5</v>
      </c>
      <c r="EC28" s="47">
        <v>0</v>
      </c>
      <c r="ED28" s="47">
        <v>28</v>
      </c>
    </row>
    <row r="29" spans="1:134" x14ac:dyDescent="0.3">
      <c r="A29" s="10">
        <v>45297.5</v>
      </c>
      <c r="B29" s="47">
        <v>100236</v>
      </c>
      <c r="C29" s="47">
        <v>19487.2</v>
      </c>
      <c r="D29" s="47">
        <v>17.901199999999999</v>
      </c>
      <c r="E29" s="47">
        <v>11705.3</v>
      </c>
      <c r="F29" s="47">
        <v>217.607</v>
      </c>
      <c r="G29" s="47">
        <v>8.6999999999999993</v>
      </c>
      <c r="H29" s="47">
        <v>0</v>
      </c>
      <c r="I29" s="47">
        <v>-0.200656</v>
      </c>
      <c r="J29" s="47">
        <v>20.563400000000001</v>
      </c>
      <c r="K29" s="47">
        <v>23.5016</v>
      </c>
      <c r="L29" s="47">
        <v>1.32218E-4</v>
      </c>
      <c r="M29" s="47">
        <v>9089.4500000000007</v>
      </c>
      <c r="N29" s="47">
        <v>225.63900000000001</v>
      </c>
      <c r="O29" s="47">
        <v>23.6</v>
      </c>
      <c r="P29" s="47">
        <v>0</v>
      </c>
      <c r="Q29" s="47">
        <v>0.13642199999999999</v>
      </c>
      <c r="R29" s="47">
        <v>20.354800000000001</v>
      </c>
      <c r="S29" s="47">
        <v>39.705599999999997</v>
      </c>
      <c r="T29" s="47">
        <v>2.4202199999999999E-4</v>
      </c>
      <c r="U29" s="47">
        <v>7130.17</v>
      </c>
      <c r="V29" s="47">
        <v>239.69</v>
      </c>
      <c r="W29" s="47">
        <v>36.299999999999997</v>
      </c>
      <c r="X29" s="47">
        <v>0</v>
      </c>
      <c r="Y29" s="47">
        <v>0.13047500000000001</v>
      </c>
      <c r="Z29" s="47">
        <v>14.148400000000001</v>
      </c>
      <c r="AA29" s="47">
        <v>28.952400000000001</v>
      </c>
      <c r="AB29" s="47">
        <v>1.8387300000000001E-4</v>
      </c>
      <c r="AC29" s="47">
        <v>5522.98</v>
      </c>
      <c r="AD29" s="47">
        <v>252.52500000000001</v>
      </c>
      <c r="AE29" s="47">
        <v>99.8</v>
      </c>
      <c r="AF29" s="47">
        <v>97</v>
      </c>
      <c r="AG29" s="47">
        <v>0.155891</v>
      </c>
      <c r="AH29" s="47">
        <v>8.1969899999999996</v>
      </c>
      <c r="AI29" s="47">
        <v>22.975300000000001</v>
      </c>
      <c r="AJ29" s="2">
        <v>8.6468699999999994E-5</v>
      </c>
      <c r="AK29" s="47">
        <v>4144.16</v>
      </c>
      <c r="AL29" s="47">
        <v>262.01400000000001</v>
      </c>
      <c r="AM29" s="47">
        <v>93.4</v>
      </c>
      <c r="AN29" s="47">
        <v>70.8</v>
      </c>
      <c r="AO29" s="47">
        <v>0.46374199999999999</v>
      </c>
      <c r="AP29" s="47">
        <v>4.7236700000000003</v>
      </c>
      <c r="AQ29" s="47">
        <v>22.1814</v>
      </c>
      <c r="AR29" s="2">
        <v>8.4489599999999998E-5</v>
      </c>
      <c r="AS29" s="47">
        <v>2945.42</v>
      </c>
      <c r="AT29" s="47">
        <v>269.11399999999998</v>
      </c>
      <c r="AU29" s="47">
        <v>67.3</v>
      </c>
      <c r="AV29" s="47">
        <v>0</v>
      </c>
      <c r="AW29" s="47">
        <v>-0.33883799999999997</v>
      </c>
      <c r="AX29" s="47">
        <v>2.4795799999999999</v>
      </c>
      <c r="AY29" s="47">
        <v>23.033000000000001</v>
      </c>
      <c r="AZ29" s="2">
        <v>7.0550900000000002E-5</v>
      </c>
      <c r="BA29" s="47">
        <v>1378.88</v>
      </c>
      <c r="BB29" s="47">
        <v>280.50099999999998</v>
      </c>
      <c r="BC29" s="47">
        <v>63.4</v>
      </c>
      <c r="BD29" s="47">
        <v>0</v>
      </c>
      <c r="BE29" s="47">
        <v>-0.82726999999999995</v>
      </c>
      <c r="BF29" s="47">
        <v>-2.9579200000000001</v>
      </c>
      <c r="BG29" s="47">
        <v>22.339400000000001</v>
      </c>
      <c r="BH29" s="47">
        <v>1.6119800000000001E-4</v>
      </c>
      <c r="BI29" s="47">
        <v>678.22</v>
      </c>
      <c r="BJ29" s="47">
        <v>283.95400000000001</v>
      </c>
      <c r="BK29" s="47">
        <v>99</v>
      </c>
      <c r="BL29" s="47">
        <v>60</v>
      </c>
      <c r="BM29" s="47">
        <v>-0.44236799999999998</v>
      </c>
      <c r="BN29" s="47">
        <v>-10.8575</v>
      </c>
      <c r="BO29" s="47">
        <v>22.072800000000001</v>
      </c>
      <c r="BP29" s="47">
        <v>1.92974E-4</v>
      </c>
      <c r="BQ29" s="47">
        <v>454.69400000000002</v>
      </c>
      <c r="BR29" s="47">
        <v>285.77</v>
      </c>
      <c r="BS29" s="47">
        <v>94.2</v>
      </c>
      <c r="BT29" s="47">
        <v>6.3</v>
      </c>
      <c r="BU29" s="47">
        <v>-0.12728100000000001</v>
      </c>
      <c r="BV29" s="47">
        <v>-11.0845</v>
      </c>
      <c r="BW29" s="47">
        <v>20.279199999999999</v>
      </c>
      <c r="BX29" s="47">
        <v>1.7147000000000001E-4</v>
      </c>
      <c r="BY29" s="47">
        <v>3</v>
      </c>
      <c r="BZ29" s="47">
        <v>235.42400000000001</v>
      </c>
      <c r="CA29" s="47">
        <v>287.89999999999998</v>
      </c>
      <c r="CB29" s="47">
        <v>85.9</v>
      </c>
      <c r="CC29" s="47">
        <v>0</v>
      </c>
      <c r="CD29" s="47">
        <v>0.14874399999999999</v>
      </c>
      <c r="CE29" s="47">
        <v>-10.4282</v>
      </c>
      <c r="CF29" s="47">
        <v>17.956199999999999</v>
      </c>
      <c r="CG29" s="47">
        <v>1.9749700000000001E-4</v>
      </c>
      <c r="CH29" s="47">
        <v>290.21499999999997</v>
      </c>
      <c r="CI29" s="47">
        <v>78.7</v>
      </c>
      <c r="CJ29" s="47">
        <v>0</v>
      </c>
      <c r="CK29" s="47">
        <v>0.22139400000000001</v>
      </c>
      <c r="CL29" s="47">
        <v>-6.9479300000000004</v>
      </c>
      <c r="CM29" s="47">
        <v>11.557499999999999</v>
      </c>
      <c r="CN29" s="47">
        <v>1.9260499999999999E-4</v>
      </c>
      <c r="CO29" s="47">
        <v>20.0153</v>
      </c>
      <c r="CP29" s="47">
        <v>55.5794</v>
      </c>
      <c r="CQ29" s="47">
        <v>291.572</v>
      </c>
      <c r="CR29" s="47">
        <v>0</v>
      </c>
      <c r="CS29" s="47">
        <v>212.637</v>
      </c>
      <c r="CT29" s="47">
        <v>290.233</v>
      </c>
      <c r="CU29" s="47">
        <v>286.39100000000002</v>
      </c>
      <c r="CV29" s="47">
        <v>78.099999999999994</v>
      </c>
      <c r="CW29" s="47">
        <v>-7.0764800000000001</v>
      </c>
      <c r="CX29" s="47">
        <v>11.369400000000001</v>
      </c>
      <c r="CY29" s="2">
        <v>-6.1035199999999998E-6</v>
      </c>
      <c r="CZ29" s="47">
        <v>1.2128E-4</v>
      </c>
      <c r="DA29" s="47">
        <v>1.2120000000000001E-4</v>
      </c>
      <c r="DB29" s="2">
        <v>2.1039999999999998E-5</v>
      </c>
      <c r="DC29" s="2">
        <v>2.12E-5</v>
      </c>
      <c r="DD29" s="47">
        <v>0.4375</v>
      </c>
      <c r="DE29" s="47">
        <v>0.5</v>
      </c>
      <c r="DF29" s="47">
        <v>0.4375</v>
      </c>
      <c r="DG29" s="47">
        <v>0.5</v>
      </c>
      <c r="DH29" s="47">
        <v>0</v>
      </c>
      <c r="DI29" s="47">
        <v>0</v>
      </c>
      <c r="DJ29" s="47">
        <v>0</v>
      </c>
      <c r="DK29" s="47">
        <v>1</v>
      </c>
      <c r="DL29" s="47">
        <v>0</v>
      </c>
      <c r="DM29" s="47">
        <v>0</v>
      </c>
      <c r="DN29" s="47">
        <v>0</v>
      </c>
      <c r="DO29" s="47">
        <v>1</v>
      </c>
      <c r="DP29" s="47">
        <v>20700</v>
      </c>
      <c r="DQ29" s="47">
        <v>-3.1021100000000001</v>
      </c>
      <c r="DR29" s="47">
        <v>747</v>
      </c>
      <c r="DS29" s="47">
        <v>-0.28173799999999999</v>
      </c>
      <c r="DT29" s="47">
        <v>75.2</v>
      </c>
      <c r="DU29" s="47">
        <v>6.4</v>
      </c>
      <c r="DV29" s="47">
        <v>98.7</v>
      </c>
      <c r="DW29" s="47">
        <v>39</v>
      </c>
      <c r="DX29" s="47">
        <v>0</v>
      </c>
      <c r="DY29" s="47">
        <v>3.9</v>
      </c>
      <c r="DZ29" s="47">
        <v>211.20500000000001</v>
      </c>
      <c r="EA29" s="47">
        <v>2412.8000000000002</v>
      </c>
      <c r="EB29" s="47">
        <v>59.7</v>
      </c>
      <c r="EC29" s="47">
        <v>0</v>
      </c>
      <c r="ED29" s="47">
        <v>29</v>
      </c>
    </row>
    <row r="30" spans="1:134" x14ac:dyDescent="0.3">
      <c r="A30" s="10">
        <v>45297.625</v>
      </c>
      <c r="B30" s="47">
        <v>99927.7</v>
      </c>
      <c r="C30" s="47">
        <v>19682</v>
      </c>
      <c r="D30" s="47">
        <v>20.005500000000001</v>
      </c>
      <c r="E30" s="47">
        <v>11673.2</v>
      </c>
      <c r="F30" s="47">
        <v>219.791</v>
      </c>
      <c r="G30" s="47">
        <v>5.4</v>
      </c>
      <c r="H30" s="47">
        <v>0</v>
      </c>
      <c r="I30" s="47">
        <v>-8.7148399999999997E-3</v>
      </c>
      <c r="J30" s="47">
        <v>13.339600000000001</v>
      </c>
      <c r="K30" s="47">
        <v>19.696999999999999</v>
      </c>
      <c r="L30" s="47">
        <v>1.6083499999999999E-4</v>
      </c>
      <c r="M30" s="47">
        <v>9040.65</v>
      </c>
      <c r="N30" s="47">
        <v>225.267</v>
      </c>
      <c r="O30" s="47">
        <v>51.9</v>
      </c>
      <c r="P30" s="47">
        <v>17.399999999999999</v>
      </c>
      <c r="Q30" s="47">
        <v>-0.266961</v>
      </c>
      <c r="R30" s="47">
        <v>7.9846399999999997</v>
      </c>
      <c r="S30" s="47">
        <v>28.936499999999999</v>
      </c>
      <c r="T30" s="47">
        <v>3.0951600000000002E-4</v>
      </c>
      <c r="U30" s="47">
        <v>7087.44</v>
      </c>
      <c r="V30" s="47">
        <v>239.63</v>
      </c>
      <c r="W30" s="47">
        <v>100</v>
      </c>
      <c r="X30" s="47">
        <v>98.2</v>
      </c>
      <c r="Y30" s="47">
        <v>-1.0496399999999999</v>
      </c>
      <c r="Z30" s="47">
        <v>7.2760400000000001</v>
      </c>
      <c r="AA30" s="47">
        <v>22.845600000000001</v>
      </c>
      <c r="AB30" s="47">
        <v>2.5518300000000003E-4</v>
      </c>
      <c r="AC30" s="47">
        <v>5484.07</v>
      </c>
      <c r="AD30" s="47">
        <v>251.85</v>
      </c>
      <c r="AE30" s="47">
        <v>98.8</v>
      </c>
      <c r="AF30" s="47">
        <v>45.8</v>
      </c>
      <c r="AG30" s="47">
        <v>-0.22216</v>
      </c>
      <c r="AH30" s="47">
        <v>1.47207</v>
      </c>
      <c r="AI30" s="47">
        <v>25.838699999999999</v>
      </c>
      <c r="AJ30" s="47">
        <v>1.1064E-4</v>
      </c>
      <c r="AK30" s="47">
        <v>4110.41</v>
      </c>
      <c r="AL30" s="47">
        <v>262.14499999999998</v>
      </c>
      <c r="AM30" s="47">
        <v>93.5</v>
      </c>
      <c r="AN30" s="47">
        <v>50.8</v>
      </c>
      <c r="AO30" s="47">
        <v>-9.9011699999999994E-2</v>
      </c>
      <c r="AP30" s="47">
        <v>-6.6303699999999993E-2</v>
      </c>
      <c r="AQ30" s="47">
        <v>25.393899999999999</v>
      </c>
      <c r="AR30" s="2">
        <v>5.5507799999999997E-5</v>
      </c>
      <c r="AS30" s="47">
        <v>2912.2</v>
      </c>
      <c r="AT30" s="47">
        <v>268.02600000000001</v>
      </c>
      <c r="AU30" s="47">
        <v>95.3</v>
      </c>
      <c r="AV30" s="47">
        <v>80.5</v>
      </c>
      <c r="AW30" s="47">
        <v>0.39890199999999998</v>
      </c>
      <c r="AX30" s="47">
        <v>-1.8132999999999999</v>
      </c>
      <c r="AY30" s="47">
        <v>24.309899999999999</v>
      </c>
      <c r="AZ30" s="47">
        <v>1.6927700000000001E-4</v>
      </c>
      <c r="BA30" s="47">
        <v>1351.69</v>
      </c>
      <c r="BB30" s="47">
        <v>279.82</v>
      </c>
      <c r="BC30" s="47">
        <v>83.4</v>
      </c>
      <c r="BD30" s="47">
        <v>5</v>
      </c>
      <c r="BE30" s="47">
        <v>0.228773</v>
      </c>
      <c r="BF30" s="47">
        <v>-6.3832700000000004</v>
      </c>
      <c r="BG30" s="47">
        <v>24.0002</v>
      </c>
      <c r="BH30" s="47">
        <v>1.4511600000000001E-4</v>
      </c>
      <c r="BI30" s="47">
        <v>651.06799999999998</v>
      </c>
      <c r="BJ30" s="47">
        <v>283.93400000000003</v>
      </c>
      <c r="BK30" s="47">
        <v>91.3</v>
      </c>
      <c r="BL30" s="47">
        <v>5</v>
      </c>
      <c r="BM30" s="47">
        <v>0.135794</v>
      </c>
      <c r="BN30" s="47">
        <v>-11.231999999999999</v>
      </c>
      <c r="BO30" s="47">
        <v>23.418399999999998</v>
      </c>
      <c r="BP30" s="47">
        <v>1.7347400000000001E-4</v>
      </c>
      <c r="BQ30" s="47">
        <v>427.70699999999999</v>
      </c>
      <c r="BR30" s="47">
        <v>285.63900000000001</v>
      </c>
      <c r="BS30" s="47">
        <v>87.1</v>
      </c>
      <c r="BT30" s="47">
        <v>5</v>
      </c>
      <c r="BU30" s="47">
        <v>0.174044</v>
      </c>
      <c r="BV30" s="47">
        <v>-11.8903</v>
      </c>
      <c r="BW30" s="47">
        <v>21.985600000000002</v>
      </c>
      <c r="BX30" s="47">
        <v>2.0947899999999999E-4</v>
      </c>
      <c r="BY30" s="47">
        <v>3</v>
      </c>
      <c r="BZ30" s="47">
        <v>208.684</v>
      </c>
      <c r="CA30" s="47">
        <v>287.54300000000001</v>
      </c>
      <c r="CB30" s="47">
        <v>80.7</v>
      </c>
      <c r="CC30" s="47">
        <v>5</v>
      </c>
      <c r="CD30" s="47">
        <v>0.274669</v>
      </c>
      <c r="CE30" s="47">
        <v>-11.3887</v>
      </c>
      <c r="CF30" s="47">
        <v>19.591200000000001</v>
      </c>
      <c r="CG30" s="47">
        <v>2.40342E-4</v>
      </c>
      <c r="CH30" s="47">
        <v>289.18200000000002</v>
      </c>
      <c r="CI30" s="47">
        <v>77.599999999999994</v>
      </c>
      <c r="CJ30" s="47">
        <v>0</v>
      </c>
      <c r="CK30" s="47">
        <v>0.24915699999999999</v>
      </c>
      <c r="CL30" s="47">
        <v>-7.6047700000000003</v>
      </c>
      <c r="CM30" s="47">
        <v>12.511699999999999</v>
      </c>
      <c r="CN30" s="47">
        <v>2.1366199999999999E-4</v>
      </c>
      <c r="CO30" s="47">
        <v>-6.1185299999999998</v>
      </c>
      <c r="CP30" s="47">
        <v>55.5794</v>
      </c>
      <c r="CQ30" s="47">
        <v>288.25299999999999</v>
      </c>
      <c r="CR30" s="47">
        <v>0</v>
      </c>
      <c r="CS30" s="47">
        <v>122.414</v>
      </c>
      <c r="CT30" s="47">
        <v>288.65499999999997</v>
      </c>
      <c r="CU30" s="47">
        <v>284.97500000000002</v>
      </c>
      <c r="CV30" s="47">
        <v>78.7</v>
      </c>
      <c r="CW30" s="47">
        <v>-7.8029700000000002</v>
      </c>
      <c r="CX30" s="47">
        <v>12.2921</v>
      </c>
      <c r="CY30" s="47">
        <v>-1.0000100000000001</v>
      </c>
      <c r="CZ30" s="47">
        <v>1.5704E-4</v>
      </c>
      <c r="DA30" s="47">
        <v>1.6799999999999999E-4</v>
      </c>
      <c r="DB30" s="47">
        <v>1.0288E-4</v>
      </c>
      <c r="DC30" s="47">
        <v>1.036E-4</v>
      </c>
      <c r="DD30" s="47">
        <v>1.125</v>
      </c>
      <c r="DE30" s="47">
        <v>1.625</v>
      </c>
      <c r="DF30" s="47">
        <v>1.125</v>
      </c>
      <c r="DG30" s="47">
        <v>1.5625</v>
      </c>
      <c r="DH30" s="47">
        <v>0</v>
      </c>
      <c r="DI30" s="47">
        <v>0</v>
      </c>
      <c r="DJ30" s="47">
        <v>0</v>
      </c>
      <c r="DK30" s="47">
        <v>1</v>
      </c>
      <c r="DL30" s="47">
        <v>0</v>
      </c>
      <c r="DM30" s="47">
        <v>0</v>
      </c>
      <c r="DN30" s="47">
        <v>0</v>
      </c>
      <c r="DO30" s="47">
        <v>1</v>
      </c>
      <c r="DP30" s="47">
        <v>10800</v>
      </c>
      <c r="DQ30" s="47">
        <v>-1.8332299999999999</v>
      </c>
      <c r="DR30" s="47">
        <v>400</v>
      </c>
      <c r="DS30" s="47">
        <v>-4.0380900000000004</v>
      </c>
      <c r="DT30" s="47">
        <v>85</v>
      </c>
      <c r="DU30" s="47">
        <v>60.8</v>
      </c>
      <c r="DV30" s="47">
        <v>100</v>
      </c>
      <c r="DW30" s="47">
        <v>99.8</v>
      </c>
      <c r="DX30" s="47">
        <v>100</v>
      </c>
      <c r="DY30" s="47">
        <v>33.299999999999997</v>
      </c>
      <c r="DZ30" s="47">
        <v>157.029</v>
      </c>
      <c r="EA30" s="47">
        <v>2207.6799999999998</v>
      </c>
      <c r="EB30" s="47">
        <v>84.1</v>
      </c>
      <c r="EC30" s="47">
        <v>0</v>
      </c>
      <c r="ED30" s="47">
        <v>30</v>
      </c>
    </row>
    <row r="31" spans="1:134" x14ac:dyDescent="0.3">
      <c r="A31" s="10">
        <v>45297.75</v>
      </c>
      <c r="B31" s="47">
        <v>99678.1</v>
      </c>
      <c r="C31" s="47">
        <v>19650.599999999999</v>
      </c>
      <c r="D31" s="47">
        <v>13.1052</v>
      </c>
      <c r="E31" s="47">
        <v>11639.4</v>
      </c>
      <c r="F31" s="47">
        <v>223.48500000000001</v>
      </c>
      <c r="G31" s="47">
        <v>2.8</v>
      </c>
      <c r="H31" s="47">
        <v>0</v>
      </c>
      <c r="I31" s="47">
        <v>3.6099600000000003E-2</v>
      </c>
      <c r="J31" s="47">
        <v>15.3809</v>
      </c>
      <c r="K31" s="47">
        <v>15.4315</v>
      </c>
      <c r="L31" s="47">
        <v>1.3747E-4</v>
      </c>
      <c r="M31" s="47">
        <v>8975.1</v>
      </c>
      <c r="N31" s="47">
        <v>225.31100000000001</v>
      </c>
      <c r="O31" s="47">
        <v>19.100000000000001</v>
      </c>
      <c r="P31" s="47">
        <v>0.6</v>
      </c>
      <c r="Q31" s="47">
        <v>-0.30748799999999998</v>
      </c>
      <c r="R31" s="47">
        <v>-3.3318400000000001</v>
      </c>
      <c r="S31" s="47">
        <v>20.1265</v>
      </c>
      <c r="T31" s="47">
        <v>2.6917199999999998E-4</v>
      </c>
      <c r="U31" s="47">
        <v>7034.78</v>
      </c>
      <c r="V31" s="47">
        <v>237.864</v>
      </c>
      <c r="W31" s="47">
        <v>100</v>
      </c>
      <c r="X31" s="47">
        <v>100</v>
      </c>
      <c r="Y31" s="47">
        <v>-0.32589800000000002</v>
      </c>
      <c r="Z31" s="47">
        <v>-4.3987800000000004</v>
      </c>
      <c r="AA31" s="47">
        <v>16.5303</v>
      </c>
      <c r="AB31" s="2">
        <v>-3.7574499999999997E-5</v>
      </c>
      <c r="AC31" s="47">
        <v>5439.12</v>
      </c>
      <c r="AD31" s="47">
        <v>250.71299999999999</v>
      </c>
      <c r="AE31" s="47">
        <v>100</v>
      </c>
      <c r="AF31" s="47">
        <v>93.3</v>
      </c>
      <c r="AG31" s="47">
        <v>-0.60746299999999998</v>
      </c>
      <c r="AH31" s="47">
        <v>-2.23353</v>
      </c>
      <c r="AI31" s="47">
        <v>24.5779</v>
      </c>
      <c r="AJ31" s="2">
        <v>3.6107199999999999E-5</v>
      </c>
      <c r="AK31" s="47">
        <v>4072.93</v>
      </c>
      <c r="AL31" s="47">
        <v>260.77300000000002</v>
      </c>
      <c r="AM31" s="47">
        <v>96.7</v>
      </c>
      <c r="AN31" s="47">
        <v>99.9</v>
      </c>
      <c r="AO31" s="47">
        <v>-0.94389299999999998</v>
      </c>
      <c r="AP31" s="47">
        <v>-4.76973</v>
      </c>
      <c r="AQ31" s="47">
        <v>24.656500000000001</v>
      </c>
      <c r="AR31" s="47">
        <v>2.6416500000000002E-4</v>
      </c>
      <c r="AS31" s="47">
        <v>2877.03</v>
      </c>
      <c r="AT31" s="47">
        <v>268.20400000000001</v>
      </c>
      <c r="AU31" s="47">
        <v>95.6</v>
      </c>
      <c r="AV31" s="47">
        <v>88.4</v>
      </c>
      <c r="AW31" s="47">
        <v>0.285244</v>
      </c>
      <c r="AX31" s="47">
        <v>-6.4303999999999997</v>
      </c>
      <c r="AY31" s="47">
        <v>21.867999999999999</v>
      </c>
      <c r="AZ31" s="47">
        <v>1.5806800000000001E-4</v>
      </c>
      <c r="BA31" s="47">
        <v>1323.39</v>
      </c>
      <c r="BB31" s="47">
        <v>277.88400000000001</v>
      </c>
      <c r="BC31" s="47">
        <v>91.3</v>
      </c>
      <c r="BD31" s="47">
        <v>5</v>
      </c>
      <c r="BE31" s="47">
        <v>1.12866</v>
      </c>
      <c r="BF31" s="47">
        <v>-0.96464399999999995</v>
      </c>
      <c r="BG31" s="47">
        <v>17.071100000000001</v>
      </c>
      <c r="BH31" s="47">
        <v>1.6425000000000001E-4</v>
      </c>
      <c r="BI31" s="47">
        <v>626.29899999999998</v>
      </c>
      <c r="BJ31" s="47">
        <v>282.75200000000001</v>
      </c>
      <c r="BK31" s="47">
        <v>85.2</v>
      </c>
      <c r="BL31" s="47">
        <v>5</v>
      </c>
      <c r="BM31" s="47">
        <v>0.72250800000000004</v>
      </c>
      <c r="BN31" s="47">
        <v>3.84518</v>
      </c>
      <c r="BO31" s="47">
        <v>14.9369</v>
      </c>
      <c r="BP31" s="47">
        <v>2.4517199999999999E-4</v>
      </c>
      <c r="BQ31" s="47">
        <v>404.077</v>
      </c>
      <c r="BR31" s="47">
        <v>284.15499999999997</v>
      </c>
      <c r="BS31" s="47">
        <v>88.8</v>
      </c>
      <c r="BT31" s="47">
        <v>5</v>
      </c>
      <c r="BU31" s="47">
        <v>0.58463600000000004</v>
      </c>
      <c r="BV31" s="47">
        <v>3.4378299999999999</v>
      </c>
      <c r="BW31" s="47">
        <v>14.6995</v>
      </c>
      <c r="BX31" s="47">
        <v>2.7542499999999999E-4</v>
      </c>
      <c r="BY31" s="47">
        <v>3</v>
      </c>
      <c r="BZ31" s="47">
        <v>186.29599999999999</v>
      </c>
      <c r="CA31" s="47">
        <v>286.00599999999997</v>
      </c>
      <c r="CB31" s="47">
        <v>83.4</v>
      </c>
      <c r="CC31" s="47">
        <v>5</v>
      </c>
      <c r="CD31" s="47">
        <v>0.44855899999999999</v>
      </c>
      <c r="CE31" s="47">
        <v>2.4716</v>
      </c>
      <c r="CF31" s="47">
        <v>13.1191</v>
      </c>
      <c r="CG31" s="47">
        <v>2.7783300000000001E-4</v>
      </c>
      <c r="CH31" s="47">
        <v>287.45499999999998</v>
      </c>
      <c r="CI31" s="47">
        <v>81.900000000000006</v>
      </c>
      <c r="CJ31" s="47">
        <v>0</v>
      </c>
      <c r="CK31" s="47">
        <v>0.26655899999999999</v>
      </c>
      <c r="CL31" s="47">
        <v>1.28277</v>
      </c>
      <c r="CM31" s="47">
        <v>8.6807800000000004</v>
      </c>
      <c r="CN31" s="47">
        <v>2.59034E-4</v>
      </c>
      <c r="CO31" s="47">
        <v>-27.165900000000001</v>
      </c>
      <c r="CP31" s="47">
        <v>55.5794</v>
      </c>
      <c r="CQ31" s="47">
        <v>286.21899999999999</v>
      </c>
      <c r="CR31" s="47">
        <v>0</v>
      </c>
      <c r="CS31" s="47">
        <v>67.689700000000002</v>
      </c>
      <c r="CT31" s="47">
        <v>286.81099999999998</v>
      </c>
      <c r="CU31" s="47">
        <v>283.98</v>
      </c>
      <c r="CV31" s="47">
        <v>83</v>
      </c>
      <c r="CW31" s="47">
        <v>1.1648400000000001</v>
      </c>
      <c r="CX31" s="47">
        <v>8.8234100000000009</v>
      </c>
      <c r="CY31" s="2">
        <v>-6.1035199999999998E-6</v>
      </c>
      <c r="CZ31" s="47">
        <v>1.3711999999999999E-4</v>
      </c>
      <c r="DA31" s="47">
        <v>1.972E-4</v>
      </c>
      <c r="DB31" s="47">
        <v>2.9604000000000002E-4</v>
      </c>
      <c r="DC31" s="47">
        <v>3.0160000000000001E-4</v>
      </c>
      <c r="DD31" s="47">
        <v>6.5</v>
      </c>
      <c r="DE31" s="47">
        <v>7</v>
      </c>
      <c r="DF31" s="47">
        <v>6.375</v>
      </c>
      <c r="DG31" s="47">
        <v>6.875</v>
      </c>
      <c r="DH31" s="47">
        <v>0</v>
      </c>
      <c r="DI31" s="47">
        <v>0</v>
      </c>
      <c r="DJ31" s="47">
        <v>0</v>
      </c>
      <c r="DK31" s="47">
        <v>1</v>
      </c>
      <c r="DL31" s="47">
        <v>0</v>
      </c>
      <c r="DM31" s="47">
        <v>0</v>
      </c>
      <c r="DN31" s="47">
        <v>0</v>
      </c>
      <c r="DO31" s="47">
        <v>1</v>
      </c>
      <c r="DP31" s="47">
        <v>12600</v>
      </c>
      <c r="DQ31" s="47">
        <v>-0.88046400000000002</v>
      </c>
      <c r="DR31" s="47">
        <v>225</v>
      </c>
      <c r="DS31" s="47">
        <v>-4.1055700000000002</v>
      </c>
      <c r="DT31" s="47">
        <v>99.7</v>
      </c>
      <c r="DU31" s="47">
        <v>70.599999999999994</v>
      </c>
      <c r="DV31" s="47">
        <v>100</v>
      </c>
      <c r="DW31" s="47">
        <v>99.9</v>
      </c>
      <c r="DX31" s="47">
        <v>100</v>
      </c>
      <c r="DY31" s="47">
        <v>66.7</v>
      </c>
      <c r="DZ31" s="47">
        <v>117.449</v>
      </c>
      <c r="EA31" s="47">
        <v>1980.16</v>
      </c>
      <c r="EB31" s="47">
        <v>96.5</v>
      </c>
      <c r="EC31" s="47">
        <v>0</v>
      </c>
      <c r="ED31" s="47">
        <v>31</v>
      </c>
    </row>
    <row r="32" spans="1:134" x14ac:dyDescent="0.3">
      <c r="A32" s="10">
        <v>45297.875</v>
      </c>
      <c r="B32" s="47">
        <v>99473.2</v>
      </c>
      <c r="C32" s="47">
        <v>24135.3</v>
      </c>
      <c r="D32" s="47">
        <v>14.2135</v>
      </c>
      <c r="E32" s="47">
        <v>11613.3</v>
      </c>
      <c r="F32" s="47">
        <v>224.78700000000001</v>
      </c>
      <c r="G32" s="47">
        <v>2.4</v>
      </c>
      <c r="H32" s="47">
        <v>0</v>
      </c>
      <c r="I32" s="47">
        <v>-4.6928699999999997E-2</v>
      </c>
      <c r="J32" s="47">
        <v>12.951499999999999</v>
      </c>
      <c r="K32" s="47">
        <v>9.0777199999999993</v>
      </c>
      <c r="L32" s="47">
        <v>1.3207400000000001E-4</v>
      </c>
      <c r="M32" s="47">
        <v>8923.69</v>
      </c>
      <c r="N32" s="47">
        <v>228.339</v>
      </c>
      <c r="O32" s="47">
        <v>5.0999999999999996</v>
      </c>
      <c r="P32" s="47">
        <v>0</v>
      </c>
      <c r="Q32" s="47">
        <v>-0.17221500000000001</v>
      </c>
      <c r="R32" s="47">
        <v>-3.7004100000000002</v>
      </c>
      <c r="S32" s="47">
        <v>13.274800000000001</v>
      </c>
      <c r="T32" s="47">
        <v>2.8236100000000002E-4</v>
      </c>
      <c r="U32" s="47">
        <v>6971.45</v>
      </c>
      <c r="V32" s="47">
        <v>236.267</v>
      </c>
      <c r="W32" s="47">
        <v>93.6</v>
      </c>
      <c r="X32" s="47">
        <v>25.4</v>
      </c>
      <c r="Y32" s="47">
        <v>0.98568999999999996</v>
      </c>
      <c r="Z32" s="47">
        <v>-19.093599999999999</v>
      </c>
      <c r="AA32" s="47">
        <v>15.468500000000001</v>
      </c>
      <c r="AB32" s="47">
        <v>5.1627599999999997E-4</v>
      </c>
      <c r="AC32" s="47">
        <v>5387.78</v>
      </c>
      <c r="AD32" s="47">
        <v>248.959</v>
      </c>
      <c r="AE32" s="47">
        <v>67.3</v>
      </c>
      <c r="AF32" s="47">
        <v>0.1</v>
      </c>
      <c r="AG32" s="47">
        <v>1.1479699999999999</v>
      </c>
      <c r="AH32" s="47">
        <v>-15.9918</v>
      </c>
      <c r="AI32" s="47">
        <v>16.777100000000001</v>
      </c>
      <c r="AJ32" s="47">
        <v>6.2765300000000004E-4</v>
      </c>
      <c r="AK32" s="47">
        <v>4032.22</v>
      </c>
      <c r="AL32" s="47">
        <v>257.59800000000001</v>
      </c>
      <c r="AM32" s="47">
        <v>71.900000000000006</v>
      </c>
      <c r="AN32" s="47">
        <v>14.7</v>
      </c>
      <c r="AO32" s="47">
        <v>-0.88942200000000005</v>
      </c>
      <c r="AP32" s="47">
        <v>-5.5242399999999998</v>
      </c>
      <c r="AQ32" s="47">
        <v>10.033200000000001</v>
      </c>
      <c r="AR32" s="47">
        <v>2.9895799999999999E-4</v>
      </c>
      <c r="AS32" s="47">
        <v>2850.46</v>
      </c>
      <c r="AT32" s="47">
        <v>266.548</v>
      </c>
      <c r="AU32" s="47">
        <v>43.4</v>
      </c>
      <c r="AV32" s="47">
        <v>0</v>
      </c>
      <c r="AW32" s="47">
        <v>-0.40038899999999999</v>
      </c>
      <c r="AX32" s="47">
        <v>1.48668</v>
      </c>
      <c r="AY32" s="47">
        <v>14.5276</v>
      </c>
      <c r="AZ32" s="2">
        <v>9.7146799999999996E-5</v>
      </c>
      <c r="BA32" s="47">
        <v>1300.02</v>
      </c>
      <c r="BB32" s="47">
        <v>277.68799999999999</v>
      </c>
      <c r="BC32" s="47">
        <v>54.2</v>
      </c>
      <c r="BD32" s="47">
        <v>0</v>
      </c>
      <c r="BE32" s="47">
        <v>0.33694600000000002</v>
      </c>
      <c r="BF32" s="47">
        <v>0.81383799999999995</v>
      </c>
      <c r="BG32" s="47">
        <v>18.7088</v>
      </c>
      <c r="BH32" s="47">
        <v>2.07543E-4</v>
      </c>
      <c r="BI32" s="47">
        <v>606.78800000000001</v>
      </c>
      <c r="BJ32" s="47">
        <v>281.33300000000003</v>
      </c>
      <c r="BK32" s="47">
        <v>89.5</v>
      </c>
      <c r="BL32" s="47">
        <v>0</v>
      </c>
      <c r="BM32" s="47">
        <v>0.49387500000000001</v>
      </c>
      <c r="BN32" s="47">
        <v>2.6625899999999998</v>
      </c>
      <c r="BO32" s="47">
        <v>17.079999999999998</v>
      </c>
      <c r="BP32" s="2">
        <v>9.8513799999999999E-5</v>
      </c>
      <c r="BQ32" s="47">
        <v>385.49700000000001</v>
      </c>
      <c r="BR32" s="47">
        <v>283.39400000000001</v>
      </c>
      <c r="BS32" s="47">
        <v>82.3</v>
      </c>
      <c r="BT32" s="47">
        <v>0</v>
      </c>
      <c r="BU32" s="47">
        <v>0.45052399999999998</v>
      </c>
      <c r="BV32" s="47">
        <v>2.2298900000000001</v>
      </c>
      <c r="BW32" s="47">
        <v>15.628299999999999</v>
      </c>
      <c r="BX32" s="47">
        <v>1.0966199999999999E-4</v>
      </c>
      <c r="BY32" s="47">
        <v>3</v>
      </c>
      <c r="BZ32" s="47">
        <v>168.375</v>
      </c>
      <c r="CA32" s="47">
        <v>285.33699999999999</v>
      </c>
      <c r="CB32" s="47">
        <v>76</v>
      </c>
      <c r="CC32" s="47">
        <v>0</v>
      </c>
      <c r="CD32" s="47">
        <v>0.38852399999999998</v>
      </c>
      <c r="CE32" s="47">
        <v>1.6541999999999999</v>
      </c>
      <c r="CF32" s="47">
        <v>13.144600000000001</v>
      </c>
      <c r="CG32" s="47">
        <v>1.4013200000000001E-4</v>
      </c>
      <c r="CH32" s="47">
        <v>286.67500000000001</v>
      </c>
      <c r="CI32" s="47">
        <v>75.599999999999994</v>
      </c>
      <c r="CJ32" s="47">
        <v>0</v>
      </c>
      <c r="CK32" s="47">
        <v>0.26252399999999998</v>
      </c>
      <c r="CL32" s="47">
        <v>0.98138899999999996</v>
      </c>
      <c r="CM32" s="47">
        <v>8.8246099999999998</v>
      </c>
      <c r="CN32" s="47">
        <v>1.72072E-4</v>
      </c>
      <c r="CO32" s="47">
        <v>-44.371299999999998</v>
      </c>
      <c r="CP32" s="47">
        <v>55.5794</v>
      </c>
      <c r="CQ32" s="47">
        <v>284.63299999999998</v>
      </c>
      <c r="CR32" s="47">
        <v>0</v>
      </c>
      <c r="CS32" s="47">
        <v>73.902000000000001</v>
      </c>
      <c r="CT32" s="47">
        <v>285.774</v>
      </c>
      <c r="CU32" s="47">
        <v>281.97699999999998</v>
      </c>
      <c r="CV32" s="47">
        <v>77.7</v>
      </c>
      <c r="CW32" s="47">
        <v>0.86655599999999999</v>
      </c>
      <c r="CX32" s="47">
        <v>8.6689699999999998</v>
      </c>
      <c r="CY32" s="47">
        <v>-50</v>
      </c>
      <c r="CZ32" s="47">
        <v>0</v>
      </c>
      <c r="DA32" s="47">
        <v>0</v>
      </c>
      <c r="DB32" s="2">
        <v>6.1959999999999996E-5</v>
      </c>
      <c r="DC32" s="2">
        <v>7.8399999999999995E-5</v>
      </c>
      <c r="DD32" s="47">
        <v>0.875</v>
      </c>
      <c r="DE32" s="47">
        <v>7.8125</v>
      </c>
      <c r="DF32" s="47">
        <v>0.6875</v>
      </c>
      <c r="DG32" s="47">
        <v>7.5625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0</v>
      </c>
      <c r="DN32" s="47">
        <v>0</v>
      </c>
      <c r="DO32" s="47">
        <v>1</v>
      </c>
      <c r="DP32" s="47">
        <v>0</v>
      </c>
      <c r="DQ32" s="47">
        <v>-0.28691699999999998</v>
      </c>
      <c r="DR32" s="47">
        <v>162</v>
      </c>
      <c r="DS32" s="47">
        <v>-4.5793499999999998</v>
      </c>
      <c r="DT32" s="47">
        <v>0.9</v>
      </c>
      <c r="DU32" s="47">
        <v>37.9</v>
      </c>
      <c r="DV32" s="47">
        <v>36.200000000000003</v>
      </c>
      <c r="DW32" s="47">
        <v>99.8</v>
      </c>
      <c r="DX32" s="47">
        <v>0</v>
      </c>
      <c r="DY32" s="47">
        <v>92.2</v>
      </c>
      <c r="DZ32" s="47">
        <v>-31.384</v>
      </c>
      <c r="EA32" s="47">
        <v>2005.92</v>
      </c>
      <c r="EB32" s="47">
        <v>42.7</v>
      </c>
      <c r="EC32" s="47">
        <v>0</v>
      </c>
      <c r="ED32" s="47">
        <v>32</v>
      </c>
    </row>
    <row r="33" spans="1:134" x14ac:dyDescent="0.3">
      <c r="A33" s="10">
        <v>45298</v>
      </c>
      <c r="B33" s="47">
        <v>99396.9</v>
      </c>
      <c r="C33" s="47">
        <v>13063.6</v>
      </c>
      <c r="D33" s="47">
        <v>7.4001999999999999</v>
      </c>
      <c r="E33" s="47">
        <v>11597.4</v>
      </c>
      <c r="F33" s="47">
        <v>225.029</v>
      </c>
      <c r="G33" s="47">
        <v>2.2999999999999998</v>
      </c>
      <c r="H33" s="47">
        <v>0</v>
      </c>
      <c r="I33" s="47">
        <v>0.12552099999999999</v>
      </c>
      <c r="J33" s="47">
        <v>15.8432</v>
      </c>
      <c r="K33" s="47">
        <v>8.6467500000000008</v>
      </c>
      <c r="L33" s="47">
        <v>1.6360800000000001E-4</v>
      </c>
      <c r="M33" s="47">
        <v>8902.67</v>
      </c>
      <c r="N33" s="47">
        <v>229.38399999999999</v>
      </c>
      <c r="O33" s="47">
        <v>4.7</v>
      </c>
      <c r="P33" s="47">
        <v>0</v>
      </c>
      <c r="Q33" s="47">
        <v>-0.356709</v>
      </c>
      <c r="R33" s="47">
        <v>6.0362400000000003</v>
      </c>
      <c r="S33" s="47">
        <v>7.7772100000000002</v>
      </c>
      <c r="T33" s="47">
        <v>2.7182699999999998E-4</v>
      </c>
      <c r="U33" s="47">
        <v>6952.85</v>
      </c>
      <c r="V33" s="47">
        <v>235.47</v>
      </c>
      <c r="W33" s="47">
        <v>83.7</v>
      </c>
      <c r="X33" s="47">
        <v>14.7</v>
      </c>
      <c r="Y33" s="47">
        <v>0.67359599999999997</v>
      </c>
      <c r="Z33" s="47">
        <v>-5.5565600000000002</v>
      </c>
      <c r="AA33" s="47">
        <v>13.717599999999999</v>
      </c>
      <c r="AB33" s="47">
        <v>2.2369800000000001E-4</v>
      </c>
      <c r="AC33" s="47">
        <v>5371.15</v>
      </c>
      <c r="AD33" s="47">
        <v>248.691</v>
      </c>
      <c r="AE33" s="47">
        <v>72.400000000000006</v>
      </c>
      <c r="AF33" s="47">
        <v>6.3</v>
      </c>
      <c r="AG33" s="47">
        <v>0.20365800000000001</v>
      </c>
      <c r="AH33" s="47">
        <v>0.330708</v>
      </c>
      <c r="AI33" s="47">
        <v>12.7713</v>
      </c>
      <c r="AJ33" s="2">
        <v>9.1042400000000001E-5</v>
      </c>
      <c r="AK33" s="47">
        <v>4016.15</v>
      </c>
      <c r="AL33" s="47">
        <v>258.863</v>
      </c>
      <c r="AM33" s="47">
        <v>66</v>
      </c>
      <c r="AN33" s="47">
        <v>2.7</v>
      </c>
      <c r="AO33" s="47">
        <v>0.168016</v>
      </c>
      <c r="AP33" s="47">
        <v>-1.02532</v>
      </c>
      <c r="AQ33" s="47">
        <v>8.2141000000000002</v>
      </c>
      <c r="AR33" s="47">
        <v>1.7785899999999999E-4</v>
      </c>
      <c r="AS33" s="47">
        <v>2830.92</v>
      </c>
      <c r="AT33" s="47">
        <v>265.98599999999999</v>
      </c>
      <c r="AU33" s="47">
        <v>76.3</v>
      </c>
      <c r="AV33" s="47">
        <v>20.7</v>
      </c>
      <c r="AW33" s="47">
        <v>-0.20815400000000001</v>
      </c>
      <c r="AX33" s="47">
        <v>-0.54038600000000003</v>
      </c>
      <c r="AY33" s="47">
        <v>1.9618500000000001</v>
      </c>
      <c r="AZ33" s="47">
        <v>2.59182E-4</v>
      </c>
      <c r="BA33" s="47">
        <v>1288.8699999999999</v>
      </c>
      <c r="BB33" s="47">
        <v>275.72199999999998</v>
      </c>
      <c r="BC33" s="47">
        <v>83.3</v>
      </c>
      <c r="BD33" s="47">
        <v>5.4</v>
      </c>
      <c r="BE33" s="47">
        <v>-0.107181</v>
      </c>
      <c r="BF33" s="47">
        <v>-1.8413999999999999</v>
      </c>
      <c r="BG33" s="47">
        <v>5.1335300000000004</v>
      </c>
      <c r="BH33" s="47">
        <v>1.48276E-4</v>
      </c>
      <c r="BI33" s="47">
        <v>597.94600000000003</v>
      </c>
      <c r="BJ33" s="47">
        <v>280.91300000000001</v>
      </c>
      <c r="BK33" s="47">
        <v>81.8</v>
      </c>
      <c r="BL33" s="47">
        <v>3.7</v>
      </c>
      <c r="BM33" s="47">
        <v>0.34987800000000002</v>
      </c>
      <c r="BN33" s="47">
        <v>-2.5988699999999998</v>
      </c>
      <c r="BO33" s="47">
        <v>6.7589199999999998</v>
      </c>
      <c r="BP33" s="2">
        <v>4.7257199999999999E-5</v>
      </c>
      <c r="BQ33" s="47">
        <v>377.18200000000002</v>
      </c>
      <c r="BR33" s="47">
        <v>282.63799999999998</v>
      </c>
      <c r="BS33" s="47">
        <v>77.900000000000006</v>
      </c>
      <c r="BT33" s="47">
        <v>3.7</v>
      </c>
      <c r="BU33" s="47">
        <v>0.35314299999999998</v>
      </c>
      <c r="BV33" s="47">
        <v>-3.44658</v>
      </c>
      <c r="BW33" s="47">
        <v>6.9553200000000004</v>
      </c>
      <c r="BX33" s="2">
        <v>4.3170899999999997E-5</v>
      </c>
      <c r="BY33" s="47">
        <v>3</v>
      </c>
      <c r="BZ33" s="47">
        <v>160.893</v>
      </c>
      <c r="CA33" s="47">
        <v>283.99900000000002</v>
      </c>
      <c r="CB33" s="47">
        <v>77.8</v>
      </c>
      <c r="CC33" s="47">
        <v>3.6</v>
      </c>
      <c r="CD33" s="47">
        <v>0.206624</v>
      </c>
      <c r="CE33" s="47">
        <v>-4.5973699999999997</v>
      </c>
      <c r="CF33" s="47">
        <v>5.5411900000000003</v>
      </c>
      <c r="CG33" s="47">
        <v>1.2323600000000001E-4</v>
      </c>
      <c r="CH33" s="47">
        <v>284.72000000000003</v>
      </c>
      <c r="CI33" s="47">
        <v>81.5</v>
      </c>
      <c r="CJ33" s="47">
        <v>0</v>
      </c>
      <c r="CK33" s="47">
        <v>5.3623999999999998E-2</v>
      </c>
      <c r="CL33" s="47">
        <v>-3.1438100000000002</v>
      </c>
      <c r="CM33" s="47">
        <v>2.9498000000000002</v>
      </c>
      <c r="CN33" s="47">
        <v>1.63416E-4</v>
      </c>
      <c r="CO33" s="47">
        <v>-50.468499999999999</v>
      </c>
      <c r="CP33" s="47">
        <v>55.5794</v>
      </c>
      <c r="CQ33" s="47">
        <v>282.678</v>
      </c>
      <c r="CR33" s="47">
        <v>0</v>
      </c>
      <c r="CS33" s="47">
        <v>24.335599999999999</v>
      </c>
      <c r="CT33" s="47">
        <v>283.84800000000001</v>
      </c>
      <c r="CU33" s="47">
        <v>281.07400000000001</v>
      </c>
      <c r="CV33" s="47">
        <v>83</v>
      </c>
      <c r="CW33" s="47">
        <v>-3.3060499999999999</v>
      </c>
      <c r="CX33" s="47">
        <v>2.9522300000000001</v>
      </c>
      <c r="CY33" s="47">
        <v>-3.90001</v>
      </c>
      <c r="CZ33" s="2">
        <v>8.9920000000000006E-5</v>
      </c>
      <c r="DA33" s="47">
        <v>1.2960000000000001E-4</v>
      </c>
      <c r="DB33" s="2">
        <v>3.7039999999999998E-5</v>
      </c>
      <c r="DC33" s="2">
        <v>5.7800000000000002E-5</v>
      </c>
      <c r="DD33" s="47">
        <v>1.25</v>
      </c>
      <c r="DE33" s="47">
        <v>8.25</v>
      </c>
      <c r="DF33" s="47">
        <v>0.8125</v>
      </c>
      <c r="DG33" s="47">
        <v>7.6875</v>
      </c>
      <c r="DH33" s="47">
        <v>0</v>
      </c>
      <c r="DI33" s="47">
        <v>0</v>
      </c>
      <c r="DJ33" s="47">
        <v>0</v>
      </c>
      <c r="DK33" s="47">
        <v>1</v>
      </c>
      <c r="DL33" s="47">
        <v>0</v>
      </c>
      <c r="DM33" s="47">
        <v>0</v>
      </c>
      <c r="DN33" s="47">
        <v>0</v>
      </c>
      <c r="DO33" s="47">
        <v>1</v>
      </c>
      <c r="DP33" s="47">
        <v>0</v>
      </c>
      <c r="DQ33" s="47">
        <v>1.5658399999999999</v>
      </c>
      <c r="DR33" s="47">
        <v>31</v>
      </c>
      <c r="DS33" s="47">
        <v>-10.2667</v>
      </c>
      <c r="DT33" s="47">
        <v>24.9</v>
      </c>
      <c r="DU33" s="47">
        <v>19.5</v>
      </c>
      <c r="DV33" s="47">
        <v>38.6</v>
      </c>
      <c r="DW33" s="47">
        <v>87.4</v>
      </c>
      <c r="DX33" s="47">
        <v>0</v>
      </c>
      <c r="DY33" s="47">
        <v>47.5</v>
      </c>
      <c r="DZ33" s="47">
        <v>-0.51641800000000004</v>
      </c>
      <c r="EA33" s="47">
        <v>1693.76</v>
      </c>
      <c r="EB33" s="47">
        <v>81.3</v>
      </c>
      <c r="EC33" s="47">
        <v>0</v>
      </c>
      <c r="ED33" s="47">
        <v>33</v>
      </c>
    </row>
    <row r="34" spans="1:134" x14ac:dyDescent="0.3">
      <c r="A34" s="10">
        <v>45298.125</v>
      </c>
      <c r="B34" s="47">
        <v>99320.5</v>
      </c>
      <c r="C34" s="47">
        <v>24135.200000000001</v>
      </c>
      <c r="D34" s="47">
        <v>6.8025099999999998</v>
      </c>
      <c r="E34" s="47">
        <v>11592</v>
      </c>
      <c r="F34" s="47">
        <v>224.524</v>
      </c>
      <c r="G34" s="47">
        <v>2.6</v>
      </c>
      <c r="H34" s="47">
        <v>0</v>
      </c>
      <c r="I34" s="47">
        <v>-0.15059900000000001</v>
      </c>
      <c r="J34" s="47">
        <v>18.770700000000001</v>
      </c>
      <c r="K34" s="47">
        <v>6.3781999999999996</v>
      </c>
      <c r="L34" s="47">
        <v>1.6863199999999999E-4</v>
      </c>
      <c r="M34" s="47">
        <v>8905.9699999999993</v>
      </c>
      <c r="N34" s="47">
        <v>227.983</v>
      </c>
      <c r="O34" s="47">
        <v>10.1</v>
      </c>
      <c r="P34" s="47">
        <v>0</v>
      </c>
      <c r="Q34" s="47">
        <v>5.39199E-2</v>
      </c>
      <c r="R34" s="47">
        <v>14.888299999999999</v>
      </c>
      <c r="S34" s="47">
        <v>2.1815000000000002</v>
      </c>
      <c r="T34" s="47">
        <v>2.9341099999999999E-4</v>
      </c>
      <c r="U34" s="47">
        <v>6965.28</v>
      </c>
      <c r="V34" s="47">
        <v>236.119</v>
      </c>
      <c r="W34" s="47">
        <v>99.8</v>
      </c>
      <c r="X34" s="47">
        <v>77.900000000000006</v>
      </c>
      <c r="Y34" s="47">
        <v>0.43584000000000001</v>
      </c>
      <c r="Z34" s="47">
        <v>20.418800000000001</v>
      </c>
      <c r="AA34" s="47">
        <v>3.54176</v>
      </c>
      <c r="AB34" s="47">
        <v>2.9481599999999999E-4</v>
      </c>
      <c r="AC34" s="47">
        <v>5379.22</v>
      </c>
      <c r="AD34" s="47">
        <v>249.62</v>
      </c>
      <c r="AE34" s="47">
        <v>70.099999999999994</v>
      </c>
      <c r="AF34" s="47">
        <v>0.6</v>
      </c>
      <c r="AG34" s="47">
        <v>-5.6740199999999998E-2</v>
      </c>
      <c r="AH34" s="47">
        <v>18.134</v>
      </c>
      <c r="AI34" s="47">
        <v>0.360732</v>
      </c>
      <c r="AJ34" s="47">
        <v>2.6939599999999998E-4</v>
      </c>
      <c r="AK34" s="47">
        <v>4018</v>
      </c>
      <c r="AL34" s="47">
        <v>259.41199999999998</v>
      </c>
      <c r="AM34" s="47">
        <v>81.400000000000006</v>
      </c>
      <c r="AN34" s="47">
        <v>4</v>
      </c>
      <c r="AO34" s="47">
        <v>-0.16875799999999999</v>
      </c>
      <c r="AP34" s="47">
        <v>10.141999999999999</v>
      </c>
      <c r="AQ34" s="47">
        <v>-1.22827</v>
      </c>
      <c r="AR34" s="47">
        <v>1.2894E-4</v>
      </c>
      <c r="AS34" s="47">
        <v>2830.51</v>
      </c>
      <c r="AT34" s="47">
        <v>266.90899999999999</v>
      </c>
      <c r="AU34" s="47">
        <v>64.900000000000006</v>
      </c>
      <c r="AV34" s="47">
        <v>0.4</v>
      </c>
      <c r="AW34" s="47">
        <v>0.25368600000000002</v>
      </c>
      <c r="AX34" s="47">
        <v>2.9948700000000001</v>
      </c>
      <c r="AY34" s="47">
        <v>4.5402899999999997</v>
      </c>
      <c r="AZ34" s="47">
        <v>2.42723E-4</v>
      </c>
      <c r="BA34" s="47">
        <v>1282.53</v>
      </c>
      <c r="BB34" s="47">
        <v>276.44200000000001</v>
      </c>
      <c r="BC34" s="47">
        <v>77.8</v>
      </c>
      <c r="BD34" s="47">
        <v>0</v>
      </c>
      <c r="BE34" s="47">
        <v>0.2432</v>
      </c>
      <c r="BF34" s="47">
        <v>4.0720599999999996</v>
      </c>
      <c r="BG34" s="47">
        <v>7.3295599999999999</v>
      </c>
      <c r="BH34" s="47">
        <v>2.14E-4</v>
      </c>
      <c r="BI34" s="47">
        <v>590.91499999999996</v>
      </c>
      <c r="BJ34" s="47">
        <v>280.83300000000003</v>
      </c>
      <c r="BK34" s="47">
        <v>84.6</v>
      </c>
      <c r="BL34" s="47">
        <v>0</v>
      </c>
      <c r="BM34" s="47">
        <v>0.28193699999999999</v>
      </c>
      <c r="BN34" s="47">
        <v>5.7784500000000003</v>
      </c>
      <c r="BO34" s="47">
        <v>5.94665</v>
      </c>
      <c r="BP34" s="47">
        <v>3.1059700000000002E-4</v>
      </c>
      <c r="BQ34" s="47">
        <v>370.20100000000002</v>
      </c>
      <c r="BR34" s="47">
        <v>282.52</v>
      </c>
      <c r="BS34" s="47">
        <v>83.2</v>
      </c>
      <c r="BT34" s="47">
        <v>0</v>
      </c>
      <c r="BU34" s="47">
        <v>0.23909</v>
      </c>
      <c r="BV34" s="47">
        <v>5.9149900000000004</v>
      </c>
      <c r="BW34" s="47">
        <v>5.9291400000000003</v>
      </c>
      <c r="BX34" s="47">
        <v>3.3034399999999999E-4</v>
      </c>
      <c r="BY34" s="47">
        <v>3</v>
      </c>
      <c r="BZ34" s="47">
        <v>154.08600000000001</v>
      </c>
      <c r="CA34" s="47">
        <v>283.47399999999999</v>
      </c>
      <c r="CB34" s="47">
        <v>83.1</v>
      </c>
      <c r="CC34" s="47">
        <v>0</v>
      </c>
      <c r="CD34" s="47">
        <v>0.19079599999999999</v>
      </c>
      <c r="CE34" s="47">
        <v>3.1222099999999999</v>
      </c>
      <c r="CF34" s="47">
        <v>5.6085599999999998</v>
      </c>
      <c r="CG34" s="47">
        <v>3.3027600000000001E-4</v>
      </c>
      <c r="CH34" s="47">
        <v>283.98099999999999</v>
      </c>
      <c r="CI34" s="47">
        <v>86.2</v>
      </c>
      <c r="CJ34" s="47">
        <v>0</v>
      </c>
      <c r="CK34" s="47">
        <v>0.114796</v>
      </c>
      <c r="CL34" s="47">
        <v>0.85000699999999996</v>
      </c>
      <c r="CM34" s="47">
        <v>3.3788299999999998</v>
      </c>
      <c r="CN34" s="47">
        <v>2.8162499999999997E-4</v>
      </c>
      <c r="CO34" s="47">
        <v>-56.720199999999998</v>
      </c>
      <c r="CP34" s="47">
        <v>55.5794</v>
      </c>
      <c r="CQ34" s="47">
        <v>281.73500000000001</v>
      </c>
      <c r="CR34" s="47">
        <v>0</v>
      </c>
      <c r="CS34" s="47">
        <v>7.30891</v>
      </c>
      <c r="CT34" s="47">
        <v>282.88200000000001</v>
      </c>
      <c r="CU34" s="47">
        <v>281.06400000000002</v>
      </c>
      <c r="CV34" s="47">
        <v>88.4</v>
      </c>
      <c r="CW34" s="47">
        <v>0.76846400000000004</v>
      </c>
      <c r="CX34" s="47">
        <v>3.42672</v>
      </c>
      <c r="CY34" s="47">
        <v>-50</v>
      </c>
      <c r="CZ34" s="2">
        <v>2.7199999999999998E-6</v>
      </c>
      <c r="DA34" s="2">
        <v>2.3999999999999999E-6</v>
      </c>
      <c r="DB34" s="2">
        <v>2.1160000000000001E-5</v>
      </c>
      <c r="DC34" s="2">
        <v>6.2399999999999999E-5</v>
      </c>
      <c r="DD34" s="47">
        <v>0.6875</v>
      </c>
      <c r="DE34" s="47">
        <v>8.9375</v>
      </c>
      <c r="DF34" s="47">
        <v>0.25</v>
      </c>
      <c r="DG34" s="47">
        <v>7.875</v>
      </c>
      <c r="DH34" s="47">
        <v>0</v>
      </c>
      <c r="DI34" s="47">
        <v>0</v>
      </c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1</v>
      </c>
      <c r="DP34" s="47">
        <v>0</v>
      </c>
      <c r="DQ34" s="47">
        <v>3.0299900000000002</v>
      </c>
      <c r="DR34" s="47">
        <v>0</v>
      </c>
      <c r="DS34" s="47">
        <v>-0.48767100000000002</v>
      </c>
      <c r="DT34" s="47">
        <v>17.5</v>
      </c>
      <c r="DU34" s="47">
        <v>16.8</v>
      </c>
      <c r="DV34" s="47">
        <v>80.8</v>
      </c>
      <c r="DW34" s="47">
        <v>15.8</v>
      </c>
      <c r="DX34" s="47">
        <v>0.1</v>
      </c>
      <c r="DY34" s="47">
        <v>10.3</v>
      </c>
      <c r="DZ34" s="47">
        <v>11.482799999999999</v>
      </c>
      <c r="EA34" s="47">
        <v>1889.6</v>
      </c>
      <c r="EB34" s="47">
        <v>60.8</v>
      </c>
      <c r="EC34" s="47">
        <v>0</v>
      </c>
      <c r="ED34" s="47">
        <v>34</v>
      </c>
    </row>
    <row r="35" spans="1:134" x14ac:dyDescent="0.3">
      <c r="A35" s="10">
        <v>45298.25</v>
      </c>
      <c r="B35" s="47">
        <v>99419.9</v>
      </c>
      <c r="C35" s="47">
        <v>21957.5</v>
      </c>
      <c r="D35" s="47">
        <v>7.5120199999999997</v>
      </c>
      <c r="E35" s="47">
        <v>11588.7</v>
      </c>
      <c r="F35" s="47">
        <v>224.23099999999999</v>
      </c>
      <c r="G35" s="47">
        <v>2.2999999999999998</v>
      </c>
      <c r="H35" s="47">
        <v>0</v>
      </c>
      <c r="I35" s="47">
        <v>-2.7555699999999999E-2</v>
      </c>
      <c r="J35" s="47">
        <v>19.6523</v>
      </c>
      <c r="K35" s="47">
        <v>5.5981199999999998</v>
      </c>
      <c r="L35" s="47">
        <v>1.4822699999999999E-4</v>
      </c>
      <c r="M35" s="47">
        <v>8916.84</v>
      </c>
      <c r="N35" s="47">
        <v>225.09200000000001</v>
      </c>
      <c r="O35" s="47">
        <v>30.6</v>
      </c>
      <c r="P35" s="47">
        <v>0.5</v>
      </c>
      <c r="Q35" s="47">
        <v>1.47949E-2</v>
      </c>
      <c r="R35" s="47">
        <v>18.033000000000001</v>
      </c>
      <c r="S35" s="47">
        <v>2.8188</v>
      </c>
      <c r="T35" s="47">
        <v>1.0691E-4</v>
      </c>
      <c r="U35" s="47">
        <v>6986.34</v>
      </c>
      <c r="V35" s="47">
        <v>236.751</v>
      </c>
      <c r="W35" s="47">
        <v>94.4</v>
      </c>
      <c r="X35" s="47">
        <v>28.1</v>
      </c>
      <c r="Y35" s="47">
        <v>-0.50948400000000005</v>
      </c>
      <c r="Z35" s="47">
        <v>16.325600000000001</v>
      </c>
      <c r="AA35" s="47">
        <v>5.7320000000000002</v>
      </c>
      <c r="AB35" s="2">
        <v>5.1232700000000002E-5</v>
      </c>
      <c r="AC35" s="47">
        <v>5398.12</v>
      </c>
      <c r="AD35" s="47">
        <v>249.51400000000001</v>
      </c>
      <c r="AE35" s="47">
        <v>97.7</v>
      </c>
      <c r="AF35" s="47">
        <v>60.5</v>
      </c>
      <c r="AG35" s="47">
        <v>-0.24087500000000001</v>
      </c>
      <c r="AH35" s="47">
        <v>12.815099999999999</v>
      </c>
      <c r="AI35" s="47">
        <v>-0.85289499999999996</v>
      </c>
      <c r="AJ35" s="47">
        <v>2.13699E-4</v>
      </c>
      <c r="AK35" s="47">
        <v>4035.1</v>
      </c>
      <c r="AL35" s="47">
        <v>260.42500000000001</v>
      </c>
      <c r="AM35" s="47">
        <v>63.4</v>
      </c>
      <c r="AN35" s="47">
        <v>0</v>
      </c>
      <c r="AO35" s="47">
        <v>0.18185899999999999</v>
      </c>
      <c r="AP35" s="47">
        <v>10.408300000000001</v>
      </c>
      <c r="AQ35" s="47">
        <v>1.7252000000000001</v>
      </c>
      <c r="AR35" s="47">
        <v>1.16351E-4</v>
      </c>
      <c r="AS35" s="47">
        <v>2841.4</v>
      </c>
      <c r="AT35" s="47">
        <v>267.72800000000001</v>
      </c>
      <c r="AU35" s="47">
        <v>96.2</v>
      </c>
      <c r="AV35" s="47">
        <v>59</v>
      </c>
      <c r="AW35" s="47">
        <v>0.17910499999999999</v>
      </c>
      <c r="AX35" s="47">
        <v>9.0042600000000004</v>
      </c>
      <c r="AY35" s="47">
        <v>1.8344800000000001</v>
      </c>
      <c r="AZ35" s="47">
        <v>2.09736E-4</v>
      </c>
      <c r="BA35" s="47">
        <v>1291.44</v>
      </c>
      <c r="BB35" s="47">
        <v>276.572</v>
      </c>
      <c r="BC35" s="47">
        <v>99</v>
      </c>
      <c r="BD35" s="47">
        <v>97</v>
      </c>
      <c r="BE35" s="47">
        <v>-0.337561</v>
      </c>
      <c r="BF35" s="47">
        <v>6.9709300000000001</v>
      </c>
      <c r="BG35" s="47">
        <v>2.7041200000000001</v>
      </c>
      <c r="BH35" s="47">
        <v>2.21354E-4</v>
      </c>
      <c r="BI35" s="47">
        <v>599.44799999999998</v>
      </c>
      <c r="BJ35" s="47">
        <v>280.58999999999997</v>
      </c>
      <c r="BK35" s="47">
        <v>99.6</v>
      </c>
      <c r="BL35" s="47">
        <v>65.599999999999994</v>
      </c>
      <c r="BM35" s="47">
        <v>-0.32527</v>
      </c>
      <c r="BN35" s="47">
        <v>7.8415299999999997</v>
      </c>
      <c r="BO35" s="47">
        <v>3.5420600000000002</v>
      </c>
      <c r="BP35" s="47">
        <v>2.2823400000000001E-4</v>
      </c>
      <c r="BQ35" s="47">
        <v>378.98099999999999</v>
      </c>
      <c r="BR35" s="47">
        <v>281.97699999999998</v>
      </c>
      <c r="BS35" s="47">
        <v>96.8</v>
      </c>
      <c r="BT35" s="47">
        <v>20.8</v>
      </c>
      <c r="BU35" s="47">
        <v>-0.122907</v>
      </c>
      <c r="BV35" s="47">
        <v>7.1209600000000002</v>
      </c>
      <c r="BW35" s="47">
        <v>3.92727</v>
      </c>
      <c r="BX35" s="47">
        <v>2.4064600000000001E-4</v>
      </c>
      <c r="BY35" s="47">
        <v>3</v>
      </c>
      <c r="BZ35" s="47">
        <v>162.965</v>
      </c>
      <c r="CA35" s="47">
        <v>283.72800000000001</v>
      </c>
      <c r="CB35" s="47">
        <v>89.8</v>
      </c>
      <c r="CC35" s="47">
        <v>5</v>
      </c>
      <c r="CD35" s="47">
        <v>9.4363799999999998E-2</v>
      </c>
      <c r="CE35" s="47">
        <v>5.2740900000000002</v>
      </c>
      <c r="CF35" s="47">
        <v>3.84762</v>
      </c>
      <c r="CG35" s="47">
        <v>2.4908900000000003E-4</v>
      </c>
      <c r="CH35" s="47">
        <v>285.09500000000003</v>
      </c>
      <c r="CI35" s="47">
        <v>88.2</v>
      </c>
      <c r="CJ35" s="47">
        <v>0</v>
      </c>
      <c r="CK35" s="47">
        <v>0.11292199999999999</v>
      </c>
      <c r="CL35" s="47">
        <v>3.1165400000000001</v>
      </c>
      <c r="CM35" s="47">
        <v>2.71095</v>
      </c>
      <c r="CN35" s="47">
        <v>2.3862300000000001E-4</v>
      </c>
      <c r="CO35" s="47">
        <v>-48.608400000000003</v>
      </c>
      <c r="CP35" s="47">
        <v>55.5794</v>
      </c>
      <c r="CQ35" s="47">
        <v>283.97399999999999</v>
      </c>
      <c r="CR35" s="47">
        <v>0</v>
      </c>
      <c r="CS35" s="47">
        <v>21.273900000000001</v>
      </c>
      <c r="CT35" s="47">
        <v>284.30900000000003</v>
      </c>
      <c r="CU35" s="47">
        <v>282.584</v>
      </c>
      <c r="CV35" s="47">
        <v>89.1</v>
      </c>
      <c r="CW35" s="47">
        <v>3.06901</v>
      </c>
      <c r="CX35" s="47">
        <v>2.7632599999999998</v>
      </c>
      <c r="CY35" s="47">
        <v>-33.799999999999997</v>
      </c>
      <c r="CZ35" s="2">
        <v>4.1359999999999997E-5</v>
      </c>
      <c r="DA35" s="2">
        <v>4.8000000000000001E-5</v>
      </c>
      <c r="DB35" s="2">
        <v>2.302E-5</v>
      </c>
      <c r="DC35" s="2">
        <v>4.3999999999999999E-5</v>
      </c>
      <c r="DD35" s="47">
        <v>0.9375</v>
      </c>
      <c r="DE35" s="47">
        <v>9.1875</v>
      </c>
      <c r="DF35" s="47">
        <v>0.5</v>
      </c>
      <c r="DG35" s="47">
        <v>8.1875</v>
      </c>
      <c r="DH35" s="47">
        <v>0</v>
      </c>
      <c r="DI35" s="47">
        <v>0</v>
      </c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1</v>
      </c>
      <c r="DP35" s="47">
        <v>0</v>
      </c>
      <c r="DQ35" s="47">
        <v>0.81465500000000002</v>
      </c>
      <c r="DR35" s="47">
        <v>19</v>
      </c>
      <c r="DS35" s="47">
        <v>-0.81616200000000005</v>
      </c>
      <c r="DT35" s="47">
        <v>100</v>
      </c>
      <c r="DU35" s="47">
        <v>34.6</v>
      </c>
      <c r="DV35" s="47">
        <v>100</v>
      </c>
      <c r="DW35" s="47">
        <v>53.7</v>
      </c>
      <c r="DX35" s="47">
        <v>4.7</v>
      </c>
      <c r="DY35" s="47">
        <v>30.3</v>
      </c>
      <c r="DZ35" s="47">
        <v>58.250399999999999</v>
      </c>
      <c r="EA35" s="47">
        <v>1838.88</v>
      </c>
      <c r="EB35" s="47">
        <v>98.6</v>
      </c>
      <c r="EC35" s="47">
        <v>0</v>
      </c>
      <c r="ED35" s="47">
        <v>35</v>
      </c>
    </row>
    <row r="36" spans="1:134" x14ac:dyDescent="0.3">
      <c r="A36" s="10">
        <v>45298.375</v>
      </c>
      <c r="B36" s="47">
        <v>99586.4</v>
      </c>
      <c r="C36" s="47">
        <v>24015.5</v>
      </c>
      <c r="D36" s="47">
        <v>6.2054299999999998</v>
      </c>
      <c r="E36" s="47">
        <v>11602.1</v>
      </c>
      <c r="F36" s="47">
        <v>224.87200000000001</v>
      </c>
      <c r="G36" s="47">
        <v>1.7</v>
      </c>
      <c r="H36" s="47">
        <v>0</v>
      </c>
      <c r="I36" s="47">
        <v>-8.58574E-2</v>
      </c>
      <c r="J36" s="47">
        <v>17.793399999999998</v>
      </c>
      <c r="K36" s="47">
        <v>5.1310200000000004</v>
      </c>
      <c r="L36" s="47">
        <v>1.5188199999999999E-4</v>
      </c>
      <c r="M36" s="47">
        <v>8929.32</v>
      </c>
      <c r="N36" s="47">
        <v>223.584</v>
      </c>
      <c r="O36" s="47">
        <v>39.200000000000003</v>
      </c>
      <c r="P36" s="47">
        <v>1</v>
      </c>
      <c r="Q36" s="47">
        <v>0.10176</v>
      </c>
      <c r="R36" s="47">
        <v>13.844900000000001</v>
      </c>
      <c r="S36" s="47">
        <v>7.6389699999999996</v>
      </c>
      <c r="T36" s="47">
        <v>1.5936999999999999E-4</v>
      </c>
      <c r="U36" s="47">
        <v>7004.2</v>
      </c>
      <c r="V36" s="47">
        <v>236.68</v>
      </c>
      <c r="W36" s="47">
        <v>100</v>
      </c>
      <c r="X36" s="47">
        <v>61.8</v>
      </c>
      <c r="Y36" s="47">
        <v>-0.154164</v>
      </c>
      <c r="Z36" s="47">
        <v>12.4405</v>
      </c>
      <c r="AA36" s="47">
        <v>5.5186599999999997</v>
      </c>
      <c r="AB36" s="2">
        <v>3.93463E-5</v>
      </c>
      <c r="AC36" s="47">
        <v>5414.16</v>
      </c>
      <c r="AD36" s="47">
        <v>250.14599999999999</v>
      </c>
      <c r="AE36" s="47">
        <v>89.9</v>
      </c>
      <c r="AF36" s="47">
        <v>6.4</v>
      </c>
      <c r="AG36" s="47">
        <v>-8.3156300000000002E-2</v>
      </c>
      <c r="AH36" s="47">
        <v>10.8201</v>
      </c>
      <c r="AI36" s="47">
        <v>1.3815</v>
      </c>
      <c r="AJ36" s="47">
        <v>2.1894699999999999E-4</v>
      </c>
      <c r="AK36" s="47">
        <v>4050.06</v>
      </c>
      <c r="AL36" s="47">
        <v>260.262</v>
      </c>
      <c r="AM36" s="47">
        <v>83.5</v>
      </c>
      <c r="AN36" s="47">
        <v>6.4</v>
      </c>
      <c r="AO36" s="47">
        <v>-0.21765000000000001</v>
      </c>
      <c r="AP36" s="47">
        <v>8.4528400000000001</v>
      </c>
      <c r="AQ36" s="47">
        <v>2.10819</v>
      </c>
      <c r="AR36" s="47">
        <v>1.9639899999999999E-4</v>
      </c>
      <c r="AS36" s="47">
        <v>2857.79</v>
      </c>
      <c r="AT36" s="47">
        <v>267.32299999999998</v>
      </c>
      <c r="AU36" s="47">
        <v>98.9</v>
      </c>
      <c r="AV36" s="47">
        <v>74.8</v>
      </c>
      <c r="AW36" s="47">
        <v>0.27501399999999998</v>
      </c>
      <c r="AX36" s="47">
        <v>8.4401399999999995</v>
      </c>
      <c r="AY36" s="47">
        <v>2.4628899999999998</v>
      </c>
      <c r="AZ36" s="47">
        <v>1.4306200000000001E-4</v>
      </c>
      <c r="BA36" s="47">
        <v>1307.81</v>
      </c>
      <c r="BB36" s="47">
        <v>276.50900000000001</v>
      </c>
      <c r="BC36" s="47">
        <v>92.2</v>
      </c>
      <c r="BD36" s="47">
        <v>4.7</v>
      </c>
      <c r="BE36" s="47">
        <v>0.210816</v>
      </c>
      <c r="BF36" s="47">
        <v>6.87622</v>
      </c>
      <c r="BG36" s="47">
        <v>1.8996299999999999</v>
      </c>
      <c r="BH36" s="2">
        <v>7.9259900000000003E-5</v>
      </c>
      <c r="BI36" s="47">
        <v>615.48</v>
      </c>
      <c r="BJ36" s="47">
        <v>281.22399999999999</v>
      </c>
      <c r="BK36" s="47">
        <v>87.1</v>
      </c>
      <c r="BL36" s="47">
        <v>1.5</v>
      </c>
      <c r="BM36" s="47">
        <v>0.39015</v>
      </c>
      <c r="BN36" s="47">
        <v>5.5951300000000002</v>
      </c>
      <c r="BO36" s="47">
        <v>4.1537600000000001</v>
      </c>
      <c r="BP36" s="2">
        <v>5.6169199999999997E-5</v>
      </c>
      <c r="BQ36" s="47">
        <v>394.47699999999998</v>
      </c>
      <c r="BR36" s="47">
        <v>282.82299999999998</v>
      </c>
      <c r="BS36" s="47">
        <v>87</v>
      </c>
      <c r="BT36" s="47">
        <v>0.8</v>
      </c>
      <c r="BU36" s="47">
        <v>0.281499</v>
      </c>
      <c r="BV36" s="47">
        <v>4.9137300000000002</v>
      </c>
      <c r="BW36" s="47">
        <v>4.1845699999999999</v>
      </c>
      <c r="BX36" s="2">
        <v>5.9927399999999998E-5</v>
      </c>
      <c r="BY36" s="47">
        <v>3</v>
      </c>
      <c r="BZ36" s="47">
        <v>177.78399999999999</v>
      </c>
      <c r="CA36" s="47">
        <v>284.839</v>
      </c>
      <c r="CB36" s="47">
        <v>79.3</v>
      </c>
      <c r="CC36" s="47">
        <v>0.8</v>
      </c>
      <c r="CD36" s="47">
        <v>0.19488900000000001</v>
      </c>
      <c r="CE36" s="47">
        <v>4.6474799999999998</v>
      </c>
      <c r="CF36" s="47">
        <v>4.0748100000000003</v>
      </c>
      <c r="CG36" s="2">
        <v>5.7011400000000001E-5</v>
      </c>
      <c r="CH36" s="47">
        <v>286.62700000000001</v>
      </c>
      <c r="CI36" s="47">
        <v>76.099999999999994</v>
      </c>
      <c r="CJ36" s="47">
        <v>0</v>
      </c>
      <c r="CK36" s="47">
        <v>0.12768299999999999</v>
      </c>
      <c r="CL36" s="47">
        <v>3.4253200000000001</v>
      </c>
      <c r="CM36" s="47">
        <v>3.0893000000000002</v>
      </c>
      <c r="CN36" s="2">
        <v>8.0084699999999996E-5</v>
      </c>
      <c r="CO36" s="47">
        <v>-34.8157</v>
      </c>
      <c r="CP36" s="47">
        <v>55.5794</v>
      </c>
      <c r="CQ36" s="47">
        <v>286.62299999999999</v>
      </c>
      <c r="CR36" s="47">
        <v>0</v>
      </c>
      <c r="CS36" s="47">
        <v>91.465400000000002</v>
      </c>
      <c r="CT36" s="47">
        <v>286.16500000000002</v>
      </c>
      <c r="CU36" s="47">
        <v>282.209</v>
      </c>
      <c r="CV36" s="47">
        <v>76.900000000000006</v>
      </c>
      <c r="CW36" s="47">
        <v>3.4177399999999998</v>
      </c>
      <c r="CX36" s="47">
        <v>3.1073</v>
      </c>
      <c r="CY36" s="47">
        <v>-3.90001</v>
      </c>
      <c r="CZ36" s="2">
        <v>2.6720000000000002E-5</v>
      </c>
      <c r="DA36" s="2">
        <v>2.72E-5</v>
      </c>
      <c r="DB36" s="2">
        <v>4.7800000000000003E-5</v>
      </c>
      <c r="DC36" s="2">
        <v>4.88E-5</v>
      </c>
      <c r="DD36" s="47">
        <v>0.5</v>
      </c>
      <c r="DE36" s="47">
        <v>9.6875</v>
      </c>
      <c r="DF36" s="47">
        <v>0.5</v>
      </c>
      <c r="DG36" s="47">
        <v>8.6875</v>
      </c>
      <c r="DH36" s="47">
        <v>0</v>
      </c>
      <c r="DI36" s="47">
        <v>0</v>
      </c>
      <c r="DJ36" s="47">
        <v>0</v>
      </c>
      <c r="DK36" s="47">
        <v>1</v>
      </c>
      <c r="DL36" s="47">
        <v>0</v>
      </c>
      <c r="DM36" s="47">
        <v>0</v>
      </c>
      <c r="DN36" s="47">
        <v>0</v>
      </c>
      <c r="DO36" s="47">
        <v>1</v>
      </c>
      <c r="DP36" s="47">
        <v>7019</v>
      </c>
      <c r="DQ36" s="47">
        <v>0.86471600000000004</v>
      </c>
      <c r="DR36" s="47">
        <v>42</v>
      </c>
      <c r="DS36" s="47">
        <v>-0.75207500000000005</v>
      </c>
      <c r="DT36" s="47">
        <v>79.3</v>
      </c>
      <c r="DU36" s="47">
        <v>98.8</v>
      </c>
      <c r="DV36" s="47">
        <v>100</v>
      </c>
      <c r="DW36" s="47">
        <v>100</v>
      </c>
      <c r="DX36" s="47">
        <v>48</v>
      </c>
      <c r="DY36" s="47">
        <v>35.700000000000003</v>
      </c>
      <c r="DZ36" s="47">
        <v>39.783099999999997</v>
      </c>
      <c r="EA36" s="47">
        <v>1876.16</v>
      </c>
      <c r="EB36" s="47">
        <v>95.9</v>
      </c>
      <c r="EC36" s="47">
        <v>0</v>
      </c>
      <c r="ED36" s="47">
        <v>36</v>
      </c>
    </row>
    <row r="37" spans="1:134" x14ac:dyDescent="0.3">
      <c r="A37" s="10">
        <v>45298.5</v>
      </c>
      <c r="B37" s="47">
        <v>99543.2</v>
      </c>
      <c r="C37" s="47">
        <v>24135</v>
      </c>
      <c r="D37" s="47">
        <v>5.5000900000000001</v>
      </c>
      <c r="E37" s="47">
        <v>11588.5</v>
      </c>
      <c r="F37" s="47">
        <v>224.49700000000001</v>
      </c>
      <c r="G37" s="47">
        <v>1.8</v>
      </c>
      <c r="H37" s="47">
        <v>0</v>
      </c>
      <c r="I37" s="47">
        <v>0.12742800000000001</v>
      </c>
      <c r="J37" s="47">
        <v>18.391400000000001</v>
      </c>
      <c r="K37" s="47">
        <v>9.80274</v>
      </c>
      <c r="L37" s="47">
        <v>1.5113E-4</v>
      </c>
      <c r="M37" s="47">
        <v>8923.64</v>
      </c>
      <c r="N37" s="47">
        <v>223.47900000000001</v>
      </c>
      <c r="O37" s="47">
        <v>33.1</v>
      </c>
      <c r="P37" s="47">
        <v>0.8</v>
      </c>
      <c r="Q37" s="47">
        <v>9.2886700000000003E-2</v>
      </c>
      <c r="R37" s="47">
        <v>13.5878</v>
      </c>
      <c r="S37" s="47">
        <v>6.3100199999999997</v>
      </c>
      <c r="T37" s="2">
        <v>9.6647399999999999E-5</v>
      </c>
      <c r="U37" s="47">
        <v>6998.97</v>
      </c>
      <c r="V37" s="47">
        <v>236.78</v>
      </c>
      <c r="W37" s="47">
        <v>89.3</v>
      </c>
      <c r="X37" s="47">
        <v>24.8</v>
      </c>
      <c r="Y37" s="47">
        <v>-0.272982</v>
      </c>
      <c r="Z37" s="47">
        <v>8.5380900000000004</v>
      </c>
      <c r="AA37" s="47">
        <v>5.9912700000000001</v>
      </c>
      <c r="AB37" s="2">
        <v>9.7381100000000002E-5</v>
      </c>
      <c r="AC37" s="47">
        <v>5409.07</v>
      </c>
      <c r="AD37" s="47">
        <v>249.828</v>
      </c>
      <c r="AE37" s="47">
        <v>100</v>
      </c>
      <c r="AF37" s="47">
        <v>74.8</v>
      </c>
      <c r="AG37" s="47">
        <v>0.217283</v>
      </c>
      <c r="AH37" s="47">
        <v>7.4129500000000004</v>
      </c>
      <c r="AI37" s="47">
        <v>6.8735400000000002E-2</v>
      </c>
      <c r="AJ37" s="2">
        <v>8.5208499999999996E-5</v>
      </c>
      <c r="AK37" s="47">
        <v>4048.05</v>
      </c>
      <c r="AL37" s="47">
        <v>259.68599999999998</v>
      </c>
      <c r="AM37" s="47">
        <v>97.3</v>
      </c>
      <c r="AN37" s="47">
        <v>88.2</v>
      </c>
      <c r="AO37" s="47">
        <v>-0.25814799999999999</v>
      </c>
      <c r="AP37" s="47">
        <v>5.88741</v>
      </c>
      <c r="AQ37" s="47">
        <v>3.4009999999999998</v>
      </c>
      <c r="AR37" s="47">
        <v>1.56582E-4</v>
      </c>
      <c r="AS37" s="47">
        <v>2856.26</v>
      </c>
      <c r="AT37" s="47">
        <v>267.048</v>
      </c>
      <c r="AU37" s="47">
        <v>97.2</v>
      </c>
      <c r="AV37" s="47">
        <v>58.7</v>
      </c>
      <c r="AW37" s="47">
        <v>-0.11654100000000001</v>
      </c>
      <c r="AX37" s="47">
        <v>8.1783000000000001</v>
      </c>
      <c r="AY37" s="47">
        <v>2.5528300000000002</v>
      </c>
      <c r="AZ37" s="47">
        <v>1.20072E-4</v>
      </c>
      <c r="BA37" s="47">
        <v>1305.6300000000001</v>
      </c>
      <c r="BB37" s="47">
        <v>276.88200000000001</v>
      </c>
      <c r="BC37" s="47">
        <v>90.4</v>
      </c>
      <c r="BD37" s="47">
        <v>0</v>
      </c>
      <c r="BE37" s="47">
        <v>2.55879E-2</v>
      </c>
      <c r="BF37" s="47">
        <v>6.9552199999999997</v>
      </c>
      <c r="BG37" s="47">
        <v>0.23377700000000001</v>
      </c>
      <c r="BH37" s="47">
        <v>1.1901E-4</v>
      </c>
      <c r="BI37" s="47">
        <v>612.74099999999999</v>
      </c>
      <c r="BJ37" s="47">
        <v>281.47399999999999</v>
      </c>
      <c r="BK37" s="47">
        <v>87.2</v>
      </c>
      <c r="BL37" s="47">
        <v>0</v>
      </c>
      <c r="BM37" s="47">
        <v>0.174398</v>
      </c>
      <c r="BN37" s="47">
        <v>5.7810100000000002</v>
      </c>
      <c r="BO37" s="47">
        <v>1.46197</v>
      </c>
      <c r="BP37" s="2">
        <v>3.7472999999999998E-5</v>
      </c>
      <c r="BQ37" s="47">
        <v>391.46499999999997</v>
      </c>
      <c r="BR37" s="47">
        <v>283.29399999999998</v>
      </c>
      <c r="BS37" s="47">
        <v>82</v>
      </c>
      <c r="BT37" s="47">
        <v>0</v>
      </c>
      <c r="BU37" s="47">
        <v>0.139399</v>
      </c>
      <c r="BV37" s="47">
        <v>5.7345199999999998</v>
      </c>
      <c r="BW37" s="47">
        <v>1.5270699999999999</v>
      </c>
      <c r="BX37" s="2">
        <v>4.2731900000000003E-5</v>
      </c>
      <c r="BY37" s="47">
        <v>3</v>
      </c>
      <c r="BZ37" s="47">
        <v>174.45500000000001</v>
      </c>
      <c r="CA37" s="47">
        <v>285.32400000000001</v>
      </c>
      <c r="CB37" s="47">
        <v>74.8</v>
      </c>
      <c r="CC37" s="47">
        <v>0</v>
      </c>
      <c r="CD37" s="47">
        <v>0.101899</v>
      </c>
      <c r="CE37" s="47">
        <v>5.4485799999999998</v>
      </c>
      <c r="CF37" s="47">
        <v>1.6597299999999999</v>
      </c>
      <c r="CG37" s="2">
        <v>4.2777500000000002E-5</v>
      </c>
      <c r="CH37" s="47">
        <v>287.226</v>
      </c>
      <c r="CI37" s="47">
        <v>71.3</v>
      </c>
      <c r="CJ37" s="47">
        <v>0</v>
      </c>
      <c r="CK37" s="47">
        <v>8.0899399999999996E-2</v>
      </c>
      <c r="CL37" s="47">
        <v>4.2349100000000002</v>
      </c>
      <c r="CM37" s="47">
        <v>1.44032</v>
      </c>
      <c r="CN37" s="2">
        <v>6.2573199999999999E-5</v>
      </c>
      <c r="CO37" s="47">
        <v>-38.527799999999999</v>
      </c>
      <c r="CP37" s="47">
        <v>55.5794</v>
      </c>
      <c r="CQ37" s="47">
        <v>289.63900000000001</v>
      </c>
      <c r="CR37" s="47">
        <v>0</v>
      </c>
      <c r="CS37" s="47">
        <v>173.017</v>
      </c>
      <c r="CT37" s="47">
        <v>286.94200000000001</v>
      </c>
      <c r="CU37" s="47">
        <v>281.86799999999999</v>
      </c>
      <c r="CV37" s="47">
        <v>71.599999999999994</v>
      </c>
      <c r="CW37" s="47">
        <v>4.2299800000000003</v>
      </c>
      <c r="CX37" s="47">
        <v>1.49332</v>
      </c>
      <c r="CY37" s="47">
        <v>-37.700000000000003</v>
      </c>
      <c r="CZ37" s="2">
        <v>4.0799999999999999E-6</v>
      </c>
      <c r="DA37" s="2">
        <v>3.9999999999999998E-6</v>
      </c>
      <c r="DB37" s="2">
        <v>2.868E-5</v>
      </c>
      <c r="DC37" s="2">
        <v>2.9280000000000001E-5</v>
      </c>
      <c r="DD37" s="47">
        <v>0.625</v>
      </c>
      <c r="DE37" s="47">
        <v>9.8125</v>
      </c>
      <c r="DF37" s="47">
        <v>0.625</v>
      </c>
      <c r="DG37" s="47">
        <v>8.8125</v>
      </c>
      <c r="DH37" s="47">
        <v>0</v>
      </c>
      <c r="DI37" s="47">
        <v>0</v>
      </c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1</v>
      </c>
      <c r="DP37" s="47">
        <v>16073</v>
      </c>
      <c r="DQ37" s="47">
        <v>0.42003299999999999</v>
      </c>
      <c r="DR37" s="47">
        <v>38</v>
      </c>
      <c r="DS37" s="47">
        <v>-0.66679699999999997</v>
      </c>
      <c r="DT37" s="47">
        <v>64.099999999999994</v>
      </c>
      <c r="DU37" s="47">
        <v>91.1</v>
      </c>
      <c r="DV37" s="47">
        <v>99.3</v>
      </c>
      <c r="DW37" s="47">
        <v>99.3</v>
      </c>
      <c r="DX37" s="47">
        <v>77.5</v>
      </c>
      <c r="DY37" s="47">
        <v>52.3</v>
      </c>
      <c r="DZ37" s="47">
        <v>14.164099999999999</v>
      </c>
      <c r="EA37" s="47">
        <v>1959.2</v>
      </c>
      <c r="EB37" s="47">
        <v>85.2</v>
      </c>
      <c r="EC37" s="47">
        <v>0</v>
      </c>
      <c r="ED37" s="47">
        <v>37</v>
      </c>
    </row>
    <row r="38" spans="1:134" x14ac:dyDescent="0.3">
      <c r="A38" s="10">
        <v>45298.625</v>
      </c>
      <c r="B38" s="47">
        <v>99680</v>
      </c>
      <c r="C38" s="47">
        <v>17196.3</v>
      </c>
      <c r="D38" s="47">
        <v>10.517799999999999</v>
      </c>
      <c r="E38" s="47">
        <v>11585.6</v>
      </c>
      <c r="F38" s="47">
        <v>223.858</v>
      </c>
      <c r="G38" s="47">
        <v>2.6</v>
      </c>
      <c r="H38" s="47">
        <v>0</v>
      </c>
      <c r="I38" s="47">
        <v>0.15193799999999999</v>
      </c>
      <c r="J38" s="47">
        <v>22.162400000000002</v>
      </c>
      <c r="K38" s="47">
        <v>12.1996</v>
      </c>
      <c r="L38" s="47">
        <v>1.3064000000000001E-4</v>
      </c>
      <c r="M38" s="47">
        <v>8922</v>
      </c>
      <c r="N38" s="47">
        <v>223.27199999999999</v>
      </c>
      <c r="O38" s="47">
        <v>36.4</v>
      </c>
      <c r="P38" s="47">
        <v>1</v>
      </c>
      <c r="Q38" s="47">
        <v>9.6669900000000003E-2</v>
      </c>
      <c r="R38" s="47">
        <v>11.536199999999999</v>
      </c>
      <c r="S38" s="47">
        <v>2.0192899999999998</v>
      </c>
      <c r="T38" s="47">
        <v>1.08903E-4</v>
      </c>
      <c r="U38" s="47">
        <v>7000.91</v>
      </c>
      <c r="V38" s="47">
        <v>236.38800000000001</v>
      </c>
      <c r="W38" s="47">
        <v>99.8</v>
      </c>
      <c r="X38" s="47">
        <v>92.2</v>
      </c>
      <c r="Y38" s="47">
        <v>-0.371805</v>
      </c>
      <c r="Z38" s="47">
        <v>8.1346000000000007</v>
      </c>
      <c r="AA38" s="47">
        <v>3.0680299999999998</v>
      </c>
      <c r="AB38" s="47">
        <v>-1.50824E-4</v>
      </c>
      <c r="AC38" s="47">
        <v>5412.13</v>
      </c>
      <c r="AD38" s="47">
        <v>249.84399999999999</v>
      </c>
      <c r="AE38" s="47">
        <v>97.8</v>
      </c>
      <c r="AF38" s="47">
        <v>47.3</v>
      </c>
      <c r="AG38" s="47">
        <v>-4.2041000000000002E-2</v>
      </c>
      <c r="AH38" s="47">
        <v>2.8744299999999998</v>
      </c>
      <c r="AI38" s="47">
        <v>1.6455900000000001</v>
      </c>
      <c r="AJ38" s="2">
        <v>2.4348000000000001E-5</v>
      </c>
      <c r="AK38" s="47">
        <v>4050.28</v>
      </c>
      <c r="AL38" s="47">
        <v>259.79500000000002</v>
      </c>
      <c r="AM38" s="47">
        <v>94.5</v>
      </c>
      <c r="AN38" s="47">
        <v>45.8</v>
      </c>
      <c r="AO38" s="47">
        <v>9.3078099999999997E-2</v>
      </c>
      <c r="AP38" s="47">
        <v>4.2013499999999997</v>
      </c>
      <c r="AQ38" s="47">
        <v>-1.2019899999999999</v>
      </c>
      <c r="AR38" s="47">
        <v>2.5049099999999998E-4</v>
      </c>
      <c r="AS38" s="47">
        <v>2859.87</v>
      </c>
      <c r="AT38" s="47">
        <v>267.07400000000001</v>
      </c>
      <c r="AU38" s="47">
        <v>96.1</v>
      </c>
      <c r="AV38" s="47">
        <v>74.8</v>
      </c>
      <c r="AW38" s="47">
        <v>-9.7523399999999996E-2</v>
      </c>
      <c r="AX38" s="47">
        <v>5.6904300000000001</v>
      </c>
      <c r="AY38" s="47">
        <v>-2.8839100000000002</v>
      </c>
      <c r="AZ38" s="47">
        <v>1.8563E-4</v>
      </c>
      <c r="BA38" s="47">
        <v>1313.3</v>
      </c>
      <c r="BB38" s="47">
        <v>276.23599999999999</v>
      </c>
      <c r="BC38" s="47">
        <v>99.2</v>
      </c>
      <c r="BD38" s="47">
        <v>79</v>
      </c>
      <c r="BE38" s="47">
        <v>-0.567608</v>
      </c>
      <c r="BF38" s="47">
        <v>8.9274799999999992</v>
      </c>
      <c r="BG38" s="47">
        <v>-2.0233500000000002</v>
      </c>
      <c r="BH38" s="47">
        <v>1.7773999999999999E-4</v>
      </c>
      <c r="BI38" s="47">
        <v>621.85900000000004</v>
      </c>
      <c r="BJ38" s="47">
        <v>280.50599999999997</v>
      </c>
      <c r="BK38" s="47">
        <v>95.7</v>
      </c>
      <c r="BL38" s="47">
        <v>18.899999999999999</v>
      </c>
      <c r="BM38" s="47">
        <v>-2.9972700000000001E-2</v>
      </c>
      <c r="BN38" s="47">
        <v>11.7973</v>
      </c>
      <c r="BO38" s="47">
        <v>0.94281300000000001</v>
      </c>
      <c r="BP38" s="47">
        <v>3.1136E-4</v>
      </c>
      <c r="BQ38" s="47">
        <v>401.33499999999998</v>
      </c>
      <c r="BR38" s="47">
        <v>282.24599999999998</v>
      </c>
      <c r="BS38" s="47">
        <v>90.2</v>
      </c>
      <c r="BT38" s="47">
        <v>4.9000000000000004</v>
      </c>
      <c r="BU38" s="47">
        <v>4.3397999999999999E-2</v>
      </c>
      <c r="BV38" s="47">
        <v>12.7285</v>
      </c>
      <c r="BW38" s="47">
        <v>1.9513100000000001</v>
      </c>
      <c r="BX38" s="47">
        <v>3.4776000000000002E-4</v>
      </c>
      <c r="BY38" s="47">
        <v>3</v>
      </c>
      <c r="BZ38" s="47">
        <v>185.119</v>
      </c>
      <c r="CA38" s="47">
        <v>284.09500000000003</v>
      </c>
      <c r="CB38" s="47">
        <v>83.6</v>
      </c>
      <c r="CC38" s="47">
        <v>4.7</v>
      </c>
      <c r="CD38" s="47">
        <v>0.136042</v>
      </c>
      <c r="CE38" s="47">
        <v>11.6974</v>
      </c>
      <c r="CF38" s="47">
        <v>2.52067</v>
      </c>
      <c r="CG38" s="47">
        <v>3.0547499999999998E-4</v>
      </c>
      <c r="CH38" s="47">
        <v>285.63600000000002</v>
      </c>
      <c r="CI38" s="47">
        <v>81.7</v>
      </c>
      <c r="CJ38" s="47">
        <v>0</v>
      </c>
      <c r="CK38" s="47">
        <v>0.14680499999999999</v>
      </c>
      <c r="CL38" s="47">
        <v>7.64384</v>
      </c>
      <c r="CM38" s="47">
        <v>1.96635</v>
      </c>
      <c r="CN38" s="47">
        <v>2.5382999999999997E-4</v>
      </c>
      <c r="CO38" s="47">
        <v>-26.8416</v>
      </c>
      <c r="CP38" s="47">
        <v>55.5794</v>
      </c>
      <c r="CQ38" s="47">
        <v>284.60300000000001</v>
      </c>
      <c r="CR38" s="47">
        <v>0</v>
      </c>
      <c r="CS38" s="47">
        <v>65.441100000000006</v>
      </c>
      <c r="CT38" s="47">
        <v>285.01900000000001</v>
      </c>
      <c r="CU38" s="47">
        <v>282.19799999999998</v>
      </c>
      <c r="CV38" s="47">
        <v>82.8</v>
      </c>
      <c r="CW38" s="47">
        <v>7.6371799999999999</v>
      </c>
      <c r="CX38" s="47">
        <v>2.1005600000000002</v>
      </c>
      <c r="CY38" s="2">
        <v>-6.1035199999999998E-6</v>
      </c>
      <c r="CZ38" s="47">
        <v>1.3344E-4</v>
      </c>
      <c r="DA38" s="47">
        <v>1.5200000000000001E-4</v>
      </c>
      <c r="DB38" s="47">
        <v>1.2204E-4</v>
      </c>
      <c r="DC38" s="47">
        <v>1.384E-4</v>
      </c>
      <c r="DD38" s="47">
        <v>1.5</v>
      </c>
      <c r="DE38" s="47">
        <v>11.3125</v>
      </c>
      <c r="DF38" s="47">
        <v>1.3125</v>
      </c>
      <c r="DG38" s="47">
        <v>10.125</v>
      </c>
      <c r="DH38" s="47">
        <v>0</v>
      </c>
      <c r="DI38" s="47">
        <v>0</v>
      </c>
      <c r="DJ38" s="47">
        <v>0</v>
      </c>
      <c r="DK38" s="47">
        <v>1</v>
      </c>
      <c r="DL38" s="47">
        <v>0</v>
      </c>
      <c r="DM38" s="47">
        <v>0</v>
      </c>
      <c r="DN38" s="47">
        <v>0</v>
      </c>
      <c r="DO38" s="47">
        <v>1</v>
      </c>
      <c r="DP38" s="47">
        <v>10394</v>
      </c>
      <c r="DQ38" s="47">
        <v>1.2334000000000001</v>
      </c>
      <c r="DR38" s="47">
        <v>43</v>
      </c>
      <c r="DS38" s="47">
        <v>-1.22593</v>
      </c>
      <c r="DT38" s="47">
        <v>100</v>
      </c>
      <c r="DU38" s="47">
        <v>92.6</v>
      </c>
      <c r="DV38" s="47">
        <v>99.7</v>
      </c>
      <c r="DW38" s="47">
        <v>100</v>
      </c>
      <c r="DX38" s="47">
        <v>98.2</v>
      </c>
      <c r="DY38" s="47">
        <v>100</v>
      </c>
      <c r="DZ38" s="47">
        <v>55.8889</v>
      </c>
      <c r="EA38" s="47">
        <v>1783.52</v>
      </c>
      <c r="EB38" s="47">
        <v>99.3</v>
      </c>
      <c r="EC38" s="47">
        <v>0</v>
      </c>
      <c r="ED38" s="47">
        <v>38</v>
      </c>
    </row>
    <row r="39" spans="1:134" x14ac:dyDescent="0.3">
      <c r="A39" s="10">
        <v>45298.75</v>
      </c>
      <c r="B39" s="47">
        <v>99866.1</v>
      </c>
      <c r="C39" s="47">
        <v>24134.7</v>
      </c>
      <c r="D39" s="47">
        <v>11.612</v>
      </c>
      <c r="E39" s="47">
        <v>11582</v>
      </c>
      <c r="F39" s="47">
        <v>224.553</v>
      </c>
      <c r="G39" s="47">
        <v>2.2999999999999998</v>
      </c>
      <c r="H39" s="47">
        <v>0</v>
      </c>
      <c r="I39" s="47">
        <v>1.1679699999999999E-3</v>
      </c>
      <c r="J39" s="47">
        <v>20.829599999999999</v>
      </c>
      <c r="K39" s="47">
        <v>7.0484299999999998</v>
      </c>
      <c r="L39" s="47">
        <v>2.0451200000000001E-4</v>
      </c>
      <c r="M39" s="47">
        <v>8918.9599999999991</v>
      </c>
      <c r="N39" s="47">
        <v>222.74100000000001</v>
      </c>
      <c r="O39" s="47">
        <v>39.799999999999997</v>
      </c>
      <c r="P39" s="47">
        <v>3.6</v>
      </c>
      <c r="Q39" s="47">
        <v>0.13016</v>
      </c>
      <c r="R39" s="47">
        <v>6.3166900000000004</v>
      </c>
      <c r="S39" s="47">
        <v>-1.3655299999999999</v>
      </c>
      <c r="T39" s="47">
        <v>1.2688399999999999E-4</v>
      </c>
      <c r="U39" s="47">
        <v>7003.5</v>
      </c>
      <c r="V39" s="47">
        <v>235.90799999999999</v>
      </c>
      <c r="W39" s="47">
        <v>100</v>
      </c>
      <c r="X39" s="47">
        <v>99.9</v>
      </c>
      <c r="Y39" s="47">
        <v>-0.67653700000000005</v>
      </c>
      <c r="Z39" s="47">
        <v>-0.292188</v>
      </c>
      <c r="AA39" s="47">
        <v>3.2391899999999998</v>
      </c>
      <c r="AB39" s="2">
        <v>5.4941999999999997E-5</v>
      </c>
      <c r="AC39" s="47">
        <v>5415.86</v>
      </c>
      <c r="AD39" s="47">
        <v>249.685</v>
      </c>
      <c r="AE39" s="47">
        <v>99.9</v>
      </c>
      <c r="AF39" s="47">
        <v>95</v>
      </c>
      <c r="AG39" s="47">
        <v>-0.541076</v>
      </c>
      <c r="AH39" s="47">
        <v>0.379944</v>
      </c>
      <c r="AI39" s="47">
        <v>0.71746100000000002</v>
      </c>
      <c r="AJ39" s="47">
        <v>1.0801E-4</v>
      </c>
      <c r="AK39" s="47">
        <v>4056.24</v>
      </c>
      <c r="AL39" s="47">
        <v>259.33100000000002</v>
      </c>
      <c r="AM39" s="47">
        <v>90</v>
      </c>
      <c r="AN39" s="47">
        <v>33</v>
      </c>
      <c r="AO39" s="47">
        <v>-0.25437700000000002</v>
      </c>
      <c r="AP39" s="47">
        <v>2.1722999999999999</v>
      </c>
      <c r="AQ39" s="47">
        <v>-1.5569200000000001</v>
      </c>
      <c r="AR39" s="47">
        <v>1.7652600000000001E-4</v>
      </c>
      <c r="AS39" s="47">
        <v>2867.96</v>
      </c>
      <c r="AT39" s="47">
        <v>266.54399999999998</v>
      </c>
      <c r="AU39" s="47">
        <v>69</v>
      </c>
      <c r="AV39" s="47">
        <v>5</v>
      </c>
      <c r="AW39" s="47">
        <v>-0.104324</v>
      </c>
      <c r="AX39" s="47">
        <v>3.1525699999999999</v>
      </c>
      <c r="AY39" s="47">
        <v>-3.4213300000000002</v>
      </c>
      <c r="AZ39" s="47">
        <v>1.86687E-4</v>
      </c>
      <c r="BA39" s="47">
        <v>1324.88</v>
      </c>
      <c r="BB39" s="47">
        <v>275.44900000000001</v>
      </c>
      <c r="BC39" s="47">
        <v>98.7</v>
      </c>
      <c r="BD39" s="47">
        <v>53.4</v>
      </c>
      <c r="BE39" s="47">
        <v>0.17827100000000001</v>
      </c>
      <c r="BF39" s="47">
        <v>8.8779199999999996</v>
      </c>
      <c r="BG39" s="47">
        <v>-1.1426099999999999</v>
      </c>
      <c r="BH39" s="47">
        <v>2.86488E-4</v>
      </c>
      <c r="BI39" s="47">
        <v>635.62199999999996</v>
      </c>
      <c r="BJ39" s="47">
        <v>279.66500000000002</v>
      </c>
      <c r="BK39" s="47">
        <v>90.5</v>
      </c>
      <c r="BL39" s="47">
        <v>4.2</v>
      </c>
      <c r="BM39" s="47">
        <v>0.48572599999999999</v>
      </c>
      <c r="BN39" s="47">
        <v>13.997400000000001</v>
      </c>
      <c r="BO39" s="47">
        <v>2.8405499999999999</v>
      </c>
      <c r="BP39" s="47">
        <v>1.40135E-4</v>
      </c>
      <c r="BQ39" s="47">
        <v>415.78399999999999</v>
      </c>
      <c r="BR39" s="47">
        <v>281.52499999999998</v>
      </c>
      <c r="BS39" s="47">
        <v>86.9</v>
      </c>
      <c r="BT39" s="47">
        <v>4.0999999999999996</v>
      </c>
      <c r="BU39" s="47">
        <v>0.311726</v>
      </c>
      <c r="BV39" s="47">
        <v>12.650600000000001</v>
      </c>
      <c r="BW39" s="47">
        <v>3.0446200000000001</v>
      </c>
      <c r="BX39" s="47">
        <v>1.12308E-4</v>
      </c>
      <c r="BY39" s="47">
        <v>3</v>
      </c>
      <c r="BZ39" s="47">
        <v>200.178</v>
      </c>
      <c r="CA39" s="47">
        <v>283.37799999999999</v>
      </c>
      <c r="CB39" s="47">
        <v>81.5</v>
      </c>
      <c r="CC39" s="47">
        <v>2.8</v>
      </c>
      <c r="CD39" s="47">
        <v>0.23172599999999999</v>
      </c>
      <c r="CE39" s="47">
        <v>10.586399999999999</v>
      </c>
      <c r="CF39" s="47">
        <v>2.87731</v>
      </c>
      <c r="CG39" s="2">
        <v>9.4544799999999996E-5</v>
      </c>
      <c r="CH39" s="47">
        <v>284.8</v>
      </c>
      <c r="CI39" s="47">
        <v>80.099999999999994</v>
      </c>
      <c r="CJ39" s="47">
        <v>0</v>
      </c>
      <c r="CK39" s="47">
        <v>0.150726</v>
      </c>
      <c r="CL39" s="47">
        <v>6.5437799999999999</v>
      </c>
      <c r="CM39" s="47">
        <v>2.0525000000000002</v>
      </c>
      <c r="CN39" s="47">
        <v>1.04437E-4</v>
      </c>
      <c r="CO39" s="47">
        <v>-11.1654</v>
      </c>
      <c r="CP39" s="47">
        <v>55.5794</v>
      </c>
      <c r="CQ39" s="47">
        <v>283.59800000000001</v>
      </c>
      <c r="CR39" s="47">
        <v>0</v>
      </c>
      <c r="CS39" s="47">
        <v>57.459099999999999</v>
      </c>
      <c r="CT39" s="47">
        <v>284.24200000000002</v>
      </c>
      <c r="CU39" s="47">
        <v>281.24799999999999</v>
      </c>
      <c r="CV39" s="47">
        <v>81.8</v>
      </c>
      <c r="CW39" s="47">
        <v>6.5079599999999997</v>
      </c>
      <c r="CX39" s="47">
        <v>2.1143800000000001</v>
      </c>
      <c r="CY39" s="47">
        <v>-50</v>
      </c>
      <c r="CZ39" s="2">
        <v>1.5200000000000001E-6</v>
      </c>
      <c r="DA39" s="2">
        <v>1.9999999999999999E-6</v>
      </c>
      <c r="DB39" s="2">
        <v>8.7719999999999994E-5</v>
      </c>
      <c r="DC39" s="47">
        <v>1.3779999999999999E-4</v>
      </c>
      <c r="DD39" s="47">
        <v>3</v>
      </c>
      <c r="DE39" s="47">
        <v>12.8125</v>
      </c>
      <c r="DF39" s="47">
        <v>1.9375</v>
      </c>
      <c r="DG39" s="47">
        <v>10.6875</v>
      </c>
      <c r="DH39" s="47">
        <v>0</v>
      </c>
      <c r="DI39" s="47">
        <v>0</v>
      </c>
      <c r="DJ39" s="47">
        <v>0</v>
      </c>
      <c r="DK39" s="47">
        <v>0</v>
      </c>
      <c r="DL39" s="47">
        <v>0</v>
      </c>
      <c r="DM39" s="47">
        <v>0</v>
      </c>
      <c r="DN39" s="47">
        <v>0</v>
      </c>
      <c r="DO39" s="47">
        <v>1</v>
      </c>
      <c r="DP39" s="47">
        <v>10493</v>
      </c>
      <c r="DQ39" s="47">
        <v>2.5596199999999998</v>
      </c>
      <c r="DR39" s="47">
        <v>15</v>
      </c>
      <c r="DS39" s="47">
        <v>-2.4399899999999999</v>
      </c>
      <c r="DT39" s="47">
        <v>74.900000000000006</v>
      </c>
      <c r="DU39" s="47">
        <v>93.1</v>
      </c>
      <c r="DV39" s="47">
        <v>100</v>
      </c>
      <c r="DW39" s="47">
        <v>99.5</v>
      </c>
      <c r="DX39" s="47">
        <v>97.6</v>
      </c>
      <c r="DY39" s="47">
        <v>99.9</v>
      </c>
      <c r="DZ39" s="47">
        <v>86.116100000000003</v>
      </c>
      <c r="EA39" s="47">
        <v>1648.8</v>
      </c>
      <c r="EB39" s="47">
        <v>97.1</v>
      </c>
      <c r="EC39" s="47">
        <v>0</v>
      </c>
      <c r="ED39" s="47">
        <v>39</v>
      </c>
    </row>
    <row r="40" spans="1:134" x14ac:dyDescent="0.3">
      <c r="A40" s="10">
        <v>45298.875</v>
      </c>
      <c r="B40" s="47">
        <v>100009</v>
      </c>
      <c r="C40" s="47">
        <v>24134.9</v>
      </c>
      <c r="D40" s="47">
        <v>10.7037</v>
      </c>
      <c r="E40" s="47">
        <v>11584.4</v>
      </c>
      <c r="F40" s="47">
        <v>224.697</v>
      </c>
      <c r="G40" s="47">
        <v>1.9</v>
      </c>
      <c r="H40" s="47">
        <v>0</v>
      </c>
      <c r="I40" s="47">
        <v>-5.4353499999999999E-2</v>
      </c>
      <c r="J40" s="47">
        <v>19.9178</v>
      </c>
      <c r="K40" s="47">
        <v>3.9507300000000001</v>
      </c>
      <c r="L40" s="47">
        <v>2.0285E-4</v>
      </c>
      <c r="M40" s="47">
        <v>8922.49</v>
      </c>
      <c r="N40" s="47">
        <v>222.38300000000001</v>
      </c>
      <c r="O40" s="47">
        <v>38.1</v>
      </c>
      <c r="P40" s="47">
        <v>0</v>
      </c>
      <c r="Q40" s="47">
        <v>-8.2853499999999997E-2</v>
      </c>
      <c r="R40" s="47">
        <v>3.75109</v>
      </c>
      <c r="S40" s="47">
        <v>-0.51769399999999999</v>
      </c>
      <c r="T40" s="47">
        <v>1.59772E-4</v>
      </c>
      <c r="U40" s="47">
        <v>7007.32</v>
      </c>
      <c r="V40" s="47">
        <v>236.096</v>
      </c>
      <c r="W40" s="47">
        <v>52.1</v>
      </c>
      <c r="X40" s="47">
        <v>1.5</v>
      </c>
      <c r="Y40" s="47">
        <v>0.340586</v>
      </c>
      <c r="Z40" s="47">
        <v>0.58679499999999996</v>
      </c>
      <c r="AA40" s="47">
        <v>2.7864399999999998</v>
      </c>
      <c r="AB40" s="2">
        <v>7.5965100000000002E-5</v>
      </c>
      <c r="AC40" s="47">
        <v>5421.8</v>
      </c>
      <c r="AD40" s="47">
        <v>249.09399999999999</v>
      </c>
      <c r="AE40" s="47">
        <v>99.8</v>
      </c>
      <c r="AF40" s="47">
        <v>81</v>
      </c>
      <c r="AG40" s="47">
        <v>1.78438E-2</v>
      </c>
      <c r="AH40" s="47">
        <v>2.4895999999999998</v>
      </c>
      <c r="AI40" s="47">
        <v>-0.35161100000000001</v>
      </c>
      <c r="AJ40" s="47">
        <v>1.2854500000000001E-4</v>
      </c>
      <c r="AK40" s="47">
        <v>4064.85</v>
      </c>
      <c r="AL40" s="47">
        <v>258.28899999999999</v>
      </c>
      <c r="AM40" s="47">
        <v>87.4</v>
      </c>
      <c r="AN40" s="47">
        <v>16.899999999999999</v>
      </c>
      <c r="AO40" s="47">
        <v>0.132078</v>
      </c>
      <c r="AP40" s="47">
        <v>2.84063</v>
      </c>
      <c r="AQ40" s="47">
        <v>-4.1806000000000001</v>
      </c>
      <c r="AR40" s="47">
        <v>1.4016000000000001E-4</v>
      </c>
      <c r="AS40" s="47">
        <v>2879.9</v>
      </c>
      <c r="AT40" s="47">
        <v>266.17599999999999</v>
      </c>
      <c r="AU40" s="47">
        <v>97.9</v>
      </c>
      <c r="AV40" s="47">
        <v>100</v>
      </c>
      <c r="AW40" s="47">
        <v>-0.71464499999999997</v>
      </c>
      <c r="AX40" s="47">
        <v>3.8080500000000002</v>
      </c>
      <c r="AY40" s="47">
        <v>-4.2540800000000001</v>
      </c>
      <c r="AZ40" s="47">
        <v>1.03526E-4</v>
      </c>
      <c r="BA40" s="47">
        <v>1338.03</v>
      </c>
      <c r="BB40" s="47">
        <v>275.40600000000001</v>
      </c>
      <c r="BC40" s="47">
        <v>99.7</v>
      </c>
      <c r="BD40" s="47">
        <v>79.7</v>
      </c>
      <c r="BE40" s="47">
        <v>-0.73275299999999999</v>
      </c>
      <c r="BF40" s="47">
        <v>8.0870499999999996</v>
      </c>
      <c r="BG40" s="47">
        <v>-2.9191099999999999</v>
      </c>
      <c r="BH40" s="47">
        <v>2.91253E-4</v>
      </c>
      <c r="BI40" s="47">
        <v>648.00699999999995</v>
      </c>
      <c r="BJ40" s="47">
        <v>280.33</v>
      </c>
      <c r="BK40" s="47">
        <v>82.3</v>
      </c>
      <c r="BL40" s="47">
        <v>5</v>
      </c>
      <c r="BM40" s="47">
        <v>-0.156804</v>
      </c>
      <c r="BN40" s="47">
        <v>11.9322</v>
      </c>
      <c r="BO40" s="47">
        <v>-1.5833299999999999</v>
      </c>
      <c r="BP40" s="47">
        <v>1.7364600000000001E-4</v>
      </c>
      <c r="BQ40" s="47">
        <v>427.76900000000001</v>
      </c>
      <c r="BR40" s="47">
        <v>281.89400000000001</v>
      </c>
      <c r="BS40" s="47">
        <v>79</v>
      </c>
      <c r="BT40" s="47">
        <v>5</v>
      </c>
      <c r="BU40" s="47">
        <v>0.16019600000000001</v>
      </c>
      <c r="BV40" s="47">
        <v>12.166499999999999</v>
      </c>
      <c r="BW40" s="47">
        <v>0.59468699999999997</v>
      </c>
      <c r="BX40" s="47">
        <v>1.2697300000000001E-4</v>
      </c>
      <c r="BY40" s="47">
        <v>3</v>
      </c>
      <c r="BZ40" s="47">
        <v>212.113</v>
      </c>
      <c r="CA40" s="47">
        <v>283.37599999999998</v>
      </c>
      <c r="CB40" s="47">
        <v>77.3</v>
      </c>
      <c r="CC40" s="47">
        <v>4.5999999999999996</v>
      </c>
      <c r="CD40" s="47">
        <v>0.22319600000000001</v>
      </c>
      <c r="CE40" s="47">
        <v>9.53186</v>
      </c>
      <c r="CF40" s="47">
        <v>1.91761</v>
      </c>
      <c r="CG40" s="47">
        <v>1.1873499999999999E-4</v>
      </c>
      <c r="CH40" s="47">
        <v>284.68099999999998</v>
      </c>
      <c r="CI40" s="47">
        <v>77.099999999999994</v>
      </c>
      <c r="CJ40" s="47">
        <v>0</v>
      </c>
      <c r="CK40" s="47">
        <v>0.127196</v>
      </c>
      <c r="CL40" s="47">
        <v>5.5703199999999997</v>
      </c>
      <c r="CM40" s="47">
        <v>1.5171399999999999</v>
      </c>
      <c r="CN40" s="47">
        <v>1.19275E-4</v>
      </c>
      <c r="CO40" s="47">
        <v>0.79821900000000001</v>
      </c>
      <c r="CP40" s="47">
        <v>55.5794</v>
      </c>
      <c r="CQ40" s="47">
        <v>283.48700000000002</v>
      </c>
      <c r="CR40" s="47">
        <v>0</v>
      </c>
      <c r="CS40" s="47">
        <v>55.35</v>
      </c>
      <c r="CT40" s="47">
        <v>284.19099999999997</v>
      </c>
      <c r="CU40" s="47">
        <v>280.67599999999999</v>
      </c>
      <c r="CV40" s="47">
        <v>78.8</v>
      </c>
      <c r="CW40" s="47">
        <v>5.5511600000000003</v>
      </c>
      <c r="CX40" s="47">
        <v>1.61415</v>
      </c>
      <c r="CY40" s="47">
        <v>-2.90001</v>
      </c>
      <c r="CZ40" s="2">
        <v>4.3200000000000001E-6</v>
      </c>
      <c r="DA40" s="2">
        <v>3.1999999999999999E-5</v>
      </c>
      <c r="DB40" s="2">
        <v>9.4800000000000007E-6</v>
      </c>
      <c r="DC40" s="2">
        <v>1.2E-5</v>
      </c>
      <c r="DD40" s="47">
        <v>0.125</v>
      </c>
      <c r="DE40" s="47">
        <v>12.9375</v>
      </c>
      <c r="DF40" s="47">
        <v>0.125</v>
      </c>
      <c r="DG40" s="47">
        <v>10.8125</v>
      </c>
      <c r="DH40" s="47">
        <v>0</v>
      </c>
      <c r="DI40" s="47">
        <v>0</v>
      </c>
      <c r="DJ40" s="47">
        <v>0</v>
      </c>
      <c r="DK40" s="47">
        <v>1</v>
      </c>
      <c r="DL40" s="47">
        <v>0</v>
      </c>
      <c r="DM40" s="47">
        <v>0</v>
      </c>
      <c r="DN40" s="47">
        <v>0</v>
      </c>
      <c r="DO40" s="47">
        <v>1</v>
      </c>
      <c r="DP40" s="47">
        <v>0</v>
      </c>
      <c r="DQ40" s="47">
        <v>2.60494</v>
      </c>
      <c r="DR40" s="47">
        <v>2</v>
      </c>
      <c r="DS40" s="47">
        <v>-21.537700000000001</v>
      </c>
      <c r="DT40" s="47">
        <v>100</v>
      </c>
      <c r="DU40" s="47">
        <v>69.7</v>
      </c>
      <c r="DV40" s="47">
        <v>95</v>
      </c>
      <c r="DW40" s="47">
        <v>99.4</v>
      </c>
      <c r="DX40" s="47">
        <v>98.4</v>
      </c>
      <c r="DY40" s="47">
        <v>100</v>
      </c>
      <c r="DZ40" s="47">
        <v>72.136899999999997</v>
      </c>
      <c r="EA40" s="47">
        <v>1663.68</v>
      </c>
      <c r="EB40" s="47">
        <v>99.9</v>
      </c>
      <c r="EC40" s="47">
        <v>0</v>
      </c>
      <c r="ED40" s="47">
        <v>40</v>
      </c>
    </row>
    <row r="41" spans="1:134" x14ac:dyDescent="0.3">
      <c r="A41" s="10">
        <v>45299</v>
      </c>
      <c r="B41" s="47">
        <v>100145</v>
      </c>
      <c r="C41" s="47">
        <v>24135</v>
      </c>
      <c r="D41" s="47">
        <v>9.0095799999999997</v>
      </c>
      <c r="E41" s="47">
        <v>11574.8</v>
      </c>
      <c r="F41" s="47">
        <v>223.964</v>
      </c>
      <c r="G41" s="47">
        <v>2.2000000000000002</v>
      </c>
      <c r="H41" s="47">
        <v>0</v>
      </c>
      <c r="I41" s="47">
        <v>7.6164999999999997E-2</v>
      </c>
      <c r="J41" s="47">
        <v>20.3476</v>
      </c>
      <c r="K41" s="47">
        <v>1.8091600000000001</v>
      </c>
      <c r="L41" s="47">
        <v>1.69056E-4</v>
      </c>
      <c r="M41" s="47">
        <v>8927.2199999999993</v>
      </c>
      <c r="N41" s="47">
        <v>220.72499999999999</v>
      </c>
      <c r="O41" s="47">
        <v>73.8</v>
      </c>
      <c r="P41" s="47">
        <v>1.6</v>
      </c>
      <c r="Q41" s="47">
        <v>-9.8925799999999998E-3</v>
      </c>
      <c r="R41" s="47">
        <v>2.6423999999999999</v>
      </c>
      <c r="S41" s="47">
        <v>-0.91219499999999998</v>
      </c>
      <c r="T41" s="47">
        <v>1.9369999999999999E-4</v>
      </c>
      <c r="U41" s="47">
        <v>7015.56</v>
      </c>
      <c r="V41" s="47">
        <v>235.88800000000001</v>
      </c>
      <c r="W41" s="47">
        <v>63.2</v>
      </c>
      <c r="X41" s="47">
        <v>1.4</v>
      </c>
      <c r="Y41" s="47">
        <v>0.12651100000000001</v>
      </c>
      <c r="Z41" s="47">
        <v>4.1154099999999998</v>
      </c>
      <c r="AA41" s="47">
        <v>2.6930100000000001</v>
      </c>
      <c r="AB41" s="2">
        <v>8.9588399999999998E-5</v>
      </c>
      <c r="AC41" s="47">
        <v>5431.91</v>
      </c>
      <c r="AD41" s="47">
        <v>248.613</v>
      </c>
      <c r="AE41" s="47">
        <v>95.5</v>
      </c>
      <c r="AF41" s="47">
        <v>21.6</v>
      </c>
      <c r="AG41" s="47">
        <v>0.35356900000000002</v>
      </c>
      <c r="AH41" s="47">
        <v>2.9739200000000001</v>
      </c>
      <c r="AI41" s="47">
        <v>-1.77349</v>
      </c>
      <c r="AJ41" s="47">
        <v>1.8133900000000001E-4</v>
      </c>
      <c r="AK41" s="47">
        <v>4077.01</v>
      </c>
      <c r="AL41" s="47">
        <v>258.31599999999997</v>
      </c>
      <c r="AM41" s="47">
        <v>80.7</v>
      </c>
      <c r="AN41" s="47">
        <v>4.4000000000000004</v>
      </c>
      <c r="AO41" s="47">
        <v>0.115648</v>
      </c>
      <c r="AP41" s="47">
        <v>5.9129399999999999</v>
      </c>
      <c r="AQ41" s="47">
        <v>-3.02332</v>
      </c>
      <c r="AR41" s="47">
        <v>1.1909E-4</v>
      </c>
      <c r="AS41" s="47">
        <v>2892.17</v>
      </c>
      <c r="AT41" s="47">
        <v>266.37200000000001</v>
      </c>
      <c r="AU41" s="47">
        <v>96.3</v>
      </c>
      <c r="AV41" s="47">
        <v>58.6</v>
      </c>
      <c r="AW41" s="47">
        <v>-0.26351400000000003</v>
      </c>
      <c r="AX41" s="47">
        <v>6.0426299999999999</v>
      </c>
      <c r="AY41" s="47">
        <v>-2.9190900000000002</v>
      </c>
      <c r="AZ41" s="47">
        <v>1.84947E-4</v>
      </c>
      <c r="BA41" s="47">
        <v>1349.72</v>
      </c>
      <c r="BB41" s="47">
        <v>275.45</v>
      </c>
      <c r="BC41" s="47">
        <v>98.6</v>
      </c>
      <c r="BD41" s="47">
        <v>74.3</v>
      </c>
      <c r="BE41" s="47">
        <v>7.9378900000000002E-2</v>
      </c>
      <c r="BF41" s="47">
        <v>6.9682500000000003</v>
      </c>
      <c r="BG41" s="47">
        <v>-2.5604800000000001</v>
      </c>
      <c r="BH41" s="2">
        <v>7.7730600000000004E-5</v>
      </c>
      <c r="BI41" s="47">
        <v>659.87099999999998</v>
      </c>
      <c r="BJ41" s="47">
        <v>280.23099999999999</v>
      </c>
      <c r="BK41" s="47">
        <v>82</v>
      </c>
      <c r="BL41" s="47">
        <v>4.9000000000000004</v>
      </c>
      <c r="BM41" s="47">
        <v>0.246361</v>
      </c>
      <c r="BN41" s="47">
        <v>10.011200000000001</v>
      </c>
      <c r="BO41" s="47">
        <v>0.89019000000000004</v>
      </c>
      <c r="BP41" s="2">
        <v>6.2316499999999999E-5</v>
      </c>
      <c r="BQ41" s="47">
        <v>439.63600000000002</v>
      </c>
      <c r="BR41" s="47">
        <v>282.161</v>
      </c>
      <c r="BS41" s="47">
        <v>76.900000000000006</v>
      </c>
      <c r="BT41" s="47">
        <v>4.5999999999999996</v>
      </c>
      <c r="BU41" s="47">
        <v>0.27464699999999997</v>
      </c>
      <c r="BV41" s="47">
        <v>9.9966899999999992</v>
      </c>
      <c r="BW41" s="47">
        <v>1.6857500000000001</v>
      </c>
      <c r="BX41" s="2">
        <v>6.4183099999999999E-5</v>
      </c>
      <c r="BY41" s="47">
        <v>3</v>
      </c>
      <c r="BZ41" s="47">
        <v>223.62200000000001</v>
      </c>
      <c r="CA41" s="47">
        <v>283.80399999999997</v>
      </c>
      <c r="CB41" s="47">
        <v>74</v>
      </c>
      <c r="CC41" s="47">
        <v>0.2</v>
      </c>
      <c r="CD41" s="47">
        <v>0.181033</v>
      </c>
      <c r="CE41" s="47">
        <v>8.5429499999999994</v>
      </c>
      <c r="CF41" s="47">
        <v>1.7784599999999999</v>
      </c>
      <c r="CG41" s="47">
        <v>1.04633E-4</v>
      </c>
      <c r="CH41" s="47">
        <v>284.90800000000002</v>
      </c>
      <c r="CI41" s="47">
        <v>76</v>
      </c>
      <c r="CJ41" s="47">
        <v>0</v>
      </c>
      <c r="CK41" s="47">
        <v>0.106033</v>
      </c>
      <c r="CL41" s="47">
        <v>4.4008099999999999</v>
      </c>
      <c r="CM41" s="47">
        <v>1.38401</v>
      </c>
      <c r="CN41" s="47">
        <v>1.06352E-4</v>
      </c>
      <c r="CO41" s="47">
        <v>12.131</v>
      </c>
      <c r="CP41" s="47">
        <v>55.5794</v>
      </c>
      <c r="CQ41" s="47">
        <v>283.685</v>
      </c>
      <c r="CR41" s="47">
        <v>0</v>
      </c>
      <c r="CS41" s="47">
        <v>47.815399999999997</v>
      </c>
      <c r="CT41" s="47">
        <v>284.40899999999999</v>
      </c>
      <c r="CU41" s="47">
        <v>280.77</v>
      </c>
      <c r="CV41" s="47">
        <v>78.3</v>
      </c>
      <c r="CW41" s="47">
        <v>4.3917900000000003</v>
      </c>
      <c r="CX41" s="47">
        <v>1.43821</v>
      </c>
      <c r="CY41" s="47">
        <v>-37.700000000000003</v>
      </c>
      <c r="CZ41" s="47">
        <v>0</v>
      </c>
      <c r="DA41" s="2">
        <v>5.5999999999999997E-6</v>
      </c>
      <c r="DB41" s="2">
        <v>5.6400000000000002E-6</v>
      </c>
      <c r="DC41" s="2">
        <v>2.0400000000000001E-5</v>
      </c>
      <c r="DD41" s="47">
        <v>0.4375</v>
      </c>
      <c r="DE41" s="47">
        <v>13.25</v>
      </c>
      <c r="DF41" s="47">
        <v>0.125</v>
      </c>
      <c r="DG41" s="47">
        <v>10.8125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  <c r="DO41" s="47">
        <v>1</v>
      </c>
      <c r="DP41" s="47">
        <v>0</v>
      </c>
      <c r="DQ41" s="47">
        <v>1.9563999999999999</v>
      </c>
      <c r="DR41" s="47">
        <v>1</v>
      </c>
      <c r="DS41" s="47">
        <v>-16.260300000000001</v>
      </c>
      <c r="DT41" s="47">
        <v>99.5</v>
      </c>
      <c r="DU41" s="47">
        <v>84.8</v>
      </c>
      <c r="DV41" s="47">
        <v>99</v>
      </c>
      <c r="DW41" s="47">
        <v>99.7</v>
      </c>
      <c r="DX41" s="47">
        <v>99.5</v>
      </c>
      <c r="DY41" s="47">
        <v>100</v>
      </c>
      <c r="DZ41" s="47">
        <v>37.577100000000002</v>
      </c>
      <c r="EA41" s="47">
        <v>1696.32</v>
      </c>
      <c r="EB41" s="47">
        <v>99.5</v>
      </c>
      <c r="EC41" s="47">
        <v>0</v>
      </c>
      <c r="ED41" s="47">
        <v>41</v>
      </c>
    </row>
    <row r="42" spans="1:134" x14ac:dyDescent="0.3">
      <c r="A42" s="10">
        <v>45299.125</v>
      </c>
      <c r="B42" s="47">
        <v>100266</v>
      </c>
      <c r="C42" s="47">
        <v>24135</v>
      </c>
      <c r="D42" s="47">
        <v>7.4009400000000003</v>
      </c>
      <c r="E42" s="47">
        <v>11578.5</v>
      </c>
      <c r="F42" s="47">
        <v>223.78100000000001</v>
      </c>
      <c r="G42" s="47">
        <v>2.1</v>
      </c>
      <c r="H42" s="47">
        <v>0</v>
      </c>
      <c r="I42" s="47">
        <v>3.7745099999999997E-2</v>
      </c>
      <c r="J42" s="47">
        <v>18.9253</v>
      </c>
      <c r="K42" s="47">
        <v>1.22028</v>
      </c>
      <c r="L42" s="47">
        <v>1.8518899999999999E-4</v>
      </c>
      <c r="M42" s="47">
        <v>8938.4</v>
      </c>
      <c r="N42" s="47">
        <v>219.78100000000001</v>
      </c>
      <c r="O42" s="47">
        <v>93.5</v>
      </c>
      <c r="P42" s="47">
        <v>23.7</v>
      </c>
      <c r="Q42" s="47">
        <v>-0.12689300000000001</v>
      </c>
      <c r="R42" s="47">
        <v>5.8865100000000004</v>
      </c>
      <c r="S42" s="47">
        <v>2.7202500000000001</v>
      </c>
      <c r="T42" s="47">
        <v>1.6286100000000001E-4</v>
      </c>
      <c r="U42" s="47">
        <v>7026.92</v>
      </c>
      <c r="V42" s="47">
        <v>235.465</v>
      </c>
      <c r="W42" s="47">
        <v>61.9</v>
      </c>
      <c r="X42" s="47">
        <v>0</v>
      </c>
      <c r="Y42" s="47">
        <v>0.32868199999999997</v>
      </c>
      <c r="Z42" s="47">
        <v>8.7386099999999995</v>
      </c>
      <c r="AA42" s="47">
        <v>2.5863800000000001</v>
      </c>
      <c r="AB42" s="47">
        <v>1.4806800000000001E-4</v>
      </c>
      <c r="AC42" s="47">
        <v>5444.39</v>
      </c>
      <c r="AD42" s="47">
        <v>248.33199999999999</v>
      </c>
      <c r="AE42" s="47">
        <v>69.099999999999994</v>
      </c>
      <c r="AF42" s="47">
        <v>1.2</v>
      </c>
      <c r="AG42" s="47">
        <v>0.15396299999999999</v>
      </c>
      <c r="AH42" s="47">
        <v>5.3301800000000004</v>
      </c>
      <c r="AI42" s="47">
        <v>-3.4538099999999998</v>
      </c>
      <c r="AJ42" s="2">
        <v>8.1128800000000002E-5</v>
      </c>
      <c r="AK42" s="47">
        <v>4088.93</v>
      </c>
      <c r="AL42" s="47">
        <v>258.863</v>
      </c>
      <c r="AM42" s="47">
        <v>68.099999999999994</v>
      </c>
      <c r="AN42" s="47">
        <v>0</v>
      </c>
      <c r="AO42" s="47">
        <v>-0.23552699999999999</v>
      </c>
      <c r="AP42" s="47">
        <v>5.9582600000000001</v>
      </c>
      <c r="AQ42" s="47">
        <v>-2.4397700000000002</v>
      </c>
      <c r="AR42" s="47">
        <v>1.99495E-4</v>
      </c>
      <c r="AS42" s="47">
        <v>2902.62</v>
      </c>
      <c r="AT42" s="47">
        <v>266.53100000000001</v>
      </c>
      <c r="AU42" s="47">
        <v>84.8</v>
      </c>
      <c r="AV42" s="47">
        <v>5</v>
      </c>
      <c r="AW42" s="47">
        <v>-0.12698999999999999</v>
      </c>
      <c r="AX42" s="47">
        <v>2.7704800000000001</v>
      </c>
      <c r="AY42" s="47">
        <v>-1.9112800000000001</v>
      </c>
      <c r="AZ42" s="47">
        <v>1.95902E-4</v>
      </c>
      <c r="BA42" s="47">
        <v>1359.26</v>
      </c>
      <c r="BB42" s="47">
        <v>276.05799999999999</v>
      </c>
      <c r="BC42" s="47">
        <v>84</v>
      </c>
      <c r="BD42" s="47">
        <v>0</v>
      </c>
      <c r="BE42" s="47">
        <v>0.50146900000000005</v>
      </c>
      <c r="BF42" s="47">
        <v>4.5731000000000002</v>
      </c>
      <c r="BG42" s="47">
        <v>-2.1587200000000002</v>
      </c>
      <c r="BH42" s="47">
        <v>1.4316099999999999E-4</v>
      </c>
      <c r="BI42" s="47">
        <v>668.97</v>
      </c>
      <c r="BJ42" s="47">
        <v>279.83199999999999</v>
      </c>
      <c r="BK42" s="47">
        <v>89.1</v>
      </c>
      <c r="BL42" s="47">
        <v>0</v>
      </c>
      <c r="BM42" s="47">
        <v>0.40111000000000002</v>
      </c>
      <c r="BN42" s="47">
        <v>8.1972000000000005</v>
      </c>
      <c r="BO42" s="47">
        <v>-0.75</v>
      </c>
      <c r="BP42" s="2">
        <v>6.8980999999999996E-5</v>
      </c>
      <c r="BQ42" s="47">
        <v>449.08</v>
      </c>
      <c r="BR42" s="47">
        <v>281.52199999999999</v>
      </c>
      <c r="BS42" s="47">
        <v>86.3</v>
      </c>
      <c r="BT42" s="47">
        <v>0</v>
      </c>
      <c r="BU42" s="47">
        <v>0.36022799999999999</v>
      </c>
      <c r="BV42" s="47">
        <v>8.1685800000000004</v>
      </c>
      <c r="BW42" s="47">
        <v>0.81808099999999995</v>
      </c>
      <c r="BX42" s="2">
        <v>3.81783E-5</v>
      </c>
      <c r="BY42" s="47">
        <v>3</v>
      </c>
      <c r="BZ42" s="47">
        <v>233.50399999999999</v>
      </c>
      <c r="CA42" s="47">
        <v>283.358</v>
      </c>
      <c r="CB42" s="47">
        <v>81.3</v>
      </c>
      <c r="CC42" s="47">
        <v>0</v>
      </c>
      <c r="CD42" s="47">
        <v>0.22181300000000001</v>
      </c>
      <c r="CE42" s="47">
        <v>7.4309500000000002</v>
      </c>
      <c r="CF42" s="47">
        <v>1.31897</v>
      </c>
      <c r="CG42" s="2">
        <v>7.2625699999999998E-5</v>
      </c>
      <c r="CH42" s="47">
        <v>284.529</v>
      </c>
      <c r="CI42" s="47">
        <v>81.2</v>
      </c>
      <c r="CJ42" s="47">
        <v>0</v>
      </c>
      <c r="CK42" s="47">
        <v>9.8597199999999996E-2</v>
      </c>
      <c r="CL42" s="47">
        <v>3.93045</v>
      </c>
      <c r="CM42" s="47">
        <v>0.99179700000000004</v>
      </c>
      <c r="CN42" s="2">
        <v>7.6806799999999998E-5</v>
      </c>
      <c r="CO42" s="47">
        <v>22.211500000000001</v>
      </c>
      <c r="CP42" s="47">
        <v>55.5794</v>
      </c>
      <c r="CQ42" s="47">
        <v>283.40800000000002</v>
      </c>
      <c r="CR42" s="47">
        <v>0</v>
      </c>
      <c r="CS42" s="47">
        <v>28.742999999999999</v>
      </c>
      <c r="CT42" s="47">
        <v>284.10500000000002</v>
      </c>
      <c r="CU42" s="47">
        <v>281.35000000000002</v>
      </c>
      <c r="CV42" s="47">
        <v>83.1</v>
      </c>
      <c r="CW42" s="47">
        <v>3.96957</v>
      </c>
      <c r="CX42" s="47">
        <v>1.0286</v>
      </c>
      <c r="CY42" s="47">
        <v>-50</v>
      </c>
      <c r="CZ42" s="47">
        <v>0</v>
      </c>
      <c r="DA42" s="47">
        <v>0</v>
      </c>
      <c r="DB42" s="2">
        <v>1.5200000000000001E-6</v>
      </c>
      <c r="DC42" s="2">
        <v>2.3999999999999999E-6</v>
      </c>
      <c r="DD42" s="47">
        <v>0</v>
      </c>
      <c r="DE42" s="47">
        <v>13.25</v>
      </c>
      <c r="DF42" s="47">
        <v>0</v>
      </c>
      <c r="DG42" s="47">
        <v>10.8125</v>
      </c>
      <c r="DH42" s="47">
        <v>0</v>
      </c>
      <c r="DI42" s="47">
        <v>0</v>
      </c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0</v>
      </c>
      <c r="DP42" s="47">
        <v>0</v>
      </c>
      <c r="DQ42" s="47">
        <v>1.4092</v>
      </c>
      <c r="DR42" s="47">
        <v>8</v>
      </c>
      <c r="DS42" s="47">
        <v>-14.0143</v>
      </c>
      <c r="DT42" s="47">
        <v>16.899999999999999</v>
      </c>
      <c r="DU42" s="47">
        <v>99.4</v>
      </c>
      <c r="DV42" s="47">
        <v>5</v>
      </c>
      <c r="DW42" s="47">
        <v>35.5</v>
      </c>
      <c r="DX42" s="47">
        <v>26.6</v>
      </c>
      <c r="DY42" s="47">
        <v>38</v>
      </c>
      <c r="DZ42" s="47">
        <v>47.081899999999997</v>
      </c>
      <c r="EA42" s="47">
        <v>1754.88</v>
      </c>
      <c r="EB42" s="47">
        <v>88.8</v>
      </c>
      <c r="EC42" s="47">
        <v>0</v>
      </c>
      <c r="ED42" s="47">
        <v>42</v>
      </c>
    </row>
    <row r="43" spans="1:134" x14ac:dyDescent="0.3">
      <c r="A43" s="10">
        <v>45299.25</v>
      </c>
      <c r="B43" s="47">
        <v>100487</v>
      </c>
      <c r="C43" s="47">
        <v>24134.9</v>
      </c>
      <c r="D43" s="47">
        <v>5.5036399999999999</v>
      </c>
      <c r="E43" s="47">
        <v>11591.2</v>
      </c>
      <c r="F43" s="47">
        <v>223.12700000000001</v>
      </c>
      <c r="G43" s="47">
        <v>2.8</v>
      </c>
      <c r="H43" s="47">
        <v>0</v>
      </c>
      <c r="I43" s="47">
        <v>3.9099599999999998E-2</v>
      </c>
      <c r="J43" s="47">
        <v>22.507100000000001</v>
      </c>
      <c r="K43" s="47">
        <v>5.0051800000000002</v>
      </c>
      <c r="L43" s="47">
        <v>1.2619199999999999E-4</v>
      </c>
      <c r="M43" s="47">
        <v>8953.09</v>
      </c>
      <c r="N43" s="47">
        <v>222.09700000000001</v>
      </c>
      <c r="O43" s="47">
        <v>49</v>
      </c>
      <c r="P43" s="47">
        <v>0.1</v>
      </c>
      <c r="Q43" s="47">
        <v>3.3613299999999999E-2</v>
      </c>
      <c r="R43" s="47">
        <v>12.428800000000001</v>
      </c>
      <c r="S43" s="47">
        <v>0.70686000000000004</v>
      </c>
      <c r="T43" s="47">
        <v>2.02635E-4</v>
      </c>
      <c r="U43" s="47">
        <v>7040.65</v>
      </c>
      <c r="V43" s="47">
        <v>234.542</v>
      </c>
      <c r="W43" s="47">
        <v>81.2</v>
      </c>
      <c r="X43" s="47">
        <v>4.5</v>
      </c>
      <c r="Y43" s="47">
        <v>-0.22209400000000001</v>
      </c>
      <c r="Z43" s="47">
        <v>8.9930000000000003</v>
      </c>
      <c r="AA43" s="47">
        <v>1.86212</v>
      </c>
      <c r="AB43" s="47">
        <v>3.1750700000000002E-4</v>
      </c>
      <c r="AC43" s="47">
        <v>5463.29</v>
      </c>
      <c r="AD43" s="47">
        <v>248.267</v>
      </c>
      <c r="AE43" s="47">
        <v>60.7</v>
      </c>
      <c r="AF43" s="47">
        <v>0</v>
      </c>
      <c r="AG43" s="47">
        <v>-4.7726600000000001E-2</v>
      </c>
      <c r="AH43" s="47">
        <v>5.78322</v>
      </c>
      <c r="AI43" s="47">
        <v>-1.3171900000000001</v>
      </c>
      <c r="AJ43" s="2">
        <v>7.4290999999999997E-5</v>
      </c>
      <c r="AK43" s="47">
        <v>4108.2299999999996</v>
      </c>
      <c r="AL43" s="47">
        <v>259.08999999999997</v>
      </c>
      <c r="AM43" s="47">
        <v>52.9</v>
      </c>
      <c r="AN43" s="47">
        <v>0</v>
      </c>
      <c r="AO43" s="47">
        <v>0.133688</v>
      </c>
      <c r="AP43" s="47">
        <v>5.9502100000000002</v>
      </c>
      <c r="AQ43" s="47">
        <v>-1.03061</v>
      </c>
      <c r="AR43" s="47">
        <v>1.5312E-4</v>
      </c>
      <c r="AS43" s="47">
        <v>2920.94</v>
      </c>
      <c r="AT43" s="47">
        <v>266.697</v>
      </c>
      <c r="AU43" s="47">
        <v>79.400000000000006</v>
      </c>
      <c r="AV43" s="47">
        <v>5</v>
      </c>
      <c r="AW43" s="47">
        <v>0.637934</v>
      </c>
      <c r="AX43" s="47">
        <v>0.54658200000000001</v>
      </c>
      <c r="AY43" s="47">
        <v>-2.9674</v>
      </c>
      <c r="AZ43" s="47">
        <v>1.3476800000000001E-4</v>
      </c>
      <c r="BA43" s="47">
        <v>1377.64</v>
      </c>
      <c r="BB43" s="47">
        <v>275.88799999999998</v>
      </c>
      <c r="BC43" s="47">
        <v>86.8</v>
      </c>
      <c r="BD43" s="47">
        <v>0</v>
      </c>
      <c r="BE43" s="47">
        <v>6.8720699999999996E-2</v>
      </c>
      <c r="BF43" s="47">
        <v>1.0070300000000001</v>
      </c>
      <c r="BG43" s="47">
        <v>-3.0667399999999998</v>
      </c>
      <c r="BH43" s="47">
        <v>1.54213E-4</v>
      </c>
      <c r="BI43" s="47">
        <v>686.89200000000005</v>
      </c>
      <c r="BJ43" s="47">
        <v>280.45</v>
      </c>
      <c r="BK43" s="47">
        <v>83.3</v>
      </c>
      <c r="BL43" s="47">
        <v>0</v>
      </c>
      <c r="BM43" s="47">
        <v>0.17230100000000001</v>
      </c>
      <c r="BN43" s="47">
        <v>4.4799499999999997</v>
      </c>
      <c r="BO43" s="47">
        <v>-2.2611599999999998</v>
      </c>
      <c r="BP43" s="47">
        <v>2.0955600000000001E-4</v>
      </c>
      <c r="BQ43" s="47">
        <v>466.65499999999997</v>
      </c>
      <c r="BR43" s="47">
        <v>281.82</v>
      </c>
      <c r="BS43" s="47">
        <v>82.3</v>
      </c>
      <c r="BT43" s="47">
        <v>0</v>
      </c>
      <c r="BU43" s="47">
        <v>0.24186099999999999</v>
      </c>
      <c r="BV43" s="47">
        <v>5.7945000000000002</v>
      </c>
      <c r="BW43" s="47">
        <v>-1.56124</v>
      </c>
      <c r="BX43" s="47">
        <v>1.8896900000000001E-4</v>
      </c>
      <c r="BY43" s="47">
        <v>3</v>
      </c>
      <c r="BZ43" s="47">
        <v>251.06700000000001</v>
      </c>
      <c r="CA43" s="47">
        <v>283.06799999999998</v>
      </c>
      <c r="CB43" s="47">
        <v>80.8</v>
      </c>
      <c r="CC43" s="47">
        <v>0</v>
      </c>
      <c r="CD43" s="47">
        <v>0.208678</v>
      </c>
      <c r="CE43" s="47">
        <v>6.3342900000000002</v>
      </c>
      <c r="CF43" s="47">
        <v>-1.06857</v>
      </c>
      <c r="CG43" s="47">
        <v>1.4950299999999999E-4</v>
      </c>
      <c r="CH43" s="47">
        <v>283.03300000000002</v>
      </c>
      <c r="CI43" s="47">
        <v>86.7</v>
      </c>
      <c r="CJ43" s="47">
        <v>0</v>
      </c>
      <c r="CK43" s="47">
        <v>6.0248099999999999E-2</v>
      </c>
      <c r="CL43" s="47">
        <v>3.3789199999999999</v>
      </c>
      <c r="CM43" s="47">
        <v>-3.6501499999999999E-2</v>
      </c>
      <c r="CN43" s="47">
        <v>1.0320800000000001E-4</v>
      </c>
      <c r="CO43" s="47">
        <v>40.411099999999998</v>
      </c>
      <c r="CP43" s="47">
        <v>55.5794</v>
      </c>
      <c r="CQ43" s="47">
        <v>280.99599999999998</v>
      </c>
      <c r="CR43" s="47">
        <v>0</v>
      </c>
      <c r="CS43" s="47">
        <v>0.88752399999999998</v>
      </c>
      <c r="CT43" s="47">
        <v>282.47399999999999</v>
      </c>
      <c r="CU43" s="47">
        <v>280.78800000000001</v>
      </c>
      <c r="CV43" s="47">
        <v>89.5</v>
      </c>
      <c r="CW43" s="47">
        <v>3.4143300000000001</v>
      </c>
      <c r="CX43" s="47">
        <v>9.8022500000000002E-3</v>
      </c>
      <c r="CY43" s="47">
        <v>-50</v>
      </c>
      <c r="CZ43" s="2">
        <v>8.0000000000000002E-8</v>
      </c>
      <c r="DA43" s="47">
        <v>0</v>
      </c>
      <c r="DB43" s="2">
        <v>3.1999999999999999E-6</v>
      </c>
      <c r="DC43" s="2">
        <v>3.5999999999999998E-6</v>
      </c>
      <c r="DD43" s="47">
        <v>6.25E-2</v>
      </c>
      <c r="DE43" s="47">
        <v>13.3125</v>
      </c>
      <c r="DF43" s="47">
        <v>6.25E-2</v>
      </c>
      <c r="DG43" s="47">
        <v>10.875</v>
      </c>
      <c r="DH43" s="47">
        <v>0</v>
      </c>
      <c r="DI43" s="47">
        <v>0</v>
      </c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0</v>
      </c>
      <c r="DQ43" s="47">
        <v>2.8692700000000002</v>
      </c>
      <c r="DR43" s="47">
        <v>0</v>
      </c>
      <c r="DS43" s="47">
        <v>0.28607199999999999</v>
      </c>
      <c r="DT43" s="47">
        <v>5.2</v>
      </c>
      <c r="DU43" s="47">
        <v>58.6</v>
      </c>
      <c r="DV43" s="47">
        <v>5</v>
      </c>
      <c r="DW43" s="47">
        <v>20.7</v>
      </c>
      <c r="DX43" s="47">
        <v>9.1999999999999993</v>
      </c>
      <c r="DY43" s="47">
        <v>25.8</v>
      </c>
      <c r="DZ43" s="47">
        <v>30.994299999999999</v>
      </c>
      <c r="EA43" s="47">
        <v>1764.96</v>
      </c>
      <c r="EB43" s="47">
        <v>91.4</v>
      </c>
      <c r="EC43" s="47">
        <v>0</v>
      </c>
      <c r="ED43" s="47">
        <v>43</v>
      </c>
    </row>
    <row r="44" spans="1:134" x14ac:dyDescent="0.3">
      <c r="A44" s="10">
        <v>45299.375</v>
      </c>
      <c r="B44" s="47">
        <v>100693</v>
      </c>
      <c r="C44" s="47">
        <v>24134.7</v>
      </c>
      <c r="D44" s="47">
        <v>3.1021000000000001</v>
      </c>
      <c r="E44" s="47">
        <v>11606.9</v>
      </c>
      <c r="F44" s="47">
        <v>220.43799999999999</v>
      </c>
      <c r="G44" s="47">
        <v>4.3</v>
      </c>
      <c r="H44" s="47">
        <v>0</v>
      </c>
      <c r="I44" s="47">
        <v>5.0199199999999999E-2</v>
      </c>
      <c r="J44" s="47">
        <v>21.577100000000002</v>
      </c>
      <c r="K44" s="47">
        <v>1.8726400000000001</v>
      </c>
      <c r="L44" s="47">
        <v>1.39918E-4</v>
      </c>
      <c r="M44" s="47">
        <v>8979.68</v>
      </c>
      <c r="N44" s="47">
        <v>222.602</v>
      </c>
      <c r="O44" s="47">
        <v>39.200000000000003</v>
      </c>
      <c r="P44" s="47">
        <v>0</v>
      </c>
      <c r="Q44" s="47">
        <v>-0.100854</v>
      </c>
      <c r="R44" s="47">
        <v>13.7723</v>
      </c>
      <c r="S44" s="47">
        <v>3.3132000000000001</v>
      </c>
      <c r="T44" s="47">
        <v>2.5996899999999998E-4</v>
      </c>
      <c r="U44" s="47">
        <v>7064.09</v>
      </c>
      <c r="V44" s="47">
        <v>235.631</v>
      </c>
      <c r="W44" s="47">
        <v>47.8</v>
      </c>
      <c r="X44" s="47">
        <v>0</v>
      </c>
      <c r="Y44" s="47">
        <v>0.61914800000000003</v>
      </c>
      <c r="Z44" s="47">
        <v>9.9189000000000007</v>
      </c>
      <c r="AA44" s="47">
        <v>0.213281</v>
      </c>
      <c r="AB44" s="47">
        <v>4.5721100000000001E-4</v>
      </c>
      <c r="AC44" s="47">
        <v>5483.56</v>
      </c>
      <c r="AD44" s="47">
        <v>248.327</v>
      </c>
      <c r="AE44" s="47">
        <v>60</v>
      </c>
      <c r="AF44" s="47">
        <v>0</v>
      </c>
      <c r="AG44" s="47">
        <v>6.9080100000000005E-2</v>
      </c>
      <c r="AH44" s="47">
        <v>6.0463699999999996</v>
      </c>
      <c r="AI44" s="47">
        <v>1.9724999999999999</v>
      </c>
      <c r="AJ44" s="47">
        <v>2.16682E-4</v>
      </c>
      <c r="AK44" s="47">
        <v>4128.16</v>
      </c>
      <c r="AL44" s="47">
        <v>258.94</v>
      </c>
      <c r="AM44" s="47">
        <v>69.099999999999994</v>
      </c>
      <c r="AN44" s="47">
        <v>0.8</v>
      </c>
      <c r="AO44" s="47">
        <v>0.100953</v>
      </c>
      <c r="AP44" s="47">
        <v>5.3333300000000001</v>
      </c>
      <c r="AQ44" s="47">
        <v>0.30183100000000002</v>
      </c>
      <c r="AR44" s="2">
        <v>8.8127200000000006E-5</v>
      </c>
      <c r="AS44" s="47">
        <v>2941.61</v>
      </c>
      <c r="AT44" s="47">
        <v>266.57299999999998</v>
      </c>
      <c r="AU44" s="47">
        <v>80.5</v>
      </c>
      <c r="AV44" s="47">
        <v>5</v>
      </c>
      <c r="AW44" s="47">
        <v>-0.198742</v>
      </c>
      <c r="AX44" s="47">
        <v>-2.75439E-2</v>
      </c>
      <c r="AY44" s="47">
        <v>0.915632</v>
      </c>
      <c r="AZ44" s="47">
        <v>1.17359E-4</v>
      </c>
      <c r="BA44" s="47">
        <v>1397.65</v>
      </c>
      <c r="BB44" s="47">
        <v>276.34300000000002</v>
      </c>
      <c r="BC44" s="47">
        <v>79.5</v>
      </c>
      <c r="BD44" s="47">
        <v>0</v>
      </c>
      <c r="BE44" s="47">
        <v>-8.2307599999999995E-2</v>
      </c>
      <c r="BF44" s="47">
        <v>-0.697712</v>
      </c>
      <c r="BG44" s="47">
        <v>-0.24365000000000001</v>
      </c>
      <c r="BH44" s="2">
        <v>3.9474000000000002E-5</v>
      </c>
      <c r="BI44" s="47">
        <v>705.79100000000005</v>
      </c>
      <c r="BJ44" s="47">
        <v>280.92500000000001</v>
      </c>
      <c r="BK44" s="47">
        <v>75.5</v>
      </c>
      <c r="BL44" s="47">
        <v>0</v>
      </c>
      <c r="BM44" s="47">
        <v>0.16780900000000001</v>
      </c>
      <c r="BN44" s="47">
        <v>1.0577000000000001</v>
      </c>
      <c r="BO44" s="47">
        <v>-2.5660699999999999</v>
      </c>
      <c r="BP44" s="47">
        <v>1.06383E-4</v>
      </c>
      <c r="BQ44" s="47">
        <v>485.24200000000002</v>
      </c>
      <c r="BR44" s="47">
        <v>282.16899999999998</v>
      </c>
      <c r="BS44" s="47">
        <v>78.8</v>
      </c>
      <c r="BT44" s="47">
        <v>0</v>
      </c>
      <c r="BU44" s="47">
        <v>0.137485</v>
      </c>
      <c r="BV44" s="47">
        <v>1.5187299999999999</v>
      </c>
      <c r="BW44" s="47">
        <v>-2.93947</v>
      </c>
      <c r="BX44" s="47">
        <v>1.3572700000000001E-4</v>
      </c>
      <c r="BY44" s="47">
        <v>3</v>
      </c>
      <c r="BZ44" s="47">
        <v>269.53800000000001</v>
      </c>
      <c r="CA44" s="47">
        <v>283.37200000000001</v>
      </c>
      <c r="CB44" s="47">
        <v>83.6</v>
      </c>
      <c r="CC44" s="47">
        <v>0</v>
      </c>
      <c r="CD44" s="47">
        <v>6.6073199999999999E-2</v>
      </c>
      <c r="CE44" s="47">
        <v>1.9778500000000001</v>
      </c>
      <c r="CF44" s="47">
        <v>-2.45797</v>
      </c>
      <c r="CG44" s="47">
        <v>1.4819900000000001E-4</v>
      </c>
      <c r="CH44" s="47">
        <v>285.56599999999997</v>
      </c>
      <c r="CI44" s="47">
        <v>75.900000000000006</v>
      </c>
      <c r="CJ44" s="47">
        <v>0</v>
      </c>
      <c r="CK44" s="47">
        <v>-1.64814E-2</v>
      </c>
      <c r="CL44" s="47">
        <v>1.7346900000000001</v>
      </c>
      <c r="CM44" s="47">
        <v>-1.7659800000000001</v>
      </c>
      <c r="CN44" s="47">
        <v>1.2830900000000001E-4</v>
      </c>
      <c r="CO44" s="47">
        <v>57.959800000000001</v>
      </c>
      <c r="CP44" s="47">
        <v>55.5794</v>
      </c>
      <c r="CQ44" s="47">
        <v>288.51900000000001</v>
      </c>
      <c r="CR44" s="47">
        <v>0</v>
      </c>
      <c r="CS44" s="47">
        <v>117.209</v>
      </c>
      <c r="CT44" s="47">
        <v>285.90699999999998</v>
      </c>
      <c r="CU44" s="47">
        <v>281.79899999999998</v>
      </c>
      <c r="CV44" s="47">
        <v>76</v>
      </c>
      <c r="CW44" s="47">
        <v>1.8127599999999999</v>
      </c>
      <c r="CX44" s="47">
        <v>-1.794</v>
      </c>
      <c r="CY44" s="47">
        <v>-50</v>
      </c>
      <c r="CZ44" s="47">
        <v>0</v>
      </c>
      <c r="DA44" s="47">
        <v>0</v>
      </c>
      <c r="DB44" s="47">
        <v>0</v>
      </c>
      <c r="DC44" s="47">
        <v>0</v>
      </c>
      <c r="DD44" s="47">
        <v>0</v>
      </c>
      <c r="DE44" s="47">
        <v>13.3125</v>
      </c>
      <c r="DF44" s="47">
        <v>0</v>
      </c>
      <c r="DG44" s="47">
        <v>10.875</v>
      </c>
      <c r="DH44" s="47">
        <v>0</v>
      </c>
      <c r="DI44" s="47">
        <v>0</v>
      </c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9900</v>
      </c>
      <c r="DQ44" s="47">
        <v>0.58647000000000005</v>
      </c>
      <c r="DR44" s="47">
        <v>21</v>
      </c>
      <c r="DS44" s="47">
        <v>-17.603300000000001</v>
      </c>
      <c r="DT44" s="47">
        <v>5</v>
      </c>
      <c r="DU44" s="47">
        <v>5.4</v>
      </c>
      <c r="DV44" s="47">
        <v>5</v>
      </c>
      <c r="DW44" s="47">
        <v>2.5</v>
      </c>
      <c r="DX44" s="47">
        <v>4</v>
      </c>
      <c r="DY44" s="47">
        <v>14.3</v>
      </c>
      <c r="DZ44" s="47">
        <v>16.981300000000001</v>
      </c>
      <c r="EA44" s="47">
        <v>1829.76</v>
      </c>
      <c r="EB44" s="47">
        <v>86.5</v>
      </c>
      <c r="EC44" s="47">
        <v>0</v>
      </c>
      <c r="ED44" s="47">
        <v>44</v>
      </c>
    </row>
    <row r="45" spans="1:134" x14ac:dyDescent="0.3">
      <c r="A45" s="10">
        <v>45299.5</v>
      </c>
      <c r="B45" s="47">
        <v>100663</v>
      </c>
      <c r="C45" s="47">
        <v>9676.1</v>
      </c>
      <c r="D45" s="47">
        <v>1.1000000000000001</v>
      </c>
      <c r="E45" s="47">
        <v>11610.4</v>
      </c>
      <c r="F45" s="47">
        <v>220.80699999999999</v>
      </c>
      <c r="G45" s="47">
        <v>4.0999999999999996</v>
      </c>
      <c r="H45" s="47">
        <v>0</v>
      </c>
      <c r="I45" s="47">
        <v>-5.9513700000000003E-2</v>
      </c>
      <c r="J45" s="47">
        <v>25.8002</v>
      </c>
      <c r="K45" s="47">
        <v>7.4974100000000004</v>
      </c>
      <c r="L45" s="47">
        <v>1.3176E-4</v>
      </c>
      <c r="M45" s="47">
        <v>8986.5</v>
      </c>
      <c r="N45" s="47">
        <v>223.13900000000001</v>
      </c>
      <c r="O45" s="47">
        <v>24.4</v>
      </c>
      <c r="P45" s="47">
        <v>0</v>
      </c>
      <c r="Q45" s="47">
        <v>3.8369100000000003E-2</v>
      </c>
      <c r="R45" s="47">
        <v>22.270299999999999</v>
      </c>
      <c r="S45" s="47">
        <v>2.4602200000000001</v>
      </c>
      <c r="T45" s="47">
        <v>3.2674899999999998E-4</v>
      </c>
      <c r="U45" s="47">
        <v>7067.29</v>
      </c>
      <c r="V45" s="47">
        <v>235.602</v>
      </c>
      <c r="W45" s="47">
        <v>67.400000000000006</v>
      </c>
      <c r="X45" s="47">
        <v>3</v>
      </c>
      <c r="Y45" s="47">
        <v>-6.6074200000000001E-3</v>
      </c>
      <c r="Z45" s="47">
        <v>10.785</v>
      </c>
      <c r="AA45" s="47">
        <v>5.3007900000000001</v>
      </c>
      <c r="AB45" s="47">
        <v>-1.37179E-4</v>
      </c>
      <c r="AC45" s="47">
        <v>5483.81</v>
      </c>
      <c r="AD45" s="47">
        <v>248.715</v>
      </c>
      <c r="AE45" s="47">
        <v>88.6</v>
      </c>
      <c r="AF45" s="47">
        <v>46.7</v>
      </c>
      <c r="AG45" s="47">
        <v>-8.2988300000000001E-3</v>
      </c>
      <c r="AH45" s="47">
        <v>3.6742400000000002</v>
      </c>
      <c r="AI45" s="47">
        <v>3.3479199999999998</v>
      </c>
      <c r="AJ45" s="47">
        <v>1.12008E-4</v>
      </c>
      <c r="AK45" s="47">
        <v>4127.67</v>
      </c>
      <c r="AL45" s="47">
        <v>258.95</v>
      </c>
      <c r="AM45" s="47">
        <v>97.9</v>
      </c>
      <c r="AN45" s="47">
        <v>99.6</v>
      </c>
      <c r="AO45" s="47">
        <v>-1.0614399999999999</v>
      </c>
      <c r="AP45" s="47">
        <v>3.4787599999999999</v>
      </c>
      <c r="AQ45" s="47">
        <v>6.5059399999999998</v>
      </c>
      <c r="AR45" s="47">
        <v>1.5476300000000001E-4</v>
      </c>
      <c r="AS45" s="47">
        <v>2940.11</v>
      </c>
      <c r="AT45" s="47">
        <v>266.58999999999997</v>
      </c>
      <c r="AU45" s="47">
        <v>94.5</v>
      </c>
      <c r="AV45" s="47">
        <v>93.5</v>
      </c>
      <c r="AW45" s="47">
        <v>0.10749400000000001</v>
      </c>
      <c r="AX45" s="47">
        <v>1.17859</v>
      </c>
      <c r="AY45" s="47">
        <v>2.81297</v>
      </c>
      <c r="AZ45" s="47">
        <v>1.12571E-4</v>
      </c>
      <c r="BA45" s="47">
        <v>1396.74</v>
      </c>
      <c r="BB45" s="47">
        <v>275.92899999999997</v>
      </c>
      <c r="BC45" s="47">
        <v>86.8</v>
      </c>
      <c r="BD45" s="47">
        <v>4.7</v>
      </c>
      <c r="BE45" s="47">
        <v>-1.09582</v>
      </c>
      <c r="BF45" s="47">
        <v>-1.4984500000000001</v>
      </c>
      <c r="BG45" s="47">
        <v>1.2036500000000001</v>
      </c>
      <c r="BH45" s="2">
        <v>9.7583699999999999E-5</v>
      </c>
      <c r="BI45" s="47">
        <v>705.83600000000001</v>
      </c>
      <c r="BJ45" s="47">
        <v>280.82299999999998</v>
      </c>
      <c r="BK45" s="47">
        <v>86</v>
      </c>
      <c r="BL45" s="47">
        <v>4.5999999999999996</v>
      </c>
      <c r="BM45" s="47">
        <v>-1.18466</v>
      </c>
      <c r="BN45" s="47">
        <v>-0.84547099999999997</v>
      </c>
      <c r="BO45" s="47">
        <v>0.81531299999999995</v>
      </c>
      <c r="BP45" s="47">
        <v>1.4067999999999999E-4</v>
      </c>
      <c r="BQ45" s="47">
        <v>485.06099999999998</v>
      </c>
      <c r="BR45" s="47">
        <v>282.78500000000003</v>
      </c>
      <c r="BS45" s="47">
        <v>80.3</v>
      </c>
      <c r="BT45" s="47">
        <v>4.2</v>
      </c>
      <c r="BU45" s="47">
        <v>-0.95974899999999996</v>
      </c>
      <c r="BV45" s="47">
        <v>-0.72058599999999995</v>
      </c>
      <c r="BW45" s="47">
        <v>0.498608</v>
      </c>
      <c r="BX45" s="47">
        <v>1.5580300000000001E-4</v>
      </c>
      <c r="BY45" s="47">
        <v>3</v>
      </c>
      <c r="BZ45" s="47">
        <v>268.43900000000002</v>
      </c>
      <c r="CA45" s="47">
        <v>284.85500000000002</v>
      </c>
      <c r="CB45" s="47">
        <v>72.599999999999994</v>
      </c>
      <c r="CC45" s="47">
        <v>0</v>
      </c>
      <c r="CD45" s="47">
        <v>-0.55045100000000002</v>
      </c>
      <c r="CE45" s="47">
        <v>-0.70911599999999997</v>
      </c>
      <c r="CF45" s="47">
        <v>0.30601099999999998</v>
      </c>
      <c r="CG45" s="47">
        <v>1.60929E-4</v>
      </c>
      <c r="CH45" s="47">
        <v>286.91199999999998</v>
      </c>
      <c r="CI45" s="47">
        <v>66.2</v>
      </c>
      <c r="CJ45" s="47">
        <v>0</v>
      </c>
      <c r="CK45" s="47">
        <v>-3.7839400000000002E-2</v>
      </c>
      <c r="CL45" s="47">
        <v>-0.69831299999999996</v>
      </c>
      <c r="CM45" s="47">
        <v>0.107332</v>
      </c>
      <c r="CN45" s="47">
        <v>1.5820999999999999E-4</v>
      </c>
      <c r="CO45" s="47">
        <v>55.7515</v>
      </c>
      <c r="CP45" s="47">
        <v>55.5794</v>
      </c>
      <c r="CQ45" s="47">
        <v>290.63600000000002</v>
      </c>
      <c r="CR45" s="47">
        <v>0</v>
      </c>
      <c r="CS45" s="47">
        <v>138.10499999999999</v>
      </c>
      <c r="CT45" s="47">
        <v>287.12400000000002</v>
      </c>
      <c r="CU45" s="47">
        <v>280.92899999999997</v>
      </c>
      <c r="CV45" s="47">
        <v>66.099999999999994</v>
      </c>
      <c r="CW45" s="47">
        <v>-0.81611100000000003</v>
      </c>
      <c r="CX45" s="47">
        <v>4.08105E-2</v>
      </c>
      <c r="CY45" s="2">
        <v>-6.1035199999999998E-6</v>
      </c>
      <c r="CZ45" s="47">
        <v>1.7087999999999999E-4</v>
      </c>
      <c r="DA45" s="47">
        <v>1.784E-4</v>
      </c>
      <c r="DB45" s="2">
        <v>2.8119999999999998E-5</v>
      </c>
      <c r="DC45" s="2">
        <v>2.8399999999999999E-5</v>
      </c>
      <c r="DD45" s="47">
        <v>0.625</v>
      </c>
      <c r="DE45" s="47">
        <v>13.9375</v>
      </c>
      <c r="DF45" s="47">
        <v>0.625</v>
      </c>
      <c r="DG45" s="47">
        <v>11.5</v>
      </c>
      <c r="DH45" s="47">
        <v>0</v>
      </c>
      <c r="DI45" s="47">
        <v>0</v>
      </c>
      <c r="DJ45" s="47">
        <v>0</v>
      </c>
      <c r="DK45" s="47">
        <v>1</v>
      </c>
      <c r="DL45" s="47">
        <v>0</v>
      </c>
      <c r="DM45" s="47">
        <v>0</v>
      </c>
      <c r="DN45" s="47">
        <v>0</v>
      </c>
      <c r="DO45" s="47">
        <v>1</v>
      </c>
      <c r="DP45" s="47">
        <v>20700</v>
      </c>
      <c r="DQ45" s="47">
        <v>0.66247599999999995</v>
      </c>
      <c r="DR45" s="47">
        <v>48</v>
      </c>
      <c r="DS45" s="47">
        <v>-0.96562499999999996</v>
      </c>
      <c r="DT45" s="47">
        <v>99.5</v>
      </c>
      <c r="DU45" s="47">
        <v>26.7</v>
      </c>
      <c r="DV45" s="47">
        <v>99.9</v>
      </c>
      <c r="DW45" s="47">
        <v>13.2</v>
      </c>
      <c r="DX45" s="47">
        <v>93.3</v>
      </c>
      <c r="DY45" s="47">
        <v>11.2</v>
      </c>
      <c r="DZ45" s="47">
        <v>26.261800000000001</v>
      </c>
      <c r="EA45" s="47">
        <v>1795.36</v>
      </c>
      <c r="EB45" s="47">
        <v>91.3</v>
      </c>
      <c r="EC45" s="47">
        <v>0</v>
      </c>
      <c r="ED45" s="47">
        <v>45</v>
      </c>
    </row>
    <row r="48" spans="1:134" x14ac:dyDescent="0.3"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zoomScaleNormal="100" workbookViewId="0">
      <selection activeCell="A15" sqref="A15"/>
    </sheetView>
  </sheetViews>
  <sheetFormatPr defaultColWidth="8.6640625" defaultRowHeight="14.4" x14ac:dyDescent="0.3"/>
  <cols>
    <col min="1" max="1" width="20" customWidth="1"/>
    <col min="2" max="2" width="30.109375" bestFit="1" customWidth="1"/>
    <col min="3" max="3" width="30.109375" customWidth="1"/>
    <col min="4" max="4" width="29.77734375" customWidth="1"/>
    <col min="5" max="5" width="30.21875" customWidth="1"/>
    <col min="6" max="6" width="31.21875" customWidth="1"/>
    <col min="7" max="7" width="33.88671875" customWidth="1"/>
    <col min="8" max="8" width="33.77734375" customWidth="1"/>
    <col min="9" max="9" width="30" customWidth="1"/>
    <col min="10" max="10" width="33.77734375" customWidth="1"/>
    <col min="11" max="11" width="22.21875" customWidth="1"/>
    <col min="12" max="12" width="20.33203125" customWidth="1"/>
    <col min="13" max="13" width="21.6640625" customWidth="1"/>
    <col min="1024" max="1024" width="11.5546875" customWidth="1"/>
  </cols>
  <sheetData>
    <row r="3" spans="1:13" x14ac:dyDescent="0.3">
      <c r="B3" s="11" t="s">
        <v>123</v>
      </c>
    </row>
    <row r="4" spans="1:13" x14ac:dyDescent="0.3">
      <c r="A4" s="11" t="s">
        <v>0</v>
      </c>
      <c r="B4" t="s">
        <v>124</v>
      </c>
      <c r="C4" t="s">
        <v>125</v>
      </c>
      <c r="D4" t="s">
        <v>126</v>
      </c>
      <c r="E4" t="s">
        <v>127</v>
      </c>
      <c r="F4" t="s">
        <v>176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</row>
    <row r="5" spans="1:13" x14ac:dyDescent="0.3">
      <c r="A5" s="10" t="s">
        <v>135</v>
      </c>
      <c r="B5" s="47">
        <v>288.99900000000002</v>
      </c>
      <c r="C5" s="47">
        <v>283.577</v>
      </c>
      <c r="D5" s="47">
        <v>285.7897142857143</v>
      </c>
      <c r="E5" s="47">
        <v>72.2</v>
      </c>
      <c r="F5" s="47">
        <v>279.245</v>
      </c>
      <c r="G5" s="47">
        <v>-6.9383985714285654E-2</v>
      </c>
      <c r="H5" s="47">
        <v>3.1318957142857147</v>
      </c>
      <c r="I5" s="47">
        <v>5</v>
      </c>
      <c r="J5" s="47">
        <v>20.285714285714285</v>
      </c>
      <c r="K5" s="2">
        <v>0</v>
      </c>
      <c r="L5" s="47">
        <v>0</v>
      </c>
      <c r="M5" s="47">
        <v>0</v>
      </c>
    </row>
    <row r="6" spans="1:13" x14ac:dyDescent="0.3">
      <c r="A6" s="10" t="s">
        <v>136</v>
      </c>
      <c r="B6" s="47">
        <v>290.75099999999998</v>
      </c>
      <c r="C6" s="47">
        <v>284.53300000000002</v>
      </c>
      <c r="D6" s="47">
        <v>286.85225000000003</v>
      </c>
      <c r="E6" s="47">
        <v>76.4375</v>
      </c>
      <c r="F6" s="47">
        <v>281.36599999999999</v>
      </c>
      <c r="G6" s="47">
        <v>0.38660074999999999</v>
      </c>
      <c r="H6" s="47">
        <v>2.7112837499999998</v>
      </c>
      <c r="I6" s="47">
        <v>2.5</v>
      </c>
      <c r="J6" s="47">
        <v>12.725</v>
      </c>
      <c r="K6" s="2">
        <v>0</v>
      </c>
      <c r="L6" s="47">
        <v>0</v>
      </c>
      <c r="M6" s="47">
        <v>0</v>
      </c>
    </row>
    <row r="7" spans="1:13" x14ac:dyDescent="0.3">
      <c r="A7" s="10" t="s">
        <v>172</v>
      </c>
      <c r="B7" s="47">
        <v>289.98200000000003</v>
      </c>
      <c r="C7" s="47">
        <v>284.488</v>
      </c>
      <c r="D7" s="47">
        <v>287.16562499999998</v>
      </c>
      <c r="E7" s="47">
        <v>82.7</v>
      </c>
      <c r="F7" s="47">
        <v>281.887</v>
      </c>
      <c r="G7" s="47">
        <v>-1.50515</v>
      </c>
      <c r="H7" s="47">
        <v>5.3379225000000003</v>
      </c>
      <c r="I7" s="47">
        <v>12.8</v>
      </c>
      <c r="J7" s="47">
        <v>57.1875</v>
      </c>
      <c r="K7" s="2">
        <v>0</v>
      </c>
      <c r="L7" s="47">
        <v>0</v>
      </c>
      <c r="M7" s="47">
        <v>0</v>
      </c>
    </row>
    <row r="8" spans="1:13" x14ac:dyDescent="0.3">
      <c r="A8" s="10" t="s">
        <v>173</v>
      </c>
      <c r="B8" s="47">
        <v>290.233</v>
      </c>
      <c r="C8" s="47">
        <v>285.774</v>
      </c>
      <c r="D8" s="47">
        <v>288.14312499999994</v>
      </c>
      <c r="E8" s="47">
        <v>81.537499999999994</v>
      </c>
      <c r="F8" s="47">
        <v>281.97699999999998</v>
      </c>
      <c r="G8" s="47">
        <v>-3.6196604999999993</v>
      </c>
      <c r="H8" s="47">
        <v>10.333214999999999</v>
      </c>
      <c r="I8" s="47">
        <v>70.599999999999994</v>
      </c>
      <c r="J8" s="47">
        <v>68.4375</v>
      </c>
      <c r="K8" s="2">
        <v>1.972E-4</v>
      </c>
      <c r="L8" s="47">
        <v>1</v>
      </c>
      <c r="M8" s="47">
        <v>0</v>
      </c>
    </row>
    <row r="9" spans="1:13" x14ac:dyDescent="0.3">
      <c r="A9" s="10" t="s">
        <v>174</v>
      </c>
      <c r="B9" s="47">
        <v>286.94200000000001</v>
      </c>
      <c r="C9" s="47">
        <v>282.88200000000001</v>
      </c>
      <c r="D9" s="47">
        <v>284.69974999999999</v>
      </c>
      <c r="E9" s="47">
        <v>81.55</v>
      </c>
      <c r="F9" s="47">
        <v>280.67599999999999</v>
      </c>
      <c r="G9" s="47">
        <v>3.4844305000000002</v>
      </c>
      <c r="H9" s="47">
        <v>2.4464899999999998</v>
      </c>
      <c r="I9" s="47">
        <v>98.8</v>
      </c>
      <c r="J9" s="47">
        <v>81.887500000000003</v>
      </c>
      <c r="K9" s="2">
        <v>1.5200000000000001E-4</v>
      </c>
      <c r="L9" s="47">
        <v>1</v>
      </c>
      <c r="M9" s="47">
        <v>0</v>
      </c>
    </row>
    <row r="10" spans="1:13" x14ac:dyDescent="0.3">
      <c r="A10" s="10" t="s">
        <v>175</v>
      </c>
      <c r="B10" s="47">
        <v>287.12400000000002</v>
      </c>
      <c r="C10" s="47">
        <v>282.47399999999999</v>
      </c>
      <c r="D10" s="47">
        <v>284.80380000000002</v>
      </c>
      <c r="E10" s="47">
        <v>78.599999999999994</v>
      </c>
      <c r="F10" s="47">
        <v>280.77</v>
      </c>
      <c r="G10" s="47">
        <v>2.5544678000000003</v>
      </c>
      <c r="H10" s="47">
        <v>0.14468454999999991</v>
      </c>
      <c r="I10" s="47">
        <v>99.4</v>
      </c>
      <c r="J10" s="47">
        <v>34.319999999999993</v>
      </c>
      <c r="K10" s="2">
        <v>1.784E-4</v>
      </c>
      <c r="L10" s="47">
        <v>1</v>
      </c>
      <c r="M10" s="47">
        <v>0</v>
      </c>
    </row>
    <row r="11" spans="1:13" x14ac:dyDescent="0.3">
      <c r="A11" s="10" t="s">
        <v>137</v>
      </c>
      <c r="B11" s="47">
        <v>290.75099999999998</v>
      </c>
      <c r="C11" s="47">
        <v>282.47399999999999</v>
      </c>
      <c r="D11" s="47">
        <v>286.35075000000001</v>
      </c>
      <c r="E11" s="47">
        <v>79.004545454545465</v>
      </c>
      <c r="F11" s="47">
        <v>279.245</v>
      </c>
      <c r="G11" s="47">
        <v>5.1282206818182026E-2</v>
      </c>
      <c r="H11" s="47">
        <v>4.3017723352272732</v>
      </c>
      <c r="I11" s="47">
        <v>99.4</v>
      </c>
      <c r="J11" s="47">
        <v>47.170454545454547</v>
      </c>
      <c r="K11" s="2">
        <v>1.972E-4</v>
      </c>
      <c r="L11" s="47">
        <v>1</v>
      </c>
      <c r="M11" s="47">
        <v>0</v>
      </c>
    </row>
    <row r="12" spans="1:13" hidden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tabSelected="1" zoomScaleNormal="100" workbookViewId="0">
      <selection activeCell="C5" sqref="C5"/>
    </sheetView>
  </sheetViews>
  <sheetFormatPr defaultColWidth="8.6640625" defaultRowHeight="14.4" x14ac:dyDescent="0.3"/>
  <cols>
    <col min="1" max="1" width="25.33203125" style="30" bestFit="1" customWidth="1"/>
    <col min="2" max="2" width="8.21875" bestFit="1" customWidth="1"/>
    <col min="3" max="3" width="7.88671875" bestFit="1" customWidth="1"/>
    <col min="4" max="4" width="7" hidden="1" customWidth="1"/>
    <col min="5" max="5" width="3.21875" hidden="1" customWidth="1"/>
    <col min="6" max="6" width="3.5546875" hidden="1" customWidth="1"/>
    <col min="7" max="7" width="8.21875" bestFit="1" customWidth="1"/>
    <col min="8" max="8" width="11.5546875" hidden="1" customWidth="1"/>
    <col min="9" max="9" width="8.77734375" bestFit="1" customWidth="1"/>
    <col min="10" max="10" width="3.5546875" hidden="1" customWidth="1"/>
    <col min="11" max="11" width="8.33203125" bestFit="1" customWidth="1"/>
    <col min="12" max="12" width="3" hidden="1" customWidth="1"/>
    <col min="13" max="13" width="14.44140625" bestFit="1" customWidth="1"/>
    <col min="14" max="14" width="5.5546875" hidden="1" customWidth="1"/>
    <col min="15" max="15" width="7" bestFit="1" customWidth="1"/>
    <col min="16" max="16" width="9.6640625" bestFit="1" customWidth="1"/>
    <col min="17" max="17" width="5.5546875" customWidth="1"/>
  </cols>
  <sheetData>
    <row r="1" spans="1:18" s="13" customFormat="1" ht="28.8" customHeight="1" x14ac:dyDescent="0.3">
      <c r="A1" s="29" t="s">
        <v>138</v>
      </c>
      <c r="B1" s="12" t="s">
        <v>139</v>
      </c>
      <c r="C1" s="12" t="s">
        <v>140</v>
      </c>
      <c r="D1" s="12" t="s">
        <v>141</v>
      </c>
      <c r="E1" s="12"/>
      <c r="F1" s="12"/>
      <c r="G1" s="12" t="s">
        <v>142</v>
      </c>
      <c r="H1" s="12"/>
      <c r="I1" s="12" t="s">
        <v>143</v>
      </c>
      <c r="J1" s="12"/>
      <c r="K1" s="12" t="s">
        <v>144</v>
      </c>
      <c r="L1" s="12"/>
      <c r="M1" s="12" t="s">
        <v>145</v>
      </c>
      <c r="N1" s="12"/>
      <c r="O1" s="12" t="s">
        <v>146</v>
      </c>
      <c r="P1" s="12" t="s">
        <v>147</v>
      </c>
      <c r="Q1" s="12" t="s">
        <v>148</v>
      </c>
      <c r="R1" s="12"/>
    </row>
    <row r="2" spans="1:18" ht="13.8" hidden="1" customHeight="1" x14ac:dyDescent="0.3">
      <c r="A2" s="33">
        <f>DATEVALUE(final2!A5)</f>
        <v>45294</v>
      </c>
      <c r="B2" s="14">
        <f>final2!B5-273.15</f>
        <v>15.849000000000046</v>
      </c>
      <c r="C2" s="15">
        <f>final2!C5-273.15</f>
        <v>10.427000000000021</v>
      </c>
      <c r="D2" s="15">
        <f>final2!D5-273.15</f>
        <v>12.639714285714319</v>
      </c>
      <c r="E2" s="15">
        <f>final2!F5-273.15</f>
        <v>6.0950000000000273</v>
      </c>
      <c r="F2" s="15">
        <f>final2!D5-final2!F5</f>
        <v>6.5447142857142921</v>
      </c>
      <c r="G2" s="14">
        <f>final2!E5</f>
        <v>72.2</v>
      </c>
      <c r="H2" s="15">
        <f>IF(ATAN2(final2!G5,final2!H5)&gt;0,ATAN2(final2!G5,final2!H5)*57.3,(ATAN2(final2!G5,final2!H5)+2*PI())*57.3)</f>
        <v>91.275845524728368</v>
      </c>
      <c r="I2" s="14" t="str">
        <f t="shared" ref="I2:I8" si="0">IF(AND(H2&gt;45,H2&lt;135),"SUD",IF(AND(H2&gt;=135,H2&lt;225),"OVEST",IF(AND(H2&gt;=225,H2&lt;315),"NORD","EST")))</f>
        <v>SUD</v>
      </c>
      <c r="J2" s="15">
        <f>SQRT(POWER(final2!G5,2)+POWER(final2!H5,2))*3.6</f>
        <v>11.277591069822819</v>
      </c>
      <c r="K2" s="16" t="str">
        <f t="shared" ref="K2:K8" si="1"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>Brezza</v>
      </c>
      <c r="L2" s="15">
        <f>MAX(final2!I5,final2!J5)</f>
        <v>20.285714285714285</v>
      </c>
      <c r="M2" s="14" t="str">
        <f t="shared" ref="M2:M8" si="2">IF(L2&lt;12,"Sereno",IF(AND(L2&gt;=12,L2&lt;25),"Poche nubi",IF(AND(L2&gt;=24,L2&lt;38),"Poco nuvoloso",IF(AND(L2&gt;=38,L2&lt;50),"Nubi sparse",IF(AND(L2&gt;=50,L2&lt;65),"Nuvoloso",IF(AND(L2&gt;=65,L2&lt;90),"Molto nuvoloso","Coperto"))))))</f>
        <v>Poche nubi</v>
      </c>
      <c r="N2" s="17">
        <f>final2!K5*3600</f>
        <v>0</v>
      </c>
      <c r="O2" s="18" t="str">
        <f>IF(final2!D5-final2!F5&lt;=4,"Nebbia","")</f>
        <v/>
      </c>
      <c r="P2" s="19" t="str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20" t="str">
        <f>IF(final2!M5&gt;0,"Neve","")</f>
        <v/>
      </c>
      <c r="R2" s="20" t="str">
        <f>IF(final2!N5&gt;0,"Neve","")</f>
        <v/>
      </c>
    </row>
    <row r="3" spans="1:18" ht="28.8" customHeight="1" x14ac:dyDescent="0.3">
      <c r="A3" s="31">
        <f>DATEVALUE(final2!A6)</f>
        <v>45295</v>
      </c>
      <c r="B3" s="21">
        <f>final2!B6-273.15</f>
        <v>17.600999999999999</v>
      </c>
      <c r="C3" s="21">
        <f>final2!C6-273.15</f>
        <v>11.383000000000038</v>
      </c>
      <c r="D3" s="15">
        <f>final2!D6-273.15</f>
        <v>13.702250000000049</v>
      </c>
      <c r="E3" s="15">
        <f>final2!F6-273.15</f>
        <v>8.2160000000000082</v>
      </c>
      <c r="F3" s="15">
        <f>final2!D6-final2!F6</f>
        <v>5.4862500000000409</v>
      </c>
      <c r="G3" s="21">
        <f>final2!E6</f>
        <v>76.4375</v>
      </c>
      <c r="H3" s="15">
        <f>IF(ATAN2(final2!G6,final2!H6)&gt;0,ATAN2(final2!G6,final2!H6)*57.3,(ATAN2(final2!G6,final2!H6)+2*PI())*57.3)</f>
        <v>81.890954850763009</v>
      </c>
      <c r="I3" s="21" t="str">
        <f t="shared" si="0"/>
        <v>SUD</v>
      </c>
      <c r="J3" s="15">
        <f>SQRT(POWER(final2!G6,2)+POWER(final2!H6,2))*3.6</f>
        <v>9.8593476193596867</v>
      </c>
      <c r="K3" s="22" t="str">
        <f t="shared" si="1"/>
        <v>Brezza</v>
      </c>
      <c r="L3" s="15">
        <f>MAX(final2!I6,final2!J6)</f>
        <v>12.725</v>
      </c>
      <c r="M3" s="21" t="str">
        <f t="shared" si="2"/>
        <v>Poche nubi</v>
      </c>
      <c r="N3" s="17">
        <f>final2!K6*3600</f>
        <v>0</v>
      </c>
      <c r="O3" s="23" t="str">
        <f>IF(AND(final2!C6-final2!F6&lt;=2.5,final2!E5&gt;=70),"Nebbia","")</f>
        <v/>
      </c>
      <c r="P3" s="24" t="str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2" t="str">
        <f>IF(final2!M6&gt;0,"Neve","")</f>
        <v/>
      </c>
      <c r="R3" s="22">
        <f>final2!C6-final2!F6</f>
        <v>3.16700000000003</v>
      </c>
    </row>
    <row r="4" spans="1:18" ht="28.8" customHeight="1" x14ac:dyDescent="0.3">
      <c r="A4" s="31">
        <f>DATEVALUE(final2!A7)</f>
        <v>45296</v>
      </c>
      <c r="B4" s="21">
        <f>final2!B7-273.15</f>
        <v>16.83200000000005</v>
      </c>
      <c r="C4" s="21">
        <f>final2!C7-273.15</f>
        <v>11.338000000000022</v>
      </c>
      <c r="D4" s="15">
        <f>final2!D7-273.15</f>
        <v>14.015625</v>
      </c>
      <c r="E4" s="15">
        <f>final2!F7-273.15</f>
        <v>8.7370000000000232</v>
      </c>
      <c r="F4" s="15">
        <f>final2!D7-final2!F7</f>
        <v>5.2786249999999768</v>
      </c>
      <c r="G4" s="21">
        <f>final2!E7</f>
        <v>82.7</v>
      </c>
      <c r="H4" s="15">
        <f>IF(ATAN2(final2!G7,final2!H7)&gt;0,ATAN2(final2!G7,final2!H7)*57.3,(ATAN2(final2!G7,final2!H7)+2*PI())*57.3)</f>
        <v>105.75480812975142</v>
      </c>
      <c r="I4" s="21" t="str">
        <f t="shared" si="0"/>
        <v>SUD</v>
      </c>
      <c r="J4" s="15">
        <f>SQRT(POWER(final2!G7,2)+POWER(final2!H7,2))*3.6</f>
        <v>19.96585222511278</v>
      </c>
      <c r="K4" s="22" t="str">
        <f t="shared" si="1"/>
        <v>Brezza</v>
      </c>
      <c r="L4" s="15">
        <f>MAX(final2!I7,final2!J7)</f>
        <v>57.1875</v>
      </c>
      <c r="M4" s="21" t="str">
        <f t="shared" si="2"/>
        <v>Nuvoloso</v>
      </c>
      <c r="N4" s="17">
        <f>final2!K7*3600</f>
        <v>0</v>
      </c>
      <c r="O4" s="23" t="str">
        <f>IF(AND(final2!C7-final2!F7&lt;=2.5,final2!E6&gt;=70),"Nebbia","")</f>
        <v/>
      </c>
      <c r="P4" s="24" t="str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2" t="str">
        <f>IF(final2!M7&gt;0,"Neve","")</f>
        <v/>
      </c>
      <c r="R4" s="22">
        <f>final2!C7-final2!F7</f>
        <v>2.6009999999999991</v>
      </c>
    </row>
    <row r="5" spans="1:18" ht="28.8" customHeight="1" x14ac:dyDescent="0.3">
      <c r="A5" s="31">
        <f>DATEVALUE(final2!A8)</f>
        <v>45297</v>
      </c>
      <c r="B5" s="21">
        <f>final2!B8-273.15</f>
        <v>17.083000000000027</v>
      </c>
      <c r="C5" s="21">
        <f>final2!C8-273.15</f>
        <v>12.624000000000024</v>
      </c>
      <c r="D5" s="15">
        <f>final2!D8-273.15</f>
        <v>14.993124999999964</v>
      </c>
      <c r="E5" s="15">
        <f>final2!F8-273.15</f>
        <v>8.8269999999999982</v>
      </c>
      <c r="F5" s="15">
        <f>final2!D8-final2!F8</f>
        <v>6.1661249999999654</v>
      </c>
      <c r="G5" s="21">
        <f>final2!E8</f>
        <v>81.537499999999994</v>
      </c>
      <c r="H5" s="15">
        <f>IF(ATAN2(final2!G8,final2!H8)&gt;0,ATAN2(final2!G8,final2!H8)*57.3,(ATAN2(final2!G8,final2!H8)+2*PI())*57.3)</f>
        <v>109.31308963992105</v>
      </c>
      <c r="I5" s="21" t="str">
        <f t="shared" si="0"/>
        <v>SUD</v>
      </c>
      <c r="J5" s="15">
        <f>SQRT(POWER(final2!G8,2)+POWER(final2!H8,2))*3.6</f>
        <v>39.415853103217856</v>
      </c>
      <c r="K5" s="22" t="str">
        <f t="shared" si="1"/>
        <v>Teso</v>
      </c>
      <c r="L5" s="15">
        <f>MAX(final2!I8,final2!J8)</f>
        <v>70.599999999999994</v>
      </c>
      <c r="M5" s="21" t="str">
        <f t="shared" si="2"/>
        <v>Molto nuvoloso</v>
      </c>
      <c r="N5" s="17">
        <f>final2!K8*3600</f>
        <v>0.70992</v>
      </c>
      <c r="O5" s="23" t="str">
        <f>IF(AND(final2!C8-final2!F8&lt;=2.5,final2!E7&gt;=70),"Nebbia","")</f>
        <v/>
      </c>
      <c r="P5" s="24" t="str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>Pioviggine</v>
      </c>
      <c r="Q5" s="22" t="str">
        <f>IF(final2!M8&gt;0,"Neve","")</f>
        <v/>
      </c>
      <c r="R5" s="22">
        <f>final2!C8-final2!F8</f>
        <v>3.7970000000000255</v>
      </c>
    </row>
    <row r="6" spans="1:18" ht="28.8" customHeight="1" x14ac:dyDescent="0.3">
      <c r="A6" s="31">
        <f>DATEVALUE(final2!A9)</f>
        <v>45298</v>
      </c>
      <c r="B6" s="21">
        <f>final2!B9-273.15</f>
        <v>13.79200000000003</v>
      </c>
      <c r="C6" s="21">
        <f>final2!C9-273.15</f>
        <v>9.7320000000000277</v>
      </c>
      <c r="D6" s="15">
        <f>final2!D9-273.15</f>
        <v>11.549750000000017</v>
      </c>
      <c r="E6" s="15">
        <f>final2!F9-273.15</f>
        <v>7.5260000000000105</v>
      </c>
      <c r="F6" s="15">
        <f>final2!D9-final2!F9</f>
        <v>4.0237500000000068</v>
      </c>
      <c r="G6" s="21">
        <f>final2!E9</f>
        <v>81.55</v>
      </c>
      <c r="H6" s="15">
        <f>IF(ATAN2(final2!G9,final2!H9)&gt;0,ATAN2(final2!G9,final2!H9)*57.3,(ATAN2(final2!G9,final2!H9)+2*PI())*57.3)</f>
        <v>35.076062358031741</v>
      </c>
      <c r="I6" s="21" t="str">
        <f t="shared" si="0"/>
        <v>EST</v>
      </c>
      <c r="J6" s="15">
        <f>SQRT(POWER(final2!G9,2)+POWER(final2!H9,2))*3.6</f>
        <v>15.327111182914285</v>
      </c>
      <c r="K6" s="22" t="str">
        <f t="shared" si="1"/>
        <v>Brezza</v>
      </c>
      <c r="L6" s="15">
        <f>MAX(final2!I9,final2!J9)</f>
        <v>98.8</v>
      </c>
      <c r="M6" s="21" t="str">
        <f t="shared" si="2"/>
        <v>Coperto</v>
      </c>
      <c r="N6" s="17">
        <f>final2!K9*3600</f>
        <v>0.54720000000000002</v>
      </c>
      <c r="O6" s="23" t="str">
        <f>IF(AND(final2!C9-final2!F9&lt;=2.5,final2!E8&gt;=70),"Nebbia","")</f>
        <v>Nebbia</v>
      </c>
      <c r="P6" s="24" t="str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>Pioviggine</v>
      </c>
      <c r="Q6" s="22" t="str">
        <f>IF(final2!M9&gt;0,"Neve","")</f>
        <v/>
      </c>
      <c r="R6" s="22">
        <f>final2!C9-final2!F9</f>
        <v>2.2060000000000173</v>
      </c>
    </row>
    <row r="7" spans="1:18" ht="28.8" customHeight="1" x14ac:dyDescent="0.3">
      <c r="A7" s="34">
        <f>DATEVALUE(final2!A10)</f>
        <v>45299</v>
      </c>
      <c r="B7" s="25">
        <f>final2!B10-273.15</f>
        <v>13.974000000000046</v>
      </c>
      <c r="C7" s="25">
        <f>final2!C10-273.15</f>
        <v>9.3240000000000123</v>
      </c>
      <c r="D7" s="15">
        <f>final2!D10-273.15</f>
        <v>11.653800000000047</v>
      </c>
      <c r="E7" s="15">
        <f>final2!F10-273.15</f>
        <v>7.6200000000000045</v>
      </c>
      <c r="F7" s="15">
        <f>final2!D10-final2!F10</f>
        <v>4.033800000000042</v>
      </c>
      <c r="G7" s="25">
        <f>final2!E10</f>
        <v>78.599999999999994</v>
      </c>
      <c r="H7" s="15">
        <f>IF(ATAN2(final2!G10,final2!H10)&gt;0,ATAN2(final2!G10,final2!H10)*57.3,(ATAN2(final2!G10,final2!H10)+2*PI())*57.3)</f>
        <v>3.2419967585534217</v>
      </c>
      <c r="I7" s="25" t="str">
        <f t="shared" si="0"/>
        <v>EST</v>
      </c>
      <c r="J7" s="15">
        <f>SQRT(POWER(final2!G10,2)+POWER(final2!H10,2))*3.6</f>
        <v>9.2108230961615067</v>
      </c>
      <c r="K7" s="26" t="str">
        <f t="shared" si="1"/>
        <v>Brezza</v>
      </c>
      <c r="L7" s="15">
        <f>MAX(final2!I10,final2!J10)</f>
        <v>99.4</v>
      </c>
      <c r="M7" s="25" t="str">
        <f t="shared" si="2"/>
        <v>Coperto</v>
      </c>
      <c r="N7" s="17">
        <f>final2!K10*3600</f>
        <v>0.64224000000000003</v>
      </c>
      <c r="O7" s="27" t="str">
        <f>IF(AND(final2!C10-final2!F10&lt;=2.5,final2!E9&gt;=70),"Nebbia","")</f>
        <v>Nebbia</v>
      </c>
      <c r="P7" s="28" t="str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>Pioviggine</v>
      </c>
      <c r="Q7" s="26" t="str">
        <f>IF(final2!M10&gt;0,"Neve","")</f>
        <v/>
      </c>
      <c r="R7" s="26">
        <f>final2!C10-final2!F10</f>
        <v>1.7040000000000077</v>
      </c>
    </row>
    <row r="8" spans="1:18" hidden="1" x14ac:dyDescent="0.3">
      <c r="A8" s="32" t="e">
        <f>DATEVALUE(final2!A11)</f>
        <v>#VALUE!</v>
      </c>
      <c r="B8" s="3">
        <f>final2!B11-273.15</f>
        <v>17.600999999999999</v>
      </c>
      <c r="C8" s="3">
        <f>final2!C11-273.15</f>
        <v>9.3240000000000123</v>
      </c>
      <c r="D8" s="3">
        <f>final2!D11-273.15</f>
        <v>13.200750000000028</v>
      </c>
      <c r="E8" s="3">
        <f>final2!F11-273.15</f>
        <v>6.0950000000000273</v>
      </c>
      <c r="F8" s="3">
        <f>final2!D11-final2!F11</f>
        <v>7.1057500000000005</v>
      </c>
      <c r="G8" s="3">
        <f>final2!E11</f>
        <v>79.004545454545465</v>
      </c>
      <c r="H8" s="3">
        <f>IF(ATAN2(final2!G11,final2!H11)&gt;0,ATAN2(final2!G11,final2!H11)*57.3,(ATAN2(final2!G11,final2!H11)+2*PI())*57.3)</f>
        <v>89.32357820748058</v>
      </c>
      <c r="I8" s="3" t="str">
        <f t="shared" si="0"/>
        <v>SUD</v>
      </c>
      <c r="J8" s="3">
        <f>SQRT(POWER(final2!G11,2)+POWER(final2!H11,2))*3.6</f>
        <v>15.4874807877738</v>
      </c>
      <c r="K8" s="4" t="str">
        <f t="shared" si="1"/>
        <v>Brezza</v>
      </c>
      <c r="L8" s="3">
        <f>MAX(final2!I11,final2!J11)</f>
        <v>99.4</v>
      </c>
      <c r="M8" s="3" t="str">
        <f t="shared" si="2"/>
        <v>Coperto</v>
      </c>
      <c r="N8" s="5">
        <f>final2!K11*3600</f>
        <v>0.70992</v>
      </c>
      <c r="O8" s="6" t="str">
        <f>IF(final2!D11-final2!F11&lt;=4,"Nebbia","")</f>
        <v/>
      </c>
      <c r="P8" s="5" t="str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>Pioviggine</v>
      </c>
      <c r="Q8" s="7" t="str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dxfId="31" priority="17" operator="containsText" text="Uragano">
      <formula>NOT(ISERROR(SEARCH("Uragano",K2)))</formula>
    </cfRule>
    <cfRule type="containsText" dxfId="30" priority="18" operator="containsText" text="Fortunale">
      <formula>NOT(ISERROR(SEARCH("Fortunale",K2)))</formula>
    </cfRule>
    <cfRule type="containsText" dxfId="29" priority="19" operator="containsText" text="Tempesta">
      <formula>NOT(ISERROR(SEARCH("Tempesta",K2)))</formula>
    </cfRule>
    <cfRule type="containsText" dxfId="28" priority="20" operator="containsText" text="Burrasca">
      <formula>NOT(ISERROR(SEARCH("Burrasca",K2)))</formula>
    </cfRule>
    <cfRule type="containsText" dxfId="27" priority="21" operator="containsText" text="Forte">
      <formula>NOT(ISERROR(SEARCH("Forte",K2)))</formula>
    </cfRule>
    <cfRule type="containsText" dxfId="26" priority="22" operator="containsText" text="Teso">
      <formula>NOT(ISERROR(SEARCH("Teso",K2)))</formula>
    </cfRule>
    <cfRule type="containsText" dxfId="25" priority="23" operator="containsText" text="Brezza">
      <formula>NOT(ISERROR(SEARCH("Brezza",K2)))</formula>
    </cfRule>
    <cfRule type="containsText" dxfId="24" priority="24" operator="containsText" text="Calma">
      <formula>NOT(ISERROR(SEARCH("Calma",K2)))</formula>
    </cfRule>
  </conditionalFormatting>
  <conditionalFormatting sqref="L2:M8">
    <cfRule type="containsText" dxfId="23" priority="2" operator="containsText" text="Molto nuvoloso">
      <formula>NOT(ISERROR(SEARCH("Molto nuvoloso",L2)))</formula>
    </cfRule>
    <cfRule type="containsText" dxfId="22" priority="3" operator="containsText" text="Nuvoloso">
      <formula>NOT(ISERROR(SEARCH("Nuvoloso",L2)))</formula>
    </cfRule>
    <cfRule type="containsText" dxfId="21" priority="4" operator="containsText" text="Nubi sparse">
      <formula>NOT(ISERROR(SEARCH("Nubi sparse",L2)))</formula>
    </cfRule>
    <cfRule type="containsText" dxfId="20" priority="5" operator="containsText" text="Poco nuvoloso">
      <formula>NOT(ISERROR(SEARCH("Poco nuvoloso",L2)))</formula>
    </cfRule>
    <cfRule type="containsText" dxfId="19" priority="6" operator="containsText" text="Sereno">
      <formula>NOT(ISERROR(SEARCH("Sereno",L2)))</formula>
    </cfRule>
    <cfRule type="containsText" dxfId="18" priority="7" operator="containsText" text="Coperto">
      <formula>NOT(ISERROR(SEARCH("Coperto",L2)))</formula>
    </cfRule>
  </conditionalFormatting>
  <conditionalFormatting sqref="N2:N8 P2:P8">
    <cfRule type="containsText" dxfId="17" priority="8" operator="containsText" text="Nubifragio">
      <formula>NOT(ISERROR(SEARCH("Nubifragio",N2)))</formula>
    </cfRule>
    <cfRule type="containsText" dxfId="16" priority="9" operator="containsText" text="Rovescio">
      <formula>NOT(ISERROR(SEARCH("Rovescio",N2)))</formula>
    </cfRule>
    <cfRule type="containsText" dxfId="15" priority="10" operator="containsText" text="Forte">
      <formula>NOT(ISERROR(SEARCH("Forte",N2)))</formula>
    </cfRule>
    <cfRule type="containsText" dxfId="14" priority="11" operator="containsText" text="Moderata">
      <formula>NOT(ISERROR(SEARCH("Moderata",N2)))</formula>
    </cfRule>
    <cfRule type="containsText" dxfId="13" priority="12" operator="containsText" text="Debole">
      <formula>NOT(ISERROR(SEARCH("Debole",N2)))</formula>
    </cfRule>
    <cfRule type="containsText" dxfId="12" priority="13" operator="containsText" text="Pioviggine">
      <formula>NOT(ISERROR(SEARCH("Pioviggine",N2)))</formula>
    </cfRule>
  </conditionalFormatting>
  <conditionalFormatting sqref="O2:O8">
    <cfRule type="containsText" dxfId="0" priority="25" operator="containsText" text="Nebbia">
      <formula>NOT(ISERROR(SEARCH("Nebbia",O2)))</formula>
    </cfRule>
  </conditionalFormatting>
  <conditionalFormatting sqref="Q2:Q8 R2:R7">
    <cfRule type="containsText" dxfId="11" priority="14" operator="containsText" text="Neve">
      <formula>NOT(ISERROR(SEARCH("Neve",Q2)))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37" zoomScale="95" zoomScaleNormal="95" workbookViewId="0">
      <selection activeCell="D6" sqref="D6"/>
    </sheetView>
  </sheetViews>
  <sheetFormatPr defaultColWidth="11.5546875" defaultRowHeight="14.4" x14ac:dyDescent="0.3"/>
  <cols>
    <col min="1" max="1" width="17.21875" bestFit="1" customWidth="1"/>
    <col min="2" max="2" width="18.33203125" bestFit="1" customWidth="1"/>
    <col min="3" max="4" width="20.33203125" bestFit="1" customWidth="1"/>
    <col min="5" max="5" width="23" bestFit="1" customWidth="1"/>
    <col min="6" max="6" width="22.88671875" bestFit="1" customWidth="1"/>
    <col min="7" max="7" width="24.109375" bestFit="1" customWidth="1"/>
    <col min="8" max="8" width="24" bestFit="1" customWidth="1"/>
  </cols>
  <sheetData>
    <row r="1" spans="1:8" x14ac:dyDescent="0.3">
      <c r="A1" s="36"/>
      <c r="B1" s="44" t="s">
        <v>123</v>
      </c>
      <c r="C1" s="36"/>
      <c r="D1" s="36"/>
      <c r="E1" s="36"/>
      <c r="F1" s="36"/>
      <c r="G1" s="36"/>
      <c r="H1" s="36"/>
    </row>
    <row r="2" spans="1:8" x14ac:dyDescent="0.3">
      <c r="A2" s="44" t="s">
        <v>0</v>
      </c>
      <c r="B2" s="36" t="s">
        <v>149</v>
      </c>
      <c r="C2" s="36" t="s">
        <v>150</v>
      </c>
      <c r="D2" s="36" t="s">
        <v>151</v>
      </c>
      <c r="E2" s="36" t="s">
        <v>152</v>
      </c>
      <c r="F2" s="36" t="s">
        <v>153</v>
      </c>
      <c r="G2" s="36" t="s">
        <v>154</v>
      </c>
      <c r="H2" s="36" t="s">
        <v>155</v>
      </c>
    </row>
    <row r="3" spans="1:8" x14ac:dyDescent="0.3">
      <c r="A3" s="45" t="s">
        <v>135</v>
      </c>
      <c r="B3" s="43">
        <v>277.12799999999999</v>
      </c>
      <c r="C3" s="43">
        <v>55.25714285714286</v>
      </c>
      <c r="D3" s="43">
        <v>57.814285714285724</v>
      </c>
      <c r="E3" s="43">
        <v>5.9672028571428575</v>
      </c>
      <c r="F3" s="43">
        <v>0.63621857142857141</v>
      </c>
      <c r="G3" s="43">
        <v>9.87328571428568E-3</v>
      </c>
      <c r="H3" s="43">
        <v>4.3103314285714287</v>
      </c>
    </row>
    <row r="4" spans="1:8" x14ac:dyDescent="0.3">
      <c r="A4" s="45" t="s">
        <v>136</v>
      </c>
      <c r="B4" s="43">
        <v>279.11</v>
      </c>
      <c r="C4" s="43">
        <v>68.1875</v>
      </c>
      <c r="D4" s="43">
        <v>30.162500000000001</v>
      </c>
      <c r="E4" s="43">
        <v>5.2619362500000006</v>
      </c>
      <c r="F4" s="43">
        <v>-1.2233146249999998</v>
      </c>
      <c r="G4" s="43">
        <v>0.3705993749999999</v>
      </c>
      <c r="H4" s="43">
        <v>3.3297287500000001</v>
      </c>
    </row>
    <row r="5" spans="1:8" x14ac:dyDescent="0.3">
      <c r="A5" s="45" t="s">
        <v>172</v>
      </c>
      <c r="B5" s="43">
        <v>279.32600000000002</v>
      </c>
      <c r="C5" s="43">
        <v>41.274999999999999</v>
      </c>
      <c r="D5" s="43">
        <v>23.824999999999999</v>
      </c>
      <c r="E5" s="43">
        <v>2.5843695000000002</v>
      </c>
      <c r="F5" s="43">
        <v>9.7079775000000001</v>
      </c>
      <c r="G5" s="43">
        <v>-1.7449062499999999</v>
      </c>
      <c r="H5" s="43">
        <v>6.8582850000000004</v>
      </c>
    </row>
    <row r="6" spans="1:8" x14ac:dyDescent="0.3">
      <c r="A6" s="45" t="s">
        <v>173</v>
      </c>
      <c r="B6" s="43">
        <v>277.68799999999999</v>
      </c>
      <c r="C6" s="43">
        <v>58.4375</v>
      </c>
      <c r="D6" s="43">
        <v>50.625</v>
      </c>
      <c r="E6" s="43">
        <v>-3.3158124999999886E-2</v>
      </c>
      <c r="F6" s="43">
        <v>20.210925</v>
      </c>
      <c r="G6" s="43">
        <v>-3.5275313750000006</v>
      </c>
      <c r="H6" s="43">
        <v>10.577845</v>
      </c>
    </row>
    <row r="7" spans="1:8" x14ac:dyDescent="0.3">
      <c r="A7" s="45" t="s">
        <v>174</v>
      </c>
      <c r="B7" s="43">
        <v>275.40600000000001</v>
      </c>
      <c r="C7" s="43">
        <v>92.537500000000023</v>
      </c>
      <c r="D7" s="43">
        <v>87.062499999999986</v>
      </c>
      <c r="E7" s="43">
        <v>6.115685</v>
      </c>
      <c r="F7" s="43">
        <v>1.4019433749999999</v>
      </c>
      <c r="G7" s="43">
        <v>3.5301133749999996</v>
      </c>
      <c r="H7" s="43">
        <v>2.3881487500000005</v>
      </c>
    </row>
    <row r="8" spans="1:8" x14ac:dyDescent="0.3">
      <c r="A8" s="45" t="s">
        <v>175</v>
      </c>
      <c r="B8" s="43">
        <v>275.45</v>
      </c>
      <c r="C8" s="43">
        <v>87.14</v>
      </c>
      <c r="D8" s="43">
        <v>87.1</v>
      </c>
      <c r="E8" s="43">
        <v>2.0704436000000004</v>
      </c>
      <c r="F8" s="43">
        <v>-1.3651880000000003</v>
      </c>
      <c r="G8" s="43">
        <v>2.5493114000000001</v>
      </c>
      <c r="H8" s="43">
        <v>0.13613149999999999</v>
      </c>
    </row>
    <row r="9" spans="1:8" hidden="1" x14ac:dyDescent="0.3">
      <c r="A9" s="45" t="s">
        <v>137</v>
      </c>
      <c r="B9" s="43">
        <v>275.40600000000001</v>
      </c>
      <c r="C9" s="43">
        <v>66.045454545454533</v>
      </c>
      <c r="D9" s="43">
        <v>53.945454545454552</v>
      </c>
      <c r="E9" s="43">
        <v>3.7171204318181821</v>
      </c>
      <c r="F9" s="43">
        <v>5.4183600000000007</v>
      </c>
      <c r="G9" s="43">
        <v>4.1860704545454347E-2</v>
      </c>
      <c r="H9" s="43">
        <v>4.9110235795454544</v>
      </c>
    </row>
    <row r="13" spans="1:8" x14ac:dyDescent="0.3">
      <c r="A13" s="37" t="s">
        <v>156</v>
      </c>
      <c r="B13" s="40" t="s">
        <v>157</v>
      </c>
      <c r="C13" s="40" t="s">
        <v>158</v>
      </c>
      <c r="D13" s="40" t="s">
        <v>159</v>
      </c>
      <c r="E13" s="40" t="s">
        <v>160</v>
      </c>
      <c r="F13" s="40" t="s">
        <v>161</v>
      </c>
      <c r="G13" s="40" t="s">
        <v>162</v>
      </c>
      <c r="H13" s="40" t="s">
        <v>163</v>
      </c>
    </row>
    <row r="14" spans="1:8" x14ac:dyDescent="0.3">
      <c r="A14" s="37" t="str">
        <f t="shared" ref="A14:A20" si="0">A3</f>
        <v>03-gen</v>
      </c>
      <c r="B14" s="43">
        <f t="shared" ref="B14:B20" si="1">B3-273.15</f>
        <v>3.9780000000000086</v>
      </c>
      <c r="C14" s="43">
        <f t="shared" ref="C14:H20" si="2">C3</f>
        <v>55.25714285714286</v>
      </c>
      <c r="D14" s="43">
        <f t="shared" si="2"/>
        <v>57.814285714285724</v>
      </c>
      <c r="E14" s="43">
        <f t="shared" si="2"/>
        <v>5.9672028571428575</v>
      </c>
      <c r="F14" s="43">
        <f t="shared" si="2"/>
        <v>0.63621857142857141</v>
      </c>
      <c r="G14" s="43">
        <f t="shared" si="2"/>
        <v>9.87328571428568E-3</v>
      </c>
      <c r="H14" s="43">
        <f t="shared" si="2"/>
        <v>4.3103314285714287</v>
      </c>
    </row>
    <row r="15" spans="1:8" x14ac:dyDescent="0.3">
      <c r="A15" s="37" t="str">
        <f t="shared" si="0"/>
        <v>04-gen</v>
      </c>
      <c r="B15" s="43">
        <f t="shared" si="1"/>
        <v>5.9600000000000364</v>
      </c>
      <c r="C15" s="43">
        <f t="shared" si="2"/>
        <v>68.1875</v>
      </c>
      <c r="D15" s="43">
        <f t="shared" si="2"/>
        <v>30.162500000000001</v>
      </c>
      <c r="E15" s="43">
        <f t="shared" si="2"/>
        <v>5.2619362500000006</v>
      </c>
      <c r="F15" s="43">
        <f t="shared" si="2"/>
        <v>-1.2233146249999998</v>
      </c>
      <c r="G15" s="43">
        <f t="shared" si="2"/>
        <v>0.3705993749999999</v>
      </c>
      <c r="H15" s="43">
        <f t="shared" si="2"/>
        <v>3.3297287500000001</v>
      </c>
    </row>
    <row r="16" spans="1:8" x14ac:dyDescent="0.3">
      <c r="A16" s="37" t="str">
        <f t="shared" si="0"/>
        <v>05-gen</v>
      </c>
      <c r="B16" s="43">
        <f t="shared" si="1"/>
        <v>6.1760000000000446</v>
      </c>
      <c r="C16" s="43">
        <f t="shared" si="2"/>
        <v>41.274999999999999</v>
      </c>
      <c r="D16" s="43">
        <f t="shared" si="2"/>
        <v>23.824999999999999</v>
      </c>
      <c r="E16" s="43">
        <f t="shared" si="2"/>
        <v>2.5843695000000002</v>
      </c>
      <c r="F16" s="43">
        <f t="shared" si="2"/>
        <v>9.7079775000000001</v>
      </c>
      <c r="G16" s="43">
        <f t="shared" si="2"/>
        <v>-1.7449062499999999</v>
      </c>
      <c r="H16" s="43">
        <f t="shared" si="2"/>
        <v>6.8582850000000004</v>
      </c>
    </row>
    <row r="17" spans="1:8" x14ac:dyDescent="0.3">
      <c r="A17" s="37" t="str">
        <f t="shared" si="0"/>
        <v>06-gen</v>
      </c>
      <c r="B17" s="43">
        <f t="shared" si="1"/>
        <v>4.5380000000000109</v>
      </c>
      <c r="C17" s="43">
        <f t="shared" si="2"/>
        <v>58.4375</v>
      </c>
      <c r="D17" s="43">
        <f t="shared" si="2"/>
        <v>50.625</v>
      </c>
      <c r="E17" s="43">
        <f t="shared" si="2"/>
        <v>-3.3158124999999886E-2</v>
      </c>
      <c r="F17" s="43">
        <f t="shared" si="2"/>
        <v>20.210925</v>
      </c>
      <c r="G17" s="43">
        <f t="shared" si="2"/>
        <v>-3.5275313750000006</v>
      </c>
      <c r="H17" s="43">
        <f t="shared" si="2"/>
        <v>10.577845</v>
      </c>
    </row>
    <row r="18" spans="1:8" x14ac:dyDescent="0.3">
      <c r="A18" s="37" t="str">
        <f t="shared" si="0"/>
        <v>07-gen</v>
      </c>
      <c r="B18" s="43">
        <f t="shared" si="1"/>
        <v>2.2560000000000286</v>
      </c>
      <c r="C18" s="43">
        <f t="shared" si="2"/>
        <v>92.537500000000023</v>
      </c>
      <c r="D18" s="43">
        <f t="shared" si="2"/>
        <v>87.062499999999986</v>
      </c>
      <c r="E18" s="43">
        <f t="shared" si="2"/>
        <v>6.115685</v>
      </c>
      <c r="F18" s="43">
        <f t="shared" si="2"/>
        <v>1.4019433749999999</v>
      </c>
      <c r="G18" s="43">
        <f t="shared" si="2"/>
        <v>3.5301133749999996</v>
      </c>
      <c r="H18" s="43">
        <f t="shared" si="2"/>
        <v>2.3881487500000005</v>
      </c>
    </row>
    <row r="19" spans="1:8" x14ac:dyDescent="0.3">
      <c r="A19" s="37" t="str">
        <f t="shared" si="0"/>
        <v>08-gen</v>
      </c>
      <c r="B19" s="43">
        <f t="shared" si="1"/>
        <v>2.3000000000000114</v>
      </c>
      <c r="C19" s="43">
        <f t="shared" si="2"/>
        <v>87.14</v>
      </c>
      <c r="D19" s="43">
        <f t="shared" si="2"/>
        <v>87.1</v>
      </c>
      <c r="E19" s="43">
        <f t="shared" si="2"/>
        <v>2.0704436000000004</v>
      </c>
      <c r="F19" s="43">
        <f t="shared" si="2"/>
        <v>-1.3651880000000003</v>
      </c>
      <c r="G19" s="43">
        <f t="shared" si="2"/>
        <v>2.5493114000000001</v>
      </c>
      <c r="H19" s="43">
        <f t="shared" si="2"/>
        <v>0.13613149999999999</v>
      </c>
    </row>
    <row r="20" spans="1:8" hidden="1" x14ac:dyDescent="0.3">
      <c r="A20" t="str">
        <f t="shared" si="0"/>
        <v>Totale complessivo</v>
      </c>
      <c r="B20" s="8">
        <f t="shared" si="1"/>
        <v>2.2560000000000286</v>
      </c>
      <c r="C20" s="8">
        <f t="shared" si="2"/>
        <v>66.045454545454533</v>
      </c>
      <c r="D20" s="8">
        <f t="shared" si="2"/>
        <v>53.945454545454552</v>
      </c>
      <c r="E20" s="8">
        <f t="shared" si="2"/>
        <v>3.7171204318181821</v>
      </c>
      <c r="F20" s="8">
        <f t="shared" si="2"/>
        <v>5.4183600000000007</v>
      </c>
      <c r="G20" s="8">
        <f t="shared" si="2"/>
        <v>4.1860704545454347E-2</v>
      </c>
      <c r="H20" s="8">
        <f t="shared" si="2"/>
        <v>4.9110235795454544</v>
      </c>
    </row>
    <row r="23" spans="1:8" x14ac:dyDescent="0.3">
      <c r="A23" s="37" t="str">
        <f t="shared" ref="A23:D30" si="3">A13</f>
        <v>Data</v>
      </c>
      <c r="B23" s="40" t="str">
        <f t="shared" si="3"/>
        <v>Min850</v>
      </c>
      <c r="C23" s="40" t="str">
        <f t="shared" si="3"/>
        <v>RH850</v>
      </c>
      <c r="D23" s="40" t="str">
        <f t="shared" si="3"/>
        <v>RH700</v>
      </c>
      <c r="E23" s="40" t="s">
        <v>161</v>
      </c>
      <c r="F23" s="40" t="s">
        <v>163</v>
      </c>
    </row>
    <row r="24" spans="1:8" x14ac:dyDescent="0.3">
      <c r="A24" s="37" t="str">
        <f t="shared" si="3"/>
        <v>03-gen</v>
      </c>
      <c r="B24" s="43">
        <f t="shared" si="3"/>
        <v>3.9780000000000086</v>
      </c>
      <c r="C24" s="43">
        <f t="shared" si="3"/>
        <v>55.25714285714286</v>
      </c>
      <c r="D24" s="43">
        <f t="shared" si="3"/>
        <v>57.814285714285724</v>
      </c>
      <c r="E24" s="43">
        <f t="shared" ref="E24:F30" si="4">SQRT(POWER(E14,2)+POWER(F14,2))*3.6*0.54</f>
        <v>11.665989839715742</v>
      </c>
      <c r="F24" s="43">
        <f t="shared" si="4"/>
        <v>1.2369578242834509</v>
      </c>
      <c r="G24" s="8"/>
      <c r="H24" s="8"/>
    </row>
    <row r="25" spans="1:8" x14ac:dyDescent="0.3">
      <c r="A25" s="37" t="str">
        <f t="shared" si="3"/>
        <v>04-gen</v>
      </c>
      <c r="B25" s="43">
        <f t="shared" si="3"/>
        <v>5.9600000000000364</v>
      </c>
      <c r="C25" s="43">
        <f t="shared" si="3"/>
        <v>68.1875</v>
      </c>
      <c r="D25" s="43">
        <f t="shared" si="3"/>
        <v>30.162500000000001</v>
      </c>
      <c r="E25" s="43">
        <f t="shared" si="4"/>
        <v>10.502003994953784</v>
      </c>
      <c r="F25" s="43">
        <f t="shared" si="4"/>
        <v>2.4848567904228016</v>
      </c>
      <c r="G25" s="8"/>
      <c r="H25" s="8"/>
    </row>
    <row r="26" spans="1:8" x14ac:dyDescent="0.3">
      <c r="A26" s="37" t="str">
        <f t="shared" si="3"/>
        <v>05-gen</v>
      </c>
      <c r="B26" s="43">
        <f t="shared" si="3"/>
        <v>6.1760000000000446</v>
      </c>
      <c r="C26" s="43">
        <f t="shared" si="3"/>
        <v>41.274999999999999</v>
      </c>
      <c r="D26" s="43">
        <f t="shared" si="3"/>
        <v>23.824999999999999</v>
      </c>
      <c r="E26" s="43">
        <f t="shared" si="4"/>
        <v>19.529586243119773</v>
      </c>
      <c r="F26" s="43">
        <f t="shared" si="4"/>
        <v>19.174731972208097</v>
      </c>
      <c r="G26" s="8"/>
      <c r="H26" s="8"/>
    </row>
    <row r="27" spans="1:8" x14ac:dyDescent="0.3">
      <c r="A27" s="37" t="str">
        <f t="shared" si="3"/>
        <v>06-gen</v>
      </c>
      <c r="B27" s="43">
        <f t="shared" si="3"/>
        <v>4.5380000000000109</v>
      </c>
      <c r="C27" s="43">
        <f t="shared" si="3"/>
        <v>58.4375</v>
      </c>
      <c r="D27" s="43">
        <f t="shared" si="3"/>
        <v>50.625</v>
      </c>
      <c r="E27" s="43">
        <f t="shared" si="4"/>
        <v>39.290091076136015</v>
      </c>
      <c r="F27" s="43">
        <f t="shared" si="4"/>
        <v>39.883990471452272</v>
      </c>
      <c r="G27" s="8"/>
      <c r="H27" s="8"/>
    </row>
    <row r="28" spans="1:8" x14ac:dyDescent="0.3">
      <c r="A28" s="37" t="str">
        <f t="shared" si="3"/>
        <v>07-gen</v>
      </c>
      <c r="B28" s="43">
        <f t="shared" si="3"/>
        <v>2.2560000000000286</v>
      </c>
      <c r="C28" s="43">
        <f t="shared" si="3"/>
        <v>92.537500000000023</v>
      </c>
      <c r="D28" s="43">
        <f t="shared" si="3"/>
        <v>87.062499999999986</v>
      </c>
      <c r="E28" s="43">
        <f t="shared" si="4"/>
        <v>12.197271385024447</v>
      </c>
      <c r="F28" s="43">
        <f t="shared" si="4"/>
        <v>7.3839112648806609</v>
      </c>
      <c r="G28" s="8"/>
      <c r="H28" s="8"/>
    </row>
    <row r="29" spans="1:8" x14ac:dyDescent="0.3">
      <c r="A29" s="37" t="str">
        <f t="shared" si="3"/>
        <v>08-gen</v>
      </c>
      <c r="B29" s="43">
        <f t="shared" si="3"/>
        <v>2.3000000000000114</v>
      </c>
      <c r="C29" s="43">
        <f t="shared" si="3"/>
        <v>87.14</v>
      </c>
      <c r="D29" s="43">
        <f t="shared" si="3"/>
        <v>87.1</v>
      </c>
      <c r="E29" s="43">
        <f t="shared" si="4"/>
        <v>4.8211493857142607</v>
      </c>
      <c r="F29" s="43">
        <f t="shared" si="4"/>
        <v>5.6217330287314642</v>
      </c>
      <c r="G29" s="8"/>
      <c r="H29" s="8"/>
    </row>
    <row r="30" spans="1:8" hidden="1" x14ac:dyDescent="0.3">
      <c r="A30" s="35" t="str">
        <f t="shared" si="3"/>
        <v>Totale complessivo</v>
      </c>
      <c r="B30" s="8">
        <f t="shared" si="3"/>
        <v>2.2560000000000286</v>
      </c>
      <c r="C30" s="8">
        <f t="shared" si="3"/>
        <v>66.045454545454533</v>
      </c>
      <c r="D30" s="8">
        <f t="shared" si="3"/>
        <v>53.945454545454552</v>
      </c>
      <c r="E30" s="8">
        <f t="shared" si="4"/>
        <v>12.773664305269312</v>
      </c>
      <c r="F30" s="8">
        <f t="shared" si="4"/>
        <v>10.533606183869741</v>
      </c>
      <c r="G30" s="8"/>
      <c r="H30" s="8"/>
    </row>
    <row r="31" spans="1:8" x14ac:dyDescent="0.3">
      <c r="A31" s="35"/>
    </row>
    <row r="32" spans="1:8" x14ac:dyDescent="0.3">
      <c r="A32" s="37" t="str">
        <f t="shared" ref="A32:B39" si="5">A23</f>
        <v>Data</v>
      </c>
      <c r="B32" s="40" t="str">
        <f t="shared" si="5"/>
        <v>Min850</v>
      </c>
      <c r="C32" s="40" t="s">
        <v>164</v>
      </c>
      <c r="D32" s="40" t="s">
        <v>165</v>
      </c>
    </row>
    <row r="33" spans="1:6" x14ac:dyDescent="0.3">
      <c r="A33" s="37" t="str">
        <f t="shared" si="5"/>
        <v>03-gen</v>
      </c>
      <c r="B33" s="43">
        <f t="shared" si="5"/>
        <v>3.9780000000000086</v>
      </c>
      <c r="C33" s="43">
        <f t="shared" ref="C33:C39" si="6">(C24+D24)/2</f>
        <v>56.535714285714292</v>
      </c>
      <c r="D33" s="43">
        <f t="shared" ref="D33:D39" si="7">(E24+F24)/2</f>
        <v>6.4514738319995963</v>
      </c>
    </row>
    <row r="34" spans="1:6" x14ac:dyDescent="0.3">
      <c r="A34" s="37" t="str">
        <f t="shared" si="5"/>
        <v>04-gen</v>
      </c>
      <c r="B34" s="43">
        <f t="shared" si="5"/>
        <v>5.9600000000000364</v>
      </c>
      <c r="C34" s="43">
        <f t="shared" si="6"/>
        <v>49.174999999999997</v>
      </c>
      <c r="D34" s="43">
        <f t="shared" si="7"/>
        <v>6.4934303926882926</v>
      </c>
    </row>
    <row r="35" spans="1:6" x14ac:dyDescent="0.3">
      <c r="A35" s="37" t="str">
        <f t="shared" si="5"/>
        <v>05-gen</v>
      </c>
      <c r="B35" s="43">
        <f t="shared" si="5"/>
        <v>6.1760000000000446</v>
      </c>
      <c r="C35" s="43">
        <f t="shared" si="6"/>
        <v>32.549999999999997</v>
      </c>
      <c r="D35" s="43">
        <f t="shared" si="7"/>
        <v>19.352159107663937</v>
      </c>
    </row>
    <row r="36" spans="1:6" x14ac:dyDescent="0.3">
      <c r="A36" s="37" t="str">
        <f t="shared" si="5"/>
        <v>06-gen</v>
      </c>
      <c r="B36" s="43">
        <f t="shared" si="5"/>
        <v>4.5380000000000109</v>
      </c>
      <c r="C36" s="43">
        <f t="shared" si="6"/>
        <v>54.53125</v>
      </c>
      <c r="D36" s="43">
        <f t="shared" si="7"/>
        <v>39.587040773794143</v>
      </c>
    </row>
    <row r="37" spans="1:6" x14ac:dyDescent="0.3">
      <c r="A37" s="37" t="str">
        <f t="shared" si="5"/>
        <v>07-gen</v>
      </c>
      <c r="B37" s="43">
        <f t="shared" si="5"/>
        <v>2.2560000000000286</v>
      </c>
      <c r="C37" s="43">
        <f t="shared" si="6"/>
        <v>89.800000000000011</v>
      </c>
      <c r="D37" s="43">
        <f t="shared" si="7"/>
        <v>9.7905913249525547</v>
      </c>
    </row>
    <row r="38" spans="1:6" x14ac:dyDescent="0.3">
      <c r="A38" s="37" t="str">
        <f t="shared" si="5"/>
        <v>08-gen</v>
      </c>
      <c r="B38" s="43">
        <f t="shared" si="5"/>
        <v>2.3000000000000114</v>
      </c>
      <c r="C38" s="43">
        <f t="shared" si="6"/>
        <v>87.12</v>
      </c>
      <c r="D38" s="43">
        <f t="shared" si="7"/>
        <v>5.2214412072228624</v>
      </c>
    </row>
    <row r="39" spans="1:6" hidden="1" x14ac:dyDescent="0.3">
      <c r="A39" t="str">
        <f t="shared" si="5"/>
        <v>Totale complessivo</v>
      </c>
      <c r="B39" s="8">
        <f t="shared" si="5"/>
        <v>2.2560000000000286</v>
      </c>
      <c r="C39" s="8">
        <f t="shared" si="6"/>
        <v>59.995454545454542</v>
      </c>
      <c r="D39" s="8">
        <f t="shared" si="7"/>
        <v>11.653635244569527</v>
      </c>
    </row>
    <row r="41" spans="1:6" x14ac:dyDescent="0.3">
      <c r="A41" s="36" t="str">
        <f t="shared" ref="A41:A48" si="8">A32</f>
        <v>Data</v>
      </c>
      <c r="B41" s="40" t="s">
        <v>166</v>
      </c>
      <c r="C41" s="40" t="s">
        <v>167</v>
      </c>
      <c r="D41" s="40" t="s">
        <v>168</v>
      </c>
      <c r="E41" s="41"/>
      <c r="F41" s="42" t="s">
        <v>169</v>
      </c>
    </row>
    <row r="42" spans="1:6" x14ac:dyDescent="0.3">
      <c r="A42" s="37" t="str">
        <f t="shared" si="8"/>
        <v>03-gen</v>
      </c>
      <c r="B42" s="36">
        <f t="shared" ref="B42:B48" si="9">IF(B33&lt;=-5,1.515*POWER(10,-4)*POWER(B33,4)+9.1633*POWER(10,-3)*POWER(B33,3)+1.8454*POWER(10,-1)*POWER(B33,2)+1.3905*B33+4.1113,0)</f>
        <v>0</v>
      </c>
      <c r="C42" s="36">
        <f t="shared" ref="C42:C48" si="10">-4.6756*POWER(10,-6)*POWER(C33,3)+8.3776*POWER(10,-4)*POWER(C33,2)-2.3534*POWER(10,-2)*C33+3.0433*POWER(10,-1)</f>
        <v>0.80663854540920221</v>
      </c>
      <c r="D42" s="36">
        <f t="shared" ref="D42:D47" si="11">IF(D33&gt;=5.6,-1.6259*POWER(10,-5)*POWER(D33,4)+9.3575*POWER(10,-4)*POWER(D33,3)-1.6316*POWER(10,-2)*POWER(D33,2)+1.2678*POWER(10,-1)*D33+3.875*POWER(10,-1),0)</f>
        <v>0.74942262880961552</v>
      </c>
      <c r="E42" s="36"/>
      <c r="F42" s="38">
        <f t="shared" ref="F42:F48" si="12">B42*C42*D42</f>
        <v>0</v>
      </c>
    </row>
    <row r="43" spans="1:6" x14ac:dyDescent="0.3">
      <c r="A43" s="37" t="str">
        <f t="shared" si="8"/>
        <v>04-gen</v>
      </c>
      <c r="B43" s="36">
        <f t="shared" si="9"/>
        <v>0</v>
      </c>
      <c r="C43" s="36">
        <f t="shared" si="10"/>
        <v>0.61690610128495593</v>
      </c>
      <c r="D43" s="36">
        <f t="shared" si="11"/>
        <v>0.75007462897605737</v>
      </c>
      <c r="E43" s="36"/>
      <c r="F43" s="38">
        <f t="shared" si="12"/>
        <v>0</v>
      </c>
    </row>
    <row r="44" spans="1:6" x14ac:dyDescent="0.3">
      <c r="A44" s="37" t="str">
        <f t="shared" si="8"/>
        <v>05-gen</v>
      </c>
      <c r="B44" s="36">
        <f t="shared" si="9"/>
        <v>0</v>
      </c>
      <c r="C44" s="36">
        <f t="shared" si="10"/>
        <v>0.2646606025130499</v>
      </c>
      <c r="D44" s="36">
        <f t="shared" si="11"/>
        <v>1.2319721502888921</v>
      </c>
      <c r="E44" s="36"/>
      <c r="F44" s="38">
        <f t="shared" si="12"/>
        <v>0</v>
      </c>
    </row>
    <row r="45" spans="1:6" x14ac:dyDescent="0.3">
      <c r="A45" s="37" t="str">
        <f t="shared" si="8"/>
        <v>06-gen</v>
      </c>
      <c r="B45" s="36">
        <f t="shared" si="9"/>
        <v>0</v>
      </c>
      <c r="C45" s="36">
        <f t="shared" si="10"/>
        <v>0.7540202229293822</v>
      </c>
      <c r="D45" s="36">
        <f t="shared" si="11"/>
        <v>-2.0413878288617697</v>
      </c>
      <c r="E45" s="36"/>
      <c r="F45" s="38">
        <f t="shared" si="12"/>
        <v>0</v>
      </c>
    </row>
    <row r="46" spans="1:6" x14ac:dyDescent="0.3">
      <c r="A46" s="37" t="str">
        <f t="shared" si="8"/>
        <v>07-gen</v>
      </c>
      <c r="B46" s="36">
        <f t="shared" si="9"/>
        <v>0</v>
      </c>
      <c r="C46" s="36">
        <f t="shared" si="10"/>
        <v>1.5608675073248002</v>
      </c>
      <c r="D46" s="36">
        <f t="shared" si="11"/>
        <v>0.79356335953132273</v>
      </c>
      <c r="E46" s="36"/>
      <c r="F46" s="38">
        <f t="shared" si="12"/>
        <v>0</v>
      </c>
    </row>
    <row r="47" spans="1:6" x14ac:dyDescent="0.3">
      <c r="A47" s="37" t="str">
        <f t="shared" si="8"/>
        <v>08-gen</v>
      </c>
      <c r="B47" s="36">
        <f t="shared" si="9"/>
        <v>0</v>
      </c>
      <c r="C47" s="36">
        <f t="shared" si="10"/>
        <v>1.5209033829855232</v>
      </c>
      <c r="D47" s="36">
        <f t="shared" si="11"/>
        <v>0</v>
      </c>
      <c r="E47" s="36"/>
      <c r="F47" s="38">
        <f t="shared" si="12"/>
        <v>0</v>
      </c>
    </row>
    <row r="48" spans="1:6" hidden="1" x14ac:dyDescent="0.3">
      <c r="A48" t="str">
        <f t="shared" si="8"/>
        <v>Totale complessivo</v>
      </c>
      <c r="B48">
        <f t="shared" si="9"/>
        <v>0</v>
      </c>
      <c r="C48">
        <f t="shared" si="10"/>
        <v>0.89817594210275331</v>
      </c>
      <c r="D48">
        <f>IF(D39&gt;=3,-1.6259*POWER(10,-5)*POWER(D39,4)+9.3575*POWER(10,-4)*POWER(D39,3)-1.6316*POWER(10,-2)*POWER(D39,2)+1.2678*POWER(10,-1)*D39+3.875*POWER(10,-1),0)</f>
        <v>0.83020550491908685</v>
      </c>
      <c r="F48" s="9">
        <f t="shared" si="12"/>
        <v>0</v>
      </c>
    </row>
    <row r="50" spans="1:6" x14ac:dyDescent="0.3">
      <c r="B50" s="39" t="s">
        <v>170</v>
      </c>
      <c r="C50" s="35"/>
      <c r="D50" s="46" t="s">
        <v>171</v>
      </c>
    </row>
    <row r="51" spans="1:6" x14ac:dyDescent="0.3">
      <c r="A51" s="37" t="s">
        <v>156</v>
      </c>
      <c r="B51" s="40" t="s">
        <v>166</v>
      </c>
      <c r="C51" s="40" t="s">
        <v>167</v>
      </c>
      <c r="D51" s="40" t="s">
        <v>168</v>
      </c>
      <c r="E51" s="41"/>
      <c r="F51" s="42" t="s">
        <v>169</v>
      </c>
    </row>
    <row r="52" spans="1:6" x14ac:dyDescent="0.3">
      <c r="A52" s="37" t="str">
        <f t="shared" ref="A52:A57" si="13">A42</f>
        <v>03-gen</v>
      </c>
      <c r="B52" s="36">
        <f t="shared" ref="B52:B57" si="14">(1.515*POWER(10,-4)*POWER(B33,4)+9.1633*POWER(10,-3)*POWER(B33,3)+1.8454*POWER(10,-1)*POWER(B33,2)+1.3905*B33+4.1113)</f>
        <v>13.177724920956349</v>
      </c>
      <c r="C52" s="36">
        <f t="shared" ref="C52:C57" si="15">-4.6756*POWER(10,-6)*POWER(C33,3)+8.3776*POWER(10,-4)*POWER(C33,2)-2.3534*POWER(10,-2)*C33+3.0433*POWER(10,-1)</f>
        <v>0.80663854540920221</v>
      </c>
      <c r="D52" s="36">
        <f t="shared" ref="D52:D57" si="16">(-1.6259*POWER(10,-5)*POWER(D33,4)+9.3575*POWER(10,-4)*POWER(D33,3)-1.6316*POWER(10,-2)*POWER(D33,2)+1.2678*POWER(10,-1)*D33+3.875*POWER(10,-1))</f>
        <v>0.74942262880961552</v>
      </c>
      <c r="E52" s="36"/>
      <c r="F52" s="38">
        <f t="shared" ref="F52:F57" si="17">B52*C52*D52</f>
        <v>7.966108386586817</v>
      </c>
    </row>
    <row r="53" spans="1:6" x14ac:dyDescent="0.3">
      <c r="A53" s="37" t="str">
        <f t="shared" si="13"/>
        <v>04-gen</v>
      </c>
      <c r="B53" s="36">
        <f t="shared" si="14"/>
        <v>21.084947010672813</v>
      </c>
      <c r="C53" s="36">
        <f t="shared" si="15"/>
        <v>0.61690610128495593</v>
      </c>
      <c r="D53" s="36">
        <f t="shared" si="16"/>
        <v>0.75007462897605737</v>
      </c>
      <c r="E53" s="36"/>
      <c r="F53" s="38">
        <f t="shared" si="17"/>
        <v>9.7565450734808756</v>
      </c>
    </row>
    <row r="54" spans="1:6" x14ac:dyDescent="0.3">
      <c r="A54" s="37" t="str">
        <f t="shared" si="13"/>
        <v>05-gen</v>
      </c>
      <c r="B54" s="36">
        <f t="shared" si="14"/>
        <v>22.11695603920133</v>
      </c>
      <c r="C54" s="36">
        <f t="shared" si="15"/>
        <v>0.2646606025130499</v>
      </c>
      <c r="D54" s="36">
        <f t="shared" si="16"/>
        <v>1.2319721502888921</v>
      </c>
      <c r="E54" s="36"/>
      <c r="F54" s="38">
        <f t="shared" si="17"/>
        <v>7.2113328565430157</v>
      </c>
    </row>
    <row r="55" spans="1:6" x14ac:dyDescent="0.3">
      <c r="A55" s="37" t="str">
        <f t="shared" si="13"/>
        <v>06-gen</v>
      </c>
      <c r="B55" s="36">
        <f t="shared" si="14"/>
        <v>15.14229110375968</v>
      </c>
      <c r="C55" s="36">
        <f t="shared" si="15"/>
        <v>0.7540202229293822</v>
      </c>
      <c r="D55" s="36">
        <f t="shared" si="16"/>
        <v>-2.0413878288617697</v>
      </c>
      <c r="E55" s="36"/>
      <c r="F55" s="38">
        <f t="shared" si="17"/>
        <v>-23.307736842073549</v>
      </c>
    </row>
    <row r="56" spans="1:6" x14ac:dyDescent="0.3">
      <c r="A56" s="37" t="str">
        <f t="shared" si="13"/>
        <v>07-gen</v>
      </c>
      <c r="B56" s="36">
        <f t="shared" si="14"/>
        <v>8.2966282834455782</v>
      </c>
      <c r="C56" s="36">
        <f t="shared" si="15"/>
        <v>1.5608675073248002</v>
      </c>
      <c r="D56" s="36">
        <f t="shared" si="16"/>
        <v>0.79356335953132273</v>
      </c>
      <c r="E56" s="36"/>
      <c r="F56" s="38">
        <f t="shared" si="17"/>
        <v>10.276595914554989</v>
      </c>
    </row>
    <row r="57" spans="1:6" x14ac:dyDescent="0.3">
      <c r="A57" s="37" t="str">
        <f t="shared" si="13"/>
        <v>08-gen</v>
      </c>
      <c r="B57" s="36">
        <f t="shared" si="14"/>
        <v>8.4013960622500274</v>
      </c>
      <c r="C57" s="36">
        <f t="shared" si="15"/>
        <v>1.5209033829855232</v>
      </c>
      <c r="D57" s="36">
        <f t="shared" si="16"/>
        <v>0.72576686692175851</v>
      </c>
      <c r="E57" s="36"/>
      <c r="F57" s="38">
        <f t="shared" si="17"/>
        <v>9.2736397817690914</v>
      </c>
    </row>
  </sheetData>
  <conditionalFormatting sqref="B33:B38">
    <cfRule type="cellIs" dxfId="10" priority="2" operator="lessThanOrEqual">
      <formula>-8</formula>
    </cfRule>
    <cfRule type="cellIs" dxfId="9" priority="4" operator="lessThanOrEqual">
      <formula>-5</formula>
    </cfRule>
  </conditionalFormatting>
  <conditionalFormatting sqref="C33:C38">
    <cfRule type="cellIs" dxfId="8" priority="1" operator="greaterThanOrEqual">
      <formula>60</formula>
    </cfRule>
  </conditionalFormatting>
  <conditionalFormatting sqref="D33:D38">
    <cfRule type="cellIs" dxfId="7" priority="3" operator="greaterThanOrEqual">
      <formula>5.6</formula>
    </cfRule>
  </conditionalFormatting>
  <conditionalFormatting sqref="F42:F47">
    <cfRule type="cellIs" dxfId="6" priority="9" operator="greaterThanOrEqual">
      <formula>2</formula>
    </cfRule>
    <cfRule type="cellIs" dxfId="5" priority="10" operator="between">
      <formula>1</formula>
      <formula>2</formula>
    </cfRule>
    <cfRule type="cellIs" dxfId="4" priority="11" operator="lessThanOrEqual">
      <formula>1</formula>
    </cfRule>
  </conditionalFormatting>
  <conditionalFormatting sqref="F52:F57">
    <cfRule type="cellIs" dxfId="3" priority="5" operator="greaterThanOrEqual">
      <formula>2</formula>
    </cfRule>
    <cfRule type="cellIs" dxfId="2" priority="6" operator="between">
      <formula>1</formula>
      <formula>2</formula>
    </cfRule>
    <cfRule type="cellIs" dxfId="1" priority="7" operator="lessThanOr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final</vt:lpstr>
      <vt:lpstr>final2</vt:lpstr>
      <vt:lpstr>Foglio3</vt:lpstr>
      <vt:lpstr>snow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</dc:creator>
  <cp:lastModifiedBy>Remo Tomasi (EKA)</cp:lastModifiedBy>
  <cp:revision>71</cp:revision>
  <dcterms:created xsi:type="dcterms:W3CDTF">2022-01-09T21:53:57Z</dcterms:created>
  <dcterms:modified xsi:type="dcterms:W3CDTF">2024-01-03T11:37:01Z</dcterms:modified>
  <dc:language>it-IT</dc:language>
</cp:coreProperties>
</file>