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a\Desktop\csv2web\ngrib\data\"/>
    </mc:Choice>
  </mc:AlternateContent>
  <xr:revisionPtr revIDLastSave="0" documentId="13_ncr:1_{9587D1D7-8794-4F18-B780-EBA82B21B3F1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final" sheetId="1" r:id="rId1"/>
    <sheet name="final2" sheetId="2" r:id="rId2"/>
    <sheet name="Foglio3" sheetId="3" r:id="rId3"/>
    <sheet name="snow" sheetId="4" r:id="rId4"/>
  </sheet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R2" i="3"/>
  <c r="O2" i="3"/>
  <c r="O3" i="3"/>
  <c r="D23" i="4"/>
  <c r="C23" i="4"/>
  <c r="B23" i="4"/>
  <c r="B32" i="4" s="1"/>
  <c r="A23" i="4"/>
  <c r="A32" i="4" s="1"/>
  <c r="A41" i="4" s="1"/>
  <c r="H20" i="4"/>
  <c r="G20" i="4"/>
  <c r="F20" i="4"/>
  <c r="F30" i="4" s="1"/>
  <c r="E20" i="4"/>
  <c r="E30" i="4" s="1"/>
  <c r="D39" i="4" s="1"/>
  <c r="D48" i="4" s="1"/>
  <c r="D20" i="4"/>
  <c r="D30" i="4" s="1"/>
  <c r="C20" i="4"/>
  <c r="C30" i="4" s="1"/>
  <c r="B20" i="4"/>
  <c r="B30" i="4" s="1"/>
  <c r="B39" i="4" s="1"/>
  <c r="B48" i="4" s="1"/>
  <c r="A20" i="4"/>
  <c r="A30" i="4" s="1"/>
  <c r="A39" i="4" s="1"/>
  <c r="A48" i="4" s="1"/>
  <c r="H19" i="4"/>
  <c r="G19" i="4"/>
  <c r="F19" i="4"/>
  <c r="F29" i="4" s="1"/>
  <c r="E19" i="4"/>
  <c r="E29" i="4" s="1"/>
  <c r="D38" i="4" s="1"/>
  <c r="D19" i="4"/>
  <c r="D29" i="4" s="1"/>
  <c r="C19" i="4"/>
  <c r="C29" i="4" s="1"/>
  <c r="C38" i="4" s="1"/>
  <c r="B19" i="4"/>
  <c r="B29" i="4" s="1"/>
  <c r="B38" i="4" s="1"/>
  <c r="A19" i="4"/>
  <c r="A29" i="4" s="1"/>
  <c r="A38" i="4" s="1"/>
  <c r="A47" i="4" s="1"/>
  <c r="A57" i="4" s="1"/>
  <c r="H18" i="4"/>
  <c r="G18" i="4"/>
  <c r="F18" i="4"/>
  <c r="E18" i="4"/>
  <c r="E28" i="4" s="1"/>
  <c r="D18" i="4"/>
  <c r="D28" i="4" s="1"/>
  <c r="C18" i="4"/>
  <c r="C28" i="4" s="1"/>
  <c r="B18" i="4"/>
  <c r="B28" i="4" s="1"/>
  <c r="B37" i="4" s="1"/>
  <c r="A18" i="4"/>
  <c r="A28" i="4" s="1"/>
  <c r="A37" i="4" s="1"/>
  <c r="A46" i="4" s="1"/>
  <c r="A56" i="4" s="1"/>
  <c r="H17" i="4"/>
  <c r="G17" i="4"/>
  <c r="F17" i="4"/>
  <c r="F27" i="4" s="1"/>
  <c r="E17" i="4"/>
  <c r="E27" i="4" s="1"/>
  <c r="D36" i="4" s="1"/>
  <c r="D17" i="4"/>
  <c r="D27" i="4" s="1"/>
  <c r="C17" i="4"/>
  <c r="C27" i="4" s="1"/>
  <c r="C36" i="4" s="1"/>
  <c r="B17" i="4"/>
  <c r="B27" i="4" s="1"/>
  <c r="B36" i="4" s="1"/>
  <c r="A17" i="4"/>
  <c r="A27" i="4" s="1"/>
  <c r="A36" i="4" s="1"/>
  <c r="A45" i="4" s="1"/>
  <c r="A55" i="4" s="1"/>
  <c r="H16" i="4"/>
  <c r="G16" i="4"/>
  <c r="F16" i="4"/>
  <c r="F26" i="4" s="1"/>
  <c r="E16" i="4"/>
  <c r="E26" i="4" s="1"/>
  <c r="D16" i="4"/>
  <c r="D26" i="4" s="1"/>
  <c r="C16" i="4"/>
  <c r="C26" i="4" s="1"/>
  <c r="B16" i="4"/>
  <c r="B26" i="4" s="1"/>
  <c r="B35" i="4" s="1"/>
  <c r="A16" i="4"/>
  <c r="A26" i="4" s="1"/>
  <c r="A35" i="4" s="1"/>
  <c r="A44" i="4" s="1"/>
  <c r="A54" i="4" s="1"/>
  <c r="H15" i="4"/>
  <c r="G15" i="4"/>
  <c r="F15" i="4"/>
  <c r="F25" i="4" s="1"/>
  <c r="E15" i="4"/>
  <c r="E25" i="4" s="1"/>
  <c r="D34" i="4" s="1"/>
  <c r="D15" i="4"/>
  <c r="D25" i="4" s="1"/>
  <c r="C15" i="4"/>
  <c r="C25" i="4" s="1"/>
  <c r="C34" i="4" s="1"/>
  <c r="B15" i="4"/>
  <c r="B25" i="4" s="1"/>
  <c r="B34" i="4" s="1"/>
  <c r="A15" i="4"/>
  <c r="A25" i="4" s="1"/>
  <c r="A34" i="4" s="1"/>
  <c r="A43" i="4" s="1"/>
  <c r="A53" i="4" s="1"/>
  <c r="H14" i="4"/>
  <c r="G14" i="4"/>
  <c r="F14" i="4"/>
  <c r="F24" i="4" s="1"/>
  <c r="E14" i="4"/>
  <c r="E24" i="4" s="1"/>
  <c r="D33" i="4" s="1"/>
  <c r="D14" i="4"/>
  <c r="D24" i="4" s="1"/>
  <c r="C14" i="4"/>
  <c r="C24" i="4" s="1"/>
  <c r="C33" i="4" s="1"/>
  <c r="B14" i="4"/>
  <c r="B24" i="4" s="1"/>
  <c r="B33" i="4" s="1"/>
  <c r="A14" i="4"/>
  <c r="A24" i="4" s="1"/>
  <c r="A33" i="4" s="1"/>
  <c r="A42" i="4" s="1"/>
  <c r="A52" i="4" s="1"/>
  <c r="Q8" i="3"/>
  <c r="O8" i="3"/>
  <c r="N8" i="3"/>
  <c r="P8" i="3" s="1"/>
  <c r="L8" i="3"/>
  <c r="M8" i="3" s="1"/>
  <c r="J8" i="3"/>
  <c r="K8" i="3" s="1"/>
  <c r="H8" i="3"/>
  <c r="I8" i="3" s="1"/>
  <c r="G8" i="3"/>
  <c r="F8" i="3"/>
  <c r="E8" i="3"/>
  <c r="D8" i="3"/>
  <c r="C8" i="3"/>
  <c r="B8" i="3"/>
  <c r="A8" i="3"/>
  <c r="R7" i="3"/>
  <c r="Q7" i="3"/>
  <c r="N7" i="3"/>
  <c r="P7" i="3" s="1"/>
  <c r="L7" i="3"/>
  <c r="M7" i="3" s="1"/>
  <c r="J7" i="3"/>
  <c r="K7" i="3" s="1"/>
  <c r="H7" i="3"/>
  <c r="I7" i="3" s="1"/>
  <c r="G7" i="3"/>
  <c r="F7" i="3"/>
  <c r="E7" i="3"/>
  <c r="D7" i="3"/>
  <c r="C7" i="3"/>
  <c r="B7" i="3"/>
  <c r="A7" i="3"/>
  <c r="R6" i="3"/>
  <c r="Q6" i="3"/>
  <c r="N6" i="3"/>
  <c r="P6" i="3" s="1"/>
  <c r="L6" i="3"/>
  <c r="M6" i="3" s="1"/>
  <c r="J6" i="3"/>
  <c r="K6" i="3" s="1"/>
  <c r="H6" i="3"/>
  <c r="I6" i="3" s="1"/>
  <c r="G6" i="3"/>
  <c r="F6" i="3"/>
  <c r="E6" i="3"/>
  <c r="D6" i="3"/>
  <c r="C6" i="3"/>
  <c r="B6" i="3"/>
  <c r="A6" i="3"/>
  <c r="R5" i="3"/>
  <c r="Q5" i="3"/>
  <c r="N5" i="3"/>
  <c r="P5" i="3" s="1"/>
  <c r="L5" i="3"/>
  <c r="M5" i="3" s="1"/>
  <c r="J5" i="3"/>
  <c r="K5" i="3" s="1"/>
  <c r="H5" i="3"/>
  <c r="I5" i="3" s="1"/>
  <c r="G5" i="3"/>
  <c r="F5" i="3"/>
  <c r="E5" i="3"/>
  <c r="D5" i="3"/>
  <c r="C5" i="3"/>
  <c r="B5" i="3"/>
  <c r="A5" i="3"/>
  <c r="R4" i="3"/>
  <c r="Q4" i="3"/>
  <c r="N4" i="3"/>
  <c r="P4" i="3" s="1"/>
  <c r="L4" i="3"/>
  <c r="M4" i="3" s="1"/>
  <c r="J4" i="3"/>
  <c r="K4" i="3" s="1"/>
  <c r="H4" i="3"/>
  <c r="I4" i="3" s="1"/>
  <c r="G4" i="3"/>
  <c r="F4" i="3"/>
  <c r="E4" i="3"/>
  <c r="D4" i="3"/>
  <c r="C4" i="3"/>
  <c r="B4" i="3"/>
  <c r="A4" i="3"/>
  <c r="R3" i="3"/>
  <c r="Q3" i="3"/>
  <c r="N3" i="3"/>
  <c r="P3" i="3" s="1"/>
  <c r="L3" i="3"/>
  <c r="M3" i="3" s="1"/>
  <c r="J3" i="3"/>
  <c r="K3" i="3" s="1"/>
  <c r="H3" i="3"/>
  <c r="I3" i="3" s="1"/>
  <c r="G3" i="3"/>
  <c r="F3" i="3"/>
  <c r="E3" i="3"/>
  <c r="D3" i="3"/>
  <c r="C3" i="3"/>
  <c r="B3" i="3"/>
  <c r="A3" i="3"/>
  <c r="Q2" i="3"/>
  <c r="N2" i="3"/>
  <c r="P2" i="3" s="1"/>
  <c r="L2" i="3"/>
  <c r="M2" i="3" s="1"/>
  <c r="J2" i="3"/>
  <c r="K2" i="3" s="1"/>
  <c r="H2" i="3"/>
  <c r="I2" i="3" s="1"/>
  <c r="G2" i="3"/>
  <c r="F2" i="3"/>
  <c r="E2" i="3"/>
  <c r="D2" i="3"/>
  <c r="C2" i="3"/>
  <c r="B2" i="3"/>
  <c r="A2" i="3"/>
  <c r="C35" i="4" l="1"/>
  <c r="C54" i="4" s="1"/>
  <c r="C37" i="4"/>
  <c r="C56" i="4" s="1"/>
  <c r="F28" i="4"/>
  <c r="D37" i="4" s="1"/>
  <c r="C57" i="4"/>
  <c r="C47" i="4"/>
  <c r="D57" i="4"/>
  <c r="D47" i="4"/>
  <c r="D55" i="4"/>
  <c r="D45" i="4"/>
  <c r="B54" i="4"/>
  <c r="B44" i="4"/>
  <c r="C55" i="4"/>
  <c r="C45" i="4"/>
  <c r="C52" i="4"/>
  <c r="C42" i="4"/>
  <c r="C39" i="4"/>
  <c r="C48" i="4" s="1"/>
  <c r="F48" i="4" s="1"/>
  <c r="B53" i="4"/>
  <c r="B43" i="4"/>
  <c r="B52" i="4"/>
  <c r="B42" i="4"/>
  <c r="B56" i="4"/>
  <c r="B46" i="4"/>
  <c r="D35" i="4"/>
  <c r="B57" i="4"/>
  <c r="B47" i="4"/>
  <c r="F47" i="4" s="1"/>
  <c r="B45" i="4"/>
  <c r="B55" i="4"/>
  <c r="F55" i="4" s="1"/>
  <c r="D52" i="4"/>
  <c r="D42" i="4"/>
  <c r="C53" i="4"/>
  <c r="C43" i="4"/>
  <c r="D53" i="4"/>
  <c r="D43" i="4"/>
  <c r="F45" i="4" l="1"/>
  <c r="C44" i="4"/>
  <c r="C46" i="4"/>
  <c r="F57" i="4"/>
  <c r="D56" i="4"/>
  <c r="D46" i="4"/>
  <c r="D54" i="4"/>
  <c r="F54" i="4" s="1"/>
  <c r="D44" i="4"/>
  <c r="F56" i="4"/>
  <c r="F42" i="4"/>
  <c r="F52" i="4"/>
  <c r="F43" i="4"/>
  <c r="F53" i="4"/>
  <c r="F44" i="4" l="1"/>
  <c r="F46" i="4"/>
</calcChain>
</file>

<file path=xl/sharedStrings.xml><?xml version="1.0" encoding="utf-8"?>
<sst xmlns="http://schemas.openxmlformats.org/spreadsheetml/2006/main" count="205" uniqueCount="177">
  <si>
    <t>TE -</t>
  </si>
  <si>
    <t>PRMSL - mean_sea_level</t>
  </si>
  <si>
    <t>VIS - surface</t>
  </si>
  <si>
    <t>GUST - surface</t>
  </si>
  <si>
    <t>HGT - 200_mb</t>
  </si>
  <si>
    <t>TMP - 200_mb</t>
  </si>
  <si>
    <t>RH - 200_mb</t>
  </si>
  <si>
    <t>TCDC - 200_mb</t>
  </si>
  <si>
    <t>VVEL - 200_mb</t>
  </si>
  <si>
    <t>UGRD - 200_mb</t>
  </si>
  <si>
    <t>VGRD - 200_mb</t>
  </si>
  <si>
    <t>ABSV - 200_mb</t>
  </si>
  <si>
    <t>HGT - 300_mb</t>
  </si>
  <si>
    <t>TMP - 300_mb</t>
  </si>
  <si>
    <t>RH - 300_mb</t>
  </si>
  <si>
    <t>TCDC - 300_mb</t>
  </si>
  <si>
    <t>VVEL - 300_mb</t>
  </si>
  <si>
    <t>UGRD - 300_mb</t>
  </si>
  <si>
    <t>VGRD - 300_mb</t>
  </si>
  <si>
    <t>ABSV - 300_mb</t>
  </si>
  <si>
    <t>HGT - 400_mb</t>
  </si>
  <si>
    <t>TMP - 400_mb</t>
  </si>
  <si>
    <t>RH - 400_mb</t>
  </si>
  <si>
    <t>TCDC - 400_mb</t>
  </si>
  <si>
    <t>VVEL - 400_mb</t>
  </si>
  <si>
    <t>UGRD - 400_mb</t>
  </si>
  <si>
    <t>VGRD - 400_mb</t>
  </si>
  <si>
    <t>ABSV - 400_mb</t>
  </si>
  <si>
    <t>HGT - 500_mb</t>
  </si>
  <si>
    <t>TMP - 500_mb</t>
  </si>
  <si>
    <t>RH - 500_mb</t>
  </si>
  <si>
    <t>TCDC - 500_mb</t>
  </si>
  <si>
    <t>VVEL - 500_mb</t>
  </si>
  <si>
    <t>UGRD - 500_mb</t>
  </si>
  <si>
    <t>VGRD - 500_mb</t>
  </si>
  <si>
    <t>ABSV - 500_mb</t>
  </si>
  <si>
    <t>HGT - 600_mb</t>
  </si>
  <si>
    <t>TMP - 600_mb</t>
  </si>
  <si>
    <t>RH - 600_mb</t>
  </si>
  <si>
    <t>TCDC - 600_mb</t>
  </si>
  <si>
    <t>VVEL - 600_mb</t>
  </si>
  <si>
    <t>UGRD - 600_mb</t>
  </si>
  <si>
    <t>VGRD - 600_mb</t>
  </si>
  <si>
    <t>ABSV - 600_mb</t>
  </si>
  <si>
    <t>HGT - 700_mb</t>
  </si>
  <si>
    <t>TMP - 700_mb</t>
  </si>
  <si>
    <t>RH - 700_mb</t>
  </si>
  <si>
    <t>TCDC - 700_mb</t>
  </si>
  <si>
    <t>VVEL - 700_mb</t>
  </si>
  <si>
    <t>UGRD - 700_mb</t>
  </si>
  <si>
    <t>VGRD - 700_mb</t>
  </si>
  <si>
    <t>ABSV - 700_mb</t>
  </si>
  <si>
    <t>HGT - 850_mb</t>
  </si>
  <si>
    <t>TMP - 850_mb</t>
  </si>
  <si>
    <t>RH - 850_mb</t>
  </si>
  <si>
    <t>TCDC - 850_mb</t>
  </si>
  <si>
    <t>VVEL - 850_mb</t>
  </si>
  <si>
    <t>UGRD - 850_mb</t>
  </si>
  <si>
    <t>VGRD - 850_mb</t>
  </si>
  <si>
    <t>ABSV - 850_mb</t>
  </si>
  <si>
    <t>HGT - 925_mb</t>
  </si>
  <si>
    <t>TMP - 925_mb</t>
  </si>
  <si>
    <t>RH - 925_mb</t>
  </si>
  <si>
    <t>TCDC - 925_mb</t>
  </si>
  <si>
    <t>VVEL - 925_mb</t>
  </si>
  <si>
    <t>UGRD - 925_mb</t>
  </si>
  <si>
    <t>VGRD - 925_mb</t>
  </si>
  <si>
    <t>ABSV - 925_mb</t>
  </si>
  <si>
    <t>HGT - 950_mb</t>
  </si>
  <si>
    <t>TMP - 950_mb</t>
  </si>
  <si>
    <t>RH - 950_mb</t>
  </si>
  <si>
    <t>TCDC - 950_mb</t>
  </si>
  <si>
    <t>VVEL - 950_mb</t>
  </si>
  <si>
    <t>UGRD - 950_mb</t>
  </si>
  <si>
    <t>VGRD - 950_mb</t>
  </si>
  <si>
    <t>ABSV - 950_mb</t>
  </si>
  <si>
    <t>var2_4_2 - surface</t>
  </si>
  <si>
    <t>HGT - 975_mb</t>
  </si>
  <si>
    <t>TMP - 975_mb</t>
  </si>
  <si>
    <t>RH - 975_mb</t>
  </si>
  <si>
    <t>TCDC - 975_mb</t>
  </si>
  <si>
    <t>VVEL - 975_mb</t>
  </si>
  <si>
    <t>UGRD - 975_mb</t>
  </si>
  <si>
    <t>VGRD - 975_mb</t>
  </si>
  <si>
    <t>ABSV - 975_mb</t>
  </si>
  <si>
    <t>TMP - 1000_mb</t>
  </si>
  <si>
    <t>RH - 1000_mb</t>
  </si>
  <si>
    <t>TCDC - 1000_mb</t>
  </si>
  <si>
    <t>VVEL - 1000_mb</t>
  </si>
  <si>
    <t>UGRD - 1000_mb</t>
  </si>
  <si>
    <t>VGRD - 1000_mb</t>
  </si>
  <si>
    <t>ABSV - 1000_mb</t>
  </si>
  <si>
    <t>HGT - 1000_mb</t>
  </si>
  <si>
    <t>HGT - surface</t>
  </si>
  <si>
    <t>TMP - surface</t>
  </si>
  <si>
    <t>SNOD - surface</t>
  </si>
  <si>
    <t>PEVPR - surface</t>
  </si>
  <si>
    <t>TMP - 2_m_above_ground</t>
  </si>
  <si>
    <t>DPT - 2_m_above_ground</t>
  </si>
  <si>
    <t>RH - 2_m_above_ground</t>
  </si>
  <si>
    <t>UGRD - 10_m_above_ground</t>
  </si>
  <si>
    <t>VGRD - 10_m_above_ground</t>
  </si>
  <si>
    <t>CPOFP - surface</t>
  </si>
  <si>
    <t>CPRAT - surface</t>
  </si>
  <si>
    <t>PRATE - surface</t>
  </si>
  <si>
    <t>APCP - surface</t>
  </si>
  <si>
    <t>ACPCP - surface</t>
  </si>
  <si>
    <t>CSNOW - surface</t>
  </si>
  <si>
    <t>CICEP - surface</t>
  </si>
  <si>
    <t>CFRZR - surface</t>
  </si>
  <si>
    <t>CRAIN - surface</t>
  </si>
  <si>
    <t>SUNSD - surface</t>
  </si>
  <si>
    <t>LFTX - surface</t>
  </si>
  <si>
    <t>CAPE - surface</t>
  </si>
  <si>
    <t>CIN - surface</t>
  </si>
  <si>
    <t>LCDC - low_cloud_layer</t>
  </si>
  <si>
    <t>MCDC - middle_cloud_layer</t>
  </si>
  <si>
    <t>HCDC - high_cloud_layer</t>
  </si>
  <si>
    <t>HLCY - 3000-0_m_above_ground</t>
  </si>
  <si>
    <t>HGT - 0C_isotherm</t>
  </si>
  <si>
    <t>RH - 0C_isotherm</t>
  </si>
  <si>
    <t>ICEC - surface</t>
  </si>
  <si>
    <t xml:space="preserve"> 1</t>
  </si>
  <si>
    <t>Values</t>
  </si>
  <si>
    <t>Max di TMP - 2_m_above_ground</t>
  </si>
  <si>
    <t>Min di TMP - 2_m_above_ground</t>
  </si>
  <si>
    <t>Media di TMP - 2_m_above_ground</t>
  </si>
  <si>
    <t>Media di RH - 2_m_above_ground</t>
  </si>
  <si>
    <t>Min di DPT - 2_m_above_ground</t>
  </si>
  <si>
    <t>Media di UGRD - 10_m_above_ground</t>
  </si>
  <si>
    <t>Media di VGRD - 10_m_above_ground</t>
  </si>
  <si>
    <t>Max di LCDC - low_cloud_layer2</t>
  </si>
  <si>
    <t>Media di MCDC - middle_cloud_layer2</t>
  </si>
  <si>
    <t>Max di PRATE - surface</t>
  </si>
  <si>
    <t>Max di CRAIN - surface2</t>
  </si>
  <si>
    <t>Max di CSNOW - surface</t>
  </si>
  <si>
    <t>03-gen</t>
  </si>
  <si>
    <t>04-gen</t>
  </si>
  <si>
    <t>05-gen</t>
  </si>
  <si>
    <t>06-gen</t>
  </si>
  <si>
    <t>07-gen</t>
  </si>
  <si>
    <t>08-gen</t>
  </si>
  <si>
    <t>Totale complessivo</t>
  </si>
  <si>
    <t>Giorni</t>
  </si>
  <si>
    <t>Max (°C)</t>
  </si>
  <si>
    <t>Min (°C)</t>
  </si>
  <si>
    <t>MEDIA</t>
  </si>
  <si>
    <t>Umidita’</t>
  </si>
  <si>
    <t>Direzione</t>
  </si>
  <si>
    <t>Velocita’</t>
  </si>
  <si>
    <t>Cielo</t>
  </si>
  <si>
    <t>Nebbia</t>
  </si>
  <si>
    <t>Pioggia</t>
  </si>
  <si>
    <t>Neve</t>
  </si>
  <si>
    <t>Min - TMP - 850_mb</t>
  </si>
  <si>
    <t>Average - RH - 850_mb</t>
  </si>
  <si>
    <t>Average - RH - 700_mb</t>
  </si>
  <si>
    <t>Average - UGRD - 850_mb</t>
  </si>
  <si>
    <t>Average - VGRD - 850_mb</t>
  </si>
  <si>
    <t>Average - UGRD - 1000_mb</t>
  </si>
  <si>
    <t>Average - VGRD - 1000_mb</t>
  </si>
  <si>
    <t>Data</t>
  </si>
  <si>
    <t>Min850</t>
  </si>
  <si>
    <t>RH850</t>
  </si>
  <si>
    <t>RH700</t>
  </si>
  <si>
    <t>U850</t>
  </si>
  <si>
    <t>V850</t>
  </si>
  <si>
    <t>U1000</t>
  </si>
  <si>
    <t>V1000</t>
  </si>
  <si>
    <t>RH850-700</t>
  </si>
  <si>
    <t>V850-1000</t>
  </si>
  <si>
    <t>f1</t>
  </si>
  <si>
    <t>f2</t>
  </si>
  <si>
    <t>f3</t>
  </si>
  <si>
    <t>LSP</t>
  </si>
  <si>
    <t>Min850 !&gt;- 5</t>
  </si>
  <si>
    <t>V850-1000 !&lt; 5.6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</si>
</sst>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dd/mm/yy;@"/>
    <numFmt numFmtId="167" formatCode="[$-F800]ddd\,\ mm\ dd\,\ yy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3F50"/>
        <bgColor rgb="FF2038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3">
    <xf numFmtId="0" fontId="0" fillId="0" borderId="0"/>
    <xf numFmtId="0" fontId="4" fillId="0" borderId="0"/>
    <xf numFmtId="0" fontId="4" fillId="0" borderId="0"/>
    <xf numFmtId="0" fontId="4" fillId="0" borderId="0">
      <alignment horizontal="left"/>
    </xf>
    <xf numFmtId="0" fontId="4" fillId="0" borderId="0">
      <alignment horizontal="left"/>
    </xf>
    <xf numFmtId="0" fontId="4" fillId="0" borderId="0"/>
    <xf numFmtId="0" fontId="4" fillId="0" borderId="0"/>
    <xf numFmtId="0" fontId="1" fillId="0" borderId="0"/>
    <xf numFmtId="0" fontId="1" fillId="0" borderId="0">
      <alignment horizontal="left"/>
    </xf>
    <xf numFmtId="0" fontId="4" fillId="0" borderId="0"/>
    <xf numFmtId="0" fontId="1" fillId="0" borderId="0"/>
    <xf numFmtId="0" fontId="1" fillId="0" borderId="0">
      <alignment horizontal="left"/>
    </xf>
    <xf numFmtId="0" fontId="4" fillId="0" borderId="0"/>
  </cellStyleXfs>
  <cellXfs count="47">
    <xf numFmtId="0" fontId="0" fillId="0" borderId="0" xfId="0"/>
    <xf numFmtId="14" fontId="0" fillId="0" borderId="0" xfId="0" applyNumberFormat="1"/>
    <xf numFmtId="11" fontId="0" fillId="0" borderId="0" xfId="0" applyNumberFormat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22" fontId="0" fillId="0" borderId="0" xfId="0" applyNumberFormat="1"/>
    <xf numFmtId="0" fontId="0" fillId="0" borderId="0" xfId="0" pivotButton="1"/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 vertical="center"/>
    </xf>
    <xf numFmtId="166" fontId="0" fillId="0" borderId="0" xfId="0" applyNumberFormat="1"/>
    <xf numFmtId="167" fontId="3" fillId="0" borderId="5" xfId="0" applyNumberFormat="1" applyFont="1" applyBorder="1" applyAlignment="1">
      <alignment vertical="center"/>
    </xf>
    <xf numFmtId="167" fontId="3" fillId="0" borderId="6" xfId="0" applyNumberFormat="1" applyFont="1" applyBorder="1" applyAlignment="1">
      <alignment vertical="center"/>
    </xf>
    <xf numFmtId="167" fontId="3" fillId="0" borderId="3" xfId="0" applyNumberFormat="1" applyFont="1" applyBorder="1" applyAlignment="1">
      <alignment vertical="center"/>
    </xf>
    <xf numFmtId="167" fontId="3" fillId="0" borderId="8" xfId="0" applyNumberFormat="1" applyFont="1" applyBorder="1" applyAlignment="1">
      <alignment vertical="center"/>
    </xf>
    <xf numFmtId="0" fontId="5" fillId="0" borderId="0" xfId="0" applyFont="1"/>
    <xf numFmtId="0" fontId="0" fillId="0" borderId="2" xfId="0" applyBorder="1"/>
    <xf numFmtId="0" fontId="5" fillId="0" borderId="2" xfId="0" applyFont="1" applyBorder="1"/>
    <xf numFmtId="165" fontId="0" fillId="0" borderId="2" xfId="0" applyNumberFormat="1" applyBorder="1"/>
    <xf numFmtId="0" fontId="5" fillId="3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2" xfId="0" applyNumberFormat="1" applyBorder="1"/>
    <xf numFmtId="0" fontId="0" fillId="0" borderId="2" xfId="0" pivotButton="1" applyBorder="1"/>
    <xf numFmtId="22" fontId="0" fillId="0" borderId="2" xfId="0" applyNumberFormat="1" applyBorder="1"/>
    <xf numFmtId="0" fontId="5" fillId="4" borderId="2" xfId="0" applyFont="1" applyFill="1" applyBorder="1" applyAlignment="1">
      <alignment horizontal="center"/>
    </xf>
    <xf numFmtId="0" fontId="0" fillId="0" borderId="0" xfId="0" applyNumberFormat="1"/>
  </cellXfs>
  <cellStyles count="13">
    <cellStyle name="Angolo tabella pivot" xfId="1" xr:uid="{00000000-0005-0000-0000-000001000000}"/>
    <cellStyle name="Campo tabella pivot" xfId="2" xr:uid="{00000000-0005-0000-0000-000002000000}"/>
    <cellStyle name="Categoria tabella pivot" xfId="3" xr:uid="{00000000-0005-0000-0000-000003000000}"/>
    <cellStyle name="Normale" xfId="0" builtinId="0"/>
    <cellStyle name="Pivot Table Category" xfId="4" xr:uid="{00000000-0005-0000-0000-000004000000}"/>
    <cellStyle name="Pivot Table Corner" xfId="5" xr:uid="{00000000-0005-0000-0000-000005000000}"/>
    <cellStyle name="Pivot Table Field" xfId="6" xr:uid="{00000000-0005-0000-0000-000006000000}"/>
    <cellStyle name="Pivot Table Result" xfId="7" xr:uid="{00000000-0005-0000-0000-000007000000}"/>
    <cellStyle name="Pivot Table Title" xfId="8" xr:uid="{00000000-0005-0000-0000-000008000000}"/>
    <cellStyle name="Pivot Table Value" xfId="9" xr:uid="{00000000-0005-0000-0000-000009000000}"/>
    <cellStyle name="Risultato tabella pivot" xfId="10" xr:uid="{00000000-0005-0000-0000-00000A000000}"/>
    <cellStyle name="Titolo tabella pivot" xfId="11" xr:uid="{00000000-0005-0000-0000-00000B000000}"/>
    <cellStyle name="Valore tabella pivot" xfId="12" xr:uid="{00000000-0005-0000-0000-00000C000000}"/>
  </cellStyles>
  <dxfs count="8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z val="11"/>
        <color rgb="FF000000"/>
        <name val="Calibri"/>
        <family val="2"/>
        <charset val="1"/>
      </font>
      <fill>
        <patternFill>
          <bgColor rgb="FFFFC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color rgb="FFC55A11"/>
      </font>
      <fill>
        <patternFill>
          <bgColor rgb="FFFFC000"/>
        </patternFill>
      </fill>
    </dxf>
    <dxf>
      <font>
        <b/>
        <color rgb="FF806000"/>
      </font>
      <fill>
        <patternFill>
          <bgColor rgb="FFFFFF00"/>
        </patternFill>
      </fill>
    </dxf>
    <dxf>
      <font>
        <b/>
        <color rgb="FFFFFFFF"/>
      </font>
      <fill>
        <patternFill>
          <bgColor rgb="FF0070C0"/>
        </patternFill>
      </fill>
    </dxf>
    <dxf>
      <font>
        <b/>
        <color rgb="FFC55A11"/>
      </font>
      <fill>
        <patternFill>
          <bgColor rgb="FFFFC000"/>
        </patternFill>
      </fill>
    </dxf>
    <dxf>
      <font>
        <b/>
        <color rgb="FF806000"/>
      </font>
      <fill>
        <patternFill>
          <bgColor rgb="FFFFFF00"/>
        </patternFill>
      </fill>
    </dxf>
    <dxf>
      <font>
        <b/>
        <color rgb="FFFFFFFF"/>
      </font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EEBF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DD7E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DC3E6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2E75B6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1F4E79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00206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80808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2F2F2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D9D9D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FBFB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6A6A6"/>
        </patternFill>
      </fill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fill>
        <patternFill>
          <bgColor rgb="FFE2F0D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9D18E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548235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385724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2F5395"/>
        </patternFill>
      </fill>
    </dxf>
    <dxf>
      <font>
        <sz val="11"/>
        <color rgb="FFFFFFFF"/>
        <name val="Calibri"/>
        <family val="2"/>
        <charset val="1"/>
      </font>
      <fill>
        <patternFill>
          <bgColor rgb="FF20386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ka" refreshedDate="45294.610301388886" createdVersion="3" refreshedVersion="8" recordCount="44" xr:uid="{00000000-000A-0000-FFFF-FFFF07000000}">
  <cacheSource type="worksheet">
    <worksheetSource ref="A1:ED45" sheet="final"/>
  </cacheSource>
  <cacheFields count="134">
    <cacheField name="TE -" numFmtId="22">
      <sharedItems containsSemiMixedTypes="0" containsNonDate="0" containsDate="1" containsString="0" minDate="2024-01-03T09:00:00" maxDate="2024-01-09T00:00:00" count="44">
        <d v="2024-01-03T09:00:00"/>
        <d v="2024-01-03T12:00:00"/>
        <d v="2024-01-03T15:00:00"/>
        <d v="2024-01-03T18:00:00"/>
        <d v="2024-01-03T21:00:00"/>
        <d v="2024-01-04T00:00:00"/>
        <d v="2024-01-04T03:00:00"/>
        <d v="2024-01-04T06:00:00"/>
        <d v="2024-01-04T09:00:00"/>
        <d v="2024-01-04T12:00:00"/>
        <d v="2024-01-04T15:00:00"/>
        <d v="2024-01-04T18:00:00"/>
        <d v="2024-01-04T21:00:00"/>
        <d v="2024-01-05T00:00:00"/>
        <d v="2024-01-05T03:00:00"/>
        <d v="2024-01-05T06:00:00"/>
        <d v="2024-01-05T09:00:00"/>
        <d v="2024-01-05T12:00:00"/>
        <d v="2024-01-05T15:00:00"/>
        <d v="2024-01-05T18:00:00"/>
        <d v="2024-01-05T21:00:00"/>
        <d v="2024-01-06T00:00:00"/>
        <d v="2024-01-06T03:00:00"/>
        <d v="2024-01-06T06:00:00"/>
        <d v="2024-01-06T09:00:00"/>
        <d v="2024-01-06T12:00:00"/>
        <d v="2024-01-06T15:00:00"/>
        <d v="2024-01-06T18:00:00"/>
        <d v="2024-01-06T21:00:00"/>
        <d v="2024-01-07T00:00:00"/>
        <d v="2024-01-07T03:00:00"/>
        <d v="2024-01-07T06:00:00"/>
        <d v="2024-01-07T09:00:00"/>
        <d v="2024-01-07T12:00:00"/>
        <d v="2024-01-07T15:00:00"/>
        <d v="2024-01-07T18:00:00"/>
        <d v="2024-01-07T21:00:00"/>
        <d v="2024-01-08T00:00:00"/>
        <d v="2024-01-08T03:00:00"/>
        <d v="2024-01-08T06:00:00"/>
        <d v="2024-01-08T09:00:00"/>
        <d v="2024-01-08T12:00:00"/>
        <d v="2024-01-08T15:00:00"/>
        <d v="2024-01-08T18:00:00"/>
      </sharedItems>
      <fieldGroup base="0">
        <rangePr groupBy="days" startDate="2024-01-03T09:00:00" endDate="2024-01-09T00:00:00"/>
        <groupItems count="368">
          <s v="&lt;03/01/2024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9/01/2024"/>
        </groupItems>
      </fieldGroup>
    </cacheField>
    <cacheField name="PRMSL - mean_sea_level" numFmtId="0">
      <sharedItems containsSemiMixedTypes="0" containsString="0" containsNumber="1" minValue="99257.3" maxValue="101598"/>
    </cacheField>
    <cacheField name="VIS - surface" numFmtId="0">
      <sharedItems containsSemiMixedTypes="0" containsString="0" containsNumber="1" minValue="6226.93" maxValue="24135.3"/>
    </cacheField>
    <cacheField name="GUST - surface" numFmtId="0">
      <sharedItems containsSemiMixedTypes="0" containsString="0" containsNumber="1" minValue="0.52571000000000001" maxValue="20.0045"/>
    </cacheField>
    <cacheField name="HGT - 200_mb" numFmtId="0">
      <sharedItems containsSemiMixedTypes="0" containsString="0" containsNumber="1" minValue="11572.8" maxValue="11921.7"/>
    </cacheField>
    <cacheField name="TMP - 200_mb" numFmtId="0">
      <sharedItems containsSemiMixedTypes="0" containsString="0" containsNumber="1" minValue="207.76900000000001" maxValue="225.75800000000001"/>
    </cacheField>
    <cacheField name="RH - 200_mb" numFmtId="0">
      <sharedItems containsSemiMixedTypes="0" containsString="0" containsNumber="1" minValue="1.6" maxValue="100"/>
    </cacheField>
    <cacheField name="TCDC - 200_mb" numFmtId="0">
      <sharedItems containsSemiMixedTypes="0" containsString="0" containsNumber="1" minValue="0" maxValue="100"/>
    </cacheField>
    <cacheField name="VVEL - 200_mb" numFmtId="0">
      <sharedItems containsSemiMixedTypes="0" containsString="0" containsNumber="1" minValue="-0.17167199999999999" maxValue="0.42878100000000002"/>
    </cacheField>
    <cacheField name="UGRD - 200_mb" numFmtId="0">
      <sharedItems containsSemiMixedTypes="0" containsString="0" containsNumber="1" minValue="11.357200000000001" maxValue="48.492100000000001"/>
    </cacheField>
    <cacheField name="VGRD - 200_mb" numFmtId="0">
      <sharedItems containsSemiMixedTypes="0" containsString="0" containsNumber="1" minValue="-24.626999999999999" maxValue="21.5474"/>
    </cacheField>
    <cacheField name="ABSV - 200_mb" numFmtId="0">
      <sharedItems containsSemiMixedTypes="0" containsString="0" containsNumber="1" minValue="-1.36589E-4" maxValue="2.0881900000000001E-4"/>
    </cacheField>
    <cacheField name="HGT - 300_mb" numFmtId="0">
      <sharedItems containsSemiMixedTypes="0" containsString="0" containsNumber="1" minValue="8896.7000000000007" maxValue="9325.32"/>
    </cacheField>
    <cacheField name="TMP - 300_mb" numFmtId="0">
      <sharedItems containsSemiMixedTypes="0" containsString="0" containsNumber="1" minValue="219.93899999999999" maxValue="231.14"/>
    </cacheField>
    <cacheField name="RH - 300_mb" numFmtId="0">
      <sharedItems containsSemiMixedTypes="0" containsString="0" containsNumber="1" minValue="3.2" maxValue="100"/>
    </cacheField>
    <cacheField name="TCDC - 300_mb" numFmtId="0">
      <sharedItems containsSemiMixedTypes="0" containsString="0" containsNumber="1" minValue="0" maxValue="100"/>
    </cacheField>
    <cacheField name="VVEL - 300_mb" numFmtId="0">
      <sharedItems containsSemiMixedTypes="0" containsString="0" containsNumber="1" minValue="-0.57258799999999999" maxValue="0.343061"/>
    </cacheField>
    <cacheField name="UGRD - 300_mb" numFmtId="0">
      <sharedItems containsSemiMixedTypes="0" containsString="0" containsNumber="1" minValue="-3.8380000000000001" maxValue="54.387300000000003"/>
    </cacheField>
    <cacheField name="VGRD - 300_mb" numFmtId="0">
      <sharedItems containsSemiMixedTypes="0" containsString="0" containsNumber="1" minValue="-26.888300000000001" maxValue="34.018599999999999"/>
    </cacheField>
    <cacheField name="ABSV - 300_mb" numFmtId="0">
      <sharedItems containsSemiMixedTypes="0" containsString="0" containsNumber="1" minValue="-2.9690599999999998E-6" maxValue="3.1388800000000001E-4"/>
    </cacheField>
    <cacheField name="HGT - 400_mb" numFmtId="0">
      <sharedItems containsSemiMixedTypes="0" containsString="0" containsNumber="1" minValue="6949.11" maxValue="7314.74"/>
    </cacheField>
    <cacheField name="TMP - 400_mb" numFmtId="0">
      <sharedItems containsSemiMixedTypes="0" containsString="0" containsNumber="1" minValue="234.5" maxValue="246.74299999999999"/>
    </cacheField>
    <cacheField name="RH - 400_mb" numFmtId="0">
      <sharedItems containsSemiMixedTypes="0" containsString="0" containsNumber="1" minValue="26.2" maxValue="100"/>
    </cacheField>
    <cacheField name="TCDC - 400_mb" numFmtId="0">
      <sharedItems containsSemiMixedTypes="0" containsString="0" containsNumber="1" minValue="0" maxValue="100"/>
    </cacheField>
    <cacheField name="VVEL - 400_mb" numFmtId="0">
      <sharedItems containsSemiMixedTypes="0" containsString="0" containsNumber="1" minValue="-1.4907300000000001" maxValue="0.548234"/>
    </cacheField>
    <cacheField name="UGRD - 400_mb" numFmtId="0">
      <sharedItems containsSemiMixedTypes="0" containsString="0" containsNumber="1" minValue="-18.870999999999999" maxValue="39.838000000000001"/>
    </cacheField>
    <cacheField name="VGRD - 400_mb" numFmtId="0">
      <sharedItems containsSemiMixedTypes="0" containsString="0" containsNumber="1" minValue="-15.9635" maxValue="26.823599999999999"/>
    </cacheField>
    <cacheField name="ABSV - 400_mb" numFmtId="0">
      <sharedItems containsSemiMixedTypes="0" containsString="0" containsNumber="1" minValue="1.6637700000000002E-5" maxValue="5.1285000000000002E-4"/>
    </cacheField>
    <cacheField name="HGT - 500_mb" numFmtId="0">
      <sharedItems containsSemiMixedTypes="0" containsString="0" containsNumber="1" minValue="5372.12" maxValue="5660.82"/>
    </cacheField>
    <cacheField name="TMP - 500_mb" numFmtId="0">
      <sharedItems containsSemiMixedTypes="0" containsString="0" containsNumber="1" minValue="248.04599999999999" maxValue="259.07600000000002"/>
    </cacheField>
    <cacheField name="RH - 500_mb" numFmtId="0">
      <sharedItems containsSemiMixedTypes="0" containsString="0" containsNumber="1" minValue="20.8" maxValue="100"/>
    </cacheField>
    <cacheField name="TCDC - 500_mb" numFmtId="0">
      <sharedItems containsSemiMixedTypes="0" containsString="0" containsNumber="1" minValue="0" maxValue="100"/>
    </cacheField>
    <cacheField name="VVEL - 500_mb" numFmtId="0">
      <sharedItems containsSemiMixedTypes="0" containsString="0" containsNumber="1" minValue="-1.2662599999999999" maxValue="0.610734"/>
    </cacheField>
    <cacheField name="UGRD - 500_mb" numFmtId="0">
      <sharedItems containsSemiMixedTypes="0" containsString="0" containsNumber="1" minValue="-14.331099999999999" maxValue="25.5063"/>
    </cacheField>
    <cacheField name="VGRD - 500_mb" numFmtId="0">
      <sharedItems containsSemiMixedTypes="0" containsString="0" containsNumber="1" minValue="-12.1646" maxValue="24.7866"/>
    </cacheField>
    <cacheField name="ABSV - 500_mb" numFmtId="0">
      <sharedItems containsSemiMixedTypes="0" containsString="0" containsNumber="1" minValue="1.0726100000000001E-5" maxValue="6.8071799999999997E-4"/>
    </cacheField>
    <cacheField name="HGT - 600_mb" numFmtId="0">
      <sharedItems containsSemiMixedTypes="0" containsString="0" containsNumber="1" minValue="4013.88" maxValue="4267.29"/>
    </cacheField>
    <cacheField name="TMP - 600_mb" numFmtId="0">
      <sharedItems containsSemiMixedTypes="0" containsString="0" containsNumber="1" minValue="258.13" maxValue="265.94"/>
    </cacheField>
    <cacheField name="RH - 600_mb" numFmtId="0">
      <sharedItems containsSemiMixedTypes="0" containsString="0" containsNumber="1" minValue="8.6" maxValue="97"/>
    </cacheField>
    <cacheField name="TCDC - 600_mb" numFmtId="0">
      <sharedItems containsSemiMixedTypes="0" containsString="0" containsNumber="1" minValue="0" maxValue="97"/>
    </cacheField>
    <cacheField name="VVEL - 600_mb" numFmtId="0">
      <sharedItems containsSemiMixedTypes="0" containsString="0" containsNumber="1" minValue="-1.05863" maxValue="0.56434600000000001"/>
    </cacheField>
    <cacheField name="UGRD - 600_mb" numFmtId="0">
      <sharedItems containsSemiMixedTypes="0" containsString="0" containsNumber="1" minValue="-4.3742000000000001" maxValue="20.104700000000001"/>
    </cacheField>
    <cacheField name="VGRD - 600_mb" numFmtId="0">
      <sharedItems containsSemiMixedTypes="0" containsString="0" containsNumber="1" minValue="-10.045500000000001" maxValue="24.010999999999999"/>
    </cacheField>
    <cacheField name="ABSV - 600_mb" numFmtId="0">
      <sharedItems containsSemiMixedTypes="0" containsString="0" containsNumber="1" minValue="1.0436400000000001E-5" maxValue="3.6769199999999998E-4"/>
    </cacheField>
    <cacheField name="HGT - 700_mb" numFmtId="0">
      <sharedItems containsSemiMixedTypes="0" containsString="0" containsNumber="1" minValue="2822.58" maxValue="3056.94"/>
    </cacheField>
    <cacheField name="TMP - 700_mb" numFmtId="0">
      <sharedItems containsSemiMixedTypes="0" containsString="0" containsNumber="1" minValue="266.02" maxValue="272.96800000000002"/>
    </cacheField>
    <cacheField name="RH - 700_mb" numFmtId="0">
      <sharedItems containsSemiMixedTypes="0" containsString="0" containsNumber="1" minValue="7.6" maxValue="99.6"/>
    </cacheField>
    <cacheField name="TCDC - 700_mb" numFmtId="0">
      <sharedItems containsSemiMixedTypes="0" containsString="0" containsNumber="1" minValue="0" maxValue="100"/>
    </cacheField>
    <cacheField name="VVEL - 700_mb" numFmtId="0">
      <sharedItems containsSemiMixedTypes="0" containsString="0" containsNumber="1" minValue="-1.40266" maxValue="0.91779299999999997"/>
    </cacheField>
    <cacheField name="UGRD - 700_mb" numFmtId="0">
      <sharedItems containsSemiMixedTypes="0" containsString="0" containsNumber="1" minValue="-7.3234899999999996" maxValue="17.2666"/>
    </cacheField>
    <cacheField name="VGRD - 700_mb" numFmtId="0">
      <sharedItems containsSemiMixedTypes="0" containsString="0" containsNumber="1" minValue="-8.0751500000000007" maxValue="23.997199999999999"/>
    </cacheField>
    <cacheField name="ABSV - 700_mb" numFmtId="0">
      <sharedItems containsSemiMixedTypes="0" containsString="0" containsNumber="1" minValue="-1.9891999999999999E-6" maxValue="5.7415999999999999E-4"/>
    </cacheField>
    <cacheField name="HGT - 850_mb" numFmtId="0">
      <sharedItems containsSemiMixedTypes="0" containsString="0" containsNumber="1" minValue="1275.7" maxValue="1483.34"/>
    </cacheField>
    <cacheField name="TMP - 850_mb" numFmtId="0">
      <sharedItems containsSemiMixedTypes="0" containsString="0" containsNumber="1" minValue="275.36" maxValue="282.12799999999999"/>
    </cacheField>
    <cacheField name="RH - 850_mb" numFmtId="0">
      <sharedItems containsSemiMixedTypes="0" containsString="0" containsNumber="1" minValue="25.5" maxValue="99.7"/>
    </cacheField>
    <cacheField name="TCDC - 850_mb" numFmtId="0">
      <sharedItems containsSemiMixedTypes="0" containsString="0" containsNumber="1" minValue="0" maxValue="81.8"/>
    </cacheField>
    <cacheField name="VVEL - 850_mb" numFmtId="0">
      <sharedItems containsSemiMixedTypes="0" containsString="0" containsNumber="1" minValue="-1.11738" maxValue="0.68722300000000003"/>
    </cacheField>
    <cacheField name="UGRD - 850_mb" numFmtId="0">
      <sharedItems containsSemiMixedTypes="0" containsString="0" containsNumber="1" minValue="-6.3175999999999997" maxValue="9.9441900000000008"/>
    </cacheField>
    <cacheField name="VGRD - 850_mb" numFmtId="0">
      <sharedItems containsSemiMixedTypes="0" containsString="0" containsNumber="1" minValue="-8.4984099999999998" maxValue="23.780200000000001"/>
    </cacheField>
    <cacheField name="ABSV - 850_mb" numFmtId="0">
      <sharedItems containsSemiMixedTypes="0" containsString="0" containsNumber="1" minValue="4.0920400000000002E-6" maxValue="5.7186499999999996E-4"/>
    </cacheField>
    <cacheField name="HGT - 925_mb" numFmtId="0">
      <sharedItems containsSemiMixedTypes="0" containsString="0" containsNumber="1" minValue="584.66300000000001" maxValue="784.38900000000001"/>
    </cacheField>
    <cacheField name="TMP - 925_mb" numFmtId="0">
      <sharedItems containsSemiMixedTypes="0" containsString="0" containsNumber="1" minValue="279.53699999999998" maxValue="284.60300000000001"/>
    </cacheField>
    <cacheField name="RH - 925_mb" numFmtId="0">
      <sharedItems containsSemiMixedTypes="0" containsString="0" containsNumber="1" minValue="53.4" maxValue="99.5"/>
    </cacheField>
    <cacheField name="TCDC - 925_mb" numFmtId="0">
      <sharedItems containsSemiMixedTypes="0" containsString="0" containsNumber="1" minValue="0" maxValue="59.4"/>
    </cacheField>
    <cacheField name="VVEL - 925_mb" numFmtId="0">
      <sharedItems containsSemiMixedTypes="0" containsString="0" containsNumber="1" minValue="-0.65099099999999999" maxValue="0.69133"/>
    </cacheField>
    <cacheField name="UGRD - 925_mb" numFmtId="0">
      <sharedItems containsSemiMixedTypes="0" containsString="0" containsNumber="1" minValue="-12.1183" maxValue="14.4557"/>
    </cacheField>
    <cacheField name="VGRD - 925_mb" numFmtId="0">
      <sharedItems containsSemiMixedTypes="0" containsString="0" containsNumber="1" minValue="-8.5969700000000007" maxValue="23.286799999999999"/>
    </cacheField>
    <cacheField name="ABSV - 925_mb" numFmtId="0">
      <sharedItems containsSemiMixedTypes="0" containsString="0" containsNumber="1" minValue="-1.2340100000000001E-4" maxValue="6.9939600000000002E-4"/>
    </cacheField>
    <cacheField name="HGT - 950_mb" numFmtId="0">
      <sharedItems containsSemiMixedTypes="0" containsString="0" containsNumber="1" minValue="364.41800000000001" maxValue="562.72"/>
    </cacheField>
    <cacheField name="TMP - 950_mb" numFmtId="0">
      <sharedItems containsSemiMixedTypes="0" containsString="0" containsNumber="1" minValue="280.92500000000001" maxValue="286.589"/>
    </cacheField>
    <cacheField name="RH - 950_mb" numFmtId="0">
      <sharedItems containsSemiMixedTypes="0" containsString="0" containsNumber="1" minValue="62.2" maxValue="97.6"/>
    </cacheField>
    <cacheField name="TCDC - 950_mb" numFmtId="0">
      <sharedItems containsSemiMixedTypes="0" containsString="0" containsNumber="1" minValue="0" maxValue="25.6"/>
    </cacheField>
    <cacheField name="VVEL - 950_mb" numFmtId="0">
      <sharedItems containsSemiMixedTypes="0" containsString="0" containsNumber="1" minValue="-0.59584199999999998" maxValue="0.61066500000000001"/>
    </cacheField>
    <cacheField name="UGRD - 950_mb" numFmtId="0">
      <sharedItems containsSemiMixedTypes="0" containsString="0" containsNumber="1" minValue="-12.433299999999999" maxValue="14.624499999999999"/>
    </cacheField>
    <cacheField name="VGRD - 950_mb" numFmtId="0">
      <sharedItems containsSemiMixedTypes="0" containsString="0" containsNumber="1" minValue="-9.5115400000000001" maxValue="22.226600000000001"/>
    </cacheField>
    <cacheField name="ABSV - 950_mb" numFmtId="0">
      <sharedItems containsSemiMixedTypes="0" containsString="0" containsNumber="1" minValue="-1.81998E-4" maxValue="5.3768299999999995E-4"/>
    </cacheField>
    <cacheField name="var2_4_2 - surface" numFmtId="0">
      <sharedItems containsSemiMixedTypes="0" containsString="0" containsNumber="1" containsInteger="1" minValue="2" maxValue="4"/>
    </cacheField>
    <cacheField name="HGT - 975_mb" numFmtId="0">
      <sharedItems containsSemiMixedTypes="0" containsString="0" containsNumber="1" minValue="148.88399999999999" maxValue="346.18799999999999"/>
    </cacheField>
    <cacheField name="TMP - 975_mb" numFmtId="0">
      <sharedItems containsSemiMixedTypes="0" containsString="0" containsNumber="1" minValue="282.613" maxValue="288.49"/>
    </cacheField>
    <cacheField name="RH - 975_mb" numFmtId="0">
      <sharedItems containsSemiMixedTypes="0" containsString="0" containsNumber="1" minValue="58.7" maxValue="94.8"/>
    </cacheField>
    <cacheField name="TCDC - 975_mb" numFmtId="0">
      <sharedItems containsSemiMixedTypes="0" containsString="0" containsNumber="1" minValue="0" maxValue="25.3"/>
    </cacheField>
    <cacheField name="VVEL - 975_mb" numFmtId="0">
      <sharedItems containsSemiMixedTypes="0" containsString="0" containsNumber="1" minValue="-0.47167900000000001" maxValue="0.40600599999999998"/>
    </cacheField>
    <cacheField name="UGRD - 975_mb" numFmtId="0">
      <sharedItems containsSemiMixedTypes="0" containsString="0" containsNumber="1" minValue="-11.7096" maxValue="12.825699999999999"/>
    </cacheField>
    <cacheField name="VGRD - 975_mb" numFmtId="0">
      <sharedItems containsSemiMixedTypes="0" containsString="0" containsNumber="1" minValue="-7.4550900000000002" maxValue="20.1873"/>
    </cacheField>
    <cacheField name="ABSV - 975_mb" numFmtId="0">
      <sharedItems containsSemiMixedTypes="0" containsString="0" containsNumber="1" minValue="-1.8561000000000001E-4" maxValue="4.6363600000000002E-4"/>
    </cacheField>
    <cacheField name="TMP - 1000_mb" numFmtId="0">
      <sharedItems containsSemiMixedTypes="0" containsString="0" containsNumber="1" minValue="283.17599999999999" maxValue="290.13099999999997"/>
    </cacheField>
    <cacheField name="RH - 1000_mb" numFmtId="0">
      <sharedItems containsSemiMixedTypes="0" containsString="0" containsNumber="1" minValue="53" maxValue="90.8"/>
    </cacheField>
    <cacheField name="TCDC - 1000_mb" numFmtId="0">
      <sharedItems containsSemiMixedTypes="0" containsString="0" containsNumber="1" containsInteger="1" minValue="0" maxValue="0"/>
    </cacheField>
    <cacheField name="VVEL - 1000_mb" numFmtId="0">
      <sharedItems containsSemiMixedTypes="0" containsString="0" containsNumber="1" minValue="-0.113325" maxValue="0.27401799999999998"/>
    </cacheField>
    <cacheField name="UGRD - 1000_mb" numFmtId="0">
      <sharedItems containsSemiMixedTypes="0" containsString="0" containsNumber="1" minValue="-7.8126800000000003" maxValue="8.0469000000000008"/>
    </cacheField>
    <cacheField name="VGRD - 1000_mb" numFmtId="0">
      <sharedItems containsSemiMixedTypes="0" containsString="0" containsNumber="1" minValue="-5.38835" maxValue="12.811400000000001"/>
    </cacheField>
    <cacheField name="ABSV - 1000_mb" numFmtId="0">
      <sharedItems containsSemiMixedTypes="0" containsString="0" containsNumber="1" minValue="-1.61151E-4" maxValue="3.8609199999999999E-4"/>
    </cacheField>
    <cacheField name="HGT - 1000_mb" numFmtId="0">
      <sharedItems containsSemiMixedTypes="0" containsString="0" containsNumber="1" minValue="-62.115400000000001" maxValue="133.744"/>
    </cacheField>
    <cacheField name="HGT - surface" numFmtId="0">
      <sharedItems containsSemiMixedTypes="0" containsString="0" containsNumber="1" minValue="55.5794" maxValue="55.5794"/>
    </cacheField>
    <cacheField name="TMP - surface" numFmtId="0">
      <sharedItems containsSemiMixedTypes="0" containsString="0" containsNumber="1" minValue="281.26900000000001" maxValue="293.947"/>
    </cacheField>
    <cacheField name="SNOD - surface" numFmtId="0">
      <sharedItems containsSemiMixedTypes="0" containsString="0" containsNumber="1" containsInteger="1" minValue="0" maxValue="0"/>
    </cacheField>
    <cacheField name="PEVPR - surface" numFmtId="0">
      <sharedItems containsSemiMixedTypes="0" containsString="0" containsNumber="1" minValue="-6.2099299999999999" maxValue="230.82499999999999"/>
    </cacheField>
    <cacheField name="TMP - 2_m_above_ground" numFmtId="0">
      <sharedItems containsSemiMixedTypes="0" containsString="0" containsNumber="1" minValue="282.67" maxValue="290.89699999999999"/>
    </cacheField>
    <cacheField name="DPT - 2_m_above_ground" numFmtId="0">
      <sharedItems containsSemiMixedTypes="0" containsString="0" containsNumber="1" minValue="279.43200000000002" maxValue="286.42399999999998"/>
    </cacheField>
    <cacheField name="RH - 2_m_above_ground" numFmtId="0">
      <sharedItems containsSemiMixedTypes="0" containsString="0" containsNumber="1" minValue="52.5" maxValue="92"/>
    </cacheField>
    <cacheField name="UGRD - 10_m_above_ground" numFmtId="0">
      <sharedItems containsSemiMixedTypes="0" containsString="0" containsNumber="1" minValue="-7.91669" maxValue="8.0835399999999993"/>
    </cacheField>
    <cacheField name="VGRD - 10_m_above_ground" numFmtId="0">
      <sharedItems containsSemiMixedTypes="0" containsString="0" containsNumber="1" minValue="-5.6908300000000001" maxValue="12.8118"/>
    </cacheField>
    <cacheField name="CPOFP - surface" numFmtId="0">
      <sharedItems containsSemiMixedTypes="0" containsString="0" containsNumber="1" minValue="-50" maxValue="-6.1035199999999998E-6"/>
    </cacheField>
    <cacheField name="CPRAT - surface" numFmtId="0">
      <sharedItems containsSemiMixedTypes="0" containsString="0" containsNumber="1" minValue="0" maxValue="4.8712000000000001E-4"/>
    </cacheField>
    <cacheField name="PRATE - surface" numFmtId="0">
      <sharedItems containsSemiMixedTypes="0" containsString="0" containsNumber="1" minValue="0" maxValue="4.9359999999999996E-4"/>
    </cacheField>
    <cacheField name="CPRAT - surface2" numFmtId="0">
      <sharedItems containsSemiMixedTypes="0" containsString="0" containsNumber="1" minValue="0" maxValue="3.1869999999999999E-4"/>
    </cacheField>
    <cacheField name="PRATE - surface2" numFmtId="0">
      <sharedItems containsSemiMixedTypes="0" containsString="0" containsNumber="1" minValue="0" maxValue="3.9060000000000001E-4"/>
    </cacheField>
    <cacheField name="APCP - surface" numFmtId="0">
      <sharedItems containsSemiMixedTypes="0" containsString="0" containsNumber="1" minValue="0" maxValue="6.9375"/>
    </cacheField>
    <cacheField name="APCP - surface2" numFmtId="0">
      <sharedItems containsSemiMixedTypes="0" containsString="0" containsNumber="1" minValue="0" maxValue="19.5"/>
    </cacheField>
    <cacheField name="ACPCP - surface" numFmtId="0">
      <sharedItems containsSemiMixedTypes="0" containsString="0" containsNumber="1" minValue="0" maxValue="6.875"/>
    </cacheField>
    <cacheField name="ACPCP - surface2" numFmtId="0">
      <sharedItems containsSemiMixedTypes="0" containsString="0" containsNumber="1" minValue="0" maxValue="13.0625"/>
    </cacheField>
    <cacheField name="CSNOW - surface" numFmtId="0">
      <sharedItems containsSemiMixedTypes="0" containsString="0" containsNumber="1" containsInteger="1" minValue="0" maxValue="0"/>
    </cacheField>
    <cacheField name="CICEP - surface" numFmtId="0">
      <sharedItems containsSemiMixedTypes="0" containsString="0" containsNumber="1" containsInteger="1" minValue="0" maxValue="0"/>
    </cacheField>
    <cacheField name="CFRZR - surface" numFmtId="0">
      <sharedItems containsSemiMixedTypes="0" containsString="0" containsNumber="1" containsInteger="1" minValue="0" maxValue="0"/>
    </cacheField>
    <cacheField name="CRAIN - surface" numFmtId="0">
      <sharedItems containsSemiMixedTypes="0" containsString="0" containsNumber="1" containsInteger="1" minValue="0" maxValue="1"/>
    </cacheField>
    <cacheField name="CSNOW - surface2" numFmtId="0">
      <sharedItems containsSemiMixedTypes="0" containsString="0" containsNumber="1" containsInteger="1" minValue="0" maxValue="0"/>
    </cacheField>
    <cacheField name="CICEP - surface2" numFmtId="0">
      <sharedItems containsSemiMixedTypes="0" containsString="0" containsNumber="1" containsInteger="1" minValue="0" maxValue="0"/>
    </cacheField>
    <cacheField name="CFRZR - surface2" numFmtId="0">
      <sharedItems containsSemiMixedTypes="0" containsString="0" containsNumber="1" containsInteger="1" minValue="0" maxValue="0"/>
    </cacheField>
    <cacheField name="CRAIN - surface2" numFmtId="0">
      <sharedItems containsSemiMixedTypes="0" containsString="0" containsNumber="1" containsInteger="1" minValue="0" maxValue="1"/>
    </cacheField>
    <cacheField name="SUNSD - surface" numFmtId="0">
      <sharedItems containsSemiMixedTypes="0" containsString="0" containsNumber="1" containsInteger="1" minValue="0" maxValue="20700"/>
    </cacheField>
    <cacheField name="LFTX - surface" numFmtId="0">
      <sharedItems containsSemiMixedTypes="0" containsString="0" containsNumber="1" minValue="-2.4769299999999999" maxValue="11.0869"/>
    </cacheField>
    <cacheField name="CAPE - surface" numFmtId="0">
      <sharedItems containsSemiMixedTypes="0" containsString="0" containsNumber="1" containsInteger="1" minValue="0" maxValue="763"/>
    </cacheField>
    <cacheField name="CIN - surface" numFmtId="0">
      <sharedItems containsSemiMixedTypes="0" containsString="0" containsNumber="1" minValue="-133.96" maxValue="0.43597399999999997"/>
    </cacheField>
    <cacheField name="LCDC - low_cloud_layer" numFmtId="0">
      <sharedItems containsSemiMixedTypes="0" containsString="0" containsNumber="1" minValue="0" maxValue="100"/>
    </cacheField>
    <cacheField name="LCDC - low_cloud_layer2" numFmtId="0">
      <sharedItems containsSemiMixedTypes="0" containsString="0" containsNumber="1" minValue="0" maxValue="82.3"/>
    </cacheField>
    <cacheField name="MCDC - middle_cloud_layer" numFmtId="0">
      <sharedItems containsSemiMixedTypes="0" containsString="0" containsNumber="1" minValue="0" maxValue="100"/>
    </cacheField>
    <cacheField name="MCDC - middle_cloud_layer2" numFmtId="0">
      <sharedItems containsSemiMixedTypes="0" containsString="0" containsNumber="1" minValue="0" maxValue="100"/>
    </cacheField>
    <cacheField name="HCDC - high_cloud_layer" numFmtId="0">
      <sharedItems containsSemiMixedTypes="0" containsString="0" containsNumber="1" minValue="0" maxValue="100"/>
    </cacheField>
    <cacheField name="HCDC - high_cloud_layer2" numFmtId="0">
      <sharedItems containsSemiMixedTypes="0" containsString="0" containsNumber="1" minValue="0" maxValue="100"/>
    </cacheField>
    <cacheField name="HLCY - 3000-0_m_above_ground" numFmtId="0">
      <sharedItems containsSemiMixedTypes="0" containsString="0" containsNumber="1" minValue="-15.4498" maxValue="226.28100000000001"/>
    </cacheField>
    <cacheField name="HGT - 0C_isotherm" numFmtId="0">
      <sharedItems containsSemiMixedTypes="0" containsString="0" containsNumber="1" minValue="1667.04" maxValue="3016.48"/>
    </cacheField>
    <cacheField name="RH - 0C_isotherm" numFmtId="0">
      <sharedItems containsSemiMixedTypes="0" containsString="0" containsNumber="1" minValue="7.5" maxValue="99.5"/>
    </cacheField>
    <cacheField name="ICEC - surface" numFmtId="0">
      <sharedItems containsSemiMixedTypes="0" containsString="0" containsNumber="1" containsInteger="1" minValue="0" maxValue="0"/>
    </cacheField>
    <cacheField name=" 1" numFmtId="0">
      <sharedItems containsSemiMixedTypes="0" containsString="0" containsNumber="1" containsInteger="1" minValue="2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n v="101598"/>
    <n v="24134.799999999999"/>
    <n v="7.2014100000000001"/>
    <n v="11921.7"/>
    <n v="207.76900000000001"/>
    <n v="99.9"/>
    <n v="96"/>
    <n v="9.8281299999999992E-3"/>
    <n v="38.472000000000001"/>
    <n v="-24.626999999999999"/>
    <n v="2.0670999999999999E-5"/>
    <n v="9325.32"/>
    <n v="230.471"/>
    <n v="100"/>
    <n v="100"/>
    <n v="0.27570899999999998"/>
    <n v="29.362300000000001"/>
    <n v="-13.173400000000001"/>
    <n v="5.3588499999999997E-5"/>
    <n v="7314.74"/>
    <n v="246.74299999999999"/>
    <n v="94.3"/>
    <n v="25.8"/>
    <n v="0.41591"/>
    <n v="20.892099999999999"/>
    <n v="-7.5343"/>
    <n v="8.8398899999999998E-5"/>
    <n v="5660.82"/>
    <n v="259.07600000000002"/>
    <n v="72.5"/>
    <n v="2.4"/>
    <n v="6.9466799999999995E-2"/>
    <n v="20.3277"/>
    <n v="-9.09131"/>
    <n v="7.1273799999999995E-5"/>
    <n v="4257.1400000000003"/>
    <n v="265.94"/>
    <n v="85.1"/>
    <n v="5"/>
    <n v="-0.31827"/>
    <n v="16.074999999999999"/>
    <n v="-7.9041600000000001"/>
    <n v="1.17719E-4"/>
    <n v="3044.14"/>
    <n v="271.09199999999998"/>
    <n v="76.7"/>
    <n v="2.7"/>
    <n v="0.17523"/>
    <n v="14.5197"/>
    <n v="-8.0751500000000007"/>
    <n v="1.4806699999999999E-4"/>
    <n v="1480.51"/>
    <n v="279.36799999999999"/>
    <n v="45.5"/>
    <n v="0"/>
    <n v="0.104481"/>
    <n v="4.8825399999999997"/>
    <n v="-0.62517599999999995"/>
    <n v="1.06598E-4"/>
    <n v="783.71799999999996"/>
    <n v="281.73599999999999"/>
    <n v="65.099999999999994"/>
    <n v="0"/>
    <n v="0.56238999999999995"/>
    <n v="5.9844200000000001"/>
    <n v="4.7550600000000003"/>
    <n v="4.2775000000000003E-5"/>
    <n v="562.72"/>
    <n v="282.86099999999999"/>
    <n v="73.5"/>
    <n v="0"/>
    <n v="0.58912699999999996"/>
    <n v="6.8533499999999998"/>
    <n v="5.0854799999999996"/>
    <n v="-3.9373799999999999E-5"/>
    <n v="3"/>
    <n v="346.18799999999999"/>
    <n v="284.69099999999997"/>
    <n v="70.900000000000006"/>
    <n v="0"/>
    <n v="0.40600599999999998"/>
    <n v="5.9831899999999996"/>
    <n v="4.7042099999999998"/>
    <n v="-3.6720700000000002E-5"/>
    <n v="286.43799999999999"/>
    <n v="69.400000000000006"/>
    <n v="0"/>
    <n v="0.19305600000000001"/>
    <n v="4.1824899999999996"/>
    <n v="4.0324999999999998"/>
    <n v="1.04661E-5"/>
    <n v="133.744"/>
    <n v="55.5794"/>
    <n v="287.68700000000001"/>
    <n v="0"/>
    <n v="95.881799999999998"/>
    <n v="287.19"/>
    <n v="281.71699999999998"/>
    <n v="69.599999999999994"/>
    <n v="2.7033"/>
    <n v="3.0567000000000002"/>
    <n v="-50"/>
    <n v="0"/>
    <n v="0"/>
    <n v="0"/>
    <n v="0"/>
    <n v="0"/>
    <n v="0"/>
    <n v="0"/>
    <n v="0"/>
    <n v="0"/>
    <n v="0"/>
    <n v="0"/>
    <n v="0"/>
    <n v="0"/>
    <n v="0"/>
    <n v="0"/>
    <n v="0"/>
    <n v="9900"/>
    <n v="10.8643"/>
    <n v="0"/>
    <n v="0.43597399999999997"/>
    <n v="5"/>
    <n v="3.3"/>
    <n v="78.2"/>
    <n v="68.2"/>
    <n v="100"/>
    <n v="100"/>
    <n v="110.988"/>
    <n v="2443.1999999999998"/>
    <n v="70.7"/>
    <n v="0"/>
    <n v="2"/>
  </r>
  <r>
    <x v="1"/>
    <n v="101460"/>
    <n v="24135.1"/>
    <n v="6.9052300000000004"/>
    <n v="11908"/>
    <n v="208.33199999999999"/>
    <n v="100"/>
    <n v="100"/>
    <n v="-5.9904300000000001E-2"/>
    <n v="43.779600000000002"/>
    <n v="-17.397600000000001"/>
    <n v="6.9466800000000004E-5"/>
    <n v="9308.98"/>
    <n v="230.57400000000001"/>
    <n v="85.7"/>
    <n v="21.7"/>
    <n v="-0.35256300000000002"/>
    <n v="35.486800000000002"/>
    <n v="-9.2044700000000006"/>
    <n v="1.9559799999999999E-5"/>
    <n v="7301.15"/>
    <n v="246.49"/>
    <n v="44"/>
    <n v="0"/>
    <n v="0.21434800000000001"/>
    <n v="28.3367"/>
    <n v="-14.2074"/>
    <n v="4.8548499999999998E-5"/>
    <n v="5647.04"/>
    <n v="258.726"/>
    <n v="34.6"/>
    <n v="0"/>
    <n v="0.610734"/>
    <n v="25.5063"/>
    <n v="-12.1328"/>
    <n v="6.1508199999999995E-5"/>
    <n v="4245.72"/>
    <n v="264.38900000000001"/>
    <n v="97"/>
    <n v="66"/>
    <n v="0.56434600000000001"/>
    <n v="18.189599999999999"/>
    <n v="-8.8002300000000009"/>
    <n v="1.07737E-4"/>
    <n v="3036.06"/>
    <n v="270.34800000000001"/>
    <n v="86.7"/>
    <n v="4.9000000000000004"/>
    <n v="-1.3970700000000001E-2"/>
    <n v="14.9808"/>
    <n v="-7.6924200000000003"/>
    <n v="1.10665E-4"/>
    <n v="1471.84"/>
    <n v="279.54500000000002"/>
    <n v="51.6"/>
    <n v="0"/>
    <n v="-0.49272899999999997"/>
    <n v="6.7412099999999997"/>
    <n v="1.8346"/>
    <n v="1.21137E-4"/>
    <n v="775.39700000000005"/>
    <n v="282.03199999999998"/>
    <n v="69.900000000000006"/>
    <n v="0"/>
    <n v="-2.7697300000000001E-2"/>
    <n v="5.2033100000000001"/>
    <n v="5.65611"/>
    <n v="-1.2340100000000001E-4"/>
    <n v="553.78700000000003"/>
    <n v="283.995"/>
    <n v="64.8"/>
    <n v="0"/>
    <n v="8.68564E-2"/>
    <n v="3.6843900000000001"/>
    <n v="5.64602"/>
    <n v="-1.81998E-4"/>
    <n v="4"/>
    <n v="336.36099999999999"/>
    <n v="286.05200000000002"/>
    <n v="58.7"/>
    <n v="0"/>
    <n v="9.6823199999999998E-2"/>
    <n v="3.1848999999999998"/>
    <n v="5.6149100000000001"/>
    <n v="-1.8561000000000001E-4"/>
    <n v="288.13200000000001"/>
    <n v="53"/>
    <n v="0"/>
    <n v="0.12862499999999999"/>
    <n v="2.7444600000000001"/>
    <n v="5.2863100000000003"/>
    <n v="-1.61151E-4"/>
    <n v="122.901"/>
    <n v="55.5794"/>
    <n v="290.17899999999997"/>
    <n v="0"/>
    <n v="192.32300000000001"/>
    <n v="289.11099999999999"/>
    <n v="279.43200000000002"/>
    <n v="52.5"/>
    <n v="2.10263"/>
    <n v="4.2821999999999996"/>
    <n v="-50"/>
    <n v="0"/>
    <n v="0"/>
    <n v="0"/>
    <n v="0"/>
    <n v="0"/>
    <n v="0"/>
    <n v="0"/>
    <n v="0"/>
    <n v="0"/>
    <n v="0"/>
    <n v="0"/>
    <n v="0"/>
    <n v="0"/>
    <n v="0"/>
    <n v="0"/>
    <n v="0"/>
    <n v="20700"/>
    <n v="11.0869"/>
    <n v="0"/>
    <n v="-4.0234399999999997E-2"/>
    <n v="50.5"/>
    <n v="4.2"/>
    <n v="69.599999999999994"/>
    <n v="42.6"/>
    <n v="100"/>
    <n v="100"/>
    <n v="131.827"/>
    <n v="2486.2399999999998"/>
    <n v="63.8"/>
    <n v="0"/>
    <n v="3"/>
  </r>
  <r>
    <x v="2"/>
    <n v="101393"/>
    <n v="24134.799999999999"/>
    <n v="4.5024600000000001"/>
    <n v="11882.3"/>
    <n v="211.958"/>
    <n v="58.7"/>
    <n v="0"/>
    <n v="-4.0263699999999999E-2"/>
    <n v="40.162399999999998"/>
    <n v="-14.7079"/>
    <n v="1.2932800000000001E-4"/>
    <n v="9286.68"/>
    <n v="228.18799999999999"/>
    <n v="100"/>
    <n v="100"/>
    <n v="-0.230014"/>
    <n v="30.631699999999999"/>
    <n v="-10.616099999999999"/>
    <n v="5.4083699999999999E-5"/>
    <n v="7291.86"/>
    <n v="245.67099999999999"/>
    <n v="81.099999999999994"/>
    <n v="2.1"/>
    <n v="-0.33486900000000003"/>
    <n v="29.1401"/>
    <n v="-10.5624"/>
    <n v="1.6637700000000002E-5"/>
    <n v="5643.94"/>
    <n v="257.81"/>
    <n v="34.5"/>
    <n v="0"/>
    <n v="-4.1418000000000003E-2"/>
    <n v="24.1174"/>
    <n v="-12.1646"/>
    <n v="2.46473E-5"/>
    <n v="4247.3"/>
    <n v="264.77"/>
    <n v="77.8"/>
    <n v="2.2000000000000002"/>
    <n v="0.26440799999999998"/>
    <n v="16.991"/>
    <n v="-8.5562100000000001"/>
    <n v="6.9818200000000002E-5"/>
    <n v="3034.43"/>
    <n v="272.67599999999999"/>
    <n v="71.900000000000006"/>
    <n v="0.2"/>
    <n v="0.20314099999999999"/>
    <n v="11.2921"/>
    <n v="-6.3281400000000003"/>
    <n v="5.0679200000000001E-5"/>
    <n v="1465.86"/>
    <n v="279.839"/>
    <n v="55.4"/>
    <n v="0"/>
    <n v="-0.204564"/>
    <n v="7.6026999999999996"/>
    <n v="0.33346900000000002"/>
    <n v="2.9268099999999999E-5"/>
    <n v="769.51099999999997"/>
    <n v="282.12400000000002"/>
    <n v="75.599999999999994"/>
    <n v="0"/>
    <n v="0.21523100000000001"/>
    <n v="4.0695300000000003"/>
    <n v="3.7504900000000001"/>
    <n v="1.5633699999999999E-5"/>
    <n v="547.745"/>
    <n v="284.084"/>
    <n v="67.7"/>
    <n v="0"/>
    <n v="0.17552699999999999"/>
    <n v="2.3899699999999999"/>
    <n v="4.0624599999999997"/>
    <n v="1.82701E-5"/>
    <n v="4"/>
    <n v="330.25400000000002"/>
    <n v="285.89499999999998"/>
    <n v="64.5"/>
    <n v="0"/>
    <n v="0.14022000000000001"/>
    <n v="0.52639899999999995"/>
    <n v="4.6185400000000003"/>
    <n v="6.8648699999999997E-6"/>
    <n v="287.50900000000001"/>
    <n v="63.2"/>
    <n v="0"/>
    <n v="0.11326600000000001"/>
    <n v="-1.02766"/>
    <n v="4.4978999999999996"/>
    <n v="6.4410000000000002E-5"/>
    <n v="116.961"/>
    <n v="55.5794"/>
    <n v="285.78199999999998"/>
    <n v="0"/>
    <n v="39.070500000000003"/>
    <n v="287.11799999999999"/>
    <n v="281.25"/>
    <n v="67.599999999999994"/>
    <n v="-0.93270299999999995"/>
    <n v="3.1830599999999998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9.4245699999999992"/>
    <n v="0"/>
    <n v="2.2949199999999999E-2"/>
    <n v="5"/>
    <n v="10.1"/>
    <n v="44.3"/>
    <n v="31.5"/>
    <n v="100"/>
    <n v="100"/>
    <n v="169.70699999999999"/>
    <n v="2637.92"/>
    <n v="73.8"/>
    <n v="0"/>
    <n v="4"/>
  </r>
  <r>
    <x v="3"/>
    <n v="101433"/>
    <n v="24134.9"/>
    <n v="3.7012800000000001"/>
    <n v="11874.8"/>
    <n v="210.75700000000001"/>
    <n v="69.900000000000006"/>
    <n v="31"/>
    <n v="8.4528300000000001E-2"/>
    <n v="40.1937"/>
    <n v="-23.253699999999998"/>
    <n v="9.7571499999999999E-5"/>
    <n v="9274.08"/>
    <n v="228.87700000000001"/>
    <n v="80.5"/>
    <n v="4.7"/>
    <n v="7.2605500000000003E-2"/>
    <n v="36.033299999999997"/>
    <n v="-23.730499999999999"/>
    <n v="9.6492599999999998E-5"/>
    <n v="7284.78"/>
    <n v="244.90299999999999"/>
    <n v="60.6"/>
    <n v="0"/>
    <n v="0.12064800000000001"/>
    <n v="27.570599999999999"/>
    <n v="-12.402799999999999"/>
    <n v="6.0044599999999998E-5"/>
    <n v="5643.51"/>
    <n v="257.08999999999997"/>
    <n v="62.1"/>
    <n v="0"/>
    <n v="-3.8650400000000001E-2"/>
    <n v="22.841799999999999"/>
    <n v="-5.8456099999999998"/>
    <n v="2.90712E-5"/>
    <n v="4248.99"/>
    <n v="264.36"/>
    <n v="53.8"/>
    <n v="0"/>
    <n v="-0.23658999999999999"/>
    <n v="14.114100000000001"/>
    <n v="-4.7960700000000003"/>
    <n v="9.0423500000000006E-5"/>
    <n v="3037.96"/>
    <n v="271.79199999999997"/>
    <n v="78.599999999999994"/>
    <n v="1.7"/>
    <n v="-0.27343800000000001"/>
    <n v="9.8686100000000003"/>
    <n v="-3.4312499999999999"/>
    <n v="1.4509200000000001E-4"/>
    <n v="1470.21"/>
    <n v="279.65300000000002"/>
    <n v="64.8"/>
    <n v="0"/>
    <n v="-0.17958199999999999"/>
    <n v="4.5419400000000003"/>
    <n v="-2.5115699999999999"/>
    <n v="1.3955700000000001E-4"/>
    <n v="772.173"/>
    <n v="282.375"/>
    <n v="82.5"/>
    <n v="0"/>
    <n v="-5.1947300000000002E-2"/>
    <n v="4.4152399999999998"/>
    <n v="2.5835599999999999"/>
    <n v="1.55427E-4"/>
    <n v="550.26700000000005"/>
    <n v="284.08800000000002"/>
    <n v="73.900000000000006"/>
    <n v="0"/>
    <n v="0.14363999999999999"/>
    <n v="2.8210199999999999"/>
    <n v="3.78247"/>
    <n v="8.3241700000000006E-5"/>
    <n v="3"/>
    <n v="332.70800000000003"/>
    <n v="286.02800000000002"/>
    <n v="62.7"/>
    <n v="0"/>
    <n v="0.23918"/>
    <n v="0.63723399999999997"/>
    <n v="4.3377499999999998"/>
    <n v="8.8059000000000005E-5"/>
    <n v="286.36"/>
    <n v="70.3"/>
    <n v="0"/>
    <n v="0.15717999999999999"/>
    <n v="-1.02694"/>
    <n v="4.1994199999999999"/>
    <n v="8.7134999999999998E-5"/>
    <n v="119.59099999999999"/>
    <n v="55.5794"/>
    <n v="283.45"/>
    <n v="0"/>
    <n v="14.613799999999999"/>
    <n v="285.15600000000001"/>
    <n v="281.56799999999998"/>
    <n v="78.8"/>
    <n v="-0.85906700000000003"/>
    <n v="2.91615"/>
    <n v="-50"/>
    <n v="0"/>
    <n v="0"/>
    <n v="0"/>
    <n v="0"/>
    <n v="0"/>
    <n v="0"/>
    <n v="0"/>
    <n v="0"/>
    <n v="0"/>
    <n v="0"/>
    <n v="0"/>
    <n v="0"/>
    <n v="0"/>
    <n v="0"/>
    <n v="0"/>
    <n v="0"/>
    <n v="12450"/>
    <n v="9.5947099999999992"/>
    <n v="0"/>
    <n v="0.208008"/>
    <n v="5"/>
    <n v="6.4"/>
    <n v="2.7"/>
    <n v="32"/>
    <n v="100"/>
    <n v="100"/>
    <n v="87.784800000000004"/>
    <n v="2727.68"/>
    <n v="72.2"/>
    <n v="0"/>
    <n v="5"/>
  </r>
  <r>
    <x v="4"/>
    <n v="101359"/>
    <n v="24135"/>
    <n v="3.1118399999999999"/>
    <n v="11879.3"/>
    <n v="210.167"/>
    <n v="80.7"/>
    <n v="2.7"/>
    <n v="0.15268300000000001"/>
    <n v="39.176400000000001"/>
    <n v="-16.427600000000002"/>
    <n v="-5.2531700000000004E-6"/>
    <n v="9280.31"/>
    <n v="230.404"/>
    <n v="61.8"/>
    <n v="0"/>
    <n v="5.8964799999999998E-2"/>
    <n v="43.602899999999998"/>
    <n v="-26.888300000000001"/>
    <n v="4.3599100000000001E-5"/>
    <n v="7282.96"/>
    <n v="244.56"/>
    <n v="72.400000000000006"/>
    <n v="0"/>
    <n v="0.19428500000000001"/>
    <n v="32.170999999999999"/>
    <n v="-11.576000000000001"/>
    <n v="3.7110799999999997E-5"/>
    <n v="5643.17"/>
    <n v="256.77100000000002"/>
    <n v="70.400000000000006"/>
    <n v="0"/>
    <n v="0.465785"/>
    <n v="24.135000000000002"/>
    <n v="-7.9584999999999999"/>
    <n v="7.8026899999999997E-5"/>
    <n v="4250.3900000000003"/>
    <n v="265.05399999999997"/>
    <n v="37.1"/>
    <n v="0"/>
    <n v="0.20437900000000001"/>
    <n v="17.274899999999999"/>
    <n v="-4.99186"/>
    <n v="1.00096E-4"/>
    <n v="3037.9"/>
    <n v="272.31900000000002"/>
    <n v="62.5"/>
    <n v="0"/>
    <n v="-0.27097700000000002"/>
    <n v="9.8208599999999997"/>
    <n v="-0.810222"/>
    <n v="1.2057600000000001E-4"/>
    <n v="1465.02"/>
    <n v="279.70400000000001"/>
    <n v="63.3"/>
    <n v="0"/>
    <n v="-0.263264"/>
    <n v="1.68733"/>
    <n v="2.59667"/>
    <n v="4.3339600000000001E-5"/>
    <n v="766.44399999999996"/>
    <n v="282.80700000000002"/>
    <n v="74.900000000000006"/>
    <n v="0"/>
    <n v="-0.267119"/>
    <n v="6.8388099999999996"/>
    <n v="3.58371"/>
    <n v="1.7445500000000001E-4"/>
    <n v="544.30600000000004"/>
    <n v="284.24099999999999"/>
    <n v="76.8"/>
    <n v="0"/>
    <n v="-0.26013700000000001"/>
    <n v="8.3766599999999993"/>
    <n v="3.6268699999999998"/>
    <n v="4.0527500000000001E-5"/>
    <n v="3"/>
    <n v="326.67399999999998"/>
    <n v="285.78199999999998"/>
    <n v="76.599999999999994"/>
    <n v="0"/>
    <n v="-0.106624"/>
    <n v="5.6091100000000003"/>
    <n v="3.2608700000000002"/>
    <n v="-4.6582500000000003E-5"/>
    <n v="286.38299999999998"/>
    <n v="75.8"/>
    <n v="0"/>
    <n v="6.2376500000000001E-2"/>
    <n v="-1.10229E-2"/>
    <n v="3.49986"/>
    <n v="1.3677500000000001E-5"/>
    <n v="113.601"/>
    <n v="55.5794"/>
    <n v="282.87700000000001"/>
    <n v="0"/>
    <n v="3.9952899999999998"/>
    <n v="285.07499999999999"/>
    <n v="282.31400000000002"/>
    <n v="83.3"/>
    <n v="-0.54200199999999998"/>
    <n v="2.9144100000000002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8.50624"/>
    <n v="0"/>
    <n v="-0.39227299999999998"/>
    <n v="0"/>
    <n v="1.7"/>
    <n v="3.4"/>
    <n v="4.5999999999999996"/>
    <n v="75.2"/>
    <n v="100"/>
    <n v="75.299199999999999"/>
    <n v="2904.8"/>
    <n v="63.1"/>
    <n v="0"/>
    <n v="6"/>
  </r>
  <r>
    <x v="5"/>
    <n v="101266"/>
    <n v="24134.799999999999"/>
    <n v="3.3009499999999998"/>
    <n v="11880.8"/>
    <n v="208.77099999999999"/>
    <n v="98"/>
    <n v="19.3"/>
    <n v="3.7421899999999998E-3"/>
    <n v="44.726999999999997"/>
    <n v="-14.7433"/>
    <n v="-1.36589E-4"/>
    <n v="9275.73"/>
    <n v="230.03800000000001"/>
    <n v="58.6"/>
    <n v="0"/>
    <n v="-0.185305"/>
    <n v="38.860500000000002"/>
    <n v="-21.880700000000001"/>
    <n v="2.0033700000000001E-5"/>
    <n v="7275.05"/>
    <n v="245.619"/>
    <n v="71.3"/>
    <n v="0.4"/>
    <n v="-2.8556600000000001E-2"/>
    <n v="36.898200000000003"/>
    <n v="-15.9635"/>
    <n v="6.4198399999999998E-5"/>
    <n v="5632.53"/>
    <n v="257.08499999999998"/>
    <n v="47.9"/>
    <n v="0"/>
    <n v="0.31731799999999999"/>
    <n v="24.547699999999999"/>
    <n v="-8.0237400000000001"/>
    <n v="1.18307E-4"/>
    <n v="4238.91"/>
    <n v="264.39800000000002"/>
    <n v="68.400000000000006"/>
    <n v="2.6"/>
    <n v="0.146236"/>
    <n v="16.166"/>
    <n v="-4.2625900000000003"/>
    <n v="3.4989500000000001E-5"/>
    <n v="3027.41"/>
    <n v="272.17500000000001"/>
    <n v="61.7"/>
    <n v="0"/>
    <n v="6.0435500000000003E-2"/>
    <n v="10.7423"/>
    <n v="-0.84534900000000002"/>
    <n v="4.3608900000000002E-5"/>
    <n v="1455.64"/>
    <n v="279.512"/>
    <n v="61.9"/>
    <n v="0"/>
    <n v="-6.6357399999999997E-2"/>
    <n v="2.8862199999999998"/>
    <n v="3.8047399999999998"/>
    <n v="1.6801199999999999E-4"/>
    <n v="758.51"/>
    <n v="282.483"/>
    <n v="75"/>
    <n v="0"/>
    <n v="3.7725599999999998E-2"/>
    <n v="8.4732199999999995"/>
    <n v="4.9981999999999998"/>
    <n v="-6.6860399999999994E-5"/>
    <n v="536.50800000000004"/>
    <n v="284.23"/>
    <n v="70.7"/>
    <n v="0"/>
    <n v="1.13647E-2"/>
    <n v="5.7517100000000001"/>
    <n v="4.2018000000000004"/>
    <n v="-1.2013E-4"/>
    <n v="4"/>
    <n v="318.959"/>
    <n v="285.76299999999998"/>
    <n v="70.7"/>
    <n v="0"/>
    <n v="9.06357E-2"/>
    <n v="1.5706100000000001"/>
    <n v="3.25807"/>
    <n v="-1.12397E-4"/>
    <n v="286.46600000000001"/>
    <n v="77.599999999999994"/>
    <n v="0"/>
    <n v="5.9964400000000001E-2"/>
    <n v="-2.47085"/>
    <n v="2.9289499999999999"/>
    <n v="3.3963E-5"/>
    <n v="105.84399999999999"/>
    <n v="55.5794"/>
    <n v="282.68700000000001"/>
    <n v="0"/>
    <n v="-3.95675"/>
    <n v="285.06799999999998"/>
    <n v="282.80599999999998"/>
    <n v="86.1"/>
    <n v="-2.0638999999999998"/>
    <n v="2.44746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8.1914400000000001"/>
    <n v="0"/>
    <n v="3.4545899999999997E-2"/>
    <n v="0"/>
    <n v="0.8"/>
    <n v="5"/>
    <n v="5"/>
    <n v="25.9"/>
    <n v="73.8"/>
    <n v="99.037400000000005"/>
    <n v="2843.2"/>
    <n v="62.4"/>
    <n v="0"/>
    <n v="7"/>
  </r>
  <r>
    <x v="6"/>
    <n v="101193"/>
    <n v="24135.1"/>
    <n v="5.4050399999999996"/>
    <n v="11880.5"/>
    <n v="210.31"/>
    <n v="75.900000000000006"/>
    <n v="3.3"/>
    <n v="-1.21152E-2"/>
    <n v="45.477499999999999"/>
    <n v="-14.054500000000001"/>
    <n v="8.0550500000000001E-6"/>
    <n v="9269.92"/>
    <n v="231.14"/>
    <n v="43.7"/>
    <n v="0"/>
    <n v="0.29002800000000001"/>
    <n v="40.7742"/>
    <n v="-16.439"/>
    <n v="1.0418799999999999E-5"/>
    <n v="7263.26"/>
    <n v="245.24199999999999"/>
    <n v="76.599999999999994"/>
    <n v="0"/>
    <n v="0.13495599999999999"/>
    <n v="34.250700000000002"/>
    <n v="-10.551"/>
    <n v="3.11201E-5"/>
    <n v="5623.49"/>
    <n v="256.05200000000002"/>
    <n v="29.9"/>
    <n v="0"/>
    <n v="-1.4724599999999999E-2"/>
    <n v="20.613499999999998"/>
    <n v="-7.5176999999999996"/>
    <n v="1.1565699999999999E-4"/>
    <n v="4230.8500000000004"/>
    <n v="264.75"/>
    <n v="80.5"/>
    <n v="4.5"/>
    <n v="0.33336300000000002"/>
    <n v="16.685099999999998"/>
    <n v="-2.91073"/>
    <n v="1.14664E-4"/>
    <n v="3022.16"/>
    <n v="270.87900000000002"/>
    <n v="66.5"/>
    <n v="0"/>
    <n v="0.26255499999999998"/>
    <n v="10.7639"/>
    <n v="-1.8330599999999999"/>
    <n v="3.5874100000000003E-5"/>
    <n v="1451.17"/>
    <n v="280.529"/>
    <n v="63"/>
    <n v="0"/>
    <n v="-9.6599599999999994E-2"/>
    <n v="6.7684899999999999"/>
    <n v="5.4567900000000003E-2"/>
    <n v="2.4322900000000001E-5"/>
    <n v="752.947"/>
    <n v="283.02300000000002"/>
    <n v="69.099999999999994"/>
    <n v="0"/>
    <n v="4.1511699999999999E-2"/>
    <n v="4.6481700000000004"/>
    <n v="5.9194300000000002"/>
    <n v="-1.0034099999999999E-4"/>
    <n v="530.60500000000002"/>
    <n v="284.625"/>
    <n v="66.2"/>
    <n v="0"/>
    <n v="0.15618399999999999"/>
    <n v="0.89970499999999998"/>
    <n v="5.6440099999999997"/>
    <n v="-8.7937700000000003E-5"/>
    <n v="4"/>
    <n v="312.798"/>
    <n v="286.07299999999998"/>
    <n v="70.400000000000006"/>
    <n v="0"/>
    <n v="0.23370099999999999"/>
    <n v="-2.3196699999999999"/>
    <n v="5.8312900000000001"/>
    <n v="-1.2359E-5"/>
    <n v="285.95400000000001"/>
    <n v="81.5"/>
    <n v="0"/>
    <n v="0.13941000000000001"/>
    <n v="-1.74804"/>
    <n v="4.7962400000000001"/>
    <n v="1.23165E-4"/>
    <n v="99.623900000000006"/>
    <n v="55.5794"/>
    <n v="282.572"/>
    <n v="0"/>
    <n v="-3.8271000000000002"/>
    <n v="284.70600000000002"/>
    <n v="282.79000000000002"/>
    <n v="88"/>
    <n v="-1.10894"/>
    <n v="3.6291600000000002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7.4928800000000004"/>
    <n v="0"/>
    <n v="-5.1757799999999996E-3"/>
    <n v="4"/>
    <n v="0"/>
    <n v="5"/>
    <n v="6.9"/>
    <n v="5"/>
    <n v="27.4"/>
    <n v="145.52000000000001"/>
    <n v="2661.44"/>
    <n v="64.599999999999994"/>
    <n v="0"/>
    <n v="8"/>
  </r>
  <r>
    <x v="7"/>
    <n v="101201"/>
    <n v="24134.9"/>
    <n v="5.6059200000000002"/>
    <n v="11873.9"/>
    <n v="211.03700000000001"/>
    <n v="58.7"/>
    <n v="0"/>
    <n v="2.4009800000000001E-2"/>
    <n v="43.025199999999998"/>
    <n v="-11.6113"/>
    <n v="6.3924500000000001E-5"/>
    <n v="9262.65"/>
    <n v="230.67099999999999"/>
    <n v="34.799999999999997"/>
    <n v="0"/>
    <n v="0.343061"/>
    <n v="45.273000000000003"/>
    <n v="-10.810600000000001"/>
    <n v="1.3622600000000001E-4"/>
    <n v="7257.49"/>
    <n v="245.11199999999999"/>
    <n v="73.400000000000006"/>
    <n v="0"/>
    <n v="0.182334"/>
    <n v="33.493200000000002"/>
    <n v="-7.6954399999999996"/>
    <n v="6.0120500000000001E-5"/>
    <n v="5620.38"/>
    <n v="255.09399999999999"/>
    <n v="44.1"/>
    <n v="0"/>
    <n v="0.12687499999999999"/>
    <n v="20.576899999999998"/>
    <n v="-6.5666200000000003"/>
    <n v="5.90907E-5"/>
    <n v="4231.37"/>
    <n v="264.48"/>
    <n v="27.4"/>
    <n v="0"/>
    <n v="0.107816"/>
    <n v="14.337300000000001"/>
    <n v="-7.7823500000000001"/>
    <n v="7.2958000000000002E-5"/>
    <n v="3020.73"/>
    <n v="270.63600000000002"/>
    <n v="89"/>
    <n v="5.7"/>
    <n v="0.91779299999999997"/>
    <n v="10.861800000000001"/>
    <n v="1.4610700000000001"/>
    <n v="8.1984900000000005E-6"/>
    <n v="1453.61"/>
    <n v="280.03699999999998"/>
    <n v="78"/>
    <n v="0"/>
    <n v="-0.35903600000000002"/>
    <n v="9.6260499999999993"/>
    <n v="0.85287400000000002"/>
    <n v="6.4719099999999995E-5"/>
    <n v="754.77"/>
    <n v="283.30399999999997"/>
    <n v="71.099999999999994"/>
    <n v="0"/>
    <n v="-0.22473499999999999"/>
    <n v="5.4695999999999998"/>
    <n v="5.3633499999999996"/>
    <n v="4.6102300000000001E-5"/>
    <n v="532.08299999999997"/>
    <n v="285.24400000000003"/>
    <n v="62.2"/>
    <n v="0"/>
    <n v="-7.4165999999999996E-2"/>
    <n v="3.1447699999999998"/>
    <n v="5.9085099999999997"/>
    <n v="4.2020400000000002E-5"/>
    <n v="4"/>
    <n v="313.83800000000002"/>
    <n v="286.53500000000003"/>
    <n v="65.7"/>
    <n v="0"/>
    <n v="0.121712"/>
    <n v="4.03296E-2"/>
    <n v="6.2308700000000004"/>
    <n v="5.1914699999999999E-5"/>
    <n v="286.28500000000003"/>
    <n v="82.2"/>
    <n v="0"/>
    <n v="0.135712"/>
    <n v="-0.87232900000000002"/>
    <n v="4.7524300000000004"/>
    <n v="1.21484E-4"/>
    <n v="100.51"/>
    <n v="55.5794"/>
    <n v="284.65499999999997"/>
    <n v="0"/>
    <n v="14.014200000000001"/>
    <n v="285.76400000000001"/>
    <n v="283.541"/>
    <n v="86.5"/>
    <n v="-0.65232900000000005"/>
    <n v="3.4650300000000001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5.42455"/>
    <n v="0"/>
    <n v="-0.21740699999999999"/>
    <n v="43.7"/>
    <n v="22"/>
    <n v="0"/>
    <n v="5.0999999999999996"/>
    <n v="0"/>
    <n v="15.9"/>
    <n v="178.66"/>
    <n v="2497.2800000000002"/>
    <n v="97.3"/>
    <n v="0"/>
    <n v="9"/>
  </r>
  <r>
    <x v="8"/>
    <n v="101213"/>
    <n v="24135.1"/>
    <n v="5.9151899999999999"/>
    <n v="11864.1"/>
    <n v="212.57599999999999"/>
    <n v="44.6"/>
    <n v="0"/>
    <n v="7.4318400000000007E-2"/>
    <n v="44.080199999999998"/>
    <n v="-6.3456700000000001"/>
    <n v="7.0557100000000002E-5"/>
    <n v="9256.7800000000007"/>
    <n v="230.09899999999999"/>
    <n v="49.8"/>
    <n v="0"/>
    <n v="-0.27804499999999999"/>
    <n v="52.637300000000003"/>
    <n v="-8.88706"/>
    <n v="2.53627E-5"/>
    <n v="7255.59"/>
    <n v="244.50399999999999"/>
    <n v="60.3"/>
    <n v="0"/>
    <n v="-0.59850999999999999"/>
    <n v="36.562100000000001"/>
    <n v="-8.5031300000000005"/>
    <n v="3.2542500000000002E-5"/>
    <n v="5626.79"/>
    <n v="253.86500000000001"/>
    <n v="51.1"/>
    <n v="0"/>
    <n v="-0.34160200000000002"/>
    <n v="22.6586"/>
    <n v="-7.2496700000000001"/>
    <n v="4.5577500000000002E-5"/>
    <n v="4243.4799999999996"/>
    <n v="264.435"/>
    <n v="11.5"/>
    <n v="0"/>
    <n v="2.06328E-2"/>
    <n v="17.995200000000001"/>
    <n v="-10.045500000000001"/>
    <n v="5.7575999999999999E-5"/>
    <n v="3030.52"/>
    <n v="272.63900000000001"/>
    <n v="19.100000000000001"/>
    <n v="0"/>
    <n v="0.43859399999999998"/>
    <n v="12.191000000000001"/>
    <n v="-6.6172800000000001"/>
    <n v="7.8416699999999997E-5"/>
    <n v="1459.08"/>
    <n v="280.755"/>
    <n v="63.7"/>
    <n v="0"/>
    <n v="-0.16780999999999999"/>
    <n v="5.9939099999999996"/>
    <n v="-1.8383499999999999"/>
    <n v="1.6808200000000001E-4"/>
    <n v="757.50900000000001"/>
    <n v="283.89100000000002"/>
    <n v="74.5"/>
    <n v="0"/>
    <n v="-0.133969"/>
    <n v="5.6428000000000003"/>
    <n v="4.1308100000000003"/>
    <n v="6.1399499999999994E-5"/>
    <n v="534.58399999999995"/>
    <n v="285.15899999999999"/>
    <n v="69.599999999999994"/>
    <n v="0"/>
    <n v="2.0227499999999999E-2"/>
    <n v="3.2112699999999998"/>
    <n v="5.59551"/>
    <n v="4.8610999999999999E-5"/>
    <n v="4"/>
    <n v="316.399"/>
    <n v="286.58300000000003"/>
    <n v="70.400000000000006"/>
    <n v="0"/>
    <n v="7.8671900000000003E-2"/>
    <n v="1.0577300000000001"/>
    <n v="6.1302000000000003"/>
    <n v="7.3819000000000006E-5"/>
    <n v="288.59699999999998"/>
    <n v="64.8"/>
    <n v="0"/>
    <n v="0.13881199999999999"/>
    <n v="0.39407700000000001"/>
    <n v="5.7353199999999998"/>
    <n v="9.6693099999999998E-5"/>
    <n v="102.41800000000001"/>
    <n v="55.5794"/>
    <n v="291.18799999999999"/>
    <n v="0"/>
    <n v="170.541"/>
    <n v="289.43900000000002"/>
    <n v="282.63799999999998"/>
    <n v="63.9"/>
    <n v="0.18946499999999999"/>
    <n v="4.7586300000000001"/>
    <n v="-50"/>
    <n v="0"/>
    <n v="0"/>
    <n v="0"/>
    <n v="0"/>
    <n v="0"/>
    <n v="0"/>
    <n v="0"/>
    <n v="0"/>
    <n v="0"/>
    <n v="0"/>
    <n v="0"/>
    <n v="0"/>
    <n v="0"/>
    <n v="0"/>
    <n v="0"/>
    <n v="0"/>
    <n v="9900"/>
    <n v="3.2401599999999999"/>
    <n v="0"/>
    <n v="4.5117200000000003E-2"/>
    <n v="0"/>
    <n v="14"/>
    <n v="3.5"/>
    <n v="0"/>
    <n v="1.3"/>
    <n v="0"/>
    <n v="150.71199999999999"/>
    <n v="2911.2"/>
    <n v="26.3"/>
    <n v="0"/>
    <n v="10"/>
  </r>
  <r>
    <x v="9"/>
    <n v="101098"/>
    <n v="24135"/>
    <n v="5.20038"/>
    <n v="11842.6"/>
    <n v="213.10599999999999"/>
    <n v="37.700000000000003"/>
    <n v="0"/>
    <n v="-4.0972700000000001E-2"/>
    <n v="46.408499999999997"/>
    <n v="-4.3811200000000001"/>
    <n v="5.11454E-5"/>
    <n v="9233.7099999999991"/>
    <n v="229.55099999999999"/>
    <n v="74.599999999999994"/>
    <n v="1.7"/>
    <n v="-4.5562499999999999E-2"/>
    <n v="54.387300000000003"/>
    <n v="-6.5255099999999997"/>
    <n v="3.8849900000000002E-5"/>
    <n v="7237.6"/>
    <n v="244.131"/>
    <n v="75.2"/>
    <n v="0"/>
    <n v="4.8166E-2"/>
    <n v="39.838000000000001"/>
    <n v="-8.0262700000000002"/>
    <n v="9.8979600000000004E-5"/>
    <n v="5612.86"/>
    <n v="253.124"/>
    <n v="35.299999999999997"/>
    <n v="0"/>
    <n v="4.9937500000000003E-2"/>
    <n v="23.403400000000001"/>
    <n v="-6.9876399999999999"/>
    <n v="8.7236099999999996E-5"/>
    <n v="4233.47"/>
    <n v="263.858"/>
    <n v="13.6"/>
    <n v="0"/>
    <n v="0.32684600000000003"/>
    <n v="20.104700000000001"/>
    <n v="-9.8093400000000006"/>
    <n v="9.6051999999999994E-5"/>
    <n v="3022.49"/>
    <n v="272.50900000000001"/>
    <n v="9.8000000000000007"/>
    <n v="0"/>
    <n v="0.34811500000000001"/>
    <n v="17.2666"/>
    <n v="-2.907"/>
    <n v="4.9069200000000001E-5"/>
    <n v="1451.94"/>
    <n v="280.39100000000002"/>
    <n v="67.5"/>
    <n v="0"/>
    <n v="-0.76303100000000001"/>
    <n v="9.9441900000000008"/>
    <n v="-0.96945300000000001"/>
    <n v="1.4032899999999999E-4"/>
    <n v="750.09699999999998"/>
    <n v="283.77499999999998"/>
    <n v="84.2"/>
    <n v="0"/>
    <n v="-5.1061500000000003E-2"/>
    <n v="5.0816999999999997"/>
    <n v="1.9499899999999999"/>
    <n v="2.8776000000000002E-4"/>
    <n v="526.93100000000004"/>
    <n v="285.63600000000002"/>
    <n v="78.7"/>
    <n v="0"/>
    <n v="3.7765600000000003E-2"/>
    <n v="5.0638100000000001"/>
    <n v="2.3303699999999998"/>
    <n v="2.47944E-4"/>
    <n v="3"/>
    <n v="308.01100000000002"/>
    <n v="287.68700000000001"/>
    <n v="71.099999999999994"/>
    <n v="0"/>
    <n v="6.9300799999999996E-2"/>
    <n v="5.2653100000000004"/>
    <n v="2.4163999999999999"/>
    <n v="2.2306499999999999E-4"/>
    <n v="289.88499999999999"/>
    <n v="64"/>
    <n v="0"/>
    <n v="9.69468E-2"/>
    <n v="4.9597100000000003"/>
    <n v="2.2496399999999999"/>
    <n v="1.6411E-4"/>
    <n v="93.0779"/>
    <n v="55.5794"/>
    <n v="293.947"/>
    <n v="0"/>
    <n v="222.364"/>
    <n v="290.89699999999999"/>
    <n v="283.52300000000002"/>
    <n v="62.1"/>
    <n v="4.37418"/>
    <n v="1.9868300000000001"/>
    <n v="-50"/>
    <n v="0"/>
    <n v="0"/>
    <n v="0"/>
    <n v="0"/>
    <n v="0"/>
    <n v="0"/>
    <n v="0"/>
    <n v="0"/>
    <n v="0"/>
    <n v="0"/>
    <n v="0"/>
    <n v="0"/>
    <n v="0"/>
    <n v="0"/>
    <n v="0"/>
    <n v="0"/>
    <n v="20700"/>
    <n v="0.74461599999999994"/>
    <n v="0"/>
    <n v="6.9824199999999996E-3"/>
    <n v="0"/>
    <n v="7"/>
    <n v="0.3"/>
    <n v="0"/>
    <n v="3.8"/>
    <n v="1.6"/>
    <n v="108.524"/>
    <n v="2863.52"/>
    <n v="12.4"/>
    <n v="0"/>
    <n v="11"/>
  </r>
  <r>
    <x v="10"/>
    <n v="101154"/>
    <n v="24135.1"/>
    <n v="1.5069699999999999"/>
    <n v="11827.9"/>
    <n v="213.476"/>
    <n v="34"/>
    <n v="0"/>
    <n v="0.42878100000000002"/>
    <n v="48.492100000000001"/>
    <n v="-4.2483700000000004"/>
    <n v="7.3302199999999998E-5"/>
    <n v="9223.81"/>
    <n v="228.827"/>
    <n v="76.2"/>
    <n v="3.3"/>
    <n v="0.18596499999999999"/>
    <n v="51.597999999999999"/>
    <n v="-8.5976400000000002"/>
    <n v="1.25172E-4"/>
    <n v="7235.69"/>
    <n v="243.072"/>
    <n v="81"/>
    <n v="3"/>
    <n v="-0.36353099999999999"/>
    <n v="37.8703"/>
    <n v="-7.6481599999999998"/>
    <n v="1.03379E-4"/>
    <n v="5616.76"/>
    <n v="253.119"/>
    <n v="27.8"/>
    <n v="0"/>
    <n v="0.14193900000000001"/>
    <n v="21.8079"/>
    <n v="-9.2052899999999998"/>
    <n v="1.28555E-4"/>
    <n v="4238.5"/>
    <n v="263.541"/>
    <n v="9.3000000000000007"/>
    <n v="0"/>
    <n v="0.36919299999999999"/>
    <n v="17.586600000000001"/>
    <n v="-8.7514900000000004"/>
    <n v="2.90894E-5"/>
    <n v="3028.33"/>
    <n v="272.64"/>
    <n v="7.6"/>
    <n v="0"/>
    <n v="0.104599"/>
    <n v="14.3508"/>
    <n v="-7.6584399999999997"/>
    <n v="2.99056E-5"/>
    <n v="1456.61"/>
    <n v="279.12299999999999"/>
    <n v="80.7"/>
    <n v="0"/>
    <n v="0.15543100000000001"/>
    <n v="5.9090999999999996"/>
    <n v="-3.15239"/>
    <n v="1.7067699999999999E-4"/>
    <n v="756.78300000000002"/>
    <n v="284.60300000000001"/>
    <n v="77.099999999999994"/>
    <n v="0"/>
    <n v="-0.554504"/>
    <n v="2.90802"/>
    <n v="-3.52962"/>
    <n v="1.8459699999999999E-4"/>
    <n v="532.88"/>
    <n v="286.589"/>
    <n v="71.3"/>
    <n v="0"/>
    <n v="-0.59584199999999998"/>
    <n v="2.3571300000000002"/>
    <n v="-2.80809"/>
    <n v="2.2533899999999999E-4"/>
    <n v="4"/>
    <n v="313.28300000000002"/>
    <n v="288.49"/>
    <n v="66.2"/>
    <n v="0"/>
    <n v="-0.47167900000000001"/>
    <n v="2.0794899999999998"/>
    <n v="-1.7959099999999999"/>
    <n v="2.6514399999999998E-4"/>
    <n v="290.13099999999997"/>
    <n v="63.6"/>
    <n v="0"/>
    <n v="-8.4679000000000004E-2"/>
    <n v="1.6124700000000001"/>
    <n v="-0.32508300000000001"/>
    <n v="2.3610999999999999E-4"/>
    <n v="97.865399999999994"/>
    <n v="55.5794"/>
    <n v="287.60300000000001"/>
    <n v="0"/>
    <n v="17.5334"/>
    <n v="289.298"/>
    <n v="283.77300000000002"/>
    <n v="69.7"/>
    <n v="1.35154"/>
    <n v="-9.0952099999999994E-2"/>
    <n v="-50"/>
    <n v="1.1999999999999999E-6"/>
    <n v="1.5999999999999999E-6"/>
    <n v="1.1999999999999999E-7"/>
    <n v="0"/>
    <n v="0"/>
    <n v="0"/>
    <n v="0"/>
    <n v="0"/>
    <n v="0"/>
    <n v="0"/>
    <n v="0"/>
    <n v="0"/>
    <n v="0"/>
    <n v="0"/>
    <n v="0"/>
    <n v="0"/>
    <n v="10800"/>
    <n v="0.63556500000000005"/>
    <n v="12"/>
    <n v="-5.85215"/>
    <n v="0.2"/>
    <n v="0"/>
    <n v="57.2"/>
    <n v="7.9"/>
    <n v="5"/>
    <n v="4.4000000000000004"/>
    <n v="94.500200000000007"/>
    <n v="2949.28"/>
    <n v="7.5"/>
    <n v="0"/>
    <n v="12"/>
  </r>
  <r>
    <x v="11"/>
    <n v="101337"/>
    <n v="24135.1"/>
    <n v="0.81312799999999996"/>
    <n v="11829"/>
    <n v="213.51300000000001"/>
    <n v="32.299999999999997"/>
    <n v="0"/>
    <n v="0.19587199999999999"/>
    <n v="46.953200000000002"/>
    <n v="-4.7090899999999998"/>
    <n v="1.00305E-4"/>
    <n v="9227.68"/>
    <n v="228.41"/>
    <n v="84.8"/>
    <n v="4.0999999999999996"/>
    <n v="0.12266299999999999"/>
    <n v="47.9041"/>
    <n v="-5.8988500000000004"/>
    <n v="1.06036E-4"/>
    <n v="7241.86"/>
    <n v="242.26"/>
    <n v="77.900000000000006"/>
    <n v="2.2999999999999998"/>
    <n v="-6.9173799999999994E-2"/>
    <n v="34.813600000000001"/>
    <n v="-9.2636699999999994"/>
    <n v="1.05814E-4"/>
    <n v="5624.56"/>
    <n v="252.78100000000001"/>
    <n v="22.7"/>
    <n v="0"/>
    <n v="-0.174121"/>
    <n v="20.841799999999999"/>
    <n v="-7.9871800000000004"/>
    <n v="1.00293E-4"/>
    <n v="4248.22"/>
    <n v="263.22500000000002"/>
    <n v="12.4"/>
    <n v="0"/>
    <n v="-0.21140200000000001"/>
    <n v="16.400700000000001"/>
    <n v="-7.5167799999999998"/>
    <n v="5.0111300000000002E-5"/>
    <n v="3039.53"/>
    <n v="272.279"/>
    <n v="8.4"/>
    <n v="0"/>
    <n v="-0.105195"/>
    <n v="12.946"/>
    <n v="-3.91187"/>
    <n v="-1.9891999999999999E-6"/>
    <n v="1468.98"/>
    <n v="278.85899999999998"/>
    <n v="82.4"/>
    <n v="0"/>
    <n v="0.19308500000000001"/>
    <n v="5.6642999999999999"/>
    <n v="-5.0445200000000003"/>
    <n v="2.33552E-5"/>
    <n v="769.62599999999998"/>
    <n v="284.10199999999998"/>
    <n v="77.8"/>
    <n v="0"/>
    <n v="0.234789"/>
    <n v="-0.77125999999999995"/>
    <n v="-1.81454"/>
    <n v="1.31915E-4"/>
    <n v="546.226"/>
    <n v="285.87"/>
    <n v="74.400000000000006"/>
    <n v="0"/>
    <n v="0.25043199999999999"/>
    <n v="-1.60866"/>
    <n v="-1.4238999999999999"/>
    <n v="2.1215200000000001E-4"/>
    <n v="4"/>
    <n v="327.17399999999998"/>
    <n v="287.721"/>
    <n v="71"/>
    <n v="0"/>
    <n v="0.178921"/>
    <n v="-1.4942200000000001"/>
    <n v="-0.93704100000000001"/>
    <n v="3.1988299999999997E-4"/>
    <n v="288.34199999999998"/>
    <n v="72.099999999999994"/>
    <n v="0"/>
    <n v="4.1920899999999997E-2"/>
    <n v="-0.382187"/>
    <n v="-0.16580300000000001"/>
    <n v="3.8609199999999999E-4"/>
    <n v="112.565"/>
    <n v="55.5794"/>
    <n v="283.77800000000002"/>
    <n v="0"/>
    <n v="-0.80679199999999995"/>
    <n v="286.47300000000001"/>
    <n v="283.53500000000003"/>
    <n v="82.3"/>
    <n v="-2.3691400000000001E-2"/>
    <n v="-4.06592E-2"/>
    <n v="-50"/>
    <n v="0"/>
    <n v="0"/>
    <n v="2.3999999999999998E-7"/>
    <n v="1.9999999999999999E-7"/>
    <n v="0"/>
    <n v="0"/>
    <n v="0"/>
    <n v="0"/>
    <n v="0"/>
    <n v="0"/>
    <n v="0"/>
    <n v="0"/>
    <n v="0"/>
    <n v="0"/>
    <n v="0"/>
    <n v="0"/>
    <n v="12491"/>
    <n v="1.79199"/>
    <n v="1"/>
    <n v="-1.2076199999999999"/>
    <n v="0"/>
    <n v="0"/>
    <n v="4.2"/>
    <n v="32"/>
    <n v="5"/>
    <n v="5.5"/>
    <n v="75.465599999999995"/>
    <n v="2898.24"/>
    <n v="8.5"/>
    <n v="0"/>
    <n v="13"/>
  </r>
  <r>
    <x v="12"/>
    <n v="101490"/>
    <n v="24135"/>
    <n v="0.52571000000000001"/>
    <n v="11831.9"/>
    <n v="212.405"/>
    <n v="43.2"/>
    <n v="0"/>
    <n v="6.5516599999999994E-2"/>
    <n v="48.143799999999999"/>
    <n v="-5.2570499999999996"/>
    <n v="4.8909500000000003E-5"/>
    <n v="9236.02"/>
    <n v="227.78800000000001"/>
    <n v="82.3"/>
    <n v="7.8"/>
    <n v="8.0480499999999996E-2"/>
    <n v="43.362499999999997"/>
    <n v="-6.13124"/>
    <n v="6.4168100000000007E-5"/>
    <n v="7252.92"/>
    <n v="242.946"/>
    <n v="26.2"/>
    <n v="0"/>
    <n v="8.6800799999999997E-2"/>
    <n v="31.8718"/>
    <n v="-9.2010199999999998"/>
    <n v="4.3536699999999999E-5"/>
    <n v="5632.75"/>
    <n v="253.13300000000001"/>
    <n v="20.8"/>
    <n v="0"/>
    <n v="0.194273"/>
    <n v="20.687799999999999"/>
    <n v="-8.9266699999999997"/>
    <n v="8.7063099999999997E-5"/>
    <n v="4257.7299999999996"/>
    <n v="262.94"/>
    <n v="8.6"/>
    <n v="0"/>
    <n v="0.109928"/>
    <n v="13.952400000000001"/>
    <n v="-5.4188200000000002"/>
    <n v="6.75304E-5"/>
    <n v="3050.74"/>
    <n v="272.00900000000001"/>
    <n v="9.6"/>
    <n v="0"/>
    <n v="-3.67363E-2"/>
    <n v="12.7614"/>
    <n v="-3.5159699999999998"/>
    <n v="7.1559599999999998E-5"/>
    <n v="1480.52"/>
    <n v="279.36"/>
    <n v="57.3"/>
    <n v="0"/>
    <n v="0.17865800000000001"/>
    <n v="2.7647699999999999"/>
    <n v="-3.7098300000000002"/>
    <n v="3.3603799999999998E-5"/>
    <n v="781.64300000000003"/>
    <n v="284.02800000000002"/>
    <n v="70.099999999999994"/>
    <n v="0"/>
    <n v="0.209698"/>
    <n v="-0.35038799999999998"/>
    <n v="-1.12914"/>
    <n v="-2.2361399999999999E-5"/>
    <n v="558.38199999999995"/>
    <n v="285.83999999999997"/>
    <n v="67.3"/>
    <n v="0"/>
    <n v="0.27209800000000001"/>
    <n v="-1.1052"/>
    <n v="-0.57114500000000001"/>
    <n v="4.4354000000000003E-5"/>
    <n v="4"/>
    <n v="339.51299999999998"/>
    <n v="287.44099999999997"/>
    <n v="67.5"/>
    <n v="0"/>
    <n v="0.18618899999999999"/>
    <n v="-1.1869000000000001"/>
    <n v="-0.327324"/>
    <n v="1.01722E-4"/>
    <n v="287.911"/>
    <n v="73"/>
    <n v="0"/>
    <n v="4.41895E-2"/>
    <n v="-0.596692"/>
    <n v="-0.13878699999999999"/>
    <n v="1.4609700000000001E-4"/>
    <n v="125.236"/>
    <n v="55.5794"/>
    <n v="282.97899999999998"/>
    <n v="0"/>
    <n v="-3.7395100000000001"/>
    <n v="285.64600000000002"/>
    <n v="283.02199999999999"/>
    <n v="84.1"/>
    <n v="-0.31756600000000001"/>
    <n v="-5.2358399999999999E-2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2.71496"/>
    <n v="0"/>
    <n v="-0.204041"/>
    <n v="0"/>
    <n v="0"/>
    <n v="0"/>
    <n v="1.6"/>
    <n v="50"/>
    <n v="58"/>
    <n v="97.4268"/>
    <n v="2896.48"/>
    <n v="9.1999999999999993"/>
    <n v="0"/>
    <n v="14"/>
  </r>
  <r>
    <x v="13"/>
    <n v="101536"/>
    <n v="24135.1"/>
    <n v="2.6041099999999999"/>
    <n v="11835.5"/>
    <n v="211.61"/>
    <n v="55.3"/>
    <n v="0.3"/>
    <n v="4.1609399999999998E-2"/>
    <n v="42.623600000000003"/>
    <n v="-5.63422"/>
    <n v="6.25488E-5"/>
    <n v="9246.1299999999992"/>
    <n v="227.84"/>
    <n v="95.3"/>
    <n v="10.3"/>
    <n v="0.19222900000000001"/>
    <n v="37.206000000000003"/>
    <n v="-5.1023899999999998"/>
    <n v="3.7739900000000001E-5"/>
    <n v="7261.58"/>
    <n v="243.08699999999999"/>
    <n v="30.2"/>
    <n v="0"/>
    <n v="0.27185399999999998"/>
    <n v="28.159600000000001"/>
    <n v="-3.96347"/>
    <n v="3.7735199999999997E-5"/>
    <n v="5640.85"/>
    <n v="253.452"/>
    <n v="26.5"/>
    <n v="0"/>
    <n v="0.14404500000000001"/>
    <n v="19.320499999999999"/>
    <n v="-5.6876199999999999"/>
    <n v="6.0760000000000001E-5"/>
    <n v="4262.3"/>
    <n v="263.18700000000001"/>
    <n v="15.4"/>
    <n v="0"/>
    <n v="-9.2630900000000002E-2"/>
    <n v="13.515499999999999"/>
    <n v="-3.0658799999999999"/>
    <n v="1.07645E-4"/>
    <n v="3054.23"/>
    <n v="272.13200000000001"/>
    <n v="10.8"/>
    <n v="0"/>
    <n v="0.172344"/>
    <n v="11.397600000000001"/>
    <n v="-3.9459200000000001"/>
    <n v="9.2170700000000002E-5"/>
    <n v="1483.34"/>
    <n v="279.733"/>
    <n v="44.6"/>
    <n v="0"/>
    <n v="0.12548599999999999"/>
    <n v="1.8998600000000001"/>
    <n v="-7.0036600000000004E-2"/>
    <n v="4.2212600000000003E-5"/>
    <n v="784.38900000000001"/>
    <n v="283.91500000000002"/>
    <n v="69.8"/>
    <n v="0"/>
    <n v="0.18198"/>
    <n v="-0.42608200000000002"/>
    <n v="2.01945"/>
    <n v="-1.4153400000000001E-5"/>
    <n v="561.18899999999996"/>
    <n v="285.71699999999998"/>
    <n v="69.5"/>
    <n v="0"/>
    <n v="0.15231"/>
    <n v="-0.41239500000000001"/>
    <n v="2.60317"/>
    <n v="5.0260299999999997E-5"/>
    <n v="4"/>
    <n v="342.447"/>
    <n v="287.137"/>
    <n v="70.7"/>
    <n v="0"/>
    <n v="0.128694"/>
    <n v="3.7551300000000003E-2"/>
    <n v="2.9751799999999999"/>
    <n v="9.4726800000000002E-5"/>
    <n v="287.15800000000002"/>
    <n v="74.3"/>
    <n v="0"/>
    <n v="0.12181400000000001"/>
    <n v="0.67067100000000002"/>
    <n v="3.0814900000000001"/>
    <n v="1.16709E-4"/>
    <n v="128.53"/>
    <n v="55.5794"/>
    <n v="282.59300000000002"/>
    <n v="0"/>
    <n v="-4.6844900000000003"/>
    <n v="285.24400000000003"/>
    <n v="282.60300000000001"/>
    <n v="84.1"/>
    <n v="0.66087899999999999"/>
    <n v="2.4922599999999999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4.5551399999999997"/>
    <n v="0"/>
    <n v="0.19079599999999999"/>
    <n v="0"/>
    <n v="0"/>
    <n v="0"/>
    <n v="0.7"/>
    <n v="98.3"/>
    <n v="54.5"/>
    <n v="75.473500000000001"/>
    <n v="2907.52"/>
    <n v="11.6"/>
    <n v="0"/>
    <n v="15"/>
  </r>
  <r>
    <x v="14"/>
    <n v="101490"/>
    <n v="24135"/>
    <n v="2.2074699999999998"/>
    <n v="11837.4"/>
    <n v="211.66399999999999"/>
    <n v="53.5"/>
    <n v="0"/>
    <n v="3.8674800000000002E-2"/>
    <n v="34.909100000000002"/>
    <n v="-2.40157"/>
    <n v="5.5000300000000003E-5"/>
    <n v="9247.59"/>
    <n v="227.863"/>
    <n v="88.3"/>
    <n v="5"/>
    <n v="0.17254800000000001"/>
    <n v="33.115900000000003"/>
    <n v="-2.06332"/>
    <n v="9.4536099999999998E-5"/>
    <n v="7262.78"/>
    <n v="242.90799999999999"/>
    <n v="99.6"/>
    <n v="54.9"/>
    <n v="0.15473000000000001"/>
    <n v="27.234200000000001"/>
    <n v="-1.7925800000000001"/>
    <n v="1.4116700000000001E-4"/>
    <n v="5641.02"/>
    <n v="253.423"/>
    <n v="44.3"/>
    <n v="0.5"/>
    <n v="-2.2290999999999998E-2"/>
    <n v="15.605700000000001"/>
    <n v="-2.1842299999999999"/>
    <n v="1.0172500000000001E-4"/>
    <n v="4261.16"/>
    <n v="263.71499999999997"/>
    <n v="16.600000000000001"/>
    <n v="0"/>
    <n v="4.3830099999999997E-2"/>
    <n v="13.0923"/>
    <n v="-0.110884"/>
    <n v="3.6869500000000003E-5"/>
    <n v="3051.56"/>
    <n v="272.05900000000003"/>
    <n v="14.2"/>
    <n v="0"/>
    <n v="2.09844E-2"/>
    <n v="10.2288"/>
    <n v="-1.59012"/>
    <n v="9.2539800000000005E-5"/>
    <n v="1479.28"/>
    <n v="279.44099999999997"/>
    <n v="56.7"/>
    <n v="0"/>
    <n v="1.3281299999999999E-4"/>
    <n v="1.8996200000000001"/>
    <n v="3.6226400000000001"/>
    <n v="5.72056E-5"/>
    <n v="780.04200000000003"/>
    <n v="284.11200000000002"/>
    <n v="67.8"/>
    <n v="0"/>
    <n v="-7.8154299999999996E-2"/>
    <n v="4.1225600000000001E-2"/>
    <n v="3.9186899999999998"/>
    <n v="8.8843499999999997E-5"/>
    <n v="556.79300000000001"/>
    <n v="285.66300000000001"/>
    <n v="68.599999999999994"/>
    <n v="0"/>
    <n v="-7.0579100000000006E-2"/>
    <n v="-3.8955099999999999E-2"/>
    <n v="3.6197499999999998"/>
    <n v="1.08261E-4"/>
    <n v="4"/>
    <n v="338.22300000000001"/>
    <n v="286.803"/>
    <n v="70"/>
    <n v="0"/>
    <n v="-5.2062999999999996E-3"/>
    <n v="0.19622999999999999"/>
    <n v="3.3148399999999998"/>
    <n v="1.2563400000000001E-4"/>
    <n v="286.803"/>
    <n v="74.2"/>
    <n v="0"/>
    <n v="7.2616700000000006E-2"/>
    <n v="0.28460200000000002"/>
    <n v="2.80769"/>
    <n v="1.2296E-4"/>
    <n v="124.63800000000001"/>
    <n v="55.5794"/>
    <n v="282.48899999999998"/>
    <n v="0"/>
    <n v="-1.72238"/>
    <n v="284.97699999999998"/>
    <n v="282.36900000000003"/>
    <n v="84"/>
    <n v="0.21424799999999999"/>
    <n v="2.2326999999999999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4.8474000000000004"/>
    <n v="0"/>
    <n v="-2.1874999999999999E-2"/>
    <n v="0"/>
    <n v="0"/>
    <n v="68.400000000000006"/>
    <n v="29.6"/>
    <n v="5.2"/>
    <n v="100"/>
    <n v="79.5959"/>
    <n v="2888.8"/>
    <n v="12.7"/>
    <n v="0"/>
    <n v="16"/>
  </r>
  <r>
    <x v="15"/>
    <n v="101499"/>
    <n v="24135.200000000001"/>
    <n v="3.0000499999999999"/>
    <n v="11836.6"/>
    <n v="211.875"/>
    <n v="46.8"/>
    <n v="0"/>
    <n v="-3.5937499999999999E-4"/>
    <n v="30.6004"/>
    <n v="1.61839"/>
    <n v="7.8104300000000004E-5"/>
    <n v="9250.84"/>
    <n v="227.67599999999999"/>
    <n v="100"/>
    <n v="98.9"/>
    <n v="6.5736299999999998E-2"/>
    <n v="30.341999999999999"/>
    <n v="0.66689500000000002"/>
    <n v="3.0640099999999998E-5"/>
    <n v="7267.26"/>
    <n v="243.44"/>
    <n v="45.4"/>
    <n v="0"/>
    <n v="-9.4453099999999998E-2"/>
    <n v="26.93"/>
    <n v="-0.357983"/>
    <n v="1.2701100000000001E-4"/>
    <n v="5642.66"/>
    <n v="254.37799999999999"/>
    <n v="59.8"/>
    <n v="0"/>
    <n v="-0.240977"/>
    <n v="20.4453"/>
    <n v="0.36315399999999998"/>
    <n v="1.4315500000000001E-4"/>
    <n v="4260.75"/>
    <n v="263.44900000000001"/>
    <n v="38.799999999999997"/>
    <n v="0"/>
    <n v="-4.5864299999999997E-2"/>
    <n v="11.0967"/>
    <n v="3.3188300000000002"/>
    <n v="8.1385900000000003E-5"/>
    <n v="3051.71"/>
    <n v="272.33300000000003"/>
    <n v="12.8"/>
    <n v="0"/>
    <n v="7.4501999999999999E-2"/>
    <n v="8.1544299999999996"/>
    <n v="1.7771300000000001"/>
    <n v="4.7806799999999998E-5"/>
    <n v="1477.23"/>
    <n v="280.00400000000002"/>
    <n v="49.3"/>
    <n v="0"/>
    <n v="-3.7433599999999997E-2"/>
    <n v="1.43259"/>
    <n v="5.6223700000000001"/>
    <n v="4.3051299999999999E-5"/>
    <n v="778.46299999999997"/>
    <n v="283.31"/>
    <n v="75.900000000000006"/>
    <n v="0"/>
    <n v="-7.7607399999999993E-2"/>
    <n v="-2.24091"/>
    <n v="5.7347599999999996"/>
    <n v="7.2900900000000005E-5"/>
    <n v="555.91899999999998"/>
    <n v="284.54599999999999"/>
    <n v="80.599999999999994"/>
    <n v="0"/>
    <n v="-4.6699699999999997E-2"/>
    <n v="-2.6505399999999999"/>
    <n v="5.4223499999999998"/>
    <n v="1.06434E-4"/>
    <n v="3"/>
    <n v="338.09100000000001"/>
    <n v="285.80399999999997"/>
    <n v="81.8"/>
    <n v="0"/>
    <n v="3.7534900000000003E-2"/>
    <n v="-2.5963599999999998"/>
    <n v="4.96678"/>
    <n v="1.4058500000000001E-4"/>
    <n v="286.14400000000001"/>
    <n v="81.599999999999994"/>
    <n v="0"/>
    <n v="0.10649500000000001"/>
    <n v="-1.8090999999999999"/>
    <n v="3.9094600000000002"/>
    <n v="1.6158500000000001E-4"/>
    <n v="125.033"/>
    <n v="55.5794"/>
    <n v="282.08999999999997"/>
    <n v="0"/>
    <n v="-6.2099299999999999"/>
    <n v="284.60899999999998"/>
    <n v="282.714"/>
    <n v="88.2"/>
    <n v="-1.13262"/>
    <n v="2.74838"/>
    <n v="-50"/>
    <n v="0"/>
    <n v="0"/>
    <n v="2E-8"/>
    <n v="0"/>
    <n v="0"/>
    <n v="0"/>
    <n v="0"/>
    <n v="0"/>
    <n v="0"/>
    <n v="0"/>
    <n v="0"/>
    <n v="0"/>
    <n v="0"/>
    <n v="0"/>
    <n v="0"/>
    <n v="0"/>
    <n v="0"/>
    <n v="6.0011599999999996"/>
    <n v="0"/>
    <n v="9.4726600000000008E-3"/>
    <n v="0"/>
    <n v="0"/>
    <n v="5"/>
    <n v="41.9"/>
    <n v="100"/>
    <n v="86.2"/>
    <n v="96.896699999999996"/>
    <n v="2927.68"/>
    <n v="12.9"/>
    <n v="0"/>
    <n v="17"/>
  </r>
  <r>
    <x v="16"/>
    <n v="101505"/>
    <n v="24135"/>
    <n v="8.7030999999999992"/>
    <n v="11838.5"/>
    <n v="212.11799999999999"/>
    <n v="46.8"/>
    <n v="0.1"/>
    <n v="0.10148600000000001"/>
    <n v="30.239899999999999"/>
    <n v="5.3621800000000004"/>
    <n v="4.2689899999999999E-5"/>
    <n v="9257.83"/>
    <n v="227.32499999999999"/>
    <n v="100"/>
    <n v="100"/>
    <n v="-0.32592599999999999"/>
    <n v="27.081299999999999"/>
    <n v="2.5724399999999998"/>
    <n v="1.17441E-4"/>
    <n v="7276.9"/>
    <n v="242.76400000000001"/>
    <n v="53.5"/>
    <n v="0.6"/>
    <n v="-0.30568600000000001"/>
    <n v="25.241"/>
    <n v="2.8705400000000001"/>
    <n v="2.5805200000000002E-5"/>
    <n v="5652.2"/>
    <n v="254.44"/>
    <n v="63.8"/>
    <n v="0"/>
    <n v="-4.4523399999999998E-2"/>
    <n v="19.056999999999999"/>
    <n v="1.6593500000000001"/>
    <n v="6.3967000000000006E-5"/>
    <n v="4267.29"/>
    <n v="264.01499999999999"/>
    <n v="65.8"/>
    <n v="0"/>
    <n v="-7.6943399999999995E-2"/>
    <n v="14.100300000000001"/>
    <n v="3.0558399999999999"/>
    <n v="1.08763E-4"/>
    <n v="3056.94"/>
    <n v="272.02999999999997"/>
    <n v="20.2"/>
    <n v="0"/>
    <n v="-0.12751399999999999"/>
    <n v="7.2050200000000002"/>
    <n v="6.65977"/>
    <n v="9.07173E-5"/>
    <n v="1479.95"/>
    <n v="280.26600000000002"/>
    <n v="43"/>
    <n v="0"/>
    <n v="-0.117602"/>
    <n v="0.65177200000000002"/>
    <n v="9.3069000000000006"/>
    <n v="1.6051999999999999E-4"/>
    <n v="780.86599999999999"/>
    <n v="283.53899999999999"/>
    <n v="70.8"/>
    <n v="0"/>
    <n v="3.0090800000000001E-2"/>
    <n v="-1.5484500000000001"/>
    <n v="9.9304000000000006"/>
    <n v="9.4324E-5"/>
    <n v="558.20399999999995"/>
    <n v="284.73399999999998"/>
    <n v="77.7"/>
    <n v="0"/>
    <n v="0.111633"/>
    <n v="-2.2701799999999999"/>
    <n v="9.6226900000000004"/>
    <n v="9.0748799999999994E-5"/>
    <n v="3"/>
    <n v="340.34500000000003"/>
    <n v="285.85399999999998"/>
    <n v="87.8"/>
    <n v="0"/>
    <n v="0.146316"/>
    <n v="-2.6401599999999998"/>
    <n v="8.2472899999999996"/>
    <n v="1.14913E-4"/>
    <n v="287.79500000000002"/>
    <n v="81.599999999999994"/>
    <n v="0"/>
    <n v="0.15628300000000001"/>
    <n v="-2.5066000000000002"/>
    <n v="7.2594500000000002"/>
    <n v="1.54306E-4"/>
    <n v="126.739"/>
    <n v="55.5794"/>
    <n v="289.69499999999999"/>
    <n v="0"/>
    <n v="102.90300000000001"/>
    <n v="288.74299999999999"/>
    <n v="285.19400000000002"/>
    <n v="79.400000000000006"/>
    <n v="-1.94218"/>
    <n v="5.4490600000000002"/>
    <n v="-50"/>
    <n v="0"/>
    <n v="0"/>
    <n v="8.0000000000000002E-8"/>
    <n v="0"/>
    <n v="0"/>
    <n v="0"/>
    <n v="0"/>
    <n v="0"/>
    <n v="0"/>
    <n v="0"/>
    <n v="0"/>
    <n v="0"/>
    <n v="0"/>
    <n v="0"/>
    <n v="0"/>
    <n v="0"/>
    <n v="9900"/>
    <n v="1.9588399999999999"/>
    <n v="0"/>
    <n v="-0.49804700000000002"/>
    <n v="0"/>
    <n v="0"/>
    <n v="86.7"/>
    <n v="2.5"/>
    <n v="100"/>
    <n v="100"/>
    <n v="93.548500000000004"/>
    <n v="2912.48"/>
    <n v="18.100000000000001"/>
    <n v="0"/>
    <n v="18"/>
  </r>
  <r>
    <x v="17"/>
    <n v="101306"/>
    <n v="24135.200000000001"/>
    <n v="8.3295499999999993"/>
    <n v="11827.2"/>
    <n v="212.80699999999999"/>
    <n v="45.6"/>
    <n v="0"/>
    <n v="-9.1226600000000005E-2"/>
    <n v="32.725200000000001"/>
    <n v="6.9682399999999998"/>
    <n v="6.6991199999999997E-5"/>
    <n v="9246.8700000000008"/>
    <n v="227.21899999999999"/>
    <n v="100"/>
    <n v="99.3"/>
    <n v="0.10370500000000001"/>
    <n v="27.307400000000001"/>
    <n v="2.9549400000000001"/>
    <n v="2.1131299999999999E-5"/>
    <n v="7265.77"/>
    <n v="242.67400000000001"/>
    <n v="73.7"/>
    <n v="2.2999999999999998"/>
    <n v="3.0195300000000001E-2"/>
    <n v="21.491900000000001"/>
    <n v="3.9885799999999998"/>
    <n v="2.9485600000000001E-5"/>
    <n v="5639.2"/>
    <n v="255.095"/>
    <n v="100"/>
    <n v="98.3"/>
    <n v="-0.208566"/>
    <n v="18.0473"/>
    <n v="6.2396099999999999"/>
    <n v="5.9338900000000002E-5"/>
    <n v="4254.17"/>
    <n v="264.18400000000003"/>
    <n v="50.7"/>
    <n v="0"/>
    <n v="-0.34652100000000002"/>
    <n v="14.367599999999999"/>
    <n v="4.3146000000000004"/>
    <n v="6.73295E-5"/>
    <n v="3041.98"/>
    <n v="272.32"/>
    <n v="40.700000000000003"/>
    <n v="0"/>
    <n v="-7.9062500000000001E-3"/>
    <n v="9.7993000000000006"/>
    <n v="5.8940099999999997"/>
    <n v="1.26494E-4"/>
    <n v="1464.72"/>
    <n v="280.60399999999998"/>
    <n v="32.299999999999997"/>
    <n v="0"/>
    <n v="-0.190305"/>
    <n v="4.4375200000000001"/>
    <n v="9.8331400000000002"/>
    <n v="9.7634900000000003E-5"/>
    <n v="765.56"/>
    <n v="282.85899999999998"/>
    <n v="88.3"/>
    <n v="0"/>
    <n v="3.5986299999999999E-2"/>
    <n v="-1.3053300000000001"/>
    <n v="9.1672700000000003"/>
    <n v="1.1804800000000001E-4"/>
    <n v="543.029"/>
    <n v="284.846"/>
    <n v="82.5"/>
    <n v="0"/>
    <n v="4.4601599999999998E-2"/>
    <n v="-1.8456300000000001"/>
    <n v="8.9274000000000004"/>
    <n v="1.10346E-4"/>
    <n v="3"/>
    <n v="324.702"/>
    <n v="286.89699999999999"/>
    <n v="74.900000000000006"/>
    <n v="0"/>
    <n v="7.6979000000000006E-2"/>
    <n v="-2.1507399999999999"/>
    <n v="8.8788300000000007"/>
    <n v="1.14917E-4"/>
    <n v="288.995"/>
    <n v="68"/>
    <n v="0"/>
    <n v="0.16212599999999999"/>
    <n v="-2.2022900000000001"/>
    <n v="8.0337200000000006"/>
    <n v="1.3813900000000001E-4"/>
    <n v="110.363"/>
    <n v="55.5794"/>
    <n v="291.25700000000001"/>
    <n v="0"/>
    <n v="179.34"/>
    <n v="289.89100000000002"/>
    <n v="283.637"/>
    <n v="66.5"/>
    <n v="-1.88676"/>
    <n v="6.4164599999999998"/>
    <n v="-50"/>
    <n v="0"/>
    <n v="0"/>
    <n v="4.0000000000000001E-8"/>
    <n v="0"/>
    <n v="0"/>
    <n v="0"/>
    <n v="0"/>
    <n v="0"/>
    <n v="0"/>
    <n v="0"/>
    <n v="0"/>
    <n v="0"/>
    <n v="0"/>
    <n v="0"/>
    <n v="0"/>
    <n v="0"/>
    <n v="20700"/>
    <n v="3.1825000000000001"/>
    <n v="0"/>
    <n v="-3.4375000000000003E-2"/>
    <n v="0"/>
    <n v="0"/>
    <n v="100"/>
    <n v="18.100000000000001"/>
    <n v="100"/>
    <n v="100"/>
    <n v="127.854"/>
    <n v="2912.16"/>
    <n v="39.5"/>
    <n v="0"/>
    <n v="19"/>
  </r>
  <r>
    <x v="18"/>
    <n v="101272"/>
    <n v="24134.799999999999"/>
    <n v="12.5158"/>
    <n v="11831.5"/>
    <n v="212.64099999999999"/>
    <n v="47.7"/>
    <n v="0"/>
    <n v="-1.1679699999999999E-2"/>
    <n v="29.469000000000001"/>
    <n v="7.6268399999999996"/>
    <n v="8.2205200000000004E-5"/>
    <n v="9248.1200000000008"/>
    <n v="227.185"/>
    <n v="97.4"/>
    <n v="55.3"/>
    <n v="7.25547E-2"/>
    <n v="25.556899999999999"/>
    <n v="6.4188999999999998"/>
    <n v="-2.9690599999999998E-6"/>
    <n v="7266.84"/>
    <n v="242.69399999999999"/>
    <n v="100"/>
    <n v="100"/>
    <n v="-0.35197099999999998"/>
    <n v="15.907400000000001"/>
    <n v="6.8727999999999998"/>
    <n v="9.5872700000000001E-5"/>
    <n v="5640.3"/>
    <n v="254.959"/>
    <n v="100"/>
    <n v="100"/>
    <n v="-0.32740200000000003"/>
    <n v="15.327500000000001"/>
    <n v="6.1102699999999999"/>
    <n v="1.2919799999999999E-4"/>
    <n v="4256.12"/>
    <n v="262.75200000000001"/>
    <n v="94.8"/>
    <n v="79.7"/>
    <n v="8.1601599999999996E-3"/>
    <n v="13.3226"/>
    <n v="9.4859100000000005"/>
    <n v="2.4502300000000001E-5"/>
    <n v="3046.12"/>
    <n v="272.90600000000001"/>
    <n v="54.1"/>
    <n v="0"/>
    <n v="-5.8277299999999997E-2"/>
    <n v="7.5333800000000002"/>
    <n v="3.6581800000000002"/>
    <n v="1.3678E-5"/>
    <n v="1463.89"/>
    <n v="282.12799999999999"/>
    <n v="25.5"/>
    <n v="0"/>
    <n v="7.8417999999999995E-3"/>
    <n v="1.64622"/>
    <n v="11.9514"/>
    <n v="9.3016799999999993E-5"/>
    <n v="762.03200000000004"/>
    <n v="283.82"/>
    <n v="65.599999999999994"/>
    <n v="0"/>
    <n v="0.11759600000000001"/>
    <n v="-2.9089399999999999"/>
    <n v="14.3626"/>
    <n v="1.01734E-4"/>
    <n v="539.27300000000002"/>
    <n v="284.733"/>
    <n v="82.6"/>
    <n v="0"/>
    <n v="0.111773"/>
    <n v="-4.6878700000000002"/>
    <n v="14.3162"/>
    <n v="1.29033E-4"/>
    <n v="2"/>
    <n v="321.21600000000001"/>
    <n v="286.14400000000001"/>
    <n v="93.5"/>
    <n v="3.9"/>
    <n v="0.14215900000000001"/>
    <n v="-5.8225300000000004"/>
    <n v="12.5863"/>
    <n v="1.6312600000000001E-4"/>
    <n v="288.02699999999999"/>
    <n v="87.3"/>
    <n v="0"/>
    <n v="0.19159300000000001"/>
    <n v="-4.8040099999999999"/>
    <n v="9.5729000000000006"/>
    <n v="2.2197699999999999E-4"/>
    <n v="107.285"/>
    <n v="55.5794"/>
    <n v="287.70299999999997"/>
    <n v="0"/>
    <n v="39.5779"/>
    <n v="288.26600000000002"/>
    <n v="286.12900000000002"/>
    <n v="87.1"/>
    <n v="-3.77643"/>
    <n v="7.2966199999999999"/>
    <n v="-50"/>
    <n v="8.0000000000000002E-8"/>
    <n v="0"/>
    <n v="1.1999999999999999E-7"/>
    <n v="0"/>
    <n v="0"/>
    <n v="0"/>
    <n v="0"/>
    <n v="0"/>
    <n v="0"/>
    <n v="0"/>
    <n v="0"/>
    <n v="0"/>
    <n v="0"/>
    <n v="0"/>
    <n v="0"/>
    <n v="0"/>
    <n v="10800"/>
    <n v="1.3007599999999999"/>
    <n v="24"/>
    <n v="-133.96"/>
    <n v="7.3"/>
    <n v="1.7"/>
    <n v="100"/>
    <n v="100"/>
    <n v="100"/>
    <n v="100"/>
    <n v="174.459"/>
    <n v="3015.36"/>
    <n v="53"/>
    <n v="0"/>
    <n v="20"/>
  </r>
  <r>
    <x v="19"/>
    <n v="101206"/>
    <n v="24135.1"/>
    <n v="13.403700000000001"/>
    <n v="11827.1"/>
    <n v="213.291"/>
    <n v="33.4"/>
    <n v="0"/>
    <n v="2.55254E-2"/>
    <n v="25.9785"/>
    <n v="9.7136700000000005"/>
    <n v="6.6816799999999994E-5"/>
    <n v="9243.85"/>
    <n v="227.017"/>
    <n v="100"/>
    <n v="100"/>
    <n v="3.7169899999999999E-2"/>
    <n v="22.049299999999999"/>
    <n v="11.6073"/>
    <n v="6.5903900000000004E-5"/>
    <n v="7262.59"/>
    <n v="242.92099999999999"/>
    <n v="100"/>
    <n v="100"/>
    <n v="7.8093800000000005E-2"/>
    <n v="15.2012"/>
    <n v="9.3937899999999992"/>
    <n v="8.6846099999999995E-5"/>
    <n v="5636.1"/>
    <n v="254.41499999999999"/>
    <n v="99.9"/>
    <n v="100"/>
    <n v="-4.1400399999999997E-2"/>
    <n v="14.7492"/>
    <n v="11.8567"/>
    <n v="9.3428499999999995E-5"/>
    <n v="4253.76"/>
    <n v="263.572"/>
    <n v="66.8"/>
    <n v="1.7"/>
    <n v="-0.23550599999999999"/>
    <n v="9.0363500000000005"/>
    <n v="11.675599999999999"/>
    <n v="1.6027399999999999E-4"/>
    <n v="3041.57"/>
    <n v="272.96800000000002"/>
    <n v="31.1"/>
    <n v="0"/>
    <n v="-0.135354"/>
    <n v="4.0105300000000002"/>
    <n v="10.423299999999999"/>
    <n v="1.65246E-4"/>
    <n v="1459.91"/>
    <n v="281.97300000000001"/>
    <n v="38.700000000000003"/>
    <n v="0"/>
    <n v="-0.184809"/>
    <n v="2.6945999999999999"/>
    <n v="14.426299999999999"/>
    <n v="1.04518E-4"/>
    <n v="757.14800000000002"/>
    <n v="284.30099999999999"/>
    <n v="74.5"/>
    <n v="0"/>
    <n v="7.6761700000000002E-2"/>
    <n v="-1.1690400000000001"/>
    <n v="15.248900000000001"/>
    <n v="1.3138599999999999E-4"/>
    <n v="533.9"/>
    <n v="285.24700000000001"/>
    <n v="80.400000000000006"/>
    <n v="0"/>
    <n v="0.171733"/>
    <n v="-2.6566200000000002"/>
    <n v="15.3834"/>
    <n v="1.54659E-4"/>
    <n v="3"/>
    <n v="315.58699999999999"/>
    <n v="286.19799999999998"/>
    <n v="94.8"/>
    <n v="6.5"/>
    <n v="0.21887300000000001"/>
    <n v="-4.9367400000000004"/>
    <n v="13.466799999999999"/>
    <n v="2.20676E-4"/>
    <n v="287.86599999999999"/>
    <n v="88.9"/>
    <n v="0"/>
    <n v="0.21787300000000001"/>
    <n v="-4.1391999999999998"/>
    <n v="9.8331099999999996"/>
    <n v="2.73866E-4"/>
    <n v="101.66200000000001"/>
    <n v="55.5794"/>
    <n v="287.04399999999998"/>
    <n v="0"/>
    <n v="20.305199999999999"/>
    <n v="287.87099999999998"/>
    <n v="286.202"/>
    <n v="89.6"/>
    <n v="-3.33853"/>
    <n v="7.5180999999999996"/>
    <n v="-50"/>
    <n v="0"/>
    <n v="0"/>
    <n v="8.0000000000000002E-8"/>
    <n v="0"/>
    <n v="0"/>
    <n v="0"/>
    <n v="0"/>
    <n v="0"/>
    <n v="0"/>
    <n v="0"/>
    <n v="0"/>
    <n v="0"/>
    <n v="0"/>
    <n v="0"/>
    <n v="0"/>
    <n v="0"/>
    <n v="12600"/>
    <n v="0.81843399999999999"/>
    <n v="7"/>
    <n v="-96.079899999999995"/>
    <n v="9.1999999999999993"/>
    <n v="4.3"/>
    <n v="100"/>
    <n v="100"/>
    <n v="100"/>
    <n v="100"/>
    <n v="130.476"/>
    <n v="3016.48"/>
    <n v="30.9"/>
    <n v="0"/>
    <n v="21"/>
  </r>
  <r>
    <x v="20"/>
    <n v="101170"/>
    <n v="24135.1"/>
    <n v="15.1015"/>
    <n v="11819.1"/>
    <n v="212.90799999999999"/>
    <n v="36.4"/>
    <n v="0"/>
    <n v="5.7912100000000001E-2"/>
    <n v="23.074400000000001"/>
    <n v="15.1319"/>
    <n v="7.4638499999999994E-5"/>
    <n v="9236.93"/>
    <n v="226.989"/>
    <n v="100"/>
    <n v="100"/>
    <n v="-3.6906300000000003E-2"/>
    <n v="19.003699999999998"/>
    <n v="15.340299999999999"/>
    <n v="6.95671E-5"/>
    <n v="7257.14"/>
    <n v="243.19300000000001"/>
    <n v="100"/>
    <n v="100"/>
    <n v="-6.0234399999999997E-3"/>
    <n v="15.8468"/>
    <n v="10.927300000000001"/>
    <n v="4.3405999999999997E-5"/>
    <n v="5630.15"/>
    <n v="254.084"/>
    <n v="92.3"/>
    <n v="30.3"/>
    <n v="9.8132800000000006E-2"/>
    <n v="14.611599999999999"/>
    <n v="17.054400000000001"/>
    <n v="1.0726100000000001E-5"/>
    <n v="4245.08"/>
    <n v="264.40499999999997"/>
    <n v="48.3"/>
    <n v="0"/>
    <n v="-0.17627000000000001"/>
    <n v="8.8715299999999999"/>
    <n v="14.1366"/>
    <n v="1.11053E-4"/>
    <n v="3032.69"/>
    <n v="272.52300000000002"/>
    <n v="30.3"/>
    <n v="0"/>
    <n v="-0.44085200000000002"/>
    <n v="6.8710199999999997"/>
    <n v="14.2492"/>
    <n v="9.3731699999999996E-5"/>
    <n v="1455.16"/>
    <n v="281.14"/>
    <n v="31.8"/>
    <n v="0"/>
    <n v="-0.16814999999999999"/>
    <n v="2.1625899999999998"/>
    <n v="18.069500000000001"/>
    <n v="6.87482E-5"/>
    <n v="753.98599999999999"/>
    <n v="284.399"/>
    <n v="53.4"/>
    <n v="0"/>
    <n v="0.18976799999999999"/>
    <n v="2.30566E-2"/>
    <n v="18.230399999999999"/>
    <n v="7.9141799999999995E-5"/>
    <n v="530.93299999999999"/>
    <n v="284.92"/>
    <n v="84.7"/>
    <n v="0"/>
    <n v="0.28386600000000001"/>
    <n v="-3.2430099999999999"/>
    <n v="17.6861"/>
    <n v="8.5032500000000003E-5"/>
    <n v="3"/>
    <n v="312.666"/>
    <n v="286.351"/>
    <n v="93.2"/>
    <n v="5.3"/>
    <n v="0.28267799999999998"/>
    <n v="-4.6684799999999997"/>
    <n v="15.3498"/>
    <n v="1.3555300000000001E-4"/>
    <n v="287.96899999999999"/>
    <n v="88.7"/>
    <n v="0"/>
    <n v="0.25667800000000002"/>
    <n v="-3.9400499999999998"/>
    <n v="11.142200000000001"/>
    <n v="2.1861100000000001E-4"/>
    <n v="98.645099999999999"/>
    <n v="55.5794"/>
    <n v="286.74900000000002"/>
    <n v="0"/>
    <n v="17.157499999999999"/>
    <n v="287.90300000000002"/>
    <n v="286.262"/>
    <n v="89.9"/>
    <n v="-3.2483"/>
    <n v="8.6890099999999997"/>
    <n v="-50"/>
    <n v="1.6E-7"/>
    <n v="0"/>
    <n v="1.9999999999999999E-7"/>
    <n v="1.9999999999999999E-7"/>
    <n v="0"/>
    <n v="0"/>
    <n v="0"/>
    <n v="0"/>
    <n v="0"/>
    <n v="0"/>
    <n v="0"/>
    <n v="0"/>
    <n v="0"/>
    <n v="0"/>
    <n v="0"/>
    <n v="0"/>
    <n v="0"/>
    <n v="0.35081600000000002"/>
    <n v="1"/>
    <n v="-0.25097700000000001"/>
    <n v="5.5"/>
    <n v="2.9"/>
    <n v="100"/>
    <n v="100"/>
    <n v="100"/>
    <n v="100"/>
    <n v="176.416"/>
    <n v="2941.92"/>
    <n v="29"/>
    <n v="0"/>
    <n v="22"/>
  </r>
  <r>
    <x v="21"/>
    <n v="101059"/>
    <n v="24135"/>
    <n v="15.7044"/>
    <n v="11799.9"/>
    <n v="213.14400000000001"/>
    <n v="33.299999999999997"/>
    <n v="0"/>
    <n v="-2.1416E-3"/>
    <n v="21.23"/>
    <n v="20.707999999999998"/>
    <n v="9.5861700000000004E-5"/>
    <n v="9220.1"/>
    <n v="226.221"/>
    <n v="100"/>
    <n v="100"/>
    <n v="-0.16735900000000001"/>
    <n v="15.6889"/>
    <n v="19.310300000000002"/>
    <n v="1.9120500000000001E-5"/>
    <n v="7244.3"/>
    <n v="243.20699999999999"/>
    <n v="100"/>
    <n v="100"/>
    <n v="-0.36510700000000001"/>
    <n v="14.667199999999999"/>
    <n v="12.3651"/>
    <n v="1.2479799999999999E-4"/>
    <n v="5614.98"/>
    <n v="254.28800000000001"/>
    <n v="91.6"/>
    <n v="36.5"/>
    <n v="-0.228631"/>
    <n v="14.2768"/>
    <n v="18.879799999999999"/>
    <n v="6.8447499999999998E-5"/>
    <n v="4228.26"/>
    <n v="264.56400000000002"/>
    <n v="28"/>
    <n v="0"/>
    <n v="-0.11225400000000001"/>
    <n v="9.3766499999999997"/>
    <n v="15.5923"/>
    <n v="1.03021E-4"/>
    <n v="3017.56"/>
    <n v="271.72300000000001"/>
    <n v="34"/>
    <n v="0"/>
    <n v="-0.44570300000000002"/>
    <n v="7.7001099999999996"/>
    <n v="15.798"/>
    <n v="1.05252E-4"/>
    <n v="1444.98"/>
    <n v="280.64800000000002"/>
    <n v="33.4"/>
    <n v="0"/>
    <n v="-4.86445E-2"/>
    <n v="2.1701199999999998"/>
    <n v="19.108899999999998"/>
    <n v="4.4871499999999999E-5"/>
    <n v="744.47400000000005"/>
    <n v="284.04599999999999"/>
    <n v="59.9"/>
    <n v="0"/>
    <n v="0.28437200000000001"/>
    <n v="-0.40854699999999999"/>
    <n v="19.2742"/>
    <n v="4.1054599999999998E-5"/>
    <n v="521.65499999999997"/>
    <n v="284.69"/>
    <n v="91.6"/>
    <n v="0"/>
    <n v="0.28146700000000002"/>
    <n v="-4.2930299999999999"/>
    <n v="18.416699999999999"/>
    <n v="1.0876500000000001E-4"/>
    <n v="3"/>
    <n v="303.42399999999998"/>
    <n v="286.39"/>
    <n v="91.2"/>
    <n v="0.1"/>
    <n v="0.30645499999999998"/>
    <n v="-5.0661899999999997"/>
    <n v="16.268599999999999"/>
    <n v="1.35401E-4"/>
    <n v="288.05099999999999"/>
    <n v="85.7"/>
    <n v="0"/>
    <n v="0.27401799999999998"/>
    <n v="-4.0381299999999998"/>
    <n v="11.5144"/>
    <n v="2.5004699999999999E-4"/>
    <n v="89.360600000000005"/>
    <n v="55.5794"/>
    <n v="286.90800000000002"/>
    <n v="0"/>
    <n v="31.7483"/>
    <n v="287.97000000000003"/>
    <n v="285.81"/>
    <n v="86.9"/>
    <n v="-3.49349"/>
    <n v="9.3933700000000009"/>
    <n v="-50"/>
    <n v="0"/>
    <n v="0"/>
    <n v="1.6E-7"/>
    <n v="1.6E-7"/>
    <n v="0"/>
    <n v="0"/>
    <n v="0"/>
    <n v="0"/>
    <n v="0"/>
    <n v="0"/>
    <n v="0"/>
    <n v="0"/>
    <n v="0"/>
    <n v="0"/>
    <n v="0"/>
    <n v="0"/>
    <n v="0"/>
    <n v="0.93891599999999997"/>
    <n v="1"/>
    <n v="-0.270264"/>
    <n v="2.4"/>
    <n v="1.5"/>
    <n v="100"/>
    <n v="100"/>
    <n v="100"/>
    <n v="100"/>
    <n v="193.43600000000001"/>
    <n v="2787.68"/>
    <n v="34"/>
    <n v="0"/>
    <n v="23"/>
  </r>
  <r>
    <x v="22"/>
    <n v="100890"/>
    <n v="24135.3"/>
    <n v="16.2043"/>
    <n v="11772.1"/>
    <n v="213.714"/>
    <n v="23.8"/>
    <n v="0"/>
    <n v="-3.9848599999999998E-2"/>
    <n v="24.539200000000001"/>
    <n v="17.2685"/>
    <n v="1.2627499999999999E-4"/>
    <n v="9189.52"/>
    <n v="225.428"/>
    <n v="72.599999999999994"/>
    <n v="10"/>
    <n v="-0.16850799999999999"/>
    <n v="15.86"/>
    <n v="19.695499999999999"/>
    <n v="1.7273000000000001E-4"/>
    <n v="7220.69"/>
    <n v="242.149"/>
    <n v="98.8"/>
    <n v="36.299999999999997"/>
    <n v="-0.43161300000000002"/>
    <n v="14.122400000000001"/>
    <n v="16.933599999999998"/>
    <n v="7.3794200000000006E-5"/>
    <n v="5595.44"/>
    <n v="255.18100000000001"/>
    <n v="76.900000000000006"/>
    <n v="0.7"/>
    <n v="-0.18751599999999999"/>
    <n v="13.2599"/>
    <n v="17.1328"/>
    <n v="9.6826500000000005E-5"/>
    <n v="4207.7700000000004"/>
    <n v="264.53199999999998"/>
    <n v="34.1"/>
    <n v="0"/>
    <n v="-8.76387E-2"/>
    <n v="9.7774599999999996"/>
    <n v="16.769400000000001"/>
    <n v="7.3676499999999998E-5"/>
    <n v="2998.97"/>
    <n v="271.01600000000002"/>
    <n v="37.5"/>
    <n v="0"/>
    <n v="-0.40407199999999999"/>
    <n v="7.5726399999999998"/>
    <n v="15.022500000000001"/>
    <n v="1.3065700000000001E-4"/>
    <n v="1429.4"/>
    <n v="280.42099999999999"/>
    <n v="38.299999999999997"/>
    <n v="0"/>
    <n v="3.5918E-3"/>
    <n v="2.28159"/>
    <n v="18.752400000000002"/>
    <n v="9.5718500000000002E-5"/>
    <n v="729.92"/>
    <n v="283.173"/>
    <n v="86.9"/>
    <n v="0"/>
    <n v="0.182591"/>
    <n v="-2.2073800000000001"/>
    <n v="20.514099999999999"/>
    <n v="1.12602E-4"/>
    <n v="507.32600000000002"/>
    <n v="284.53699999999998"/>
    <n v="95.2"/>
    <n v="1.5"/>
    <n v="0.266648"/>
    <n v="-5.04467"/>
    <n v="19.048999999999999"/>
    <n v="1.3509000000000001E-4"/>
    <n v="3"/>
    <n v="289.12799999999999"/>
    <n v="286.39800000000002"/>
    <n v="88.7"/>
    <n v="0"/>
    <n v="0.32472600000000001"/>
    <n v="-5.1258400000000002"/>
    <n v="16.984500000000001"/>
    <n v="1.5799400000000001E-4"/>
    <n v="287.928"/>
    <n v="83.4"/>
    <n v="0"/>
    <n v="0.26069100000000001"/>
    <n v="-3.5551400000000002"/>
    <n v="10.8414"/>
    <n v="2.8330599999999999E-4"/>
    <n v="75.122"/>
    <n v="55.5794"/>
    <n v="286.48"/>
    <n v="0"/>
    <n v="33.207999999999998"/>
    <n v="287.74700000000001"/>
    <n v="285.214"/>
    <n v="84.7"/>
    <n v="-3.4026800000000001"/>
    <n v="9.9525500000000005"/>
    <n v="-50"/>
    <n v="1.6E-7"/>
    <n v="0"/>
    <n v="5.6000000000000004E-7"/>
    <n v="3.9999999999999998E-7"/>
    <n v="0"/>
    <n v="0"/>
    <n v="0"/>
    <n v="0"/>
    <n v="0"/>
    <n v="0"/>
    <n v="0"/>
    <n v="0"/>
    <n v="0"/>
    <n v="0"/>
    <n v="0"/>
    <n v="0"/>
    <n v="0"/>
    <n v="2.4501599999999999"/>
    <n v="2"/>
    <n v="-0.62841800000000003"/>
    <n v="3.7"/>
    <n v="1.2"/>
    <n v="88.8"/>
    <n v="100"/>
    <n v="98.8"/>
    <n v="100"/>
    <n v="189.53700000000001"/>
    <n v="2661.92"/>
    <n v="39.299999999999997"/>
    <n v="0"/>
    <n v="24"/>
  </r>
  <r>
    <x v="23"/>
    <n v="100768"/>
    <n v="24134.9"/>
    <n v="16.813300000000002"/>
    <n v="11751"/>
    <n v="214.065"/>
    <n v="20.3"/>
    <n v="0"/>
    <n v="-5.6048800000000003E-2"/>
    <n v="23.306999999999999"/>
    <n v="21.536200000000001"/>
    <n v="1.4702500000000001E-4"/>
    <n v="9163.58"/>
    <n v="225.89099999999999"/>
    <n v="26"/>
    <n v="0"/>
    <n v="-0.57258799999999999"/>
    <n v="22.135400000000001"/>
    <n v="23.437200000000001"/>
    <n v="2.06157E-4"/>
    <n v="7199.68"/>
    <n v="241.44200000000001"/>
    <n v="85.3"/>
    <n v="5"/>
    <n v="-0.32539800000000002"/>
    <n v="14.3124"/>
    <n v="22.453499999999998"/>
    <n v="8.5419899999999998E-5"/>
    <n v="5578.92"/>
    <n v="254.48599999999999"/>
    <n v="66"/>
    <n v="0"/>
    <n v="6.07305E-2"/>
    <n v="11.181699999999999"/>
    <n v="18.5962"/>
    <n v="8.8359500000000007E-5"/>
    <n v="4194.08"/>
    <n v="263.81599999999997"/>
    <n v="60"/>
    <n v="0"/>
    <n v="9.2869099999999996E-2"/>
    <n v="8.0154499999999995"/>
    <n v="17.4239"/>
    <n v="6.7461100000000004E-5"/>
    <n v="2986.61"/>
    <n v="271.11099999999999"/>
    <n v="33.4"/>
    <n v="0"/>
    <n v="-0.279889"/>
    <n v="7.1976399999999998"/>
    <n v="15.8437"/>
    <n v="1.3426099999999999E-4"/>
    <n v="1419.22"/>
    <n v="279.91899999999998"/>
    <n v="50.6"/>
    <n v="0"/>
    <n v="8.1296900000000005E-2"/>
    <n v="0.90298599999999996"/>
    <n v="19.819700000000001"/>
    <n v="9.2775099999999999E-5"/>
    <n v="719.89099999999996"/>
    <n v="283.303"/>
    <n v="88.7"/>
    <n v="0"/>
    <n v="0.24662200000000001"/>
    <n v="-4.3236400000000001"/>
    <n v="20.761500000000002"/>
    <n v="1.13763E-4"/>
    <n v="497.18"/>
    <n v="284.601"/>
    <n v="97.6"/>
    <n v="23.9"/>
    <n v="0.29462300000000002"/>
    <n v="-7.0978500000000002"/>
    <n v="19.277200000000001"/>
    <n v="1.60681E-4"/>
    <n v="3"/>
    <n v="278.93200000000002"/>
    <n v="286.43599999999998"/>
    <n v="90.9"/>
    <n v="0"/>
    <n v="0.33218199999999998"/>
    <n v="-6.9042700000000004"/>
    <n v="17.131799999999998"/>
    <n v="1.8346899999999999E-4"/>
    <n v="287.83600000000001"/>
    <n v="86"/>
    <n v="0"/>
    <n v="0.22618199999999999"/>
    <n v="-4.21427"/>
    <n v="9.9173399999999994"/>
    <n v="3.2757199999999999E-4"/>
    <n v="64.872699999999995"/>
    <n v="55.5794"/>
    <n v="286.24099999999999"/>
    <n v="0"/>
    <n v="17.7865"/>
    <n v="287.64800000000002"/>
    <n v="285.548"/>
    <n v="87.3"/>
    <n v="-4.3905399999999997"/>
    <n v="10.106999999999999"/>
    <n v="-50"/>
    <n v="7.9999999999999996E-7"/>
    <n v="7.9999999999999996E-7"/>
    <n v="5.2E-7"/>
    <n v="4.7999999999999996E-7"/>
    <n v="0"/>
    <n v="0"/>
    <n v="0"/>
    <n v="0"/>
    <n v="0"/>
    <n v="0"/>
    <n v="0"/>
    <n v="0"/>
    <n v="0"/>
    <n v="0"/>
    <n v="0"/>
    <n v="0"/>
    <n v="0"/>
    <n v="1.3703000000000001"/>
    <n v="40"/>
    <n v="-1.1013200000000001"/>
    <n v="28.9"/>
    <n v="6.4"/>
    <n v="5"/>
    <n v="57.1"/>
    <n v="0"/>
    <n v="83.6"/>
    <n v="213.87899999999999"/>
    <n v="2618.4"/>
    <n v="40.6"/>
    <n v="0"/>
    <n v="25"/>
  </r>
  <r>
    <x v="24"/>
    <n v="100680"/>
    <n v="24134.9"/>
    <n v="16.9038"/>
    <n v="11745.8"/>
    <n v="215.94"/>
    <n v="13"/>
    <n v="0"/>
    <n v="-0.17167199999999999"/>
    <n v="19.5138"/>
    <n v="19.725100000000001"/>
    <n v="1.8573799999999999E-4"/>
    <n v="9138.7099999999991"/>
    <n v="226.56899999999999"/>
    <n v="18.8"/>
    <n v="0"/>
    <n v="-2.1796900000000002E-3"/>
    <n v="26.780999999999999"/>
    <n v="30.980599999999999"/>
    <n v="1.8286299999999999E-4"/>
    <n v="7175.83"/>
    <n v="240.059"/>
    <n v="70.7"/>
    <n v="1"/>
    <n v="0.32457000000000003"/>
    <n v="12.5571"/>
    <n v="26.761700000000001"/>
    <n v="1.2553099999999999E-4"/>
    <n v="5565.05"/>
    <n v="253.15199999999999"/>
    <n v="99.7"/>
    <n v="92.3"/>
    <n v="0.20568800000000001"/>
    <n v="6.7195499999999999"/>
    <n v="20.936800000000002"/>
    <n v="8.5514500000000003E-5"/>
    <n v="4186.3500000000004"/>
    <n v="262.19499999999999"/>
    <n v="82.8"/>
    <n v="29.4"/>
    <n v="-0.51708399999999999"/>
    <n v="7.3690699999999998"/>
    <n v="18.551400000000001"/>
    <n v="1.14703E-4"/>
    <n v="2981.68"/>
    <n v="270.053"/>
    <n v="66.599999999999994"/>
    <n v="0"/>
    <n v="0.12956999999999999"/>
    <n v="3.62276"/>
    <n v="19.371600000000001"/>
    <n v="7.1137799999999995E-5"/>
    <n v="1415.29"/>
    <n v="280.03100000000001"/>
    <n v="57"/>
    <n v="0"/>
    <n v="7.2568400000000005E-2"/>
    <n v="0.67782500000000001"/>
    <n v="20.9621"/>
    <n v="7.1809400000000004E-5"/>
    <n v="714.59699999999998"/>
    <n v="283.87799999999999"/>
    <n v="82.3"/>
    <n v="0"/>
    <n v="4.0888699999999997E-3"/>
    <n v="-7.1382199999999996"/>
    <n v="21.892099999999999"/>
    <n v="1.8059700000000001E-4"/>
    <n v="491.44900000000001"/>
    <n v="285.33300000000003"/>
    <n v="90.2"/>
    <n v="0"/>
    <n v="0.111539"/>
    <n v="-9.0084199999999992"/>
    <n v="20.197199999999999"/>
    <n v="1.85198E-4"/>
    <n v="3"/>
    <n v="272.65600000000001"/>
    <n v="287.35300000000001"/>
    <n v="84.9"/>
    <n v="0"/>
    <n v="0.25298500000000002"/>
    <n v="-8.9075199999999999"/>
    <n v="18.1983"/>
    <n v="1.8956499999999999E-4"/>
    <n v="289.83"/>
    <n v="77.099999999999994"/>
    <n v="0"/>
    <n v="0.23194400000000001"/>
    <n v="-5.6916599999999997"/>
    <n v="10.929399999999999"/>
    <n v="2.9100300000000002E-4"/>
    <n v="57.735300000000002"/>
    <n v="55.5794"/>
    <n v="291.34399999999999"/>
    <n v="0"/>
    <n v="210.696"/>
    <n v="289.95800000000003"/>
    <n v="285.94099999999997"/>
    <n v="77.099999999999994"/>
    <n v="-6.1588500000000002"/>
    <n v="11.366099999999999"/>
    <n v="-50"/>
    <n v="2.3999999999999998E-7"/>
    <n v="0"/>
    <n v="2.04E-6"/>
    <n v="1.9999999999999999E-6"/>
    <n v="0"/>
    <n v="6.25E-2"/>
    <n v="0"/>
    <n v="6.25E-2"/>
    <n v="0"/>
    <n v="0"/>
    <n v="0"/>
    <n v="0"/>
    <n v="0"/>
    <n v="0"/>
    <n v="0"/>
    <n v="0"/>
    <n v="9900"/>
    <n v="-1.5891999999999999"/>
    <n v="407"/>
    <n v="-0.41748000000000002"/>
    <n v="0.2"/>
    <n v="17.8"/>
    <n v="98.2"/>
    <n v="14.6"/>
    <n v="0"/>
    <n v="2.9"/>
    <n v="198.386"/>
    <n v="2553.12"/>
    <n v="51.5"/>
    <n v="0"/>
    <n v="26"/>
  </r>
  <r>
    <x v="25"/>
    <n v="100285"/>
    <n v="24135.3"/>
    <n v="18.505199999999999"/>
    <n v="11712.3"/>
    <n v="218.06100000000001"/>
    <n v="8.8000000000000007"/>
    <n v="0"/>
    <n v="-3.3210900000000002E-2"/>
    <n v="17.560199999999998"/>
    <n v="21.5474"/>
    <n v="9.9698399999999994E-5"/>
    <n v="9089.0300000000007"/>
    <n v="226.11600000000001"/>
    <n v="34"/>
    <n v="0.1"/>
    <n v="0.16805500000000001"/>
    <n v="19.716000000000001"/>
    <n v="34.018599999999999"/>
    <n v="3.1388800000000001E-4"/>
    <n v="7132.04"/>
    <n v="239.07"/>
    <n v="69.7"/>
    <n v="28.8"/>
    <n v="-0.48183199999999998"/>
    <n v="11.26"/>
    <n v="25.192599999999999"/>
    <n v="1.5885000000000001E-4"/>
    <n v="5523.6"/>
    <n v="253.107"/>
    <n v="100"/>
    <n v="95.1"/>
    <n v="-1.2576000000000001"/>
    <n v="8.5247299999999999"/>
    <n v="24.7866"/>
    <n v="2.0310799999999999E-4"/>
    <n v="4145.3"/>
    <n v="261.685"/>
    <n v="94.7"/>
    <n v="81.900000000000006"/>
    <n v="3.8513699999999998E-2"/>
    <n v="4.7507000000000001"/>
    <n v="23.773099999999999"/>
    <n v="1.04483E-4"/>
    <n v="2948.56"/>
    <n v="269.32499999999999"/>
    <n v="61"/>
    <n v="0"/>
    <n v="-0.73306400000000005"/>
    <n v="2.6284299999999998"/>
    <n v="22.842099999999999"/>
    <n v="8.6250399999999997E-5"/>
    <n v="1382.14"/>
    <n v="280.29000000000002"/>
    <n v="67.400000000000006"/>
    <n v="0"/>
    <n v="-0.63548400000000005"/>
    <n v="-3.4694799999999999"/>
    <n v="22.648399999999999"/>
    <n v="1.8004699999999999E-4"/>
    <n v="681.86300000000006"/>
    <n v="283.72899999999998"/>
    <n v="99.5"/>
    <n v="59.4"/>
    <n v="-0.34182400000000002"/>
    <n v="-12.1183"/>
    <n v="22.641500000000001"/>
    <n v="1.8035499999999999E-4"/>
    <n v="458.51100000000002"/>
    <n v="285.55200000000002"/>
    <n v="94.9"/>
    <n v="8.9"/>
    <n v="-6.0649399999999999E-2"/>
    <n v="-12.433299999999999"/>
    <n v="20.881599999999999"/>
    <n v="1.5925100000000001E-4"/>
    <n v="3"/>
    <n v="239.44200000000001"/>
    <n v="287.67599999999999"/>
    <n v="86.9"/>
    <n v="0"/>
    <n v="0.17529"/>
    <n v="-11.7096"/>
    <n v="18.5367"/>
    <n v="1.8040299999999999E-4"/>
    <n v="290.09199999999998"/>
    <n v="79.3"/>
    <n v="0"/>
    <n v="0.223936"/>
    <n v="-7.8126800000000003"/>
    <n v="11.9495"/>
    <n v="1.7531299999999999E-4"/>
    <n v="24.1648"/>
    <n v="55.5794"/>
    <n v="291.87599999999998"/>
    <n v="0"/>
    <n v="230.82499999999999"/>
    <n v="290.161"/>
    <n v="286.42399999999998"/>
    <n v="78.5"/>
    <n v="-7.91669"/>
    <n v="11.717599999999999"/>
    <n v="-6.1035199999999998E-6"/>
    <n v="2.9119999999999999E-5"/>
    <n v="2.9200000000000002E-5"/>
    <n v="4.0439999999999999E-5"/>
    <n v="4.0399999999999999E-5"/>
    <n v="0.875"/>
    <n v="0.875"/>
    <n v="0.875"/>
    <n v="0.875"/>
    <n v="0"/>
    <n v="0"/>
    <n v="0"/>
    <n v="1"/>
    <n v="0"/>
    <n v="0"/>
    <n v="0"/>
    <n v="1"/>
    <n v="20700"/>
    <n v="-2.4769299999999999"/>
    <n v="763"/>
    <n v="0.29821799999999998"/>
    <n v="64.8"/>
    <n v="10.6"/>
    <n v="97"/>
    <n v="57.1"/>
    <n v="4.3"/>
    <n v="5"/>
    <n v="226.28100000000001"/>
    <n v="2409.12"/>
    <n v="58.6"/>
    <n v="0"/>
    <n v="27"/>
  </r>
  <r>
    <x v="26"/>
    <n v="100020"/>
    <n v="6717.19"/>
    <n v="20.0045"/>
    <n v="11680.4"/>
    <n v="220.03899999999999"/>
    <n v="5.0999999999999996"/>
    <n v="0"/>
    <n v="-0.153391"/>
    <n v="13.1981"/>
    <n v="20.240100000000002"/>
    <n v="1.7121700000000001E-4"/>
    <n v="9041.25"/>
    <n v="226.11"/>
    <n v="34.4"/>
    <n v="3.4"/>
    <n v="-0.23827899999999999"/>
    <n v="11.413600000000001"/>
    <n v="29.4099"/>
    <n v="2.8934799999999998E-4"/>
    <n v="7088.32"/>
    <n v="239.4"/>
    <n v="100"/>
    <n v="97.8"/>
    <n v="-1.4907300000000001"/>
    <n v="6.5176999999999996"/>
    <n v="26.823599999999999"/>
    <n v="9.7481199999999998E-5"/>
    <n v="5486.29"/>
    <n v="251.49199999999999"/>
    <n v="100"/>
    <n v="100"/>
    <n v="-1.2587299999999999"/>
    <n v="2.28911"/>
    <n v="24.1661"/>
    <n v="1.07978E-4"/>
    <n v="4115.2299999999996"/>
    <n v="261.56099999999998"/>
    <n v="94.2"/>
    <n v="97"/>
    <n v="7.9236299999999996E-2"/>
    <n v="0.24148700000000001"/>
    <n v="24.010999999999999"/>
    <n v="6.7534199999999995E-5"/>
    <n v="2919.6"/>
    <n v="267.85599999999999"/>
    <n v="95.3"/>
    <n v="95.7"/>
    <n v="-0.163105"/>
    <n v="-2.9666600000000001"/>
    <n v="23.997199999999999"/>
    <n v="1.4027199999999999E-4"/>
    <n v="1358.79"/>
    <n v="279.435"/>
    <n v="89.7"/>
    <n v="4.0999999999999996"/>
    <n v="-0.18728"/>
    <n v="-6.3175999999999997"/>
    <n v="23.780200000000001"/>
    <n v="1.4218799999999999E-4"/>
    <n v="658.88599999999997"/>
    <n v="283.93400000000003"/>
    <n v="89.2"/>
    <n v="0.9"/>
    <n v="1.7651399999999999E-3"/>
    <n v="-10.8628"/>
    <n v="23.286799999999999"/>
    <n v="1.79576E-4"/>
    <n v="435.529"/>
    <n v="285.70100000000002"/>
    <n v="84.6"/>
    <n v="0.9"/>
    <n v="0.11197600000000001"/>
    <n v="-11.5589"/>
    <n v="22.226600000000001"/>
    <n v="1.8955299999999999E-4"/>
    <n v="3"/>
    <n v="216.512"/>
    <n v="287.59100000000001"/>
    <n v="78.8"/>
    <n v="0"/>
    <n v="0.25409599999999999"/>
    <n v="-11.2767"/>
    <n v="20.1873"/>
    <n v="2.08598E-4"/>
    <n v="289.10000000000002"/>
    <n v="76.599999999999994"/>
    <n v="0"/>
    <n v="0.26051400000000002"/>
    <n v="-7.3218699999999997"/>
    <n v="12.811400000000001"/>
    <n v="2.1243499999999999E-4"/>
    <n v="1.71309"/>
    <n v="55.5794"/>
    <n v="288.005"/>
    <n v="0"/>
    <n v="127.16800000000001"/>
    <n v="288.66000000000003"/>
    <n v="284.74099999999999"/>
    <n v="77.400000000000006"/>
    <n v="-7.6497400000000004"/>
    <n v="12.8118"/>
    <n v="-3.90001"/>
    <n v="4.8168000000000001E-4"/>
    <n v="4.816E-4"/>
    <n v="7.2799999999999994E-5"/>
    <n v="7.2799999999999994E-5"/>
    <n v="0.8125"/>
    <n v="1.6875"/>
    <n v="0.8125"/>
    <n v="1.6875"/>
    <n v="0"/>
    <n v="0"/>
    <n v="0"/>
    <n v="1"/>
    <n v="0"/>
    <n v="0"/>
    <n v="0"/>
    <n v="1"/>
    <n v="10800"/>
    <n v="-1.84599"/>
    <n v="390"/>
    <n v="-3.1660200000000001"/>
    <n v="97.9"/>
    <n v="37.299999999999997"/>
    <n v="100"/>
    <n v="99.7"/>
    <n v="100"/>
    <n v="33.799999999999997"/>
    <n v="128.32300000000001"/>
    <n v="2255.1999999999998"/>
    <n v="79.8"/>
    <n v="0"/>
    <n v="28"/>
  </r>
  <r>
    <x v="27"/>
    <n v="99699.8"/>
    <n v="6226.93"/>
    <n v="15.72"/>
    <n v="11643.3"/>
    <n v="223.31200000000001"/>
    <n v="2.9"/>
    <n v="0"/>
    <n v="3.9531299999999998E-2"/>
    <n v="12.4434"/>
    <n v="14.0573"/>
    <n v="1.59989E-4"/>
    <n v="8981.4599999999991"/>
    <n v="225.43199999999999"/>
    <n v="24.1"/>
    <n v="1.9"/>
    <n v="-0.21563299999999999"/>
    <n v="-1.2890299999999999"/>
    <n v="20.7761"/>
    <n v="2.5712199999999998E-4"/>
    <n v="7040.21"/>
    <n v="238.21"/>
    <n v="100"/>
    <n v="100"/>
    <n v="-1.30199"/>
    <n v="-3.0081799999999999"/>
    <n v="17.981200000000001"/>
    <n v="3.8150499999999997E-4"/>
    <n v="5444.33"/>
    <n v="250.477"/>
    <n v="100"/>
    <n v="100"/>
    <n v="-1.2662599999999999"/>
    <n v="-0.80634300000000003"/>
    <n v="23.591100000000001"/>
    <n v="3.3909499999999998E-4"/>
    <n v="4078.99"/>
    <n v="260.91899999999998"/>
    <n v="94.5"/>
    <n v="69"/>
    <n v="-0.66272699999999996"/>
    <n v="-4.1671300000000002"/>
    <n v="23.614699999999999"/>
    <n v="1.0436400000000001E-5"/>
    <n v="2882.5"/>
    <n v="268.34500000000003"/>
    <n v="97.1"/>
    <n v="100"/>
    <n v="-1.09572"/>
    <n v="-7.3234899999999996"/>
    <n v="19.316199999999998"/>
    <n v="1.3415200000000001E-4"/>
    <n v="1327.18"/>
    <n v="278.36500000000001"/>
    <n v="95.5"/>
    <n v="21.1"/>
    <n v="-1.11738"/>
    <n v="-4.90245"/>
    <n v="19.019100000000002"/>
    <n v="2.8856800000000001E-4"/>
    <n v="629.62300000000005"/>
    <n v="282.93299999999999"/>
    <n v="93.1"/>
    <n v="6.1"/>
    <n v="-0.54764800000000002"/>
    <n v="-3.8887999999999998"/>
    <n v="19.173999999999999"/>
    <n v="4.5515799999999999E-4"/>
    <n v="407.012"/>
    <n v="284.82"/>
    <n v="86.6"/>
    <n v="4.5"/>
    <n v="-0.192887"/>
    <n v="-3.9050199999999999"/>
    <n v="18.526299999999999"/>
    <n v="4.6521300000000002E-4"/>
    <n v="3"/>
    <n v="188.63399999999999"/>
    <n v="286.78800000000001"/>
    <n v="79.599999999999994"/>
    <n v="4.4000000000000004"/>
    <n v="0.17311299999999999"/>
    <n v="-3.83691"/>
    <n v="16.8673"/>
    <n v="4.6363600000000002E-4"/>
    <n v="288.2"/>
    <n v="78.5"/>
    <n v="0"/>
    <n v="0.25011299999999997"/>
    <n v="-2.7389999999999999"/>
    <n v="11.167899999999999"/>
    <n v="3.7389500000000001E-4"/>
    <n v="-25.4206"/>
    <n v="55.5794"/>
    <n v="286.65199999999999"/>
    <n v="0"/>
    <n v="94.510999999999996"/>
    <n v="287.55599999999998"/>
    <n v="284.13"/>
    <n v="79.8"/>
    <n v="-2.9163299999999999"/>
    <n v="11.144399999999999"/>
    <n v="-6.1035199999999998E-6"/>
    <n v="4.8712000000000001E-4"/>
    <n v="4.9359999999999996E-4"/>
    <n v="3.1869999999999999E-4"/>
    <n v="3.2079999999999999E-4"/>
    <n v="6.9375"/>
    <n v="7.8125"/>
    <n v="6.875"/>
    <n v="7.8125"/>
    <n v="0"/>
    <n v="0"/>
    <n v="0"/>
    <n v="1"/>
    <n v="0"/>
    <n v="0"/>
    <n v="0"/>
    <n v="1"/>
    <n v="12600"/>
    <n v="-1.74457"/>
    <n v="324"/>
    <n v="-2.49756"/>
    <n v="100"/>
    <n v="58.4"/>
    <n v="100"/>
    <n v="99.8"/>
    <n v="100"/>
    <n v="66.900000000000006"/>
    <n v="39.012"/>
    <n v="2032.8"/>
    <n v="99.5"/>
    <n v="0"/>
    <n v="29"/>
  </r>
  <r>
    <x v="28"/>
    <n v="99519.1"/>
    <n v="24135.200000000001"/>
    <n v="14.021100000000001"/>
    <n v="11618.6"/>
    <n v="225.36600000000001"/>
    <n v="2.2999999999999998"/>
    <n v="0"/>
    <n v="-8.2107399999999997E-2"/>
    <n v="11.357200000000001"/>
    <n v="11.9259"/>
    <n v="2.0881900000000001E-4"/>
    <n v="8923.1299999999992"/>
    <n v="229.21700000000001"/>
    <n v="3.2"/>
    <n v="0"/>
    <n v="-1.2753899999999999E-3"/>
    <n v="-3.8380000000000001"/>
    <n v="14.3437"/>
    <n v="2.9659100000000002E-4"/>
    <n v="6970.3"/>
    <n v="235.73"/>
    <n v="100"/>
    <n v="87.5"/>
    <n v="0.535362"/>
    <n v="-18.870999999999999"/>
    <n v="16.3871"/>
    <n v="5.1285000000000002E-4"/>
    <n v="5387.38"/>
    <n v="248.54400000000001"/>
    <n v="76.7"/>
    <n v="0"/>
    <n v="0.391934"/>
    <n v="-14.331099999999999"/>
    <n v="17.4588"/>
    <n v="6.8071799999999997E-4"/>
    <n v="4033.67"/>
    <n v="258.13"/>
    <n v="74.2"/>
    <n v="0.5"/>
    <n v="-1.05863"/>
    <n v="-4.3742000000000001"/>
    <n v="12.3773"/>
    <n v="3.5604700000000001E-4"/>
    <n v="2850.63"/>
    <n v="266.37599999999998"/>
    <n v="61"/>
    <n v="0"/>
    <n v="8.0820300000000005E-3"/>
    <n v="-0.242227"/>
    <n v="16.221900000000002"/>
    <n v="3.29115E-4"/>
    <n v="1303.3"/>
    <n v="276.99099999999999"/>
    <n v="81.099999999999994"/>
    <n v="0"/>
    <n v="-7.8617199999999998E-2"/>
    <n v="3.8837799999999998"/>
    <n v="16.9985"/>
    <n v="1.7056600000000001E-4"/>
    <n v="609.88499999999999"/>
    <n v="281.52"/>
    <n v="85.8"/>
    <n v="0"/>
    <n v="0.34812500000000002"/>
    <n v="4.5625999999999998"/>
    <n v="16.346399999999999"/>
    <n v="2.6814200000000002E-4"/>
    <n v="388.65899999999999"/>
    <n v="283.06299999999999"/>
    <n v="83.3"/>
    <n v="0"/>
    <n v="0.40412500000000001"/>
    <n v="3.6480000000000001"/>
    <n v="15.0627"/>
    <n v="2.68736E-4"/>
    <n v="3"/>
    <n v="171.87700000000001"/>
    <n v="284.81400000000002"/>
    <n v="78"/>
    <n v="0"/>
    <n v="0.392125"/>
    <n v="2.5629"/>
    <n v="12.7182"/>
    <n v="2.6013700000000002E-4"/>
    <n v="285.99"/>
    <n v="78.400000000000006"/>
    <n v="0"/>
    <n v="0.25412499999999999"/>
    <n v="1.4022699999999999"/>
    <n v="8.3593700000000002"/>
    <n v="2.4829600000000001E-4"/>
    <n v="-40.3917"/>
    <n v="55.5794"/>
    <n v="284.20499999999998"/>
    <n v="0"/>
    <n v="64.767300000000006"/>
    <n v="285.185"/>
    <n v="281.846"/>
    <n v="80"/>
    <n v="1.3025"/>
    <n v="8.3573900000000005"/>
    <n v="-50"/>
    <n v="7.3440000000000002E-5"/>
    <n v="7.36E-5"/>
    <n v="1.1864E-4"/>
    <n v="3.9060000000000001E-4"/>
    <n v="4.25"/>
    <n v="12.0625"/>
    <n v="1.25"/>
    <n v="9.0625"/>
    <n v="0"/>
    <n v="0"/>
    <n v="0"/>
    <n v="0"/>
    <n v="0"/>
    <n v="0"/>
    <n v="0"/>
    <n v="1"/>
    <n v="0"/>
    <n v="-7.8562900000000005E-2"/>
    <n v="114"/>
    <n v="-12.6563"/>
    <n v="0.7"/>
    <n v="68.3"/>
    <n v="91.7"/>
    <n v="92.7"/>
    <n v="0"/>
    <n v="71.2"/>
    <n v="-3.19177"/>
    <n v="1888.96"/>
    <n v="63.1"/>
    <n v="0"/>
    <n v="30"/>
  </r>
  <r>
    <x v="29"/>
    <n v="99420.4"/>
    <n v="12490"/>
    <n v="8.8025199999999995"/>
    <n v="11593.2"/>
    <n v="225.68100000000001"/>
    <n v="1.9"/>
    <n v="0"/>
    <n v="0.169042"/>
    <n v="14.578099999999999"/>
    <n v="9.3622899999999998"/>
    <n v="1.3511299999999999E-4"/>
    <n v="8896.7000000000007"/>
    <n v="229.40100000000001"/>
    <n v="3.2"/>
    <n v="0"/>
    <n v="-0.16529099999999999"/>
    <n v="3.2588200000000001"/>
    <n v="7.8356199999999996"/>
    <n v="2.41685E-4"/>
    <n v="6949.11"/>
    <n v="234.69900000000001"/>
    <n v="100"/>
    <n v="98.1"/>
    <n v="7.6419899999999999E-2"/>
    <n v="-0.55064999999999997"/>
    <n v="13.996499999999999"/>
    <n v="7.6997999999999997E-5"/>
    <n v="5372.12"/>
    <n v="248.04599999999999"/>
    <n v="81.3"/>
    <n v="21.5"/>
    <n v="0.381438"/>
    <n v="1.05854"/>
    <n v="8.0956299999999999"/>
    <n v="1.10758E-4"/>
    <n v="4018.5"/>
    <n v="258.46499999999997"/>
    <n v="91.5"/>
    <n v="25.1"/>
    <n v="-0.70660400000000001"/>
    <n v="-2.7345600000000001"/>
    <n v="6.6868499999999997"/>
    <n v="3.2578400000000002E-4"/>
    <n v="2832.29"/>
    <n v="266.56200000000001"/>
    <n v="84.9"/>
    <n v="25.4"/>
    <n v="-1.40266"/>
    <n v="-1.90648"/>
    <n v="6.5674900000000003"/>
    <n v="5.7415999999999999E-4"/>
    <n v="1287.81"/>
    <n v="275.70999999999998"/>
    <n v="89.2"/>
    <n v="27.5"/>
    <n v="0.18251500000000001"/>
    <n v="-4.3642899999999996"/>
    <n v="8.9667499999999993"/>
    <n v="5.7186499999999996E-4"/>
    <n v="597.33699999999999"/>
    <n v="279.89299999999997"/>
    <n v="87.3"/>
    <n v="25.9"/>
    <n v="0.69133"/>
    <n v="-5.9565700000000001"/>
    <n v="7.8101399999999996"/>
    <n v="3.7891500000000001E-4"/>
    <n v="377.49599999999998"/>
    <n v="281.13799999999998"/>
    <n v="90.3"/>
    <n v="25.6"/>
    <n v="0.61066500000000001"/>
    <n v="-6.3619199999999996"/>
    <n v="7.234"/>
    <n v="2.6299400000000001E-4"/>
    <n v="3"/>
    <n v="162.321"/>
    <n v="282.613"/>
    <n v="88.5"/>
    <n v="25.3"/>
    <n v="0.28903499999999999"/>
    <n v="-5.26797"/>
    <n v="5.3363199999999997"/>
    <n v="2.35336E-4"/>
    <n v="283.97899999999998"/>
    <n v="86.8"/>
    <n v="0"/>
    <n v="7.1140900000000007E-2"/>
    <n v="-3.4528099999999999"/>
    <n v="3.3113299999999999"/>
    <n v="2.1745E-4"/>
    <n v="-48.3643"/>
    <n v="55.5794"/>
    <n v="282.41000000000003"/>
    <n v="0"/>
    <n v="26.652699999999999"/>
    <n v="283.2"/>
    <n v="281.23399999999998"/>
    <n v="87.6"/>
    <n v="-3.5286300000000002"/>
    <n v="3.2410299999999999"/>
    <n v="-13.3"/>
    <n v="6.3199999999999996E-6"/>
    <n v="2.7599999999999999E-4"/>
    <n v="7.5679999999999994E-5"/>
    <n v="2.2928E-4"/>
    <n v="4.9375"/>
    <n v="12.8125"/>
    <n v="1.625"/>
    <n v="9.4375"/>
    <n v="0"/>
    <n v="0"/>
    <n v="0"/>
    <n v="1"/>
    <n v="0"/>
    <n v="0"/>
    <n v="0"/>
    <n v="1"/>
    <n v="0"/>
    <n v="1.3"/>
    <n v="6"/>
    <n v="-7.4999500000000001"/>
    <n v="79.900000000000006"/>
    <n v="34.799999999999997"/>
    <n v="99.5"/>
    <n v="92.5"/>
    <n v="0"/>
    <n v="63.9"/>
    <n v="39.383099999999999"/>
    <n v="1667.04"/>
    <n v="92.4"/>
    <n v="0"/>
    <n v="31"/>
  </r>
  <r>
    <x v="30"/>
    <n v="99257.3"/>
    <n v="24135.1"/>
    <n v="4.6048200000000001"/>
    <n v="11586.5"/>
    <n v="225.75800000000001"/>
    <n v="1.7"/>
    <n v="0"/>
    <n v="8.5202200000000006E-2"/>
    <n v="18.456099999999999"/>
    <n v="6.65395"/>
    <n v="1.4830099999999999E-4"/>
    <n v="8897.7000000000007"/>
    <n v="227.76300000000001"/>
    <n v="5.8"/>
    <n v="0"/>
    <n v="-0.26318000000000003"/>
    <n v="12.6708"/>
    <n v="1.9492400000000001"/>
    <n v="2.5850899999999997E-4"/>
    <n v="6959.48"/>
    <n v="235.625"/>
    <n v="88"/>
    <n v="10.6"/>
    <n v="0.27216400000000002"/>
    <n v="19.430599999999998"/>
    <n v="-2.8993500000000001"/>
    <n v="4.3450100000000001E-4"/>
    <n v="5375.34"/>
    <n v="249.64"/>
    <n v="92.4"/>
    <n v="15.9"/>
    <n v="-1.5908200000000001E-2"/>
    <n v="15.222099999999999"/>
    <n v="-1.9812000000000001"/>
    <n v="1.6093300000000001E-4"/>
    <n v="4013.88"/>
    <n v="260.738"/>
    <n v="23.3"/>
    <n v="0"/>
    <n v="7.8515600000000005E-2"/>
    <n v="7.5722100000000001"/>
    <n v="3.8342399999999999"/>
    <n v="3.25493E-4"/>
    <n v="2822.58"/>
    <n v="267.19499999999999"/>
    <n v="44.8"/>
    <n v="0"/>
    <n v="0.217082"/>
    <n v="8.7837099999999992"/>
    <n v="3.4934599999999998"/>
    <n v="1.5775399999999999E-4"/>
    <n v="1275.7"/>
    <n v="275.75599999999997"/>
    <n v="82.5"/>
    <n v="0.1"/>
    <n v="0.68722300000000003"/>
    <n v="4.82803"/>
    <n v="-0.67100599999999999"/>
    <n v="2.6778099999999998E-4"/>
    <n v="584.66300000000001"/>
    <n v="280.45"/>
    <n v="93"/>
    <n v="2.9"/>
    <n v="0.41334300000000002"/>
    <n v="-1.88687"/>
    <n v="-2.3605200000000002"/>
    <n v="4.2600899999999998E-4"/>
    <n v="364.41800000000001"/>
    <n v="281.64"/>
    <n v="95.8"/>
    <n v="13"/>
    <n v="0.117062"/>
    <n v="-3.88917"/>
    <n v="-3.09517"/>
    <n v="3.8215299999999998E-4"/>
    <n v="3"/>
    <n v="148.88399999999999"/>
    <n v="283.00200000000001"/>
    <n v="92.7"/>
    <n v="4.5999999999999996"/>
    <n v="-8.1458500000000003E-2"/>
    <n v="-2.3848699999999998"/>
    <n v="-3.27081"/>
    <n v="3.0815600000000002E-4"/>
    <n v="284.44600000000003"/>
    <n v="90.8"/>
    <n v="0"/>
    <n v="-5.9144799999999997E-2"/>
    <n v="-0.89568800000000004"/>
    <n v="-2.2337500000000001"/>
    <n v="2.4175299999999999E-4"/>
    <n v="-62.115400000000001"/>
    <n v="55.5794"/>
    <n v="283.17399999999998"/>
    <n v="0"/>
    <n v="15.9536"/>
    <n v="283.54300000000001"/>
    <n v="282.29000000000002"/>
    <n v="92"/>
    <n v="-0.71331800000000001"/>
    <n v="-2.1635800000000001"/>
    <n v="-16.2"/>
    <n v="7.0400000000000004E-6"/>
    <n v="7.1999999999999997E-6"/>
    <n v="4.9839999999999997E-5"/>
    <n v="3.3260000000000001E-4"/>
    <n v="3.5625"/>
    <n v="16.375"/>
    <n v="0.5625"/>
    <n v="9.9375"/>
    <n v="0"/>
    <n v="0"/>
    <n v="0"/>
    <n v="1"/>
    <n v="0"/>
    <n v="0"/>
    <n v="0"/>
    <n v="1"/>
    <n v="0"/>
    <n v="1.6"/>
    <n v="18"/>
    <n v="-4.8962399999999997"/>
    <n v="15.1"/>
    <n v="52.4"/>
    <n v="20.2"/>
    <n v="44.5"/>
    <n v="0"/>
    <n v="42.7"/>
    <n v="67.640100000000004"/>
    <n v="1856"/>
    <n v="55.9"/>
    <n v="0"/>
    <n v="32"/>
  </r>
  <r>
    <x v="31"/>
    <n v="99418.7"/>
    <n v="24134.7"/>
    <n v="4.6025900000000002"/>
    <n v="11584.3"/>
    <n v="224.69800000000001"/>
    <n v="2.1"/>
    <n v="0"/>
    <n v="-0.112141"/>
    <n v="18.738099999999999"/>
    <n v="5.8972499999999997"/>
    <n v="1.6163500000000001E-4"/>
    <n v="8905.9"/>
    <n v="225.54300000000001"/>
    <n v="24.5"/>
    <n v="0"/>
    <n v="0.13935500000000001"/>
    <n v="18.538900000000002"/>
    <n v="1.22705"/>
    <n v="2.38538E-4"/>
    <n v="6976.41"/>
    <n v="236.81399999999999"/>
    <n v="68.900000000000006"/>
    <n v="2.2000000000000002"/>
    <n v="-0.95567999999999997"/>
    <n v="19.546600000000002"/>
    <n v="8.2620799999999992"/>
    <n v="2.4645E-4"/>
    <n v="5387.12"/>
    <n v="249.304"/>
    <n v="100"/>
    <n v="100"/>
    <n v="-0.79059599999999997"/>
    <n v="16.045200000000001"/>
    <n v="0.31818200000000002"/>
    <n v="2.1679499999999999E-4"/>
    <n v="4026.5"/>
    <n v="259.89600000000002"/>
    <n v="89.1"/>
    <n v="6.5"/>
    <n v="-0.33671299999999998"/>
    <n v="11.877800000000001"/>
    <n v="0.64794399999999996"/>
    <n v="3.6769199999999998E-4"/>
    <n v="2836.37"/>
    <n v="267.13799999999998"/>
    <n v="99.6"/>
    <n v="92.7"/>
    <n v="-0.59515799999999996"/>
    <n v="7.7175099999999999"/>
    <n v="3.68926"/>
    <n v="2.9180800000000001E-4"/>
    <n v="1289.27"/>
    <n v="275.75099999999998"/>
    <n v="96.9"/>
    <n v="75.099999999999994"/>
    <n v="0.61843099999999995"/>
    <n v="4.6500399999999997"/>
    <n v="3.6425800000000002"/>
    <n v="2.6315099999999999E-4"/>
    <n v="598.327"/>
    <n v="280.51499999999999"/>
    <n v="89.4"/>
    <n v="5"/>
    <n v="0.44336199999999998"/>
    <n v="5.0019400000000003"/>
    <n v="3.62703"/>
    <n v="2.44078E-4"/>
    <n v="377.99799999999999"/>
    <n v="281.87200000000001"/>
    <n v="87.9"/>
    <n v="5"/>
    <n v="0.308504"/>
    <n v="4.4324199999999996"/>
    <n v="3.5414300000000001"/>
    <n v="2.7058399999999998E-4"/>
    <n v="3"/>
    <n v="162.303"/>
    <n v="283.07900000000001"/>
    <n v="87.6"/>
    <n v="5"/>
    <n v="0.19075600000000001"/>
    <n v="3.2557800000000001"/>
    <n v="3.1979799999999998"/>
    <n v="2.20776E-4"/>
    <n v="284.09500000000003"/>
    <n v="89.1"/>
    <n v="0"/>
    <n v="0.10725700000000001"/>
    <n v="1.8005100000000001"/>
    <n v="2.0892599999999999"/>
    <n v="1.7448600000000001E-4"/>
    <n v="-48.528199999999998"/>
    <n v="55.5794"/>
    <n v="282.637"/>
    <n v="0"/>
    <n v="9.7009899999999991"/>
    <n v="283.22500000000002"/>
    <n v="281.76499999999999"/>
    <n v="90.6"/>
    <n v="1.77918"/>
    <n v="2.10006"/>
    <n v="-50"/>
    <n v="3.76E-6"/>
    <n v="3.9999999999999998E-6"/>
    <n v="2.7480000000000001E-5"/>
    <n v="1.6944E-4"/>
    <n v="3.6875"/>
    <n v="16.4375"/>
    <n v="0.625"/>
    <n v="10"/>
    <n v="0"/>
    <n v="0"/>
    <n v="0"/>
    <n v="0"/>
    <n v="0"/>
    <n v="0"/>
    <n v="0"/>
    <n v="1"/>
    <n v="0"/>
    <n v="1.9755400000000001"/>
    <n v="3"/>
    <n v="-15.3453"/>
    <n v="100"/>
    <n v="47.2"/>
    <n v="100"/>
    <n v="58.6"/>
    <n v="4.7"/>
    <n v="43"/>
    <n v="58.351399999999998"/>
    <n v="1732.16"/>
    <n v="98"/>
    <n v="0"/>
    <n v="33"/>
  </r>
  <r>
    <x v="32"/>
    <n v="99598.2"/>
    <n v="16489.8"/>
    <n v="5.0035800000000004"/>
    <n v="11592.9"/>
    <n v="224.62"/>
    <n v="2.2000000000000002"/>
    <n v="0"/>
    <n v="7.0490200000000003E-2"/>
    <n v="17.068000000000001"/>
    <n v="3.7082999999999999"/>
    <n v="1.3820999999999999E-4"/>
    <n v="8923.17"/>
    <n v="223.953"/>
    <n v="34.9"/>
    <n v="0"/>
    <n v="6.3677700000000004E-2"/>
    <n v="17.6448"/>
    <n v="5.1846199999999998"/>
    <n v="1.78414E-4"/>
    <n v="6993.76"/>
    <n v="236.84100000000001"/>
    <n v="80.099999999999994"/>
    <n v="7.1"/>
    <n v="0.41092200000000001"/>
    <n v="18.400400000000001"/>
    <n v="4.0423799999999996"/>
    <n v="4.2308300000000003E-5"/>
    <n v="5404.73"/>
    <n v="249.566"/>
    <n v="86.6"/>
    <n v="4.5"/>
    <n v="0.22736899999999999"/>
    <n v="12.7811"/>
    <n v="1.34413"/>
    <n v="1.9136500000000001E-4"/>
    <n v="4043.98"/>
    <n v="260.08499999999998"/>
    <n v="83.9"/>
    <n v="13.2"/>
    <n v="5.44199E-2"/>
    <n v="10.9321"/>
    <n v="1.3717699999999999"/>
    <n v="1.22583E-4"/>
    <n v="2851.03"/>
    <n v="267.512"/>
    <n v="84.9"/>
    <n v="5"/>
    <n v="-9.4355499999999991E-3"/>
    <n v="7.7422300000000002"/>
    <n v="0.74758500000000006"/>
    <n v="3.8765799999999998E-4"/>
    <n v="1305.5"/>
    <n v="275.83999999999997"/>
    <n v="96"/>
    <n v="15.8"/>
    <n v="-0.232294"/>
    <n v="5.2765599999999999"/>
    <n v="-7.5839799999999999E-2"/>
    <n v="2.4724399999999998E-4"/>
    <n v="614.71100000000001"/>
    <n v="280.56299999999999"/>
    <n v="91.2"/>
    <n v="0.4"/>
    <n v="0.161965"/>
    <n v="5.2674399999999997"/>
    <n v="1.6574"/>
    <n v="2.6675599999999999E-4"/>
    <n v="394.26100000000002"/>
    <n v="282.08"/>
    <n v="89.1"/>
    <n v="0"/>
    <n v="0.20751900000000001"/>
    <n v="4.8853200000000001"/>
    <n v="2.0184700000000002"/>
    <n v="2.6979199999999998E-4"/>
    <n v="3"/>
    <n v="178.215"/>
    <n v="283.98700000000002"/>
    <n v="81.7"/>
    <n v="0"/>
    <n v="0.150809"/>
    <n v="4.3605600000000004"/>
    <n v="1.8468500000000001"/>
    <n v="2.77791E-4"/>
    <n v="285.74599999999998"/>
    <n v="78.2"/>
    <n v="0"/>
    <n v="9.3118199999999998E-2"/>
    <n v="3.3668499999999999"/>
    <n v="1.39161"/>
    <n v="2.3712399999999999E-4"/>
    <n v="-33.695300000000003"/>
    <n v="55.5794"/>
    <n v="286.947"/>
    <n v="0"/>
    <n v="94.506299999999996"/>
    <n v="285.46699999999998"/>
    <n v="281.798"/>
    <n v="78.3"/>
    <n v="3.2806000000000002"/>
    <n v="1.3831599999999999"/>
    <n v="-6.1035199999999998E-6"/>
    <n v="7.4320000000000007E-5"/>
    <n v="7.4400000000000006E-5"/>
    <n v="1.2999999999999999E-5"/>
    <n v="1.36E-5"/>
    <n v="0.125"/>
    <n v="16.5625"/>
    <n v="0.125"/>
    <n v="10.1875"/>
    <n v="0"/>
    <n v="0"/>
    <n v="0"/>
    <n v="1"/>
    <n v="0"/>
    <n v="0"/>
    <n v="0"/>
    <n v="1"/>
    <n v="4532"/>
    <n v="1.29314"/>
    <n v="37"/>
    <n v="-1.33887"/>
    <n v="73.3"/>
    <n v="82.3"/>
    <n v="90.5"/>
    <n v="99.5"/>
    <n v="0.1"/>
    <n v="68.900000000000006"/>
    <n v="29.338699999999999"/>
    <n v="1754.24"/>
    <n v="97.1"/>
    <n v="0"/>
    <n v="34"/>
  </r>
  <r>
    <x v="33"/>
    <n v="99574.6"/>
    <n v="24135.1"/>
    <n v="4.8067500000000001"/>
    <n v="11583.9"/>
    <n v="225.36799999999999"/>
    <n v="1.6"/>
    <n v="0"/>
    <n v="-9.0304700000000002E-2"/>
    <n v="16.868500000000001"/>
    <n v="6.3598100000000004"/>
    <n v="1.4062300000000001E-4"/>
    <n v="8920.6"/>
    <n v="223.16300000000001"/>
    <n v="40"/>
    <n v="0"/>
    <n v="9.6209000000000003E-2"/>
    <n v="14.785299999999999"/>
    <n v="5.8996700000000004"/>
    <n v="1.9616600000000001E-4"/>
    <n v="6994.95"/>
    <n v="236.62799999999999"/>
    <n v="78.5"/>
    <n v="3"/>
    <n v="0.39550800000000003"/>
    <n v="14.3421"/>
    <n v="4.7222"/>
    <n v="9.54426E-5"/>
    <n v="5405.77"/>
    <n v="249.61799999999999"/>
    <n v="96.9"/>
    <n v="17.2"/>
    <n v="-0.19739300000000001"/>
    <n v="9.9694800000000008"/>
    <n v="1.3522099999999999"/>
    <n v="1.03372E-4"/>
    <n v="4043.8"/>
    <n v="260.017"/>
    <n v="77"/>
    <n v="1.4"/>
    <n v="-0.12106600000000001"/>
    <n v="8.6082800000000006"/>
    <n v="0.30939899999999998"/>
    <n v="1.7690699999999999E-4"/>
    <n v="2851.47"/>
    <n v="267.30399999999997"/>
    <n v="84.8"/>
    <n v="4.7"/>
    <n v="-0.459623"/>
    <n v="10.8751"/>
    <n v="1.24143"/>
    <n v="3.17013E-4"/>
    <n v="1304.7"/>
    <n v="276.678"/>
    <n v="90.9"/>
    <n v="3.1"/>
    <n v="0.47344700000000001"/>
    <n v="6.8601200000000002"/>
    <n v="0.31449700000000003"/>
    <n v="3.3038400000000003E-4"/>
    <n v="612.79899999999998"/>
    <n v="280.62"/>
    <n v="90.5"/>
    <n v="3"/>
    <n v="0.362566"/>
    <n v="4.9525499999999996"/>
    <n v="1.26267"/>
    <n v="1.7700100000000001E-4"/>
    <n v="392.36399999999998"/>
    <n v="282.02"/>
    <n v="90.9"/>
    <n v="0"/>
    <n v="0.35414600000000002"/>
    <n v="4.8453099999999996"/>
    <n v="1.5965800000000001"/>
    <n v="1.3409500000000001E-4"/>
    <n v="3"/>
    <n v="176.28200000000001"/>
    <n v="284.03699999999998"/>
    <n v="82.3"/>
    <n v="0"/>
    <n v="0.225382"/>
    <n v="4.8007600000000004"/>
    <n v="1.6150100000000001"/>
    <n v="1.10192E-4"/>
    <n v="285.87599999999998"/>
    <n v="78.400000000000006"/>
    <n v="0"/>
    <n v="9.6381800000000004E-2"/>
    <n v="3.7761200000000001"/>
    <n v="1.2438199999999999"/>
    <n v="1.05135E-4"/>
    <n v="-35.702300000000001"/>
    <n v="55.5794"/>
    <n v="286.49700000000001"/>
    <n v="0"/>
    <n v="85.415000000000006"/>
    <n v="285.447"/>
    <n v="281.90600000000001"/>
    <n v="79"/>
    <n v="3.7827000000000002"/>
    <n v="1.24292"/>
    <n v="-50"/>
    <n v="7.1999999999999999E-7"/>
    <n v="7.9999999999999996E-7"/>
    <n v="1.7119999999999999E-5"/>
    <n v="1.7439999999999999E-5"/>
    <n v="0.375"/>
    <n v="16.8125"/>
    <n v="0.375"/>
    <n v="10.375"/>
    <n v="0"/>
    <n v="0"/>
    <n v="0"/>
    <n v="0"/>
    <n v="0"/>
    <n v="0"/>
    <n v="0"/>
    <n v="1"/>
    <n v="15332"/>
    <n v="1.2130700000000001"/>
    <n v="28"/>
    <n v="-1.81158"/>
    <n v="72.8"/>
    <n v="79.400000000000006"/>
    <n v="53.2"/>
    <n v="79.2"/>
    <n v="0.3"/>
    <n v="38"/>
    <n v="49.930199999999999"/>
    <n v="1746.24"/>
    <n v="97.2"/>
    <n v="0"/>
    <n v="35"/>
  </r>
  <r>
    <x v="34"/>
    <n v="99661.8"/>
    <n v="21367.200000000001"/>
    <n v="7.6149399999999998"/>
    <n v="11584.4"/>
    <n v="224.44300000000001"/>
    <n v="1.9"/>
    <n v="0"/>
    <n v="-7.6214799999999999E-2"/>
    <n v="18.7439"/>
    <n v="5.6305100000000001"/>
    <n v="1.7209199999999999E-4"/>
    <n v="8924.44"/>
    <n v="222.18299999999999"/>
    <n v="54.9"/>
    <n v="1.1000000000000001"/>
    <n v="1.43301E-2"/>
    <n v="12.0359"/>
    <n v="1.18455"/>
    <n v="1.8364299999999999E-4"/>
    <n v="7002"/>
    <n v="236.76"/>
    <n v="60.7"/>
    <n v="0.2"/>
    <n v="-3.07598E-2"/>
    <n v="10.361499999999999"/>
    <n v="3.16343"/>
    <n v="1.1909E-4"/>
    <n v="5411.61"/>
    <n v="249.75700000000001"/>
    <n v="90.1"/>
    <n v="4.7"/>
    <n v="-0.17169100000000001"/>
    <n v="6.3694800000000003"/>
    <n v="0.23211699999999999"/>
    <n v="1.03726E-4"/>
    <n v="4050.96"/>
    <n v="259.90199999999999"/>
    <n v="65.3"/>
    <n v="0.9"/>
    <n v="-2.4732400000000002E-2"/>
    <n v="6.3931800000000001"/>
    <n v="-1.4565600000000001"/>
    <n v="1.5645500000000001E-4"/>
    <n v="2860.02"/>
    <n v="267.08300000000003"/>
    <n v="77.8"/>
    <n v="8.8000000000000007"/>
    <n v="0.28121099999999999"/>
    <n v="7.1269400000000003"/>
    <n v="-0.41295399999999999"/>
    <n v="1.5822199999999999E-4"/>
    <n v="1313.18"/>
    <n v="276.214"/>
    <n v="93.8"/>
    <n v="0.6"/>
    <n v="-0.81667199999999995"/>
    <n v="7.5608599999999999"/>
    <n v="-0.68269999999999997"/>
    <n v="2.4610000000000002E-4"/>
    <n v="621.55999999999995"/>
    <n v="280.94299999999998"/>
    <n v="89.5"/>
    <n v="0"/>
    <n v="-0.65099099999999999"/>
    <n v="7.8310700000000004"/>
    <n v="0.91373300000000002"/>
    <n v="2.8991200000000003E-4"/>
    <n v="400.65300000000002"/>
    <n v="282.86599999999999"/>
    <n v="83.5"/>
    <n v="0.6"/>
    <n v="-0.44155899999999998"/>
    <n v="8.0660500000000006"/>
    <n v="1.50244"/>
    <n v="3.1225300000000002E-4"/>
    <n v="3"/>
    <n v="183.958"/>
    <n v="284.79399999999998"/>
    <n v="77.2"/>
    <n v="0"/>
    <n v="-7.6293899999999998E-2"/>
    <n v="7.7169600000000003"/>
    <n v="2.1013199999999999"/>
    <n v="2.78576E-4"/>
    <n v="286.12700000000001"/>
    <n v="77.3"/>
    <n v="0"/>
    <n v="8.7706099999999995E-2"/>
    <n v="4.9889599999999996"/>
    <n v="1.5733999999999999"/>
    <n v="2.26524E-4"/>
    <n v="-28.401499999999999"/>
    <n v="55.5794"/>
    <n v="284.608"/>
    <n v="0"/>
    <n v="48.806399999999996"/>
    <n v="285.42200000000003"/>
    <n v="281.892"/>
    <n v="79"/>
    <n v="4.9843799999999998"/>
    <n v="1.6455599999999999"/>
    <n v="-6.1035199999999998E-6"/>
    <n v="9.5039999999999998E-5"/>
    <n v="9.5199999999999997E-5"/>
    <n v="6.0080000000000001E-5"/>
    <n v="6.0000000000000002E-5"/>
    <n v="0.625"/>
    <n v="17.4375"/>
    <n v="0.625"/>
    <n v="11"/>
    <n v="0"/>
    <n v="0"/>
    <n v="0"/>
    <n v="1"/>
    <n v="0"/>
    <n v="0"/>
    <n v="0"/>
    <n v="1"/>
    <n v="10800"/>
    <n v="1.10073"/>
    <n v="42"/>
    <n v="-2.9547699999999999"/>
    <n v="14.9"/>
    <n v="47.5"/>
    <n v="5.4"/>
    <n v="20.9"/>
    <n v="33.5"/>
    <n v="1.9"/>
    <n v="19.272500000000001"/>
    <n v="1830.4"/>
    <n v="84.9"/>
    <n v="0"/>
    <n v="36"/>
  </r>
  <r>
    <x v="35"/>
    <n v="99816"/>
    <n v="20309.099999999999"/>
    <n v="8.1055899999999994"/>
    <n v="11582.8"/>
    <n v="224.54900000000001"/>
    <n v="1.6"/>
    <n v="0"/>
    <n v="3.7482399999999999E-2"/>
    <n v="19.5305"/>
    <n v="3.78681"/>
    <n v="1.51395E-4"/>
    <n v="8922.67"/>
    <n v="222.107"/>
    <n v="54.3"/>
    <n v="1"/>
    <n v="8.3834000000000006E-2"/>
    <n v="9.1672399999999996"/>
    <n v="0.54055799999999998"/>
    <n v="1.4236899999999999E-4"/>
    <n v="7004.36"/>
    <n v="235.99700000000001"/>
    <n v="100"/>
    <n v="96.7"/>
    <n v="-0.27330700000000002"/>
    <n v="5.5150100000000002"/>
    <n v="-0.27565899999999999"/>
    <n v="1.06111E-4"/>
    <n v="5417.88"/>
    <n v="249.45699999999999"/>
    <n v="89.2"/>
    <n v="11"/>
    <n v="-5.0851599999999997E-2"/>
    <n v="5.4561200000000003"/>
    <n v="-0.51843899999999998"/>
    <n v="2.0369E-4"/>
    <n v="4059.27"/>
    <n v="259.31099999999998"/>
    <n v="55.9"/>
    <n v="0"/>
    <n v="-2.4212899999999999E-2"/>
    <n v="2.9521999999999999"/>
    <n v="-0.93265100000000001"/>
    <n v="2.0145699999999999E-4"/>
    <n v="2870.4"/>
    <n v="266.78199999999998"/>
    <n v="69.599999999999994"/>
    <n v="12.6"/>
    <n v="1.5900399999999999E-2"/>
    <n v="5.8918499999999998"/>
    <n v="-0.68380099999999999"/>
    <n v="1.4384599999999999E-4"/>
    <n v="1325.27"/>
    <n v="275.97399999999999"/>
    <n v="91.9"/>
    <n v="7.9"/>
    <n v="-0.37856400000000001"/>
    <n v="5.5783800000000001"/>
    <n v="-2.2327499999999998"/>
    <n v="1.10072E-4"/>
    <n v="633.83600000000001"/>
    <n v="281.154"/>
    <n v="84.5"/>
    <n v="0"/>
    <n v="-0.29282900000000001"/>
    <n v="7.2817800000000004"/>
    <n v="-1.5479700000000001"/>
    <n v="2.3886099999999999E-4"/>
    <n v="412.80500000000001"/>
    <n v="282.98599999999999"/>
    <n v="79.2"/>
    <n v="0"/>
    <n v="-0.229828"/>
    <n v="7.9676999999999998"/>
    <n v="-1.19983"/>
    <n v="3.2997000000000001E-4"/>
    <n v="3"/>
    <n v="196.18100000000001"/>
    <n v="284.37799999999999"/>
    <n v="77.8"/>
    <n v="0"/>
    <n v="-6.8828100000000003E-2"/>
    <n v="8.3602100000000004"/>
    <n v="-0.68937999999999999"/>
    <n v="3.6710300000000003E-4"/>
    <n v="284.577"/>
    <n v="85.1"/>
    <n v="0"/>
    <n v="5.0171899999999998E-2"/>
    <n v="4.54291"/>
    <n v="0.21231"/>
    <n v="2.86419E-4"/>
    <n v="-15.342599999999999"/>
    <n v="55.5794"/>
    <n v="282.76799999999997"/>
    <n v="0"/>
    <n v="19.349799999999998"/>
    <n v="283.87799999999999"/>
    <n v="281.74799999999999"/>
    <n v="87"/>
    <n v="4.6218500000000002"/>
    <n v="0.28645799999999999"/>
    <n v="-6.1035199999999998E-6"/>
    <n v="1.1992E-4"/>
    <n v="1.2E-4"/>
    <n v="5.5840000000000001E-5"/>
    <n v="5.5840000000000001E-5"/>
    <n v="1.1875"/>
    <n v="18"/>
    <n v="1.1875"/>
    <n v="11.5625"/>
    <n v="0"/>
    <n v="0"/>
    <n v="0"/>
    <n v="1"/>
    <n v="0"/>
    <n v="0"/>
    <n v="0"/>
    <n v="1"/>
    <n v="12713"/>
    <n v="1.9853400000000001"/>
    <n v="20"/>
    <n v="-11.7172"/>
    <n v="16.100000000000001"/>
    <n v="34.4"/>
    <n v="100"/>
    <n v="34.6"/>
    <n v="98.3"/>
    <n v="37"/>
    <n v="11.8779"/>
    <n v="1813.44"/>
    <n v="84.3"/>
    <n v="0"/>
    <n v="37"/>
  </r>
  <r>
    <x v="36"/>
    <n v="99936.2"/>
    <n v="24135.1"/>
    <n v="12.4001"/>
    <n v="11580.3"/>
    <n v="224.941"/>
    <n v="2.1"/>
    <n v="0"/>
    <n v="0.179344"/>
    <n v="17.259699999999999"/>
    <n v="7.9905299999999997"/>
    <n v="1.60447E-4"/>
    <n v="8917.7199999999993"/>
    <n v="222.60400000000001"/>
    <n v="44.3"/>
    <n v="0.9"/>
    <n v="5.4138699999999998E-2"/>
    <n v="8.7502700000000004"/>
    <n v="-0.11977500000000001"/>
    <n v="1.05195E-4"/>
    <n v="7001.13"/>
    <n v="235.51"/>
    <n v="100"/>
    <n v="99.4"/>
    <n v="-0.25892199999999999"/>
    <n v="5.0181899999999997"/>
    <n v="1.76417"/>
    <n v="6.1938400000000003E-5"/>
    <n v="5417.28"/>
    <n v="249.285"/>
    <n v="80.7"/>
    <n v="1.5"/>
    <n v="-5.05957E-2"/>
    <n v="6.1252000000000004"/>
    <n v="-0.63653300000000002"/>
    <n v="1.26298E-4"/>
    <n v="4060.89"/>
    <n v="258.89600000000002"/>
    <n v="63.5"/>
    <n v="0.8"/>
    <n v="-1.8085899999999999E-3"/>
    <n v="3.3750100000000001"/>
    <n v="-3.69141E-3"/>
    <n v="1.9130699999999999E-4"/>
    <n v="2873.26"/>
    <n v="266.71199999999999"/>
    <n v="69.900000000000006"/>
    <n v="0.9"/>
    <n v="0.30595499999999998"/>
    <n v="3.7956500000000002"/>
    <n v="-1.22393"/>
    <n v="1.5505900000000001E-4"/>
    <n v="1330.35"/>
    <n v="275.36"/>
    <n v="99.7"/>
    <n v="81.8"/>
    <n v="-0.182842"/>
    <n v="9.7461500000000001"/>
    <n v="-3.1982499999999998"/>
    <n v="2.2691599999999999E-4"/>
    <n v="641.30200000000002"/>
    <n v="279.71800000000002"/>
    <n v="93"/>
    <n v="4.5"/>
    <n v="0.172456"/>
    <n v="14.4557"/>
    <n v="-1.33514"/>
    <n v="1.2559800000000001E-4"/>
    <n v="421.50900000000001"/>
    <n v="281.399"/>
    <n v="87.6"/>
    <n v="0.9"/>
    <n v="0.23385500000000001"/>
    <n v="14.624499999999999"/>
    <n v="-2.9907199999999998E-2"/>
    <n v="9.57487E-5"/>
    <n v="3"/>
    <n v="205.98400000000001"/>
    <n v="283.26499999999999"/>
    <n v="80.7"/>
    <n v="0.1"/>
    <n v="0.18085499999999999"/>
    <n v="12.825699999999999"/>
    <n v="0.34371800000000002"/>
    <n v="1.39963E-4"/>
    <n v="284.67399999999998"/>
    <n v="79.3"/>
    <n v="0"/>
    <n v="0.111855"/>
    <n v="8.0469000000000008"/>
    <n v="0.41696299999999997"/>
    <n v="1.5357500000000001E-4"/>
    <n v="-5.3022499999999999"/>
    <n v="55.5794"/>
    <n v="283.04199999999997"/>
    <n v="0"/>
    <n v="55.454900000000002"/>
    <n v="284.08300000000003"/>
    <n v="281.02199999999999"/>
    <n v="81.2"/>
    <n v="8.0835399999999993"/>
    <n v="0.49295899999999998"/>
    <n v="-49"/>
    <n v="3.6799999999999999E-6"/>
    <n v="3.1999999999999999E-6"/>
    <n v="2.864E-5"/>
    <n v="2.8799999999999999E-5"/>
    <n v="0.3125"/>
    <n v="18.3125"/>
    <n v="0.3125"/>
    <n v="11.875"/>
    <n v="0"/>
    <n v="0"/>
    <n v="0"/>
    <n v="0"/>
    <n v="0"/>
    <n v="0"/>
    <n v="0"/>
    <n v="1"/>
    <n v="0"/>
    <n v="2.4784700000000002"/>
    <n v="7"/>
    <n v="-3.3315399999999999"/>
    <n v="83.6"/>
    <n v="66.5"/>
    <n v="100"/>
    <n v="100"/>
    <n v="50.4"/>
    <n v="100"/>
    <n v="87.476699999999994"/>
    <n v="1689.28"/>
    <n v="99.4"/>
    <n v="0"/>
    <n v="38"/>
  </r>
  <r>
    <x v="37"/>
    <n v="99983.6"/>
    <n v="24134.9"/>
    <n v="10.904999999999999"/>
    <n v="11572.8"/>
    <n v="224.75800000000001"/>
    <n v="1.7"/>
    <n v="0"/>
    <n v="0.10796600000000001"/>
    <n v="17.341899999999999"/>
    <n v="0.95532799999999995"/>
    <n v="1.6018200000000001E-4"/>
    <n v="8915.11"/>
    <n v="223.26"/>
    <n v="38"/>
    <n v="0"/>
    <n v="6.1443400000000002E-2"/>
    <n v="7.6985400000000004"/>
    <n v="-2.6055199999999998"/>
    <n v="2.2039E-4"/>
    <n v="7000.11"/>
    <n v="235.005"/>
    <n v="99.4"/>
    <n v="85.4"/>
    <n v="-0.25196099999999999"/>
    <n v="5.4797700000000003"/>
    <n v="0.76924400000000004"/>
    <n v="3.22842E-4"/>
    <n v="5421.28"/>
    <n v="248.535"/>
    <n v="70.2"/>
    <n v="0.1"/>
    <n v="3.9113299999999997E-2"/>
    <n v="4.2723000000000004"/>
    <n v="-2.5410400000000002"/>
    <n v="2.3202800000000001E-4"/>
    <n v="4066.83"/>
    <n v="258.62599999999998"/>
    <n v="77.7"/>
    <n v="0.9"/>
    <n v="3.9121099999999999E-2"/>
    <n v="3.3144900000000002"/>
    <n v="-2.8615900000000001"/>
    <n v="2.6000200000000001E-4"/>
    <n v="2879.87"/>
    <n v="266.71499999999997"/>
    <n v="82.7"/>
    <n v="5"/>
    <n v="-0.10516200000000001"/>
    <n v="3.0590999999999999"/>
    <n v="-2.65639"/>
    <n v="3.2929500000000001E-4"/>
    <n v="1335.22"/>
    <n v="275.73599999999999"/>
    <n v="97"/>
    <n v="41.9"/>
    <n v="0.18463499999999999"/>
    <n v="5.5190000000000001"/>
    <n v="-2.43737"/>
    <n v="5.2842099999999995E-4"/>
    <n v="644.98"/>
    <n v="279.72399999999999"/>
    <n v="96.7"/>
    <n v="24.8"/>
    <n v="-0.28242899999999999"/>
    <n v="11.0054"/>
    <n v="-3.44597"/>
    <n v="6.9939600000000002E-4"/>
    <n v="425.25099999999998"/>
    <n v="281.245"/>
    <n v="88.8"/>
    <n v="4.0999999999999996"/>
    <n v="-0.101827"/>
    <n v="12.9856"/>
    <n v="-1.6274"/>
    <n v="5.3768299999999995E-4"/>
    <n v="3"/>
    <n v="209.87100000000001"/>
    <n v="283.14499999999998"/>
    <n v="80.099999999999994"/>
    <n v="4.0999999999999996"/>
    <n v="5.5052200000000003E-2"/>
    <n v="11.746499999999999"/>
    <n v="-0.64916300000000005"/>
    <n v="3.8435200000000002E-4"/>
    <n v="284.67500000000001"/>
    <n v="77.2"/>
    <n v="0"/>
    <n v="9.7361799999999998E-2"/>
    <n v="7.4518700000000004"/>
    <n v="8.8037099999999993E-2"/>
    <n v="2.8314300000000002E-4"/>
    <n v="-1.3371299999999999"/>
    <n v="55.5794"/>
    <n v="283.34199999999998"/>
    <n v="0"/>
    <n v="70.139700000000005"/>
    <n v="284.16699999999997"/>
    <n v="280.59300000000002"/>
    <n v="78.599999999999994"/>
    <n v="7.4556500000000003"/>
    <n v="0.26108900000000002"/>
    <n v="-34.799999999999997"/>
    <n v="9.2799999999999992E-6"/>
    <n v="1.1199999999999999E-5"/>
    <n v="1.632E-5"/>
    <n v="1.6799999999999998E-5"/>
    <n v="0.375"/>
    <n v="18.375"/>
    <n v="0.375"/>
    <n v="11.9375"/>
    <n v="0"/>
    <n v="0"/>
    <n v="0"/>
    <n v="0"/>
    <n v="0"/>
    <n v="0"/>
    <n v="0"/>
    <n v="1"/>
    <n v="0"/>
    <n v="2.0507599999999999"/>
    <n v="0"/>
    <n v="-2.0411100000000002"/>
    <n v="85.3"/>
    <n v="81.3"/>
    <n v="98.9"/>
    <n v="97.8"/>
    <n v="98.8"/>
    <n v="100"/>
    <n v="81.078999999999994"/>
    <n v="1756.8"/>
    <n v="94.9"/>
    <n v="0"/>
    <n v="39"/>
  </r>
  <r>
    <x v="38"/>
    <n v="100177"/>
    <n v="24134.9"/>
    <n v="8.1119199999999996"/>
    <n v="11573.8"/>
    <n v="224.27500000000001"/>
    <n v="1.9"/>
    <n v="0"/>
    <n v="0.10981299999999999"/>
    <n v="16.733000000000001"/>
    <n v="0.72849699999999995"/>
    <n v="1.6964700000000001E-4"/>
    <n v="8921.9699999999993"/>
    <n v="222.98"/>
    <n v="34.6"/>
    <n v="0"/>
    <n v="7.0066400000000001E-2"/>
    <n v="6.8094900000000003"/>
    <n v="-5.9474200000000002"/>
    <n v="2.63148E-4"/>
    <n v="7010"/>
    <n v="234.691"/>
    <n v="100"/>
    <n v="76.8"/>
    <n v="6.44121E-2"/>
    <n v="3.2871800000000002"/>
    <n v="-6.7950699999999999"/>
    <n v="1.4626400000000001E-4"/>
    <n v="5432.88"/>
    <n v="248.30199999999999"/>
    <n v="73.7"/>
    <n v="0.2"/>
    <n v="5.5382800000000003E-2"/>
    <n v="6.1984300000000001"/>
    <n v="-4.2810600000000001"/>
    <n v="1.2641200000000001E-4"/>
    <n v="4080.27"/>
    <n v="258.233"/>
    <n v="89"/>
    <n v="5"/>
    <n v="-5.60762E-2"/>
    <n v="2.1460499999999998"/>
    <n v="-7.8875500000000001"/>
    <n v="1.57839E-4"/>
    <n v="2894.91"/>
    <n v="266.26400000000001"/>
    <n v="83.9"/>
    <n v="5"/>
    <n v="0.31084000000000001"/>
    <n v="0.12107900000000001"/>
    <n v="-7.1892399999999999"/>
    <n v="1.2218099999999999E-4"/>
    <n v="1352.46"/>
    <n v="275.73099999999999"/>
    <n v="90"/>
    <n v="0"/>
    <n v="-0.158473"/>
    <n v="1.34352"/>
    <n v="-8.4984099999999998"/>
    <n v="1.9806700000000001E-4"/>
    <n v="661.74300000000005"/>
    <n v="280.74400000000003"/>
    <n v="80.900000000000006"/>
    <n v="0"/>
    <n v="-0.50065899999999997"/>
    <n v="2.5963400000000001"/>
    <n v="-8.5969700000000007"/>
    <n v="2.9141200000000001E-4"/>
    <n v="441.21699999999998"/>
    <n v="282.24900000000002"/>
    <n v="80.3"/>
    <n v="0"/>
    <n v="-0.49077900000000002"/>
    <n v="3.3437299999999999"/>
    <n v="-8.3836399999999998"/>
    <n v="3.4722000000000003E-4"/>
    <n v="3"/>
    <n v="225.40199999999999"/>
    <n v="283.08"/>
    <n v="84.6"/>
    <n v="0"/>
    <n v="-0.36060599999999998"/>
    <n v="4.80192"/>
    <n v="-6.9431200000000004"/>
    <n v="3.1482999999999999E-4"/>
    <n v="283.291"/>
    <n v="89.7"/>
    <n v="0"/>
    <n v="-5.00571E-2"/>
    <n v="3.4069199999999999"/>
    <n v="-2.5339499999999999"/>
    <n v="1.7934299999999999E-4"/>
    <n v="14.733599999999999"/>
    <n v="55.5794"/>
    <n v="281.51900000000001"/>
    <n v="0"/>
    <n v="3.6717599999999999"/>
    <n v="282.71499999999997"/>
    <n v="281.33699999999999"/>
    <n v="91.3"/>
    <n v="3.56636"/>
    <n v="-2.5161699999999998"/>
    <n v="-47.1"/>
    <n v="7.8399999999999995E-6"/>
    <n v="7.9999999999999996E-6"/>
    <n v="4.9679999999999999E-5"/>
    <n v="5.0399999999999999E-5"/>
    <n v="0.5625"/>
    <n v="18.9375"/>
    <n v="0.5625"/>
    <n v="12.5"/>
    <n v="0"/>
    <n v="0"/>
    <n v="0"/>
    <n v="0"/>
    <n v="0"/>
    <n v="0"/>
    <n v="0"/>
    <n v="1"/>
    <n v="0"/>
    <n v="2.0908099999999998"/>
    <n v="4"/>
    <n v="-24.547000000000001"/>
    <n v="13.7"/>
    <n v="45.4"/>
    <n v="88.8"/>
    <n v="62.6"/>
    <n v="5"/>
    <n v="67.7"/>
    <n v="-15.4498"/>
    <n v="1728.48"/>
    <n v="94"/>
    <n v="0"/>
    <n v="40"/>
  </r>
  <r>
    <x v="39"/>
    <n v="100441"/>
    <n v="24135.200000000001"/>
    <n v="9.8041099999999997"/>
    <n v="11583.4"/>
    <n v="223.50899999999999"/>
    <n v="2.2999999999999998"/>
    <n v="0"/>
    <n v="-3.43691E-2"/>
    <n v="16.732399999999998"/>
    <n v="-0.47581800000000002"/>
    <n v="1.3364299999999999E-4"/>
    <n v="8946.4699999999993"/>
    <n v="221.018"/>
    <n v="59.4"/>
    <n v="0"/>
    <n v="0.22394700000000001"/>
    <n v="6.0335599999999996"/>
    <n v="-11.937099999999999"/>
    <n v="1.17904E-4"/>
    <n v="7036.19"/>
    <n v="234.5"/>
    <n v="90.4"/>
    <n v="18.8"/>
    <n v="-5.2513700000000003E-2"/>
    <n v="3.7321300000000002"/>
    <n v="-8.2743699999999993"/>
    <n v="8.2834200000000001E-5"/>
    <n v="5456.93"/>
    <n v="248.98599999999999"/>
    <n v="62.5"/>
    <n v="0"/>
    <n v="-0.21362700000000001"/>
    <n v="6.47065"/>
    <n v="-8.3000799999999995"/>
    <n v="1.20117E-4"/>
    <n v="4102.04"/>
    <n v="258.20999999999998"/>
    <n v="92.8"/>
    <n v="5"/>
    <n v="-4.3939499999999999E-2"/>
    <n v="3.9537300000000002"/>
    <n v="-5.3945800000000004"/>
    <n v="5.15381E-5"/>
    <n v="2917.32"/>
    <n v="266.32"/>
    <n v="88.4"/>
    <n v="5"/>
    <n v="0.124018"/>
    <n v="3.6051000000000002"/>
    <n v="-4.7093400000000001"/>
    <n v="5.6899399999999999E-5"/>
    <n v="1373.41"/>
    <n v="275.577"/>
    <n v="90.8"/>
    <n v="0.1"/>
    <n v="0.13082199999999999"/>
    <n v="3.7504599999999999"/>
    <n v="-5.6331600000000002"/>
    <n v="4.0920400000000002E-6"/>
    <n v="682.94100000000003"/>
    <n v="280.54199999999997"/>
    <n v="81"/>
    <n v="0"/>
    <n v="3.0818399999999999E-2"/>
    <n v="4.8460599999999996"/>
    <n v="-8.4461399999999998"/>
    <n v="8.7488299999999994E-5"/>
    <n v="462.67700000000002"/>
    <n v="281.76600000000002"/>
    <n v="82.6"/>
    <n v="0"/>
    <n v="-2.07764E-3"/>
    <n v="6.2065700000000001"/>
    <n v="-9.5115400000000001"/>
    <n v="5.7829299999999999E-5"/>
    <n v="3"/>
    <n v="247.27500000000001"/>
    <n v="282.685"/>
    <n v="85.5"/>
    <n v="0"/>
    <n v="2.28174E-3"/>
    <n v="6.12181"/>
    <n v="-7.4550900000000002"/>
    <n v="-4.4846199999999998E-5"/>
    <n v="283.17599999999999"/>
    <n v="87.6"/>
    <n v="0"/>
    <n v="-4.1861799999999998E-2"/>
    <n v="3.0560999999999998"/>
    <n v="-3.2914099999999999"/>
    <n v="-2.1946999999999998E-5"/>
    <n v="36.6708"/>
    <n v="55.5794"/>
    <n v="281.26900000000001"/>
    <n v="0"/>
    <n v="1.4777100000000001"/>
    <n v="282.67"/>
    <n v="281.07799999999997"/>
    <n v="89.8"/>
    <n v="3.1358199999999998"/>
    <n v="-3.2744300000000002"/>
    <n v="-50"/>
    <n v="0"/>
    <n v="0"/>
    <n v="2.932E-5"/>
    <n v="2.9600000000000001E-5"/>
    <n v="0.625"/>
    <n v="19"/>
    <n v="0.625"/>
    <n v="12.5625"/>
    <n v="0"/>
    <n v="0"/>
    <n v="0"/>
    <n v="0"/>
    <n v="0"/>
    <n v="0"/>
    <n v="0"/>
    <n v="1"/>
    <n v="0"/>
    <n v="3.3125"/>
    <n v="0"/>
    <n v="0.27655000000000002"/>
    <n v="5.7"/>
    <n v="27.9"/>
    <n v="31.5"/>
    <n v="49.5"/>
    <n v="5"/>
    <n v="52"/>
    <n v="19.941400000000002"/>
    <n v="1804.64"/>
    <n v="86"/>
    <n v="0"/>
    <n v="41"/>
  </r>
  <r>
    <x v="40"/>
    <n v="100657"/>
    <n v="24135"/>
    <n v="5.9058999999999999"/>
    <n v="11599.4"/>
    <n v="222.40899999999999"/>
    <n v="2.9"/>
    <n v="0"/>
    <n v="-2.7302699999999999E-2"/>
    <n v="18.933599999999998"/>
    <n v="1.4291100000000001"/>
    <n v="1.8174599999999999E-4"/>
    <n v="8974.26"/>
    <n v="221.56"/>
    <n v="51.7"/>
    <n v="0"/>
    <n v="-3.9609399999999996E-3"/>
    <n v="7.6030800000000003"/>
    <n v="-4.2344600000000003"/>
    <n v="2.4871000000000002E-4"/>
    <n v="7060.47"/>
    <n v="235.12200000000001"/>
    <n v="76.900000000000006"/>
    <n v="1.4"/>
    <n v="0.548234"/>
    <n v="8.0747"/>
    <n v="-6.7854700000000001"/>
    <n v="1.5829799999999999E-4"/>
    <n v="5479.91"/>
    <n v="248.79300000000001"/>
    <n v="74.900000000000006"/>
    <n v="0"/>
    <n v="0.53847100000000003"/>
    <n v="7.1554099999999998"/>
    <n v="-5.5473499999999998"/>
    <n v="1.01667E-4"/>
    <n v="4122.45"/>
    <n v="258.85700000000003"/>
    <n v="78.599999999999994"/>
    <n v="3.3"/>
    <n v="0.14156099999999999"/>
    <n v="7.5931600000000001"/>
    <n v="-4.3833099999999998"/>
    <n v="2.26519E-4"/>
    <n v="2936.7"/>
    <n v="266.16699999999997"/>
    <n v="91.4"/>
    <n v="5.4"/>
    <n v="-0.177455"/>
    <n v="5.6300699999999999"/>
    <n v="-1.30105"/>
    <n v="1.41989E-4"/>
    <n v="1393.13"/>
    <n v="275.86399999999998"/>
    <n v="91.5"/>
    <n v="0.1"/>
    <n v="-0.21629499999999999"/>
    <n v="2.96"/>
    <n v="-4.25183"/>
    <n v="2.2262200000000001E-4"/>
    <n v="703.03099999999995"/>
    <n v="280.06900000000002"/>
    <n v="90.4"/>
    <n v="0.3"/>
    <n v="-0.185309"/>
    <n v="1.78318"/>
    <n v="-6.3273999999999999"/>
    <n v="3.53178E-4"/>
    <n v="482.89100000000002"/>
    <n v="281.86500000000001"/>
    <n v="87"/>
    <n v="0"/>
    <n v="-0.16658899999999999"/>
    <n v="1.6487499999999999"/>
    <n v="-6.0646500000000003"/>
    <n v="3.83087E-4"/>
    <n v="3"/>
    <n v="266.988"/>
    <n v="283.86099999999999"/>
    <n v="79.7"/>
    <n v="0"/>
    <n v="-0.15454799999999999"/>
    <n v="1.77234"/>
    <n v="-5.9385700000000003"/>
    <n v="4.0988400000000001E-4"/>
    <n v="285.976"/>
    <n v="73.3"/>
    <n v="0"/>
    <n v="-0.107866"/>
    <n v="1.4811099999999999"/>
    <n v="-4.5254300000000001"/>
    <n v="3.09666E-4"/>
    <n v="55.035899999999998"/>
    <n v="55.5794"/>
    <n v="287.53800000000001"/>
    <n v="0"/>
    <n v="136.72300000000001"/>
    <n v="286.23599999999999"/>
    <n v="281.702"/>
    <n v="73.900000000000006"/>
    <n v="1.5665800000000001"/>
    <n v="-4.4398299999999997"/>
    <n v="-16.2"/>
    <n v="2.1039999999999998E-5"/>
    <n v="2.12E-5"/>
    <n v="4.2400000000000001E-6"/>
    <n v="4.1999999999999996E-6"/>
    <n v="6.25E-2"/>
    <n v="19.0625"/>
    <n v="6.25E-2"/>
    <n v="12.625"/>
    <n v="0"/>
    <n v="0"/>
    <n v="0"/>
    <n v="1"/>
    <n v="0"/>
    <n v="0"/>
    <n v="0"/>
    <n v="0"/>
    <n v="9900"/>
    <n v="0.88093399999999999"/>
    <n v="51"/>
    <n v="0.370361"/>
    <n v="22.1"/>
    <n v="5.3"/>
    <n v="5"/>
    <n v="59.7"/>
    <n v="3.5"/>
    <n v="69"/>
    <n v="42.031399999999998"/>
    <n v="1827.52"/>
    <n v="87.5"/>
    <n v="0"/>
    <n v="42"/>
  </r>
  <r>
    <x v="41"/>
    <n v="100712"/>
    <n v="24135"/>
    <n v="6.50244"/>
    <n v="11596.4"/>
    <n v="221.24799999999999"/>
    <n v="3.2"/>
    <n v="0"/>
    <n v="2.8122999999999999E-2"/>
    <n v="21.4053"/>
    <n v="2.7914699999999999"/>
    <n v="1.4996000000000001E-4"/>
    <n v="8978.2800000000007"/>
    <n v="219.93899999999999"/>
    <n v="71.599999999999994"/>
    <n v="0"/>
    <n v="-3.6806600000000002E-2"/>
    <n v="8.0227400000000006"/>
    <n v="-0.198071"/>
    <n v="7.9929499999999994E-5"/>
    <n v="7065.87"/>
    <n v="235.68899999999999"/>
    <n v="51.2"/>
    <n v="0"/>
    <n v="9.3027300000000004E-3"/>
    <n v="8.2827400000000004"/>
    <n v="-3.4348399999999999"/>
    <n v="6.7293799999999996E-5"/>
    <n v="5481.5"/>
    <n v="249.083"/>
    <n v="69.400000000000006"/>
    <n v="0"/>
    <n v="-8.8359400000000005E-3"/>
    <n v="7.0401600000000002"/>
    <n v="-0.89879399999999998"/>
    <n v="7.7923099999999999E-5"/>
    <n v="4125.55"/>
    <n v="258.83600000000001"/>
    <n v="80.900000000000006"/>
    <n v="4.5999999999999996"/>
    <n v="-0.12540399999999999"/>
    <n v="4.6715200000000001"/>
    <n v="-1.96258"/>
    <n v="4.0883999999999997E-5"/>
    <n v="2938.28"/>
    <n v="266.61399999999998"/>
    <n v="82.6"/>
    <n v="5"/>
    <n v="-7.6181600000000002E-2"/>
    <n v="5.8053299999999997"/>
    <n v="-0.78666700000000001"/>
    <n v="1.7482000000000001E-4"/>
    <n v="1395.93"/>
    <n v="275.36700000000002"/>
    <n v="86.4"/>
    <n v="0.1"/>
    <n v="0.188082"/>
    <n v="2.1043099999999999"/>
    <n v="-4.0230300000000003"/>
    <n v="1.26744E-4"/>
    <n v="707.75699999999995"/>
    <n v="279.93200000000002"/>
    <n v="87.3"/>
    <n v="0"/>
    <n v="0.21024799999999999"/>
    <n v="3.8807999999999998"/>
    <n v="-6.7183099999999998"/>
    <n v="5.5454100000000002E-5"/>
    <n v="487.67599999999999"/>
    <n v="282.012"/>
    <n v="78.400000000000006"/>
    <n v="0"/>
    <n v="0.113829"/>
    <n v="3.99126"/>
    <n v="-7.14079"/>
    <n v="4.22452E-5"/>
    <n v="3"/>
    <n v="271.73500000000001"/>
    <n v="284.07799999999997"/>
    <n v="70.5"/>
    <n v="0"/>
    <n v="-4.3332500000000003E-3"/>
    <n v="3.9993699999999999"/>
    <n v="-7.3926400000000001"/>
    <n v="2.83323E-5"/>
    <n v="286.39499999999998"/>
    <n v="64.400000000000006"/>
    <n v="0"/>
    <n v="-0.113325"/>
    <n v="2.7447599999999999"/>
    <n v="-5.38835"/>
    <n v="-3.3228600000000002E-5"/>
    <n v="59.665700000000001"/>
    <n v="55.5794"/>
    <n v="288.28300000000002"/>
    <n v="0"/>
    <n v="203.476"/>
    <n v="286.68200000000002"/>
    <n v="280.35899999999998"/>
    <n v="65.400000000000006"/>
    <n v="2.90177"/>
    <n v="-5.6908300000000001"/>
    <n v="-50"/>
    <n v="1.5200000000000001E-6"/>
    <n v="1.5999999999999999E-6"/>
    <n v="2.2079999999999999E-5"/>
    <n v="2.1999999999999999E-5"/>
    <n v="0.4375"/>
    <n v="19.5"/>
    <n v="0.4375"/>
    <n v="13.0625"/>
    <n v="0"/>
    <n v="0"/>
    <n v="0"/>
    <n v="0"/>
    <n v="0"/>
    <n v="0"/>
    <n v="0"/>
    <n v="1"/>
    <n v="20700"/>
    <n v="2.2000000000000002"/>
    <n v="22"/>
    <n v="-0.22497600000000001"/>
    <n v="52"/>
    <n v="30.8"/>
    <n v="5"/>
    <n v="32.200000000000003"/>
    <n v="5"/>
    <n v="36.6"/>
    <n v="60.2408"/>
    <n v="1773.76"/>
    <n v="89.2"/>
    <n v="0"/>
    <n v="43"/>
  </r>
  <r>
    <x v="42"/>
    <n v="100849"/>
    <n v="24134.9"/>
    <n v="6.7170699999999997"/>
    <n v="11601.8"/>
    <n v="220.71199999999999"/>
    <n v="3.9"/>
    <n v="0"/>
    <n v="-4.4701200000000003E-2"/>
    <n v="22.2027"/>
    <n v="2.51932"/>
    <n v="1.50999E-4"/>
    <n v="8984.39"/>
    <n v="220.11600000000001"/>
    <n v="68.599999999999994"/>
    <n v="0"/>
    <n v="-1.06836E-3"/>
    <n v="9.8552499999999998"/>
    <n v="1.3233200000000001"/>
    <n v="1.0152799999999999E-4"/>
    <n v="7072.14"/>
    <n v="235.46299999999999"/>
    <n v="61.2"/>
    <n v="0"/>
    <n v="-1.54375E-2"/>
    <n v="7.0729499999999996"/>
    <n v="-1.09999"/>
    <n v="8.8839199999999995E-5"/>
    <n v="5489.64"/>
    <n v="248.71199999999999"/>
    <n v="76.099999999999994"/>
    <n v="0"/>
    <n v="-6.7027299999999998E-2"/>
    <n v="6.1680900000000003"/>
    <n v="-1.49787"/>
    <n v="1.02497E-4"/>
    <n v="4134.1899999999996"/>
    <n v="258.84500000000003"/>
    <n v="76"/>
    <n v="0.2"/>
    <n v="7.5636700000000001E-2"/>
    <n v="4.7758900000000004"/>
    <n v="-0.20661399999999999"/>
    <n v="1.3953199999999999E-4"/>
    <n v="2948.06"/>
    <n v="266.15699999999998"/>
    <n v="86.9"/>
    <n v="5"/>
    <n v="-0.14215800000000001"/>
    <n v="3.9840499999999999"/>
    <n v="-2.2641499999999999"/>
    <n v="1.26224E-4"/>
    <n v="1406.89"/>
    <n v="275.678"/>
    <n v="72.2"/>
    <n v="0"/>
    <n v="0.27141300000000002"/>
    <n v="3.1815899999999999"/>
    <n v="-3.47037"/>
    <n v="1.84582E-4"/>
    <n v="718.10500000000002"/>
    <n v="279.53699999999998"/>
    <n v="88.1"/>
    <n v="0"/>
    <n v="8.9045899999999997E-2"/>
    <n v="2.5550600000000001"/>
    <n v="-6.5041599999999997"/>
    <n v="1.49369E-4"/>
    <n v="498.33199999999999"/>
    <n v="281.63200000000001"/>
    <n v="78.8"/>
    <n v="0"/>
    <n v="-9.5585900000000005E-3"/>
    <n v="2.8334000000000001"/>
    <n v="-6.7844499999999996"/>
    <n v="1.33225E-4"/>
    <n v="3"/>
    <n v="282.66000000000003"/>
    <n v="283.69499999999999"/>
    <n v="71"/>
    <n v="0"/>
    <n v="-8.84461E-2"/>
    <n v="2.90937"/>
    <n v="-6.4251300000000002"/>
    <n v="1.2224100000000001E-4"/>
    <n v="285.416"/>
    <n v="67.900000000000006"/>
    <n v="0"/>
    <n v="-8.4446099999999996E-2"/>
    <n v="1.9974099999999999"/>
    <n v="-3.9319899999999999"/>
    <n v="5.5678299999999998E-5"/>
    <n v="70.957099999999997"/>
    <n v="55.5794"/>
    <n v="284.32100000000003"/>
    <n v="0"/>
    <n v="59.175400000000003"/>
    <n v="285.255"/>
    <n v="280.065"/>
    <n v="70.5"/>
    <n v="1.9654400000000001"/>
    <n v="-3.7297400000000001"/>
    <n v="-50"/>
    <n v="0"/>
    <n v="0"/>
    <n v="1.9999999999999999E-7"/>
    <n v="0"/>
    <n v="0"/>
    <n v="19.5"/>
    <n v="0"/>
    <n v="13.0625"/>
    <n v="0"/>
    <n v="0"/>
    <n v="0"/>
    <n v="0"/>
    <n v="0"/>
    <n v="0"/>
    <n v="0"/>
    <n v="0"/>
    <n v="10800"/>
    <n v="2.5953200000000001"/>
    <n v="0"/>
    <n v="-0.36694300000000002"/>
    <n v="5"/>
    <n v="24.1"/>
    <n v="5"/>
    <n v="5.0999999999999996"/>
    <n v="0"/>
    <n v="1.7"/>
    <n v="23.232900000000001"/>
    <n v="1774.72"/>
    <n v="79.5"/>
    <n v="0"/>
    <n v="44"/>
  </r>
  <r>
    <x v="43"/>
    <n v="100966"/>
    <n v="24135.3"/>
    <n v="3.3008099999999998"/>
    <n v="11609.3"/>
    <n v="220.922"/>
    <n v="4"/>
    <n v="0"/>
    <n v="-4.6370099999999997E-2"/>
    <n v="20.715"/>
    <n v="1.8495600000000001"/>
    <n v="1.38221E-4"/>
    <n v="8985.98"/>
    <n v="220.541"/>
    <n v="58.9"/>
    <n v="0.5"/>
    <n v="4.0168000000000002E-2"/>
    <n v="11.031599999999999"/>
    <n v="2.1646200000000002"/>
    <n v="1.0262100000000001E-4"/>
    <n v="7075.74"/>
    <n v="235.00299999999999"/>
    <n v="91"/>
    <n v="5"/>
    <n v="6.6988300000000001E-2"/>
    <n v="4.9492700000000003"/>
    <n v="-0.15115999999999999"/>
    <n v="6.8449999999999997E-5"/>
    <n v="5496.51"/>
    <n v="248.34100000000001"/>
    <n v="84.1"/>
    <n v="2.5"/>
    <n v="-2.76641E-2"/>
    <n v="4.5474600000000001"/>
    <n v="-0.39424300000000001"/>
    <n v="7.3170000000000006E-5"/>
    <n v="4142.42"/>
    <n v="258.44499999999999"/>
    <n v="83.5"/>
    <n v="5"/>
    <n v="-5.7103500000000001E-2"/>
    <n v="4.5716999999999999"/>
    <n v="-1.3328500000000001"/>
    <n v="9.9636399999999994E-5"/>
    <n v="2957.11"/>
    <n v="266.02"/>
    <n v="86.7"/>
    <n v="5"/>
    <n v="0.21580099999999999"/>
    <n v="3.11321"/>
    <n v="-8.7785600000000005E-2"/>
    <n v="9.5354199999999996E-5"/>
    <n v="1416.22"/>
    <n v="276.07600000000002"/>
    <n v="68.900000000000006"/>
    <n v="0"/>
    <n v="-4.5722699999999998E-2"/>
    <n v="4.1118300000000003"/>
    <n v="-3.1031"/>
    <n v="8.8586300000000003E-5"/>
    <n v="725.67899999999997"/>
    <n v="279.94799999999998"/>
    <n v="80.400000000000006"/>
    <n v="0"/>
    <n v="-5.5817400000000003E-2"/>
    <n v="-2.13403E-2"/>
    <n v="-4.5260800000000003"/>
    <n v="1.3159900000000001E-4"/>
    <n v="506.01600000000002"/>
    <n v="280.92500000000001"/>
    <n v="90.9"/>
    <n v="0.1"/>
    <n v="-0.10198699999999999"/>
    <n v="-0.465115"/>
    <n v="-5.2487899999999996"/>
    <n v="1.5803599999999999E-4"/>
    <n v="3"/>
    <n v="290.93799999999999"/>
    <n v="282.68400000000003"/>
    <n v="87.5"/>
    <n v="0"/>
    <n v="-0.19059899999999999"/>
    <n v="-0.84405799999999997"/>
    <n v="-5.3649699999999996"/>
    <n v="1.5546099999999999E-4"/>
    <n v="283.43799999999999"/>
    <n v="86.3"/>
    <n v="0"/>
    <n v="-0.107599"/>
    <n v="0.19348099999999999"/>
    <n v="-3.1369400000000001"/>
    <n v="1.3392499999999999E-4"/>
    <n v="80.122100000000003"/>
    <n v="55.5794"/>
    <n v="281.38900000000001"/>
    <n v="0"/>
    <n v="0.45494600000000002"/>
    <n v="282.84800000000001"/>
    <n v="281.31599999999997"/>
    <n v="90.2"/>
    <n v="0.356074"/>
    <n v="-2.65334"/>
    <n v="-50"/>
    <n v="0"/>
    <n v="0"/>
    <n v="1.6E-7"/>
    <n v="1.6E-7"/>
    <n v="0"/>
    <n v="19.5"/>
    <n v="0"/>
    <n v="13.0625"/>
    <n v="0"/>
    <n v="0"/>
    <n v="0"/>
    <n v="0"/>
    <n v="0"/>
    <n v="0"/>
    <n v="0"/>
    <n v="0"/>
    <n v="12750"/>
    <n v="2.4805600000000001"/>
    <n v="6"/>
    <n v="-32.125999999999998"/>
    <n v="5"/>
    <n v="14.6"/>
    <n v="5"/>
    <n v="6.6"/>
    <n v="5"/>
    <n v="1.9"/>
    <n v="23.1707"/>
    <n v="1803.68"/>
    <n v="79.7"/>
    <n v="0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la pivot2" cacheId="6" applyNumberFormats="0" applyBorderFormats="0" applyFontFormats="0" applyPatternFormats="0" applyAlignmentFormats="0" applyWidthHeightFormats="0" dataCaption="Values" updatedVersion="8" itemPrintTitles="1" indent="0" compact="0" compactData="0" multipleFieldFilters="0">
  <location ref="A3:M11" firstHeaderRow="1" firstDataRow="2" firstDataCol="1"/>
  <pivotFields count="134">
    <pivotField axis="axisRow" compact="0" numFmtId="22" outline="0" showAll="0" includeNewItemsInFilter="1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outline="0" showAll="0" includeNewItemsInFilter="1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minSubtotal="1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outline="0" showAll="0" includeNewItemsInFilter="1"/>
  </pivotFields>
  <rowFields count="1">
    <field x="0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Max di TMP - 2_m_above_ground" fld="97" subtotal="max" baseField="0" baseItem="0"/>
    <dataField name="Min di TMP - 2_m_above_ground" fld="97" subtotal="min" baseField="0" baseItem="304"/>
    <dataField name="Media di TMP - 2_m_above_ground" fld="97" subtotal="average" baseField="0" baseItem="302"/>
    <dataField name="Media di RH - 2_m_above_ground" fld="99" subtotal="average" baseField="0" baseItem="0"/>
    <dataField name="Min di DPT - 2_m_above_ground" fld="98" subtotal="min" baseField="0" baseItem="2"/>
    <dataField name="Media di UGRD - 10_m_above_ground" fld="100" subtotal="average" baseField="0" baseItem="0"/>
    <dataField name="Media di VGRD - 10_m_above_ground" fld="101" subtotal="average" baseField="0" baseItem="0"/>
    <dataField name="Max di LCDC - low_cloud_layer2" fld="124" subtotal="max" baseField="0" baseItem="179"/>
    <dataField name="Media di MCDC - middle_cloud_layer2" fld="126" subtotal="average" baseField="0" baseItem="0"/>
    <dataField name="Max di PRATE - surface" fld="104" subtotal="max" baseField="0" baseItem="0" numFmtId="11"/>
    <dataField name="Max di CRAIN - surface2" fld="118" subtotal="max" baseField="0" baseItem="297"/>
    <dataField name="Max di CSNOW - surface" fld="111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DataPilot1" cacheId="6" applyNumberFormats="0" applyBorderFormats="0" applyFontFormats="0" applyPatternFormats="0" applyAlignmentFormats="0" applyWidthHeightFormats="0" dataCaption="Values" updatedVersion="8" itemPrintTitles="1" indent="0" compact="0" compactData="0" multipleFieldFilters="0">
  <location ref="A1:H9" firstHeaderRow="1" firstDataRow="2" firstDataCol="1"/>
  <pivotFields count="134">
    <pivotField axis="axisRow" compact="0" numFmtId="22" outline="0" showAll="0" includeNewItemsInFilter="1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outline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outline="0" showAll="0"/>
    <pivotField dataField="1" compact="0" outline="0" showAll="0"/>
    <pivotField compact="0" showAll="0"/>
    <pivotField compact="0" showAll="0"/>
    <pivotField dataField="1" compact="0" outline="0" showAll="0"/>
    <pivotField dataField="1" compact="0" outline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outline="0" showAll="0" includeNewItemsInFilter="1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outline="0" showAll="0"/>
    <pivotField dataField="1" compact="0" outline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outline="0" showAll="0" includeNewItemsInFilter="1"/>
  </pivotFields>
  <rowFields count="1">
    <field x="0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Min - TMP - 850_mb" fld="53" subtotal="min" baseField="0" baseItem="0" numFmtId="2"/>
    <dataField name="Average - RH - 850_mb" fld="54" subtotal="average" baseField="0" baseItem="0" numFmtId="2"/>
    <dataField name="Average - RH - 700_mb" fld="46" subtotal="average" baseField="0" baseItem="0" numFmtId="2"/>
    <dataField name="Average - UGRD - 850_mb" fld="57" subtotal="average" baseField="0" baseItem="0" numFmtId="2"/>
    <dataField name="Average - VGRD - 850_mb" fld="58" subtotal="average" baseField="0" baseItem="0" numFmtId="2"/>
    <dataField name="Average - UGRD - 1000_mb" fld="89" subtotal="average" baseField="0" baseItem="0" numFmtId="2"/>
    <dataField name="Average - VGRD - 1000_mb" fld="90" subtotal="average" baseField="0" baseItem="0" numFmtId="2"/>
  </dataFields>
  <formats count="16">
    <format dxfId="79">
      <pivotArea type="all" dataOnly="0" outline="0" fieldPosition="0"/>
    </format>
    <format dxfId="78">
      <pivotArea outline="0" fieldPosition="0"/>
    </format>
    <format dxfId="77">
      <pivotArea type="origin" dataOnly="0" labelOnly="1" outline="0" fieldPosition="0"/>
    </format>
    <format dxfId="76">
      <pivotArea field="-2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0" type="button" dataOnly="0" labelOnly="1" outline="0" axis="axisRow" fieldPosition="0"/>
    </format>
    <format dxfId="73">
      <pivotArea dataOnly="0" labelOnly="1" outline="0" fieldPosition="0">
        <references count="1">
          <reference field="0" count="7">
            <x v="325"/>
            <x v="326"/>
            <x v="327"/>
            <x v="328"/>
            <x v="329"/>
            <x v="330"/>
            <x v="331"/>
          </reference>
        </references>
      </pivotArea>
    </format>
    <format dxfId="72">
      <pivotArea dataOnly="0" labelOnly="1" grandRow="1" outline="0" fieldPosition="0"/>
    </format>
    <format dxfId="7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70">
      <pivotArea outline="0" fieldPosition="0">
        <references count="1">
          <reference field="4294967294" count="1">
            <x v="0"/>
          </reference>
        </references>
      </pivotArea>
    </format>
    <format dxfId="69">
      <pivotArea outline="0" fieldPosition="0">
        <references count="1">
          <reference field="4294967294" count="1">
            <x v="1"/>
          </reference>
        </references>
      </pivotArea>
    </format>
    <format dxfId="68">
      <pivotArea outline="0" fieldPosition="0">
        <references count="1">
          <reference field="4294967294" count="1">
            <x v="2"/>
          </reference>
        </references>
      </pivotArea>
    </format>
    <format dxfId="67">
      <pivotArea outline="0" fieldPosition="0">
        <references count="1">
          <reference field="4294967294" count="1">
            <x v="3"/>
          </reference>
        </references>
      </pivotArea>
    </format>
    <format dxfId="66">
      <pivotArea outline="0" fieldPosition="0">
        <references count="1">
          <reference field="4294967294" count="1">
            <x v="4"/>
          </reference>
        </references>
      </pivotArea>
    </format>
    <format dxfId="65">
      <pivotArea outline="0" fieldPosition="0">
        <references count="1">
          <reference field="4294967294" count="1">
            <x v="5"/>
          </reference>
        </references>
      </pivotArea>
    </format>
    <format dxfId="64">
      <pivotArea outline="0" fieldPosition="0">
        <references count="1">
          <reference field="4294967294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48"/>
  <sheetViews>
    <sheetView zoomScaleNormal="100" workbookViewId="0">
      <selection sqref="A1:A1048576"/>
    </sheetView>
  </sheetViews>
  <sheetFormatPr defaultColWidth="8.6640625" defaultRowHeight="14.4" x14ac:dyDescent="0.3"/>
  <cols>
    <col min="1" max="1" width="20" style="1" customWidth="1"/>
  </cols>
  <sheetData>
    <row r="1" spans="1:1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103</v>
      </c>
      <c r="DC1" t="s">
        <v>104</v>
      </c>
      <c r="DD1" t="s">
        <v>105</v>
      </c>
      <c r="DE1" t="s">
        <v>105</v>
      </c>
      <c r="DF1" t="s">
        <v>106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107</v>
      </c>
      <c r="DM1" t="s">
        <v>108</v>
      </c>
      <c r="DN1" t="s">
        <v>109</v>
      </c>
      <c r="DO1" t="s">
        <v>110</v>
      </c>
      <c r="DP1" t="s">
        <v>111</v>
      </c>
      <c r="DQ1" t="s">
        <v>112</v>
      </c>
      <c r="DR1" t="s">
        <v>113</v>
      </c>
      <c r="DS1" t="s">
        <v>114</v>
      </c>
      <c r="DT1" t="s">
        <v>115</v>
      </c>
      <c r="DU1" t="s">
        <v>115</v>
      </c>
      <c r="DV1" t="s">
        <v>116</v>
      </c>
      <c r="DW1" t="s">
        <v>116</v>
      </c>
      <c r="DX1" t="s">
        <v>117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</row>
    <row r="2" spans="1:134" x14ac:dyDescent="0.3">
      <c r="A2" s="10">
        <v>45294.375</v>
      </c>
      <c r="B2" s="46">
        <v>101598</v>
      </c>
      <c r="C2" s="46">
        <v>24134.799999999999</v>
      </c>
      <c r="D2" s="46">
        <v>7.2014100000000001</v>
      </c>
      <c r="E2" s="46">
        <v>11921.7</v>
      </c>
      <c r="F2" s="46">
        <v>207.76900000000001</v>
      </c>
      <c r="G2" s="46">
        <v>99.9</v>
      </c>
      <c r="H2" s="46">
        <v>96</v>
      </c>
      <c r="I2" s="46">
        <v>9.8281299999999992E-3</v>
      </c>
      <c r="J2" s="46">
        <v>38.472000000000001</v>
      </c>
      <c r="K2" s="46">
        <v>-24.626999999999999</v>
      </c>
      <c r="L2" s="2">
        <v>2.0670999999999999E-5</v>
      </c>
      <c r="M2" s="46">
        <v>9325.32</v>
      </c>
      <c r="N2" s="46">
        <v>230.471</v>
      </c>
      <c r="O2" s="46">
        <v>100</v>
      </c>
      <c r="P2" s="46">
        <v>100</v>
      </c>
      <c r="Q2" s="46">
        <v>0.27570899999999998</v>
      </c>
      <c r="R2" s="46">
        <v>29.362300000000001</v>
      </c>
      <c r="S2" s="46">
        <v>-13.173400000000001</v>
      </c>
      <c r="T2" s="2">
        <v>5.3588499999999997E-5</v>
      </c>
      <c r="U2" s="46">
        <v>7314.74</v>
      </c>
      <c r="V2" s="46">
        <v>246.74299999999999</v>
      </c>
      <c r="W2" s="46">
        <v>94.3</v>
      </c>
      <c r="X2" s="46">
        <v>25.8</v>
      </c>
      <c r="Y2" s="46">
        <v>0.41591</v>
      </c>
      <c r="Z2" s="46">
        <v>20.892099999999999</v>
      </c>
      <c r="AA2" s="46">
        <v>-7.5343</v>
      </c>
      <c r="AB2" s="2">
        <v>8.8398899999999998E-5</v>
      </c>
      <c r="AC2" s="46">
        <v>5660.82</v>
      </c>
      <c r="AD2" s="46">
        <v>259.07600000000002</v>
      </c>
      <c r="AE2" s="46">
        <v>72.5</v>
      </c>
      <c r="AF2" s="46">
        <v>2.4</v>
      </c>
      <c r="AG2" s="46">
        <v>6.9466799999999995E-2</v>
      </c>
      <c r="AH2" s="46">
        <v>20.3277</v>
      </c>
      <c r="AI2" s="46">
        <v>-9.09131</v>
      </c>
      <c r="AJ2" s="2">
        <v>7.1273799999999995E-5</v>
      </c>
      <c r="AK2" s="46">
        <v>4257.1400000000003</v>
      </c>
      <c r="AL2" s="46">
        <v>265.94</v>
      </c>
      <c r="AM2" s="46">
        <v>85.1</v>
      </c>
      <c r="AN2" s="46">
        <v>5</v>
      </c>
      <c r="AO2" s="46">
        <v>-0.31827</v>
      </c>
      <c r="AP2" s="46">
        <v>16.074999999999999</v>
      </c>
      <c r="AQ2" s="46">
        <v>-7.9041600000000001</v>
      </c>
      <c r="AR2" s="46">
        <v>1.17719E-4</v>
      </c>
      <c r="AS2" s="46">
        <v>3044.14</v>
      </c>
      <c r="AT2" s="46">
        <v>271.09199999999998</v>
      </c>
      <c r="AU2" s="46">
        <v>76.7</v>
      </c>
      <c r="AV2" s="46">
        <v>2.7</v>
      </c>
      <c r="AW2" s="46">
        <v>0.17523</v>
      </c>
      <c r="AX2" s="46">
        <v>14.5197</v>
      </c>
      <c r="AY2" s="46">
        <v>-8.0751500000000007</v>
      </c>
      <c r="AZ2" s="46">
        <v>1.4806699999999999E-4</v>
      </c>
      <c r="BA2" s="46">
        <v>1480.51</v>
      </c>
      <c r="BB2" s="46">
        <v>279.36799999999999</v>
      </c>
      <c r="BC2" s="46">
        <v>45.5</v>
      </c>
      <c r="BD2" s="46">
        <v>0</v>
      </c>
      <c r="BE2" s="46">
        <v>0.104481</v>
      </c>
      <c r="BF2" s="46">
        <v>4.8825399999999997</v>
      </c>
      <c r="BG2" s="46">
        <v>-0.62517599999999995</v>
      </c>
      <c r="BH2" s="46">
        <v>1.06598E-4</v>
      </c>
      <c r="BI2" s="46">
        <v>783.71799999999996</v>
      </c>
      <c r="BJ2" s="46">
        <v>281.73599999999999</v>
      </c>
      <c r="BK2" s="46">
        <v>65.099999999999994</v>
      </c>
      <c r="BL2" s="46">
        <v>0</v>
      </c>
      <c r="BM2" s="46">
        <v>0.56238999999999995</v>
      </c>
      <c r="BN2" s="46">
        <v>5.9844200000000001</v>
      </c>
      <c r="BO2" s="46">
        <v>4.7550600000000003</v>
      </c>
      <c r="BP2" s="2">
        <v>4.2775000000000003E-5</v>
      </c>
      <c r="BQ2" s="46">
        <v>562.72</v>
      </c>
      <c r="BR2" s="46">
        <v>282.86099999999999</v>
      </c>
      <c r="BS2" s="46">
        <v>73.5</v>
      </c>
      <c r="BT2" s="46">
        <v>0</v>
      </c>
      <c r="BU2" s="46">
        <v>0.58912699999999996</v>
      </c>
      <c r="BV2" s="46">
        <v>6.8533499999999998</v>
      </c>
      <c r="BW2" s="46">
        <v>5.0854799999999996</v>
      </c>
      <c r="BX2" s="2">
        <v>-3.9373799999999999E-5</v>
      </c>
      <c r="BY2" s="46">
        <v>3</v>
      </c>
      <c r="BZ2" s="46">
        <v>346.18799999999999</v>
      </c>
      <c r="CA2" s="46">
        <v>284.69099999999997</v>
      </c>
      <c r="CB2" s="46">
        <v>70.900000000000006</v>
      </c>
      <c r="CC2" s="46">
        <v>0</v>
      </c>
      <c r="CD2" s="46">
        <v>0.40600599999999998</v>
      </c>
      <c r="CE2" s="46">
        <v>5.9831899999999996</v>
      </c>
      <c r="CF2" s="46">
        <v>4.7042099999999998</v>
      </c>
      <c r="CG2" s="2">
        <v>-3.6720700000000002E-5</v>
      </c>
      <c r="CH2" s="46">
        <v>286.43799999999999</v>
      </c>
      <c r="CI2" s="46">
        <v>69.400000000000006</v>
      </c>
      <c r="CJ2" s="46">
        <v>0</v>
      </c>
      <c r="CK2" s="46">
        <v>0.19305600000000001</v>
      </c>
      <c r="CL2" s="46">
        <v>4.1824899999999996</v>
      </c>
      <c r="CM2" s="46">
        <v>4.0324999999999998</v>
      </c>
      <c r="CN2" s="2">
        <v>1.04661E-5</v>
      </c>
      <c r="CO2" s="46">
        <v>133.744</v>
      </c>
      <c r="CP2" s="46">
        <v>55.5794</v>
      </c>
      <c r="CQ2" s="46">
        <v>287.68700000000001</v>
      </c>
      <c r="CR2" s="46">
        <v>0</v>
      </c>
      <c r="CS2" s="46">
        <v>95.881799999999998</v>
      </c>
      <c r="CT2" s="46">
        <v>287.19</v>
      </c>
      <c r="CU2" s="46">
        <v>281.71699999999998</v>
      </c>
      <c r="CV2" s="46">
        <v>69.599999999999994</v>
      </c>
      <c r="CW2" s="46">
        <v>2.7033</v>
      </c>
      <c r="CX2" s="46">
        <v>3.0567000000000002</v>
      </c>
      <c r="CY2" s="46">
        <v>-50</v>
      </c>
      <c r="CZ2" s="46">
        <v>0</v>
      </c>
      <c r="DA2" s="46">
        <v>0</v>
      </c>
      <c r="DB2" s="46">
        <v>0</v>
      </c>
      <c r="DC2" s="46">
        <v>0</v>
      </c>
      <c r="DD2" s="46">
        <v>0</v>
      </c>
      <c r="DE2" s="46">
        <v>0</v>
      </c>
      <c r="DF2" s="46">
        <v>0</v>
      </c>
      <c r="DG2" s="46">
        <v>0</v>
      </c>
      <c r="DH2" s="46">
        <v>0</v>
      </c>
      <c r="DI2" s="46">
        <v>0</v>
      </c>
      <c r="DJ2" s="46">
        <v>0</v>
      </c>
      <c r="DK2" s="46">
        <v>0</v>
      </c>
      <c r="DL2" s="46">
        <v>0</v>
      </c>
      <c r="DM2" s="46">
        <v>0</v>
      </c>
      <c r="DN2" s="46">
        <v>0</v>
      </c>
      <c r="DO2" s="46">
        <v>0</v>
      </c>
      <c r="DP2" s="46">
        <v>9900</v>
      </c>
      <c r="DQ2" s="46">
        <v>10.8643</v>
      </c>
      <c r="DR2" s="46">
        <v>0</v>
      </c>
      <c r="DS2" s="46">
        <v>0.43597399999999997</v>
      </c>
      <c r="DT2" s="46">
        <v>5</v>
      </c>
      <c r="DU2" s="46">
        <v>3.3</v>
      </c>
      <c r="DV2" s="46">
        <v>78.2</v>
      </c>
      <c r="DW2" s="46">
        <v>68.2</v>
      </c>
      <c r="DX2" s="46">
        <v>100</v>
      </c>
      <c r="DY2" s="46">
        <v>100</v>
      </c>
      <c r="DZ2" s="46">
        <v>110.988</v>
      </c>
      <c r="EA2" s="46">
        <v>2443.1999999999998</v>
      </c>
      <c r="EB2" s="46">
        <v>70.7</v>
      </c>
      <c r="EC2" s="46">
        <v>0</v>
      </c>
      <c r="ED2" s="46">
        <v>2</v>
      </c>
    </row>
    <row r="3" spans="1:134" x14ac:dyDescent="0.3">
      <c r="A3" s="10">
        <v>45294.5</v>
      </c>
      <c r="B3" s="46">
        <v>101460</v>
      </c>
      <c r="C3" s="46">
        <v>24135.1</v>
      </c>
      <c r="D3" s="46">
        <v>6.9052300000000004</v>
      </c>
      <c r="E3" s="46">
        <v>11908</v>
      </c>
      <c r="F3" s="46">
        <v>208.33199999999999</v>
      </c>
      <c r="G3" s="46">
        <v>100</v>
      </c>
      <c r="H3" s="46">
        <v>100</v>
      </c>
      <c r="I3" s="46">
        <v>-5.9904300000000001E-2</v>
      </c>
      <c r="J3" s="46">
        <v>43.779600000000002</v>
      </c>
      <c r="K3" s="46">
        <v>-17.397600000000001</v>
      </c>
      <c r="L3" s="2">
        <v>6.9466800000000004E-5</v>
      </c>
      <c r="M3" s="46">
        <v>9308.98</v>
      </c>
      <c r="N3" s="46">
        <v>230.57400000000001</v>
      </c>
      <c r="O3" s="46">
        <v>85.7</v>
      </c>
      <c r="P3" s="46">
        <v>21.7</v>
      </c>
      <c r="Q3" s="46">
        <v>-0.35256300000000002</v>
      </c>
      <c r="R3" s="46">
        <v>35.486800000000002</v>
      </c>
      <c r="S3" s="46">
        <v>-9.2044700000000006</v>
      </c>
      <c r="T3" s="2">
        <v>1.9559799999999999E-5</v>
      </c>
      <c r="U3" s="46">
        <v>7301.15</v>
      </c>
      <c r="V3" s="46">
        <v>246.49</v>
      </c>
      <c r="W3" s="46">
        <v>44</v>
      </c>
      <c r="X3" s="46">
        <v>0</v>
      </c>
      <c r="Y3" s="46">
        <v>0.21434800000000001</v>
      </c>
      <c r="Z3" s="46">
        <v>28.3367</v>
      </c>
      <c r="AA3" s="46">
        <v>-14.2074</v>
      </c>
      <c r="AB3" s="2">
        <v>4.8548499999999998E-5</v>
      </c>
      <c r="AC3" s="46">
        <v>5647.04</v>
      </c>
      <c r="AD3" s="46">
        <v>258.726</v>
      </c>
      <c r="AE3" s="46">
        <v>34.6</v>
      </c>
      <c r="AF3" s="46">
        <v>0</v>
      </c>
      <c r="AG3" s="46">
        <v>0.610734</v>
      </c>
      <c r="AH3" s="46">
        <v>25.5063</v>
      </c>
      <c r="AI3" s="46">
        <v>-12.1328</v>
      </c>
      <c r="AJ3" s="2">
        <v>6.1508199999999995E-5</v>
      </c>
      <c r="AK3" s="46">
        <v>4245.72</v>
      </c>
      <c r="AL3" s="46">
        <v>264.38900000000001</v>
      </c>
      <c r="AM3" s="46">
        <v>97</v>
      </c>
      <c r="AN3" s="46">
        <v>66</v>
      </c>
      <c r="AO3" s="46">
        <v>0.56434600000000001</v>
      </c>
      <c r="AP3" s="46">
        <v>18.189599999999999</v>
      </c>
      <c r="AQ3" s="46">
        <v>-8.8002300000000009</v>
      </c>
      <c r="AR3" s="46">
        <v>1.07737E-4</v>
      </c>
      <c r="AS3" s="46">
        <v>3036.06</v>
      </c>
      <c r="AT3" s="46">
        <v>270.34800000000001</v>
      </c>
      <c r="AU3" s="46">
        <v>86.7</v>
      </c>
      <c r="AV3" s="46">
        <v>4.9000000000000004</v>
      </c>
      <c r="AW3" s="46">
        <v>-1.3970700000000001E-2</v>
      </c>
      <c r="AX3" s="46">
        <v>14.9808</v>
      </c>
      <c r="AY3" s="46">
        <v>-7.6924200000000003</v>
      </c>
      <c r="AZ3" s="46">
        <v>1.10665E-4</v>
      </c>
      <c r="BA3" s="46">
        <v>1471.84</v>
      </c>
      <c r="BB3" s="46">
        <v>279.54500000000002</v>
      </c>
      <c r="BC3" s="46">
        <v>51.6</v>
      </c>
      <c r="BD3" s="46">
        <v>0</v>
      </c>
      <c r="BE3" s="46">
        <v>-0.49272899999999997</v>
      </c>
      <c r="BF3" s="46">
        <v>6.7412099999999997</v>
      </c>
      <c r="BG3" s="46">
        <v>1.8346</v>
      </c>
      <c r="BH3" s="46">
        <v>1.21137E-4</v>
      </c>
      <c r="BI3" s="46">
        <v>775.39700000000005</v>
      </c>
      <c r="BJ3" s="46">
        <v>282.03199999999998</v>
      </c>
      <c r="BK3" s="46">
        <v>69.900000000000006</v>
      </c>
      <c r="BL3" s="46">
        <v>0</v>
      </c>
      <c r="BM3" s="46">
        <v>-2.7697300000000001E-2</v>
      </c>
      <c r="BN3" s="46">
        <v>5.2033100000000001</v>
      </c>
      <c r="BO3" s="46">
        <v>5.65611</v>
      </c>
      <c r="BP3" s="46">
        <v>-1.2340100000000001E-4</v>
      </c>
      <c r="BQ3" s="46">
        <v>553.78700000000003</v>
      </c>
      <c r="BR3" s="46">
        <v>283.995</v>
      </c>
      <c r="BS3" s="46">
        <v>64.8</v>
      </c>
      <c r="BT3" s="46">
        <v>0</v>
      </c>
      <c r="BU3" s="46">
        <v>8.68564E-2</v>
      </c>
      <c r="BV3" s="46">
        <v>3.6843900000000001</v>
      </c>
      <c r="BW3" s="46">
        <v>5.64602</v>
      </c>
      <c r="BX3" s="46">
        <v>-1.81998E-4</v>
      </c>
      <c r="BY3" s="46">
        <v>4</v>
      </c>
      <c r="BZ3" s="46">
        <v>336.36099999999999</v>
      </c>
      <c r="CA3" s="46">
        <v>286.05200000000002</v>
      </c>
      <c r="CB3" s="46">
        <v>58.7</v>
      </c>
      <c r="CC3" s="46">
        <v>0</v>
      </c>
      <c r="CD3" s="46">
        <v>9.6823199999999998E-2</v>
      </c>
      <c r="CE3" s="46">
        <v>3.1848999999999998</v>
      </c>
      <c r="CF3" s="46">
        <v>5.6149100000000001</v>
      </c>
      <c r="CG3" s="46">
        <v>-1.8561000000000001E-4</v>
      </c>
      <c r="CH3" s="46">
        <v>288.13200000000001</v>
      </c>
      <c r="CI3" s="46">
        <v>53</v>
      </c>
      <c r="CJ3" s="46">
        <v>0</v>
      </c>
      <c r="CK3" s="46">
        <v>0.12862499999999999</v>
      </c>
      <c r="CL3" s="46">
        <v>2.7444600000000001</v>
      </c>
      <c r="CM3" s="46">
        <v>5.2863100000000003</v>
      </c>
      <c r="CN3" s="46">
        <v>-1.61151E-4</v>
      </c>
      <c r="CO3" s="46">
        <v>122.901</v>
      </c>
      <c r="CP3" s="46">
        <v>55.5794</v>
      </c>
      <c r="CQ3" s="46">
        <v>290.17899999999997</v>
      </c>
      <c r="CR3" s="46">
        <v>0</v>
      </c>
      <c r="CS3" s="46">
        <v>192.32300000000001</v>
      </c>
      <c r="CT3" s="46">
        <v>289.11099999999999</v>
      </c>
      <c r="CU3" s="46">
        <v>279.43200000000002</v>
      </c>
      <c r="CV3" s="46">
        <v>52.5</v>
      </c>
      <c r="CW3" s="46">
        <v>2.10263</v>
      </c>
      <c r="CX3" s="46">
        <v>4.2821999999999996</v>
      </c>
      <c r="CY3" s="46">
        <v>-50</v>
      </c>
      <c r="CZ3" s="46">
        <v>0</v>
      </c>
      <c r="DA3" s="46">
        <v>0</v>
      </c>
      <c r="DB3" s="46">
        <v>0</v>
      </c>
      <c r="DC3" s="46">
        <v>0</v>
      </c>
      <c r="DD3" s="46">
        <v>0</v>
      </c>
      <c r="DE3" s="46">
        <v>0</v>
      </c>
      <c r="DF3" s="46">
        <v>0</v>
      </c>
      <c r="DG3" s="46">
        <v>0</v>
      </c>
      <c r="DH3" s="46">
        <v>0</v>
      </c>
      <c r="DI3" s="46">
        <v>0</v>
      </c>
      <c r="DJ3" s="46">
        <v>0</v>
      </c>
      <c r="DK3" s="46">
        <v>0</v>
      </c>
      <c r="DL3" s="46">
        <v>0</v>
      </c>
      <c r="DM3" s="46">
        <v>0</v>
      </c>
      <c r="DN3" s="46">
        <v>0</v>
      </c>
      <c r="DO3" s="46">
        <v>0</v>
      </c>
      <c r="DP3" s="46">
        <v>20700</v>
      </c>
      <c r="DQ3" s="46">
        <v>11.0869</v>
      </c>
      <c r="DR3" s="46">
        <v>0</v>
      </c>
      <c r="DS3" s="46">
        <v>-4.0234399999999997E-2</v>
      </c>
      <c r="DT3" s="46">
        <v>50.5</v>
      </c>
      <c r="DU3" s="46">
        <v>4.2</v>
      </c>
      <c r="DV3" s="46">
        <v>69.599999999999994</v>
      </c>
      <c r="DW3" s="46">
        <v>42.6</v>
      </c>
      <c r="DX3" s="46">
        <v>100</v>
      </c>
      <c r="DY3" s="46">
        <v>100</v>
      </c>
      <c r="DZ3" s="46">
        <v>131.827</v>
      </c>
      <c r="EA3" s="46">
        <v>2486.2399999999998</v>
      </c>
      <c r="EB3" s="46">
        <v>63.8</v>
      </c>
      <c r="EC3" s="46">
        <v>0</v>
      </c>
      <c r="ED3" s="46">
        <v>3</v>
      </c>
    </row>
    <row r="4" spans="1:134" x14ac:dyDescent="0.3">
      <c r="A4" s="10">
        <v>45294.625</v>
      </c>
      <c r="B4" s="46">
        <v>101393</v>
      </c>
      <c r="C4" s="46">
        <v>24134.799999999999</v>
      </c>
      <c r="D4" s="46">
        <v>4.5024600000000001</v>
      </c>
      <c r="E4" s="46">
        <v>11882.3</v>
      </c>
      <c r="F4" s="46">
        <v>211.958</v>
      </c>
      <c r="G4" s="46">
        <v>58.7</v>
      </c>
      <c r="H4" s="46">
        <v>0</v>
      </c>
      <c r="I4" s="46">
        <v>-4.0263699999999999E-2</v>
      </c>
      <c r="J4" s="46">
        <v>40.162399999999998</v>
      </c>
      <c r="K4" s="46">
        <v>-14.7079</v>
      </c>
      <c r="L4" s="46">
        <v>1.2932800000000001E-4</v>
      </c>
      <c r="M4" s="46">
        <v>9286.68</v>
      </c>
      <c r="N4" s="46">
        <v>228.18799999999999</v>
      </c>
      <c r="O4" s="46">
        <v>100</v>
      </c>
      <c r="P4" s="46">
        <v>100</v>
      </c>
      <c r="Q4" s="46">
        <v>-0.230014</v>
      </c>
      <c r="R4" s="46">
        <v>30.631699999999999</v>
      </c>
      <c r="S4" s="46">
        <v>-10.616099999999999</v>
      </c>
      <c r="T4" s="2">
        <v>5.4083699999999999E-5</v>
      </c>
      <c r="U4" s="46">
        <v>7291.86</v>
      </c>
      <c r="V4" s="46">
        <v>245.67099999999999</v>
      </c>
      <c r="W4" s="46">
        <v>81.099999999999994</v>
      </c>
      <c r="X4" s="46">
        <v>2.1</v>
      </c>
      <c r="Y4" s="46">
        <v>-0.33486900000000003</v>
      </c>
      <c r="Z4" s="46">
        <v>29.1401</v>
      </c>
      <c r="AA4" s="46">
        <v>-10.5624</v>
      </c>
      <c r="AB4" s="2">
        <v>1.6637700000000002E-5</v>
      </c>
      <c r="AC4" s="46">
        <v>5643.94</v>
      </c>
      <c r="AD4" s="46">
        <v>257.81</v>
      </c>
      <c r="AE4" s="46">
        <v>34.5</v>
      </c>
      <c r="AF4" s="46">
        <v>0</v>
      </c>
      <c r="AG4" s="46">
        <v>-4.1418000000000003E-2</v>
      </c>
      <c r="AH4" s="46">
        <v>24.1174</v>
      </c>
      <c r="AI4" s="46">
        <v>-12.1646</v>
      </c>
      <c r="AJ4" s="2">
        <v>2.46473E-5</v>
      </c>
      <c r="AK4" s="46">
        <v>4247.3</v>
      </c>
      <c r="AL4" s="46">
        <v>264.77</v>
      </c>
      <c r="AM4" s="46">
        <v>77.8</v>
      </c>
      <c r="AN4" s="46">
        <v>2.2000000000000002</v>
      </c>
      <c r="AO4" s="46">
        <v>0.26440799999999998</v>
      </c>
      <c r="AP4" s="46">
        <v>16.991</v>
      </c>
      <c r="AQ4" s="46">
        <v>-8.5562100000000001</v>
      </c>
      <c r="AR4" s="2">
        <v>6.9818200000000002E-5</v>
      </c>
      <c r="AS4" s="46">
        <v>3034.43</v>
      </c>
      <c r="AT4" s="46">
        <v>272.67599999999999</v>
      </c>
      <c r="AU4" s="46">
        <v>71.900000000000006</v>
      </c>
      <c r="AV4" s="46">
        <v>0.2</v>
      </c>
      <c r="AW4" s="46">
        <v>0.20314099999999999</v>
      </c>
      <c r="AX4" s="46">
        <v>11.2921</v>
      </c>
      <c r="AY4" s="46">
        <v>-6.3281400000000003</v>
      </c>
      <c r="AZ4" s="2">
        <v>5.0679200000000001E-5</v>
      </c>
      <c r="BA4" s="46">
        <v>1465.86</v>
      </c>
      <c r="BB4" s="46">
        <v>279.839</v>
      </c>
      <c r="BC4" s="46">
        <v>55.4</v>
      </c>
      <c r="BD4" s="46">
        <v>0</v>
      </c>
      <c r="BE4" s="46">
        <v>-0.204564</v>
      </c>
      <c r="BF4" s="46">
        <v>7.6026999999999996</v>
      </c>
      <c r="BG4" s="46">
        <v>0.33346900000000002</v>
      </c>
      <c r="BH4" s="2">
        <v>2.9268099999999999E-5</v>
      </c>
      <c r="BI4" s="46">
        <v>769.51099999999997</v>
      </c>
      <c r="BJ4" s="46">
        <v>282.12400000000002</v>
      </c>
      <c r="BK4" s="46">
        <v>75.599999999999994</v>
      </c>
      <c r="BL4" s="46">
        <v>0</v>
      </c>
      <c r="BM4" s="46">
        <v>0.21523100000000001</v>
      </c>
      <c r="BN4" s="46">
        <v>4.0695300000000003</v>
      </c>
      <c r="BO4" s="46">
        <v>3.7504900000000001</v>
      </c>
      <c r="BP4" s="2">
        <v>1.5633699999999999E-5</v>
      </c>
      <c r="BQ4" s="46">
        <v>547.745</v>
      </c>
      <c r="BR4" s="46">
        <v>284.084</v>
      </c>
      <c r="BS4" s="46">
        <v>67.7</v>
      </c>
      <c r="BT4" s="46">
        <v>0</v>
      </c>
      <c r="BU4" s="46">
        <v>0.17552699999999999</v>
      </c>
      <c r="BV4" s="46">
        <v>2.3899699999999999</v>
      </c>
      <c r="BW4" s="46">
        <v>4.0624599999999997</v>
      </c>
      <c r="BX4" s="2">
        <v>1.82701E-5</v>
      </c>
      <c r="BY4" s="46">
        <v>4</v>
      </c>
      <c r="BZ4" s="46">
        <v>330.25400000000002</v>
      </c>
      <c r="CA4" s="46">
        <v>285.89499999999998</v>
      </c>
      <c r="CB4" s="46">
        <v>64.5</v>
      </c>
      <c r="CC4" s="46">
        <v>0</v>
      </c>
      <c r="CD4" s="46">
        <v>0.14022000000000001</v>
      </c>
      <c r="CE4" s="46">
        <v>0.52639899999999995</v>
      </c>
      <c r="CF4" s="46">
        <v>4.6185400000000003</v>
      </c>
      <c r="CG4" s="2">
        <v>6.8648699999999997E-6</v>
      </c>
      <c r="CH4" s="46">
        <v>287.50900000000001</v>
      </c>
      <c r="CI4" s="46">
        <v>63.2</v>
      </c>
      <c r="CJ4" s="46">
        <v>0</v>
      </c>
      <c r="CK4" s="46">
        <v>0.11326600000000001</v>
      </c>
      <c r="CL4" s="46">
        <v>-1.02766</v>
      </c>
      <c r="CM4" s="46">
        <v>4.4978999999999996</v>
      </c>
      <c r="CN4" s="2">
        <v>6.4410000000000002E-5</v>
      </c>
      <c r="CO4" s="46">
        <v>116.961</v>
      </c>
      <c r="CP4" s="46">
        <v>55.5794</v>
      </c>
      <c r="CQ4" s="46">
        <v>285.78199999999998</v>
      </c>
      <c r="CR4" s="46">
        <v>0</v>
      </c>
      <c r="CS4" s="46">
        <v>39.070500000000003</v>
      </c>
      <c r="CT4" s="46">
        <v>287.11799999999999</v>
      </c>
      <c r="CU4" s="46">
        <v>281.25</v>
      </c>
      <c r="CV4" s="46">
        <v>67.599999999999994</v>
      </c>
      <c r="CW4" s="46">
        <v>-0.93270299999999995</v>
      </c>
      <c r="CX4" s="46">
        <v>3.1830599999999998</v>
      </c>
      <c r="CY4" s="46">
        <v>-50</v>
      </c>
      <c r="CZ4" s="46">
        <v>0</v>
      </c>
      <c r="DA4" s="46">
        <v>0</v>
      </c>
      <c r="DB4" s="46">
        <v>0</v>
      </c>
      <c r="DC4" s="46">
        <v>0</v>
      </c>
      <c r="DD4" s="46">
        <v>0</v>
      </c>
      <c r="DE4" s="46">
        <v>0</v>
      </c>
      <c r="DF4" s="46">
        <v>0</v>
      </c>
      <c r="DG4" s="46">
        <v>0</v>
      </c>
      <c r="DH4" s="46">
        <v>0</v>
      </c>
      <c r="DI4" s="46">
        <v>0</v>
      </c>
      <c r="DJ4" s="46">
        <v>0</v>
      </c>
      <c r="DK4" s="46">
        <v>0</v>
      </c>
      <c r="DL4" s="46">
        <v>0</v>
      </c>
      <c r="DM4" s="46">
        <v>0</v>
      </c>
      <c r="DN4" s="46">
        <v>0</v>
      </c>
      <c r="DO4" s="46">
        <v>0</v>
      </c>
      <c r="DP4" s="46">
        <v>10800</v>
      </c>
      <c r="DQ4" s="46">
        <v>9.4245699999999992</v>
      </c>
      <c r="DR4" s="46">
        <v>0</v>
      </c>
      <c r="DS4" s="46">
        <v>2.2949199999999999E-2</v>
      </c>
      <c r="DT4" s="46">
        <v>5</v>
      </c>
      <c r="DU4" s="46">
        <v>10.1</v>
      </c>
      <c r="DV4" s="46">
        <v>44.3</v>
      </c>
      <c r="DW4" s="46">
        <v>31.5</v>
      </c>
      <c r="DX4" s="46">
        <v>100</v>
      </c>
      <c r="DY4" s="46">
        <v>100</v>
      </c>
      <c r="DZ4" s="46">
        <v>169.70699999999999</v>
      </c>
      <c r="EA4" s="46">
        <v>2637.92</v>
      </c>
      <c r="EB4" s="46">
        <v>73.8</v>
      </c>
      <c r="EC4" s="46">
        <v>0</v>
      </c>
      <c r="ED4" s="46">
        <v>4</v>
      </c>
    </row>
    <row r="5" spans="1:134" x14ac:dyDescent="0.3">
      <c r="A5" s="10">
        <v>45294.75</v>
      </c>
      <c r="B5" s="46">
        <v>101433</v>
      </c>
      <c r="C5" s="46">
        <v>24134.9</v>
      </c>
      <c r="D5" s="46">
        <v>3.7012800000000001</v>
      </c>
      <c r="E5" s="46">
        <v>11874.8</v>
      </c>
      <c r="F5" s="46">
        <v>210.75700000000001</v>
      </c>
      <c r="G5" s="46">
        <v>69.900000000000006</v>
      </c>
      <c r="H5" s="46">
        <v>31</v>
      </c>
      <c r="I5" s="46">
        <v>8.4528300000000001E-2</v>
      </c>
      <c r="J5" s="46">
        <v>40.1937</v>
      </c>
      <c r="K5" s="46">
        <v>-23.253699999999998</v>
      </c>
      <c r="L5" s="2">
        <v>9.7571499999999999E-5</v>
      </c>
      <c r="M5" s="46">
        <v>9274.08</v>
      </c>
      <c r="N5" s="46">
        <v>228.87700000000001</v>
      </c>
      <c r="O5" s="46">
        <v>80.5</v>
      </c>
      <c r="P5" s="46">
        <v>4.7</v>
      </c>
      <c r="Q5" s="46">
        <v>7.2605500000000003E-2</v>
      </c>
      <c r="R5" s="46">
        <v>36.033299999999997</v>
      </c>
      <c r="S5" s="46">
        <v>-23.730499999999999</v>
      </c>
      <c r="T5" s="2">
        <v>9.6492599999999998E-5</v>
      </c>
      <c r="U5" s="46">
        <v>7284.78</v>
      </c>
      <c r="V5" s="46">
        <v>244.90299999999999</v>
      </c>
      <c r="W5" s="46">
        <v>60.6</v>
      </c>
      <c r="X5" s="46">
        <v>0</v>
      </c>
      <c r="Y5" s="46">
        <v>0.12064800000000001</v>
      </c>
      <c r="Z5" s="46">
        <v>27.570599999999999</v>
      </c>
      <c r="AA5" s="46">
        <v>-12.402799999999999</v>
      </c>
      <c r="AB5" s="2">
        <v>6.0044599999999998E-5</v>
      </c>
      <c r="AC5" s="46">
        <v>5643.51</v>
      </c>
      <c r="AD5" s="46">
        <v>257.08999999999997</v>
      </c>
      <c r="AE5" s="46">
        <v>62.1</v>
      </c>
      <c r="AF5" s="46">
        <v>0</v>
      </c>
      <c r="AG5" s="46">
        <v>-3.8650400000000001E-2</v>
      </c>
      <c r="AH5" s="46">
        <v>22.841799999999999</v>
      </c>
      <c r="AI5" s="46">
        <v>-5.8456099999999998</v>
      </c>
      <c r="AJ5" s="2">
        <v>2.90712E-5</v>
      </c>
      <c r="AK5" s="46">
        <v>4248.99</v>
      </c>
      <c r="AL5" s="46">
        <v>264.36</v>
      </c>
      <c r="AM5" s="46">
        <v>53.8</v>
      </c>
      <c r="AN5" s="46">
        <v>0</v>
      </c>
      <c r="AO5" s="46">
        <v>-0.23658999999999999</v>
      </c>
      <c r="AP5" s="46">
        <v>14.114100000000001</v>
      </c>
      <c r="AQ5" s="46">
        <v>-4.7960700000000003</v>
      </c>
      <c r="AR5" s="2">
        <v>9.0423500000000006E-5</v>
      </c>
      <c r="AS5" s="46">
        <v>3037.96</v>
      </c>
      <c r="AT5" s="46">
        <v>271.79199999999997</v>
      </c>
      <c r="AU5" s="46">
        <v>78.599999999999994</v>
      </c>
      <c r="AV5" s="46">
        <v>1.7</v>
      </c>
      <c r="AW5" s="46">
        <v>-0.27343800000000001</v>
      </c>
      <c r="AX5" s="46">
        <v>9.8686100000000003</v>
      </c>
      <c r="AY5" s="46">
        <v>-3.4312499999999999</v>
      </c>
      <c r="AZ5" s="46">
        <v>1.4509200000000001E-4</v>
      </c>
      <c r="BA5" s="46">
        <v>1470.21</v>
      </c>
      <c r="BB5" s="46">
        <v>279.65300000000002</v>
      </c>
      <c r="BC5" s="46">
        <v>64.8</v>
      </c>
      <c r="BD5" s="46">
        <v>0</v>
      </c>
      <c r="BE5" s="46">
        <v>-0.17958199999999999</v>
      </c>
      <c r="BF5" s="46">
        <v>4.5419400000000003</v>
      </c>
      <c r="BG5" s="46">
        <v>-2.5115699999999999</v>
      </c>
      <c r="BH5" s="46">
        <v>1.3955700000000001E-4</v>
      </c>
      <c r="BI5" s="46">
        <v>772.173</v>
      </c>
      <c r="BJ5" s="46">
        <v>282.375</v>
      </c>
      <c r="BK5" s="46">
        <v>82.5</v>
      </c>
      <c r="BL5" s="46">
        <v>0</v>
      </c>
      <c r="BM5" s="46">
        <v>-5.1947300000000002E-2</v>
      </c>
      <c r="BN5" s="46">
        <v>4.4152399999999998</v>
      </c>
      <c r="BO5" s="46">
        <v>2.5835599999999999</v>
      </c>
      <c r="BP5" s="46">
        <v>1.55427E-4</v>
      </c>
      <c r="BQ5" s="46">
        <v>550.26700000000005</v>
      </c>
      <c r="BR5" s="46">
        <v>284.08800000000002</v>
      </c>
      <c r="BS5" s="46">
        <v>73.900000000000006</v>
      </c>
      <c r="BT5" s="46">
        <v>0</v>
      </c>
      <c r="BU5" s="46">
        <v>0.14363999999999999</v>
      </c>
      <c r="BV5" s="46">
        <v>2.8210199999999999</v>
      </c>
      <c r="BW5" s="46">
        <v>3.78247</v>
      </c>
      <c r="BX5" s="2">
        <v>8.3241700000000006E-5</v>
      </c>
      <c r="BY5" s="46">
        <v>3</v>
      </c>
      <c r="BZ5" s="46">
        <v>332.70800000000003</v>
      </c>
      <c r="CA5" s="46">
        <v>286.02800000000002</v>
      </c>
      <c r="CB5" s="46">
        <v>62.7</v>
      </c>
      <c r="CC5" s="46">
        <v>0</v>
      </c>
      <c r="CD5" s="46">
        <v>0.23918</v>
      </c>
      <c r="CE5" s="46">
        <v>0.63723399999999997</v>
      </c>
      <c r="CF5" s="46">
        <v>4.3377499999999998</v>
      </c>
      <c r="CG5" s="2">
        <v>8.8059000000000005E-5</v>
      </c>
      <c r="CH5" s="46">
        <v>286.36</v>
      </c>
      <c r="CI5" s="46">
        <v>70.3</v>
      </c>
      <c r="CJ5" s="46">
        <v>0</v>
      </c>
      <c r="CK5" s="46">
        <v>0.15717999999999999</v>
      </c>
      <c r="CL5" s="46">
        <v>-1.02694</v>
      </c>
      <c r="CM5" s="46">
        <v>4.1994199999999999</v>
      </c>
      <c r="CN5" s="2">
        <v>8.7134999999999998E-5</v>
      </c>
      <c r="CO5" s="46">
        <v>119.59099999999999</v>
      </c>
      <c r="CP5" s="46">
        <v>55.5794</v>
      </c>
      <c r="CQ5" s="46">
        <v>283.45</v>
      </c>
      <c r="CR5" s="46">
        <v>0</v>
      </c>
      <c r="CS5" s="46">
        <v>14.613799999999999</v>
      </c>
      <c r="CT5" s="46">
        <v>285.15600000000001</v>
      </c>
      <c r="CU5" s="46">
        <v>281.56799999999998</v>
      </c>
      <c r="CV5" s="46">
        <v>78.8</v>
      </c>
      <c r="CW5" s="46">
        <v>-0.85906700000000003</v>
      </c>
      <c r="CX5" s="46">
        <v>2.91615</v>
      </c>
      <c r="CY5" s="46">
        <v>-50</v>
      </c>
      <c r="CZ5" s="46">
        <v>0</v>
      </c>
      <c r="DA5" s="46">
        <v>0</v>
      </c>
      <c r="DB5" s="46">
        <v>0</v>
      </c>
      <c r="DC5" s="46">
        <v>0</v>
      </c>
      <c r="DD5" s="46">
        <v>0</v>
      </c>
      <c r="DE5" s="46">
        <v>0</v>
      </c>
      <c r="DF5" s="46">
        <v>0</v>
      </c>
      <c r="DG5" s="46">
        <v>0</v>
      </c>
      <c r="DH5" s="46">
        <v>0</v>
      </c>
      <c r="DI5" s="46">
        <v>0</v>
      </c>
      <c r="DJ5" s="46">
        <v>0</v>
      </c>
      <c r="DK5" s="46">
        <v>0</v>
      </c>
      <c r="DL5" s="46">
        <v>0</v>
      </c>
      <c r="DM5" s="46">
        <v>0</v>
      </c>
      <c r="DN5" s="46">
        <v>0</v>
      </c>
      <c r="DO5" s="46">
        <v>0</v>
      </c>
      <c r="DP5" s="46">
        <v>12450</v>
      </c>
      <c r="DQ5" s="46">
        <v>9.5947099999999992</v>
      </c>
      <c r="DR5" s="46">
        <v>0</v>
      </c>
      <c r="DS5" s="46">
        <v>0.208008</v>
      </c>
      <c r="DT5" s="46">
        <v>5</v>
      </c>
      <c r="DU5" s="46">
        <v>6.4</v>
      </c>
      <c r="DV5" s="46">
        <v>2.7</v>
      </c>
      <c r="DW5" s="46">
        <v>32</v>
      </c>
      <c r="DX5" s="46">
        <v>100</v>
      </c>
      <c r="DY5" s="46">
        <v>100</v>
      </c>
      <c r="DZ5" s="46">
        <v>87.784800000000004</v>
      </c>
      <c r="EA5" s="46">
        <v>2727.68</v>
      </c>
      <c r="EB5" s="46">
        <v>72.2</v>
      </c>
      <c r="EC5" s="46">
        <v>0</v>
      </c>
      <c r="ED5" s="46">
        <v>5</v>
      </c>
    </row>
    <row r="6" spans="1:134" x14ac:dyDescent="0.3">
      <c r="A6" s="10">
        <v>45294.875</v>
      </c>
      <c r="B6" s="46">
        <v>101359</v>
      </c>
      <c r="C6" s="46">
        <v>24135</v>
      </c>
      <c r="D6" s="46">
        <v>3.1118399999999999</v>
      </c>
      <c r="E6" s="46">
        <v>11879.3</v>
      </c>
      <c r="F6" s="46">
        <v>210.167</v>
      </c>
      <c r="G6" s="46">
        <v>80.7</v>
      </c>
      <c r="H6" s="46">
        <v>2.7</v>
      </c>
      <c r="I6" s="46">
        <v>0.15268300000000001</v>
      </c>
      <c r="J6" s="46">
        <v>39.176400000000001</v>
      </c>
      <c r="K6" s="46">
        <v>-16.427600000000002</v>
      </c>
      <c r="L6" s="2">
        <v>-5.2531700000000004E-6</v>
      </c>
      <c r="M6" s="46">
        <v>9280.31</v>
      </c>
      <c r="N6" s="46">
        <v>230.404</v>
      </c>
      <c r="O6" s="46">
        <v>61.8</v>
      </c>
      <c r="P6" s="46">
        <v>0</v>
      </c>
      <c r="Q6" s="46">
        <v>5.8964799999999998E-2</v>
      </c>
      <c r="R6" s="46">
        <v>43.602899999999998</v>
      </c>
      <c r="S6" s="46">
        <v>-26.888300000000001</v>
      </c>
      <c r="T6" s="2">
        <v>4.3599100000000001E-5</v>
      </c>
      <c r="U6" s="46">
        <v>7282.96</v>
      </c>
      <c r="V6" s="46">
        <v>244.56</v>
      </c>
      <c r="W6" s="46">
        <v>72.400000000000006</v>
      </c>
      <c r="X6" s="46">
        <v>0</v>
      </c>
      <c r="Y6" s="46">
        <v>0.19428500000000001</v>
      </c>
      <c r="Z6" s="46">
        <v>32.170999999999999</v>
      </c>
      <c r="AA6" s="46">
        <v>-11.576000000000001</v>
      </c>
      <c r="AB6" s="2">
        <v>3.7110799999999997E-5</v>
      </c>
      <c r="AC6" s="46">
        <v>5643.17</v>
      </c>
      <c r="AD6" s="46">
        <v>256.77100000000002</v>
      </c>
      <c r="AE6" s="46">
        <v>70.400000000000006</v>
      </c>
      <c r="AF6" s="46">
        <v>0</v>
      </c>
      <c r="AG6" s="46">
        <v>0.465785</v>
      </c>
      <c r="AH6" s="46">
        <v>24.135000000000002</v>
      </c>
      <c r="AI6" s="46">
        <v>-7.9584999999999999</v>
      </c>
      <c r="AJ6" s="2">
        <v>7.8026899999999997E-5</v>
      </c>
      <c r="AK6" s="46">
        <v>4250.3900000000003</v>
      </c>
      <c r="AL6" s="46">
        <v>265.05399999999997</v>
      </c>
      <c r="AM6" s="46">
        <v>37.1</v>
      </c>
      <c r="AN6" s="46">
        <v>0</v>
      </c>
      <c r="AO6" s="46">
        <v>0.20437900000000001</v>
      </c>
      <c r="AP6" s="46">
        <v>17.274899999999999</v>
      </c>
      <c r="AQ6" s="46">
        <v>-4.99186</v>
      </c>
      <c r="AR6" s="46">
        <v>1.00096E-4</v>
      </c>
      <c r="AS6" s="46">
        <v>3037.9</v>
      </c>
      <c r="AT6" s="46">
        <v>272.31900000000002</v>
      </c>
      <c r="AU6" s="46">
        <v>62.5</v>
      </c>
      <c r="AV6" s="46">
        <v>0</v>
      </c>
      <c r="AW6" s="46">
        <v>-0.27097700000000002</v>
      </c>
      <c r="AX6" s="46">
        <v>9.8208599999999997</v>
      </c>
      <c r="AY6" s="46">
        <v>-0.810222</v>
      </c>
      <c r="AZ6" s="46">
        <v>1.2057600000000001E-4</v>
      </c>
      <c r="BA6" s="46">
        <v>1465.02</v>
      </c>
      <c r="BB6" s="46">
        <v>279.70400000000001</v>
      </c>
      <c r="BC6" s="46">
        <v>63.3</v>
      </c>
      <c r="BD6" s="46">
        <v>0</v>
      </c>
      <c r="BE6" s="46">
        <v>-0.263264</v>
      </c>
      <c r="BF6" s="46">
        <v>1.68733</v>
      </c>
      <c r="BG6" s="46">
        <v>2.59667</v>
      </c>
      <c r="BH6" s="2">
        <v>4.3339600000000001E-5</v>
      </c>
      <c r="BI6" s="46">
        <v>766.44399999999996</v>
      </c>
      <c r="BJ6" s="46">
        <v>282.80700000000002</v>
      </c>
      <c r="BK6" s="46">
        <v>74.900000000000006</v>
      </c>
      <c r="BL6" s="46">
        <v>0</v>
      </c>
      <c r="BM6" s="46">
        <v>-0.267119</v>
      </c>
      <c r="BN6" s="46">
        <v>6.8388099999999996</v>
      </c>
      <c r="BO6" s="46">
        <v>3.58371</v>
      </c>
      <c r="BP6" s="46">
        <v>1.7445500000000001E-4</v>
      </c>
      <c r="BQ6" s="46">
        <v>544.30600000000004</v>
      </c>
      <c r="BR6" s="46">
        <v>284.24099999999999</v>
      </c>
      <c r="BS6" s="46">
        <v>76.8</v>
      </c>
      <c r="BT6" s="46">
        <v>0</v>
      </c>
      <c r="BU6" s="46">
        <v>-0.26013700000000001</v>
      </c>
      <c r="BV6" s="46">
        <v>8.3766599999999993</v>
      </c>
      <c r="BW6" s="46">
        <v>3.6268699999999998</v>
      </c>
      <c r="BX6" s="2">
        <v>4.0527500000000001E-5</v>
      </c>
      <c r="BY6" s="46">
        <v>3</v>
      </c>
      <c r="BZ6" s="46">
        <v>326.67399999999998</v>
      </c>
      <c r="CA6" s="46">
        <v>285.78199999999998</v>
      </c>
      <c r="CB6" s="46">
        <v>76.599999999999994</v>
      </c>
      <c r="CC6" s="46">
        <v>0</v>
      </c>
      <c r="CD6" s="46">
        <v>-0.106624</v>
      </c>
      <c r="CE6" s="46">
        <v>5.6091100000000003</v>
      </c>
      <c r="CF6" s="46">
        <v>3.2608700000000002</v>
      </c>
      <c r="CG6" s="2">
        <v>-4.6582500000000003E-5</v>
      </c>
      <c r="CH6" s="46">
        <v>286.38299999999998</v>
      </c>
      <c r="CI6" s="46">
        <v>75.8</v>
      </c>
      <c r="CJ6" s="46">
        <v>0</v>
      </c>
      <c r="CK6" s="46">
        <v>6.2376500000000001E-2</v>
      </c>
      <c r="CL6" s="46">
        <v>-1.10229E-2</v>
      </c>
      <c r="CM6" s="46">
        <v>3.49986</v>
      </c>
      <c r="CN6" s="2">
        <v>1.3677500000000001E-5</v>
      </c>
      <c r="CO6" s="46">
        <v>113.601</v>
      </c>
      <c r="CP6" s="46">
        <v>55.5794</v>
      </c>
      <c r="CQ6" s="46">
        <v>282.87700000000001</v>
      </c>
      <c r="CR6" s="46">
        <v>0</v>
      </c>
      <c r="CS6" s="46">
        <v>3.9952899999999998</v>
      </c>
      <c r="CT6" s="46">
        <v>285.07499999999999</v>
      </c>
      <c r="CU6" s="46">
        <v>282.31400000000002</v>
      </c>
      <c r="CV6" s="46">
        <v>83.3</v>
      </c>
      <c r="CW6" s="46">
        <v>-0.54200199999999998</v>
      </c>
      <c r="CX6" s="46">
        <v>2.9144100000000002</v>
      </c>
      <c r="CY6" s="46">
        <v>-50</v>
      </c>
      <c r="CZ6" s="46">
        <v>0</v>
      </c>
      <c r="DA6" s="46">
        <v>0</v>
      </c>
      <c r="DB6" s="46">
        <v>0</v>
      </c>
      <c r="DC6" s="46">
        <v>0</v>
      </c>
      <c r="DD6" s="46">
        <v>0</v>
      </c>
      <c r="DE6" s="46">
        <v>0</v>
      </c>
      <c r="DF6" s="46">
        <v>0</v>
      </c>
      <c r="DG6" s="46">
        <v>0</v>
      </c>
      <c r="DH6" s="46">
        <v>0</v>
      </c>
      <c r="DI6" s="46">
        <v>0</v>
      </c>
      <c r="DJ6" s="46">
        <v>0</v>
      </c>
      <c r="DK6" s="46">
        <v>0</v>
      </c>
      <c r="DL6" s="46">
        <v>0</v>
      </c>
      <c r="DM6" s="46">
        <v>0</v>
      </c>
      <c r="DN6" s="46">
        <v>0</v>
      </c>
      <c r="DO6" s="46">
        <v>0</v>
      </c>
      <c r="DP6" s="46">
        <v>0</v>
      </c>
      <c r="DQ6" s="46">
        <v>8.50624</v>
      </c>
      <c r="DR6" s="46">
        <v>0</v>
      </c>
      <c r="DS6" s="46">
        <v>-0.39227299999999998</v>
      </c>
      <c r="DT6" s="46">
        <v>0</v>
      </c>
      <c r="DU6" s="46">
        <v>1.7</v>
      </c>
      <c r="DV6" s="46">
        <v>3.4</v>
      </c>
      <c r="DW6" s="46">
        <v>4.5999999999999996</v>
      </c>
      <c r="DX6" s="46">
        <v>75.2</v>
      </c>
      <c r="DY6" s="46">
        <v>100</v>
      </c>
      <c r="DZ6" s="46">
        <v>75.299199999999999</v>
      </c>
      <c r="EA6" s="46">
        <v>2904.8</v>
      </c>
      <c r="EB6" s="46">
        <v>63.1</v>
      </c>
      <c r="EC6" s="46">
        <v>0</v>
      </c>
      <c r="ED6" s="46">
        <v>6</v>
      </c>
    </row>
    <row r="7" spans="1:134" x14ac:dyDescent="0.3">
      <c r="A7" s="10">
        <v>45295</v>
      </c>
      <c r="B7" s="46">
        <v>101266</v>
      </c>
      <c r="C7" s="46">
        <v>24134.799999999999</v>
      </c>
      <c r="D7" s="46">
        <v>3.3009499999999998</v>
      </c>
      <c r="E7" s="46">
        <v>11880.8</v>
      </c>
      <c r="F7" s="46">
        <v>208.77099999999999</v>
      </c>
      <c r="G7" s="46">
        <v>98</v>
      </c>
      <c r="H7" s="46">
        <v>19.3</v>
      </c>
      <c r="I7" s="46">
        <v>3.7421899999999998E-3</v>
      </c>
      <c r="J7" s="46">
        <v>44.726999999999997</v>
      </c>
      <c r="K7" s="46">
        <v>-14.7433</v>
      </c>
      <c r="L7" s="46">
        <v>-1.36589E-4</v>
      </c>
      <c r="M7" s="46">
        <v>9275.73</v>
      </c>
      <c r="N7" s="46">
        <v>230.03800000000001</v>
      </c>
      <c r="O7" s="46">
        <v>58.6</v>
      </c>
      <c r="P7" s="46">
        <v>0</v>
      </c>
      <c r="Q7" s="46">
        <v>-0.185305</v>
      </c>
      <c r="R7" s="46">
        <v>38.860500000000002</v>
      </c>
      <c r="S7" s="46">
        <v>-21.880700000000001</v>
      </c>
      <c r="T7" s="2">
        <v>2.0033700000000001E-5</v>
      </c>
      <c r="U7" s="46">
        <v>7275.05</v>
      </c>
      <c r="V7" s="46">
        <v>245.619</v>
      </c>
      <c r="W7" s="46">
        <v>71.3</v>
      </c>
      <c r="X7" s="46">
        <v>0.4</v>
      </c>
      <c r="Y7" s="46">
        <v>-2.8556600000000001E-2</v>
      </c>
      <c r="Z7" s="46">
        <v>36.898200000000003</v>
      </c>
      <c r="AA7" s="46">
        <v>-15.9635</v>
      </c>
      <c r="AB7" s="2">
        <v>6.4198399999999998E-5</v>
      </c>
      <c r="AC7" s="46">
        <v>5632.53</v>
      </c>
      <c r="AD7" s="46">
        <v>257.08499999999998</v>
      </c>
      <c r="AE7" s="46">
        <v>47.9</v>
      </c>
      <c r="AF7" s="46">
        <v>0</v>
      </c>
      <c r="AG7" s="46">
        <v>0.31731799999999999</v>
      </c>
      <c r="AH7" s="46">
        <v>24.547699999999999</v>
      </c>
      <c r="AI7" s="46">
        <v>-8.0237400000000001</v>
      </c>
      <c r="AJ7" s="46">
        <v>1.18307E-4</v>
      </c>
      <c r="AK7" s="46">
        <v>4238.91</v>
      </c>
      <c r="AL7" s="46">
        <v>264.39800000000002</v>
      </c>
      <c r="AM7" s="46">
        <v>68.400000000000006</v>
      </c>
      <c r="AN7" s="46">
        <v>2.6</v>
      </c>
      <c r="AO7" s="46">
        <v>0.146236</v>
      </c>
      <c r="AP7" s="46">
        <v>16.166</v>
      </c>
      <c r="AQ7" s="46">
        <v>-4.2625900000000003</v>
      </c>
      <c r="AR7" s="2">
        <v>3.4989500000000001E-5</v>
      </c>
      <c r="AS7" s="46">
        <v>3027.41</v>
      </c>
      <c r="AT7" s="46">
        <v>272.17500000000001</v>
      </c>
      <c r="AU7" s="46">
        <v>61.7</v>
      </c>
      <c r="AV7" s="46">
        <v>0</v>
      </c>
      <c r="AW7" s="46">
        <v>6.0435500000000003E-2</v>
      </c>
      <c r="AX7" s="46">
        <v>10.7423</v>
      </c>
      <c r="AY7" s="46">
        <v>-0.84534900000000002</v>
      </c>
      <c r="AZ7" s="2">
        <v>4.3608900000000002E-5</v>
      </c>
      <c r="BA7" s="46">
        <v>1455.64</v>
      </c>
      <c r="BB7" s="46">
        <v>279.512</v>
      </c>
      <c r="BC7" s="46">
        <v>61.9</v>
      </c>
      <c r="BD7" s="46">
        <v>0</v>
      </c>
      <c r="BE7" s="46">
        <v>-6.6357399999999997E-2</v>
      </c>
      <c r="BF7" s="46">
        <v>2.8862199999999998</v>
      </c>
      <c r="BG7" s="46">
        <v>3.8047399999999998</v>
      </c>
      <c r="BH7" s="46">
        <v>1.6801199999999999E-4</v>
      </c>
      <c r="BI7" s="46">
        <v>758.51</v>
      </c>
      <c r="BJ7" s="46">
        <v>282.483</v>
      </c>
      <c r="BK7" s="46">
        <v>75</v>
      </c>
      <c r="BL7" s="46">
        <v>0</v>
      </c>
      <c r="BM7" s="46">
        <v>3.7725599999999998E-2</v>
      </c>
      <c r="BN7" s="46">
        <v>8.4732199999999995</v>
      </c>
      <c r="BO7" s="46">
        <v>4.9981999999999998</v>
      </c>
      <c r="BP7" s="2">
        <v>-6.6860399999999994E-5</v>
      </c>
      <c r="BQ7" s="46">
        <v>536.50800000000004</v>
      </c>
      <c r="BR7" s="46">
        <v>284.23</v>
      </c>
      <c r="BS7" s="46">
        <v>70.7</v>
      </c>
      <c r="BT7" s="46">
        <v>0</v>
      </c>
      <c r="BU7" s="46">
        <v>1.13647E-2</v>
      </c>
      <c r="BV7" s="46">
        <v>5.7517100000000001</v>
      </c>
      <c r="BW7" s="46">
        <v>4.2018000000000004</v>
      </c>
      <c r="BX7" s="46">
        <v>-1.2013E-4</v>
      </c>
      <c r="BY7" s="46">
        <v>4</v>
      </c>
      <c r="BZ7" s="46">
        <v>318.959</v>
      </c>
      <c r="CA7" s="46">
        <v>285.76299999999998</v>
      </c>
      <c r="CB7" s="46">
        <v>70.7</v>
      </c>
      <c r="CC7" s="46">
        <v>0</v>
      </c>
      <c r="CD7" s="46">
        <v>9.06357E-2</v>
      </c>
      <c r="CE7" s="46">
        <v>1.5706100000000001</v>
      </c>
      <c r="CF7" s="46">
        <v>3.25807</v>
      </c>
      <c r="CG7" s="46">
        <v>-1.12397E-4</v>
      </c>
      <c r="CH7" s="46">
        <v>286.46600000000001</v>
      </c>
      <c r="CI7" s="46">
        <v>77.599999999999994</v>
      </c>
      <c r="CJ7" s="46">
        <v>0</v>
      </c>
      <c r="CK7" s="46">
        <v>5.9964400000000001E-2</v>
      </c>
      <c r="CL7" s="46">
        <v>-2.47085</v>
      </c>
      <c r="CM7" s="46">
        <v>2.9289499999999999</v>
      </c>
      <c r="CN7" s="2">
        <v>3.3963E-5</v>
      </c>
      <c r="CO7" s="46">
        <v>105.84399999999999</v>
      </c>
      <c r="CP7" s="46">
        <v>55.5794</v>
      </c>
      <c r="CQ7" s="46">
        <v>282.68700000000001</v>
      </c>
      <c r="CR7" s="46">
        <v>0</v>
      </c>
      <c r="CS7" s="46">
        <v>-3.95675</v>
      </c>
      <c r="CT7" s="46">
        <v>285.06799999999998</v>
      </c>
      <c r="CU7" s="46">
        <v>282.80599999999998</v>
      </c>
      <c r="CV7" s="46">
        <v>86.1</v>
      </c>
      <c r="CW7" s="46">
        <v>-2.0638999999999998</v>
      </c>
      <c r="CX7" s="46">
        <v>2.44746</v>
      </c>
      <c r="CY7" s="46">
        <v>-50</v>
      </c>
      <c r="CZ7" s="46">
        <v>0</v>
      </c>
      <c r="DA7" s="46">
        <v>0</v>
      </c>
      <c r="DB7" s="46">
        <v>0</v>
      </c>
      <c r="DC7" s="46">
        <v>0</v>
      </c>
      <c r="DD7" s="46">
        <v>0</v>
      </c>
      <c r="DE7" s="46">
        <v>0</v>
      </c>
      <c r="DF7" s="46">
        <v>0</v>
      </c>
      <c r="DG7" s="46">
        <v>0</v>
      </c>
      <c r="DH7" s="46">
        <v>0</v>
      </c>
      <c r="DI7" s="46">
        <v>0</v>
      </c>
      <c r="DJ7" s="46">
        <v>0</v>
      </c>
      <c r="DK7" s="46">
        <v>0</v>
      </c>
      <c r="DL7" s="46">
        <v>0</v>
      </c>
      <c r="DM7" s="46">
        <v>0</v>
      </c>
      <c r="DN7" s="46">
        <v>0</v>
      </c>
      <c r="DO7" s="46">
        <v>0</v>
      </c>
      <c r="DP7" s="46">
        <v>0</v>
      </c>
      <c r="DQ7" s="46">
        <v>8.1914400000000001</v>
      </c>
      <c r="DR7" s="46">
        <v>0</v>
      </c>
      <c r="DS7" s="46">
        <v>3.4545899999999997E-2</v>
      </c>
      <c r="DT7" s="46">
        <v>0</v>
      </c>
      <c r="DU7" s="46">
        <v>0.8</v>
      </c>
      <c r="DV7" s="46">
        <v>5</v>
      </c>
      <c r="DW7" s="46">
        <v>5</v>
      </c>
      <c r="DX7" s="46">
        <v>25.9</v>
      </c>
      <c r="DY7" s="46">
        <v>73.8</v>
      </c>
      <c r="DZ7" s="46">
        <v>99.037400000000005</v>
      </c>
      <c r="EA7" s="46">
        <v>2843.2</v>
      </c>
      <c r="EB7" s="46">
        <v>62.4</v>
      </c>
      <c r="EC7" s="46">
        <v>0</v>
      </c>
      <c r="ED7" s="46">
        <v>7</v>
      </c>
    </row>
    <row r="8" spans="1:134" x14ac:dyDescent="0.3">
      <c r="A8" s="10">
        <v>45295.125</v>
      </c>
      <c r="B8" s="46">
        <v>101193</v>
      </c>
      <c r="C8" s="46">
        <v>24135.1</v>
      </c>
      <c r="D8" s="46">
        <v>5.4050399999999996</v>
      </c>
      <c r="E8" s="46">
        <v>11880.5</v>
      </c>
      <c r="F8" s="46">
        <v>210.31</v>
      </c>
      <c r="G8" s="46">
        <v>75.900000000000006</v>
      </c>
      <c r="H8" s="46">
        <v>3.3</v>
      </c>
      <c r="I8" s="46">
        <v>-1.21152E-2</v>
      </c>
      <c r="J8" s="46">
        <v>45.477499999999999</v>
      </c>
      <c r="K8" s="46">
        <v>-14.054500000000001</v>
      </c>
      <c r="L8" s="2">
        <v>8.0550500000000001E-6</v>
      </c>
      <c r="M8" s="46">
        <v>9269.92</v>
      </c>
      <c r="N8" s="46">
        <v>231.14</v>
      </c>
      <c r="O8" s="46">
        <v>43.7</v>
      </c>
      <c r="P8" s="46">
        <v>0</v>
      </c>
      <c r="Q8" s="46">
        <v>0.29002800000000001</v>
      </c>
      <c r="R8" s="46">
        <v>40.7742</v>
      </c>
      <c r="S8" s="46">
        <v>-16.439</v>
      </c>
      <c r="T8" s="2">
        <v>1.0418799999999999E-5</v>
      </c>
      <c r="U8" s="46">
        <v>7263.26</v>
      </c>
      <c r="V8" s="46">
        <v>245.24199999999999</v>
      </c>
      <c r="W8" s="46">
        <v>76.599999999999994</v>
      </c>
      <c r="X8" s="46">
        <v>0</v>
      </c>
      <c r="Y8" s="46">
        <v>0.13495599999999999</v>
      </c>
      <c r="Z8" s="46">
        <v>34.250700000000002</v>
      </c>
      <c r="AA8" s="46">
        <v>-10.551</v>
      </c>
      <c r="AB8" s="2">
        <v>3.11201E-5</v>
      </c>
      <c r="AC8" s="46">
        <v>5623.49</v>
      </c>
      <c r="AD8" s="46">
        <v>256.05200000000002</v>
      </c>
      <c r="AE8" s="46">
        <v>29.9</v>
      </c>
      <c r="AF8" s="46">
        <v>0</v>
      </c>
      <c r="AG8" s="46">
        <v>-1.4724599999999999E-2</v>
      </c>
      <c r="AH8" s="46">
        <v>20.613499999999998</v>
      </c>
      <c r="AI8" s="46">
        <v>-7.5176999999999996</v>
      </c>
      <c r="AJ8" s="46">
        <v>1.1565699999999999E-4</v>
      </c>
      <c r="AK8" s="46">
        <v>4230.8500000000004</v>
      </c>
      <c r="AL8" s="46">
        <v>264.75</v>
      </c>
      <c r="AM8" s="46">
        <v>80.5</v>
      </c>
      <c r="AN8" s="46">
        <v>4.5</v>
      </c>
      <c r="AO8" s="46">
        <v>0.33336300000000002</v>
      </c>
      <c r="AP8" s="46">
        <v>16.685099999999998</v>
      </c>
      <c r="AQ8" s="46">
        <v>-2.91073</v>
      </c>
      <c r="AR8" s="46">
        <v>1.14664E-4</v>
      </c>
      <c r="AS8" s="46">
        <v>3022.16</v>
      </c>
      <c r="AT8" s="46">
        <v>270.87900000000002</v>
      </c>
      <c r="AU8" s="46">
        <v>66.5</v>
      </c>
      <c r="AV8" s="46">
        <v>0</v>
      </c>
      <c r="AW8" s="46">
        <v>0.26255499999999998</v>
      </c>
      <c r="AX8" s="46">
        <v>10.7639</v>
      </c>
      <c r="AY8" s="46">
        <v>-1.8330599999999999</v>
      </c>
      <c r="AZ8" s="2">
        <v>3.5874100000000003E-5</v>
      </c>
      <c r="BA8" s="46">
        <v>1451.17</v>
      </c>
      <c r="BB8" s="46">
        <v>280.529</v>
      </c>
      <c r="BC8" s="46">
        <v>63</v>
      </c>
      <c r="BD8" s="46">
        <v>0</v>
      </c>
      <c r="BE8" s="46">
        <v>-9.6599599999999994E-2</v>
      </c>
      <c r="BF8" s="46">
        <v>6.7684899999999999</v>
      </c>
      <c r="BG8" s="46">
        <v>5.4567900000000003E-2</v>
      </c>
      <c r="BH8" s="2">
        <v>2.4322900000000001E-5</v>
      </c>
      <c r="BI8" s="46">
        <v>752.947</v>
      </c>
      <c r="BJ8" s="46">
        <v>283.02300000000002</v>
      </c>
      <c r="BK8" s="46">
        <v>69.099999999999994</v>
      </c>
      <c r="BL8" s="46">
        <v>0</v>
      </c>
      <c r="BM8" s="46">
        <v>4.1511699999999999E-2</v>
      </c>
      <c r="BN8" s="46">
        <v>4.6481700000000004</v>
      </c>
      <c r="BO8" s="46">
        <v>5.9194300000000002</v>
      </c>
      <c r="BP8" s="46">
        <v>-1.0034099999999999E-4</v>
      </c>
      <c r="BQ8" s="46">
        <v>530.60500000000002</v>
      </c>
      <c r="BR8" s="46">
        <v>284.625</v>
      </c>
      <c r="BS8" s="46">
        <v>66.2</v>
      </c>
      <c r="BT8" s="46">
        <v>0</v>
      </c>
      <c r="BU8" s="46">
        <v>0.15618399999999999</v>
      </c>
      <c r="BV8" s="46">
        <v>0.89970499999999998</v>
      </c>
      <c r="BW8" s="46">
        <v>5.6440099999999997</v>
      </c>
      <c r="BX8" s="2">
        <v>-8.7937700000000003E-5</v>
      </c>
      <c r="BY8" s="46">
        <v>4</v>
      </c>
      <c r="BZ8" s="46">
        <v>312.798</v>
      </c>
      <c r="CA8" s="46">
        <v>286.07299999999998</v>
      </c>
      <c r="CB8" s="46">
        <v>70.400000000000006</v>
      </c>
      <c r="CC8" s="46">
        <v>0</v>
      </c>
      <c r="CD8" s="46">
        <v>0.23370099999999999</v>
      </c>
      <c r="CE8" s="46">
        <v>-2.3196699999999999</v>
      </c>
      <c r="CF8" s="46">
        <v>5.8312900000000001</v>
      </c>
      <c r="CG8" s="2">
        <v>-1.2359E-5</v>
      </c>
      <c r="CH8" s="46">
        <v>285.95400000000001</v>
      </c>
      <c r="CI8" s="46">
        <v>81.5</v>
      </c>
      <c r="CJ8" s="46">
        <v>0</v>
      </c>
      <c r="CK8" s="46">
        <v>0.13941000000000001</v>
      </c>
      <c r="CL8" s="46">
        <v>-1.74804</v>
      </c>
      <c r="CM8" s="46">
        <v>4.7962400000000001</v>
      </c>
      <c r="CN8" s="46">
        <v>1.23165E-4</v>
      </c>
      <c r="CO8" s="46">
        <v>99.623900000000006</v>
      </c>
      <c r="CP8" s="46">
        <v>55.5794</v>
      </c>
      <c r="CQ8" s="46">
        <v>282.572</v>
      </c>
      <c r="CR8" s="46">
        <v>0</v>
      </c>
      <c r="CS8" s="46">
        <v>-3.8271000000000002</v>
      </c>
      <c r="CT8" s="46">
        <v>284.70600000000002</v>
      </c>
      <c r="CU8" s="46">
        <v>282.79000000000002</v>
      </c>
      <c r="CV8" s="46">
        <v>88</v>
      </c>
      <c r="CW8" s="46">
        <v>-1.10894</v>
      </c>
      <c r="CX8" s="46">
        <v>3.6291600000000002</v>
      </c>
      <c r="CY8" s="46">
        <v>-50</v>
      </c>
      <c r="CZ8" s="46">
        <v>0</v>
      </c>
      <c r="DA8" s="46">
        <v>0</v>
      </c>
      <c r="DB8" s="46">
        <v>0</v>
      </c>
      <c r="DC8" s="46">
        <v>0</v>
      </c>
      <c r="DD8" s="46">
        <v>0</v>
      </c>
      <c r="DE8" s="46">
        <v>0</v>
      </c>
      <c r="DF8" s="46">
        <v>0</v>
      </c>
      <c r="DG8" s="46">
        <v>0</v>
      </c>
      <c r="DH8" s="46">
        <v>0</v>
      </c>
      <c r="DI8" s="46">
        <v>0</v>
      </c>
      <c r="DJ8" s="46">
        <v>0</v>
      </c>
      <c r="DK8" s="46">
        <v>0</v>
      </c>
      <c r="DL8" s="46">
        <v>0</v>
      </c>
      <c r="DM8" s="46">
        <v>0</v>
      </c>
      <c r="DN8" s="46">
        <v>0</v>
      </c>
      <c r="DO8" s="46">
        <v>0</v>
      </c>
      <c r="DP8" s="46">
        <v>0</v>
      </c>
      <c r="DQ8" s="46">
        <v>7.4928800000000004</v>
      </c>
      <c r="DR8" s="46">
        <v>0</v>
      </c>
      <c r="DS8" s="46">
        <v>-5.1757799999999996E-3</v>
      </c>
      <c r="DT8" s="46">
        <v>4</v>
      </c>
      <c r="DU8" s="46">
        <v>0</v>
      </c>
      <c r="DV8" s="46">
        <v>5</v>
      </c>
      <c r="DW8" s="46">
        <v>6.9</v>
      </c>
      <c r="DX8" s="46">
        <v>5</v>
      </c>
      <c r="DY8" s="46">
        <v>27.4</v>
      </c>
      <c r="DZ8" s="46">
        <v>145.52000000000001</v>
      </c>
      <c r="EA8" s="46">
        <v>2661.44</v>
      </c>
      <c r="EB8" s="46">
        <v>64.599999999999994</v>
      </c>
      <c r="EC8" s="46">
        <v>0</v>
      </c>
      <c r="ED8" s="46">
        <v>8</v>
      </c>
    </row>
    <row r="9" spans="1:134" x14ac:dyDescent="0.3">
      <c r="A9" s="10">
        <v>45295.25</v>
      </c>
      <c r="B9" s="46">
        <v>101201</v>
      </c>
      <c r="C9" s="46">
        <v>24134.9</v>
      </c>
      <c r="D9" s="46">
        <v>5.6059200000000002</v>
      </c>
      <c r="E9" s="46">
        <v>11873.9</v>
      </c>
      <c r="F9" s="46">
        <v>211.03700000000001</v>
      </c>
      <c r="G9" s="46">
        <v>58.7</v>
      </c>
      <c r="H9" s="46">
        <v>0</v>
      </c>
      <c r="I9" s="46">
        <v>2.4009800000000001E-2</v>
      </c>
      <c r="J9" s="46">
        <v>43.025199999999998</v>
      </c>
      <c r="K9" s="46">
        <v>-11.6113</v>
      </c>
      <c r="L9" s="2">
        <v>6.3924500000000001E-5</v>
      </c>
      <c r="M9" s="46">
        <v>9262.65</v>
      </c>
      <c r="N9" s="46">
        <v>230.67099999999999</v>
      </c>
      <c r="O9" s="46">
        <v>34.799999999999997</v>
      </c>
      <c r="P9" s="46">
        <v>0</v>
      </c>
      <c r="Q9" s="46">
        <v>0.343061</v>
      </c>
      <c r="R9" s="46">
        <v>45.273000000000003</v>
      </c>
      <c r="S9" s="46">
        <v>-10.810600000000001</v>
      </c>
      <c r="T9" s="46">
        <v>1.3622600000000001E-4</v>
      </c>
      <c r="U9" s="46">
        <v>7257.49</v>
      </c>
      <c r="V9" s="46">
        <v>245.11199999999999</v>
      </c>
      <c r="W9" s="46">
        <v>73.400000000000006</v>
      </c>
      <c r="X9" s="46">
        <v>0</v>
      </c>
      <c r="Y9" s="46">
        <v>0.182334</v>
      </c>
      <c r="Z9" s="46">
        <v>33.493200000000002</v>
      </c>
      <c r="AA9" s="46">
        <v>-7.6954399999999996</v>
      </c>
      <c r="AB9" s="2">
        <v>6.0120500000000001E-5</v>
      </c>
      <c r="AC9" s="46">
        <v>5620.38</v>
      </c>
      <c r="AD9" s="46">
        <v>255.09399999999999</v>
      </c>
      <c r="AE9" s="46">
        <v>44.1</v>
      </c>
      <c r="AF9" s="46">
        <v>0</v>
      </c>
      <c r="AG9" s="46">
        <v>0.12687499999999999</v>
      </c>
      <c r="AH9" s="46">
        <v>20.576899999999998</v>
      </c>
      <c r="AI9" s="46">
        <v>-6.5666200000000003</v>
      </c>
      <c r="AJ9" s="2">
        <v>5.90907E-5</v>
      </c>
      <c r="AK9" s="46">
        <v>4231.37</v>
      </c>
      <c r="AL9" s="46">
        <v>264.48</v>
      </c>
      <c r="AM9" s="46">
        <v>27.4</v>
      </c>
      <c r="AN9" s="46">
        <v>0</v>
      </c>
      <c r="AO9" s="46">
        <v>0.107816</v>
      </c>
      <c r="AP9" s="46">
        <v>14.337300000000001</v>
      </c>
      <c r="AQ9" s="46">
        <v>-7.7823500000000001</v>
      </c>
      <c r="AR9" s="2">
        <v>7.2958000000000002E-5</v>
      </c>
      <c r="AS9" s="46">
        <v>3020.73</v>
      </c>
      <c r="AT9" s="46">
        <v>270.63600000000002</v>
      </c>
      <c r="AU9" s="46">
        <v>89</v>
      </c>
      <c r="AV9" s="46">
        <v>5.7</v>
      </c>
      <c r="AW9" s="46">
        <v>0.91779299999999997</v>
      </c>
      <c r="AX9" s="46">
        <v>10.861800000000001</v>
      </c>
      <c r="AY9" s="46">
        <v>1.4610700000000001</v>
      </c>
      <c r="AZ9" s="2">
        <v>8.1984900000000005E-6</v>
      </c>
      <c r="BA9" s="46">
        <v>1453.61</v>
      </c>
      <c r="BB9" s="46">
        <v>280.03699999999998</v>
      </c>
      <c r="BC9" s="46">
        <v>78</v>
      </c>
      <c r="BD9" s="46">
        <v>0</v>
      </c>
      <c r="BE9" s="46">
        <v>-0.35903600000000002</v>
      </c>
      <c r="BF9" s="46">
        <v>9.6260499999999993</v>
      </c>
      <c r="BG9" s="46">
        <v>0.85287400000000002</v>
      </c>
      <c r="BH9" s="2">
        <v>6.4719099999999995E-5</v>
      </c>
      <c r="BI9" s="46">
        <v>754.77</v>
      </c>
      <c r="BJ9" s="46">
        <v>283.30399999999997</v>
      </c>
      <c r="BK9" s="46">
        <v>71.099999999999994</v>
      </c>
      <c r="BL9" s="46">
        <v>0</v>
      </c>
      <c r="BM9" s="46">
        <v>-0.22473499999999999</v>
      </c>
      <c r="BN9" s="46">
        <v>5.4695999999999998</v>
      </c>
      <c r="BO9" s="46">
        <v>5.3633499999999996</v>
      </c>
      <c r="BP9" s="2">
        <v>4.6102300000000001E-5</v>
      </c>
      <c r="BQ9" s="46">
        <v>532.08299999999997</v>
      </c>
      <c r="BR9" s="46">
        <v>285.24400000000003</v>
      </c>
      <c r="BS9" s="46">
        <v>62.2</v>
      </c>
      <c r="BT9" s="46">
        <v>0</v>
      </c>
      <c r="BU9" s="46">
        <v>-7.4165999999999996E-2</v>
      </c>
      <c r="BV9" s="46">
        <v>3.1447699999999998</v>
      </c>
      <c r="BW9" s="46">
        <v>5.9085099999999997</v>
      </c>
      <c r="BX9" s="2">
        <v>4.2020400000000002E-5</v>
      </c>
      <c r="BY9" s="46">
        <v>4</v>
      </c>
      <c r="BZ9" s="46">
        <v>313.83800000000002</v>
      </c>
      <c r="CA9" s="46">
        <v>286.53500000000003</v>
      </c>
      <c r="CB9" s="46">
        <v>65.7</v>
      </c>
      <c r="CC9" s="46">
        <v>0</v>
      </c>
      <c r="CD9" s="46">
        <v>0.121712</v>
      </c>
      <c r="CE9" s="46">
        <v>4.03296E-2</v>
      </c>
      <c r="CF9" s="46">
        <v>6.2308700000000004</v>
      </c>
      <c r="CG9" s="2">
        <v>5.1914699999999999E-5</v>
      </c>
      <c r="CH9" s="46">
        <v>286.28500000000003</v>
      </c>
      <c r="CI9" s="46">
        <v>82.2</v>
      </c>
      <c r="CJ9" s="46">
        <v>0</v>
      </c>
      <c r="CK9" s="46">
        <v>0.135712</v>
      </c>
      <c r="CL9" s="46">
        <v>-0.87232900000000002</v>
      </c>
      <c r="CM9" s="46">
        <v>4.7524300000000004</v>
      </c>
      <c r="CN9" s="46">
        <v>1.21484E-4</v>
      </c>
      <c r="CO9" s="46">
        <v>100.51</v>
      </c>
      <c r="CP9" s="46">
        <v>55.5794</v>
      </c>
      <c r="CQ9" s="46">
        <v>284.65499999999997</v>
      </c>
      <c r="CR9" s="46">
        <v>0</v>
      </c>
      <c r="CS9" s="46">
        <v>14.014200000000001</v>
      </c>
      <c r="CT9" s="46">
        <v>285.76400000000001</v>
      </c>
      <c r="CU9" s="46">
        <v>283.541</v>
      </c>
      <c r="CV9" s="46">
        <v>86.5</v>
      </c>
      <c r="CW9" s="46">
        <v>-0.65232900000000005</v>
      </c>
      <c r="CX9" s="46">
        <v>3.4650300000000001</v>
      </c>
      <c r="CY9" s="46">
        <v>-50</v>
      </c>
      <c r="CZ9" s="46">
        <v>0</v>
      </c>
      <c r="DA9" s="46">
        <v>0</v>
      </c>
      <c r="DB9" s="46">
        <v>0</v>
      </c>
      <c r="DC9" s="46">
        <v>0</v>
      </c>
      <c r="DD9" s="46">
        <v>0</v>
      </c>
      <c r="DE9" s="46">
        <v>0</v>
      </c>
      <c r="DF9" s="46">
        <v>0</v>
      </c>
      <c r="DG9" s="46">
        <v>0</v>
      </c>
      <c r="DH9" s="46">
        <v>0</v>
      </c>
      <c r="DI9" s="46">
        <v>0</v>
      </c>
      <c r="DJ9" s="46">
        <v>0</v>
      </c>
      <c r="DK9" s="46">
        <v>0</v>
      </c>
      <c r="DL9" s="46">
        <v>0</v>
      </c>
      <c r="DM9" s="46">
        <v>0</v>
      </c>
      <c r="DN9" s="46">
        <v>0</v>
      </c>
      <c r="DO9" s="46">
        <v>0</v>
      </c>
      <c r="DP9" s="46">
        <v>0</v>
      </c>
      <c r="DQ9" s="46">
        <v>5.42455</v>
      </c>
      <c r="DR9" s="46">
        <v>0</v>
      </c>
      <c r="DS9" s="46">
        <v>-0.21740699999999999</v>
      </c>
      <c r="DT9" s="46">
        <v>43.7</v>
      </c>
      <c r="DU9" s="46">
        <v>22</v>
      </c>
      <c r="DV9" s="46">
        <v>0</v>
      </c>
      <c r="DW9" s="46">
        <v>5.0999999999999996</v>
      </c>
      <c r="DX9" s="46">
        <v>0</v>
      </c>
      <c r="DY9" s="46">
        <v>15.9</v>
      </c>
      <c r="DZ9" s="46">
        <v>178.66</v>
      </c>
      <c r="EA9" s="46">
        <v>2497.2800000000002</v>
      </c>
      <c r="EB9" s="46">
        <v>97.3</v>
      </c>
      <c r="EC9" s="46">
        <v>0</v>
      </c>
      <c r="ED9" s="46">
        <v>9</v>
      </c>
    </row>
    <row r="10" spans="1:134" x14ac:dyDescent="0.3">
      <c r="A10" s="10">
        <v>45295.375</v>
      </c>
      <c r="B10" s="46">
        <v>101213</v>
      </c>
      <c r="C10" s="46">
        <v>24135.1</v>
      </c>
      <c r="D10" s="46">
        <v>5.9151899999999999</v>
      </c>
      <c r="E10" s="46">
        <v>11864.1</v>
      </c>
      <c r="F10" s="46">
        <v>212.57599999999999</v>
      </c>
      <c r="G10" s="46">
        <v>44.6</v>
      </c>
      <c r="H10" s="46">
        <v>0</v>
      </c>
      <c r="I10" s="46">
        <v>7.4318400000000007E-2</v>
      </c>
      <c r="J10" s="46">
        <v>44.080199999999998</v>
      </c>
      <c r="K10" s="46">
        <v>-6.3456700000000001</v>
      </c>
      <c r="L10" s="2">
        <v>7.0557100000000002E-5</v>
      </c>
      <c r="M10" s="46">
        <v>9256.7800000000007</v>
      </c>
      <c r="N10" s="46">
        <v>230.09899999999999</v>
      </c>
      <c r="O10" s="46">
        <v>49.8</v>
      </c>
      <c r="P10" s="46">
        <v>0</v>
      </c>
      <c r="Q10" s="46">
        <v>-0.27804499999999999</v>
      </c>
      <c r="R10" s="46">
        <v>52.637300000000003</v>
      </c>
      <c r="S10" s="46">
        <v>-8.88706</v>
      </c>
      <c r="T10" s="2">
        <v>2.53627E-5</v>
      </c>
      <c r="U10" s="46">
        <v>7255.59</v>
      </c>
      <c r="V10" s="46">
        <v>244.50399999999999</v>
      </c>
      <c r="W10" s="46">
        <v>60.3</v>
      </c>
      <c r="X10" s="46">
        <v>0</v>
      </c>
      <c r="Y10" s="46">
        <v>-0.59850999999999999</v>
      </c>
      <c r="Z10" s="46">
        <v>36.562100000000001</v>
      </c>
      <c r="AA10" s="46">
        <v>-8.5031300000000005</v>
      </c>
      <c r="AB10" s="2">
        <v>3.2542500000000002E-5</v>
      </c>
      <c r="AC10" s="46">
        <v>5626.79</v>
      </c>
      <c r="AD10" s="46">
        <v>253.86500000000001</v>
      </c>
      <c r="AE10" s="46">
        <v>51.1</v>
      </c>
      <c r="AF10" s="46">
        <v>0</v>
      </c>
      <c r="AG10" s="46">
        <v>-0.34160200000000002</v>
      </c>
      <c r="AH10" s="46">
        <v>22.6586</v>
      </c>
      <c r="AI10" s="46">
        <v>-7.2496700000000001</v>
      </c>
      <c r="AJ10" s="2">
        <v>4.5577500000000002E-5</v>
      </c>
      <c r="AK10" s="46">
        <v>4243.4799999999996</v>
      </c>
      <c r="AL10" s="46">
        <v>264.435</v>
      </c>
      <c r="AM10" s="46">
        <v>11.5</v>
      </c>
      <c r="AN10" s="46">
        <v>0</v>
      </c>
      <c r="AO10" s="46">
        <v>2.06328E-2</v>
      </c>
      <c r="AP10" s="46">
        <v>17.995200000000001</v>
      </c>
      <c r="AQ10" s="46">
        <v>-10.045500000000001</v>
      </c>
      <c r="AR10" s="2">
        <v>5.7575999999999999E-5</v>
      </c>
      <c r="AS10" s="46">
        <v>3030.52</v>
      </c>
      <c r="AT10" s="46">
        <v>272.63900000000001</v>
      </c>
      <c r="AU10" s="46">
        <v>19.100000000000001</v>
      </c>
      <c r="AV10" s="46">
        <v>0</v>
      </c>
      <c r="AW10" s="46">
        <v>0.43859399999999998</v>
      </c>
      <c r="AX10" s="46">
        <v>12.191000000000001</v>
      </c>
      <c r="AY10" s="46">
        <v>-6.6172800000000001</v>
      </c>
      <c r="AZ10" s="2">
        <v>7.8416699999999997E-5</v>
      </c>
      <c r="BA10" s="46">
        <v>1459.08</v>
      </c>
      <c r="BB10" s="46">
        <v>280.755</v>
      </c>
      <c r="BC10" s="46">
        <v>63.7</v>
      </c>
      <c r="BD10" s="46">
        <v>0</v>
      </c>
      <c r="BE10" s="46">
        <v>-0.16780999999999999</v>
      </c>
      <c r="BF10" s="46">
        <v>5.9939099999999996</v>
      </c>
      <c r="BG10" s="46">
        <v>-1.8383499999999999</v>
      </c>
      <c r="BH10" s="46">
        <v>1.6808200000000001E-4</v>
      </c>
      <c r="BI10" s="46">
        <v>757.50900000000001</v>
      </c>
      <c r="BJ10" s="46">
        <v>283.89100000000002</v>
      </c>
      <c r="BK10" s="46">
        <v>74.5</v>
      </c>
      <c r="BL10" s="46">
        <v>0</v>
      </c>
      <c r="BM10" s="46">
        <v>-0.133969</v>
      </c>
      <c r="BN10" s="46">
        <v>5.6428000000000003</v>
      </c>
      <c r="BO10" s="46">
        <v>4.1308100000000003</v>
      </c>
      <c r="BP10" s="2">
        <v>6.1399499999999994E-5</v>
      </c>
      <c r="BQ10" s="46">
        <v>534.58399999999995</v>
      </c>
      <c r="BR10" s="46">
        <v>285.15899999999999</v>
      </c>
      <c r="BS10" s="46">
        <v>69.599999999999994</v>
      </c>
      <c r="BT10" s="46">
        <v>0</v>
      </c>
      <c r="BU10" s="46">
        <v>2.0227499999999999E-2</v>
      </c>
      <c r="BV10" s="46">
        <v>3.2112699999999998</v>
      </c>
      <c r="BW10" s="46">
        <v>5.59551</v>
      </c>
      <c r="BX10" s="2">
        <v>4.8610999999999999E-5</v>
      </c>
      <c r="BY10" s="46">
        <v>4</v>
      </c>
      <c r="BZ10" s="46">
        <v>316.399</v>
      </c>
      <c r="CA10" s="46">
        <v>286.58300000000003</v>
      </c>
      <c r="CB10" s="46">
        <v>70.400000000000006</v>
      </c>
      <c r="CC10" s="46">
        <v>0</v>
      </c>
      <c r="CD10" s="46">
        <v>7.8671900000000003E-2</v>
      </c>
      <c r="CE10" s="46">
        <v>1.0577300000000001</v>
      </c>
      <c r="CF10" s="46">
        <v>6.1302000000000003</v>
      </c>
      <c r="CG10" s="2">
        <v>7.3819000000000006E-5</v>
      </c>
      <c r="CH10" s="46">
        <v>288.59699999999998</v>
      </c>
      <c r="CI10" s="46">
        <v>64.8</v>
      </c>
      <c r="CJ10" s="46">
        <v>0</v>
      </c>
      <c r="CK10" s="46">
        <v>0.13881199999999999</v>
      </c>
      <c r="CL10" s="46">
        <v>0.39407700000000001</v>
      </c>
      <c r="CM10" s="46">
        <v>5.7353199999999998</v>
      </c>
      <c r="CN10" s="2">
        <v>9.6693099999999998E-5</v>
      </c>
      <c r="CO10" s="46">
        <v>102.41800000000001</v>
      </c>
      <c r="CP10" s="46">
        <v>55.5794</v>
      </c>
      <c r="CQ10" s="46">
        <v>291.18799999999999</v>
      </c>
      <c r="CR10" s="46">
        <v>0</v>
      </c>
      <c r="CS10" s="46">
        <v>170.541</v>
      </c>
      <c r="CT10" s="46">
        <v>289.43900000000002</v>
      </c>
      <c r="CU10" s="46">
        <v>282.63799999999998</v>
      </c>
      <c r="CV10" s="46">
        <v>63.9</v>
      </c>
      <c r="CW10" s="46">
        <v>0.18946499999999999</v>
      </c>
      <c r="CX10" s="46">
        <v>4.7586300000000001</v>
      </c>
      <c r="CY10" s="46">
        <v>-50</v>
      </c>
      <c r="CZ10" s="46">
        <v>0</v>
      </c>
      <c r="DA10" s="46">
        <v>0</v>
      </c>
      <c r="DB10" s="46">
        <v>0</v>
      </c>
      <c r="DC10" s="46">
        <v>0</v>
      </c>
      <c r="DD10" s="46">
        <v>0</v>
      </c>
      <c r="DE10" s="46">
        <v>0</v>
      </c>
      <c r="DF10" s="46">
        <v>0</v>
      </c>
      <c r="DG10" s="46">
        <v>0</v>
      </c>
      <c r="DH10" s="46">
        <v>0</v>
      </c>
      <c r="DI10" s="46">
        <v>0</v>
      </c>
      <c r="DJ10" s="46">
        <v>0</v>
      </c>
      <c r="DK10" s="46">
        <v>0</v>
      </c>
      <c r="DL10" s="46">
        <v>0</v>
      </c>
      <c r="DM10" s="46">
        <v>0</v>
      </c>
      <c r="DN10" s="46">
        <v>0</v>
      </c>
      <c r="DO10" s="46">
        <v>0</v>
      </c>
      <c r="DP10" s="46">
        <v>9900</v>
      </c>
      <c r="DQ10" s="46">
        <v>3.2401599999999999</v>
      </c>
      <c r="DR10" s="46">
        <v>0</v>
      </c>
      <c r="DS10" s="46">
        <v>4.5117200000000003E-2</v>
      </c>
      <c r="DT10" s="46">
        <v>0</v>
      </c>
      <c r="DU10" s="46">
        <v>14</v>
      </c>
      <c r="DV10" s="46">
        <v>3.5</v>
      </c>
      <c r="DW10" s="46">
        <v>0</v>
      </c>
      <c r="DX10" s="46">
        <v>1.3</v>
      </c>
      <c r="DY10" s="46">
        <v>0</v>
      </c>
      <c r="DZ10" s="46">
        <v>150.71199999999999</v>
      </c>
      <c r="EA10" s="46">
        <v>2911.2</v>
      </c>
      <c r="EB10" s="46">
        <v>26.3</v>
      </c>
      <c r="EC10" s="46">
        <v>0</v>
      </c>
      <c r="ED10" s="46">
        <v>10</v>
      </c>
    </row>
    <row r="11" spans="1:134" x14ac:dyDescent="0.3">
      <c r="A11" s="10">
        <v>45295.5</v>
      </c>
      <c r="B11" s="46">
        <v>101098</v>
      </c>
      <c r="C11" s="46">
        <v>24135</v>
      </c>
      <c r="D11" s="46">
        <v>5.20038</v>
      </c>
      <c r="E11" s="46">
        <v>11842.6</v>
      </c>
      <c r="F11" s="46">
        <v>213.10599999999999</v>
      </c>
      <c r="G11" s="46">
        <v>37.700000000000003</v>
      </c>
      <c r="H11" s="46">
        <v>0</v>
      </c>
      <c r="I11" s="46">
        <v>-4.0972700000000001E-2</v>
      </c>
      <c r="J11" s="46">
        <v>46.408499999999997</v>
      </c>
      <c r="K11" s="46">
        <v>-4.3811200000000001</v>
      </c>
      <c r="L11" s="2">
        <v>5.11454E-5</v>
      </c>
      <c r="M11" s="46">
        <v>9233.7099999999991</v>
      </c>
      <c r="N11" s="46">
        <v>229.55099999999999</v>
      </c>
      <c r="O11" s="46">
        <v>74.599999999999994</v>
      </c>
      <c r="P11" s="46">
        <v>1.7</v>
      </c>
      <c r="Q11" s="46">
        <v>-4.5562499999999999E-2</v>
      </c>
      <c r="R11" s="46">
        <v>54.387300000000003</v>
      </c>
      <c r="S11" s="46">
        <v>-6.5255099999999997</v>
      </c>
      <c r="T11" s="2">
        <v>3.8849900000000002E-5</v>
      </c>
      <c r="U11" s="46">
        <v>7237.6</v>
      </c>
      <c r="V11" s="46">
        <v>244.131</v>
      </c>
      <c r="W11" s="46">
        <v>75.2</v>
      </c>
      <c r="X11" s="46">
        <v>0</v>
      </c>
      <c r="Y11" s="46">
        <v>4.8166E-2</v>
      </c>
      <c r="Z11" s="46">
        <v>39.838000000000001</v>
      </c>
      <c r="AA11" s="46">
        <v>-8.0262700000000002</v>
      </c>
      <c r="AB11" s="2">
        <v>9.8979600000000004E-5</v>
      </c>
      <c r="AC11" s="46">
        <v>5612.86</v>
      </c>
      <c r="AD11" s="46">
        <v>253.124</v>
      </c>
      <c r="AE11" s="46">
        <v>35.299999999999997</v>
      </c>
      <c r="AF11" s="46">
        <v>0</v>
      </c>
      <c r="AG11" s="46">
        <v>4.9937500000000003E-2</v>
      </c>
      <c r="AH11" s="46">
        <v>23.403400000000001</v>
      </c>
      <c r="AI11" s="46">
        <v>-6.9876399999999999</v>
      </c>
      <c r="AJ11" s="2">
        <v>8.7236099999999996E-5</v>
      </c>
      <c r="AK11" s="46">
        <v>4233.47</v>
      </c>
      <c r="AL11" s="46">
        <v>263.858</v>
      </c>
      <c r="AM11" s="46">
        <v>13.6</v>
      </c>
      <c r="AN11" s="46">
        <v>0</v>
      </c>
      <c r="AO11" s="46">
        <v>0.32684600000000003</v>
      </c>
      <c r="AP11" s="46">
        <v>20.104700000000001</v>
      </c>
      <c r="AQ11" s="46">
        <v>-9.8093400000000006</v>
      </c>
      <c r="AR11" s="2">
        <v>9.6051999999999994E-5</v>
      </c>
      <c r="AS11" s="46">
        <v>3022.49</v>
      </c>
      <c r="AT11" s="46">
        <v>272.50900000000001</v>
      </c>
      <c r="AU11" s="46">
        <v>9.8000000000000007</v>
      </c>
      <c r="AV11" s="46">
        <v>0</v>
      </c>
      <c r="AW11" s="46">
        <v>0.34811500000000001</v>
      </c>
      <c r="AX11" s="46">
        <v>17.2666</v>
      </c>
      <c r="AY11" s="46">
        <v>-2.907</v>
      </c>
      <c r="AZ11" s="2">
        <v>4.9069200000000001E-5</v>
      </c>
      <c r="BA11" s="46">
        <v>1451.94</v>
      </c>
      <c r="BB11" s="46">
        <v>280.39100000000002</v>
      </c>
      <c r="BC11" s="46">
        <v>67.5</v>
      </c>
      <c r="BD11" s="46">
        <v>0</v>
      </c>
      <c r="BE11" s="46">
        <v>-0.76303100000000001</v>
      </c>
      <c r="BF11" s="46">
        <v>9.9441900000000008</v>
      </c>
      <c r="BG11" s="46">
        <v>-0.96945300000000001</v>
      </c>
      <c r="BH11" s="46">
        <v>1.4032899999999999E-4</v>
      </c>
      <c r="BI11" s="46">
        <v>750.09699999999998</v>
      </c>
      <c r="BJ11" s="46">
        <v>283.77499999999998</v>
      </c>
      <c r="BK11" s="46">
        <v>84.2</v>
      </c>
      <c r="BL11" s="46">
        <v>0</v>
      </c>
      <c r="BM11" s="46">
        <v>-5.1061500000000003E-2</v>
      </c>
      <c r="BN11" s="46">
        <v>5.0816999999999997</v>
      </c>
      <c r="BO11" s="46">
        <v>1.9499899999999999</v>
      </c>
      <c r="BP11" s="46">
        <v>2.8776000000000002E-4</v>
      </c>
      <c r="BQ11" s="46">
        <v>526.93100000000004</v>
      </c>
      <c r="BR11" s="46">
        <v>285.63600000000002</v>
      </c>
      <c r="BS11" s="46">
        <v>78.7</v>
      </c>
      <c r="BT11" s="46">
        <v>0</v>
      </c>
      <c r="BU11" s="46">
        <v>3.7765600000000003E-2</v>
      </c>
      <c r="BV11" s="46">
        <v>5.0638100000000001</v>
      </c>
      <c r="BW11" s="46">
        <v>2.3303699999999998</v>
      </c>
      <c r="BX11" s="46">
        <v>2.47944E-4</v>
      </c>
      <c r="BY11" s="46">
        <v>3</v>
      </c>
      <c r="BZ11" s="46">
        <v>308.01100000000002</v>
      </c>
      <c r="CA11" s="46">
        <v>287.68700000000001</v>
      </c>
      <c r="CB11" s="46">
        <v>71.099999999999994</v>
      </c>
      <c r="CC11" s="46">
        <v>0</v>
      </c>
      <c r="CD11" s="46">
        <v>6.9300799999999996E-2</v>
      </c>
      <c r="CE11" s="46">
        <v>5.2653100000000004</v>
      </c>
      <c r="CF11" s="46">
        <v>2.4163999999999999</v>
      </c>
      <c r="CG11" s="46">
        <v>2.2306499999999999E-4</v>
      </c>
      <c r="CH11" s="46">
        <v>289.88499999999999</v>
      </c>
      <c r="CI11" s="46">
        <v>64</v>
      </c>
      <c r="CJ11" s="46">
        <v>0</v>
      </c>
      <c r="CK11" s="46">
        <v>9.69468E-2</v>
      </c>
      <c r="CL11" s="46">
        <v>4.9597100000000003</v>
      </c>
      <c r="CM11" s="46">
        <v>2.2496399999999999</v>
      </c>
      <c r="CN11" s="46">
        <v>1.6411E-4</v>
      </c>
      <c r="CO11" s="46">
        <v>93.0779</v>
      </c>
      <c r="CP11" s="46">
        <v>55.5794</v>
      </c>
      <c r="CQ11" s="46">
        <v>293.947</v>
      </c>
      <c r="CR11" s="46">
        <v>0</v>
      </c>
      <c r="CS11" s="46">
        <v>222.364</v>
      </c>
      <c r="CT11" s="46">
        <v>290.89699999999999</v>
      </c>
      <c r="CU11" s="46">
        <v>283.52300000000002</v>
      </c>
      <c r="CV11" s="46">
        <v>62.1</v>
      </c>
      <c r="CW11" s="46">
        <v>4.37418</v>
      </c>
      <c r="CX11" s="46">
        <v>1.9868300000000001</v>
      </c>
      <c r="CY11" s="46">
        <v>-50</v>
      </c>
      <c r="CZ11" s="46">
        <v>0</v>
      </c>
      <c r="DA11" s="46">
        <v>0</v>
      </c>
      <c r="DB11" s="46">
        <v>0</v>
      </c>
      <c r="DC11" s="46">
        <v>0</v>
      </c>
      <c r="DD11" s="46">
        <v>0</v>
      </c>
      <c r="DE11" s="46">
        <v>0</v>
      </c>
      <c r="DF11" s="46">
        <v>0</v>
      </c>
      <c r="DG11" s="46">
        <v>0</v>
      </c>
      <c r="DH11" s="46">
        <v>0</v>
      </c>
      <c r="DI11" s="46">
        <v>0</v>
      </c>
      <c r="DJ11" s="46">
        <v>0</v>
      </c>
      <c r="DK11" s="46">
        <v>0</v>
      </c>
      <c r="DL11" s="46">
        <v>0</v>
      </c>
      <c r="DM11" s="46">
        <v>0</v>
      </c>
      <c r="DN11" s="46">
        <v>0</v>
      </c>
      <c r="DO11" s="46">
        <v>0</v>
      </c>
      <c r="DP11" s="46">
        <v>20700</v>
      </c>
      <c r="DQ11" s="46">
        <v>0.74461599999999994</v>
      </c>
      <c r="DR11" s="46">
        <v>0</v>
      </c>
      <c r="DS11" s="46">
        <v>6.9824199999999996E-3</v>
      </c>
      <c r="DT11" s="46">
        <v>0</v>
      </c>
      <c r="DU11" s="46">
        <v>7</v>
      </c>
      <c r="DV11" s="46">
        <v>0.3</v>
      </c>
      <c r="DW11" s="46">
        <v>0</v>
      </c>
      <c r="DX11" s="46">
        <v>3.8</v>
      </c>
      <c r="DY11" s="46">
        <v>1.6</v>
      </c>
      <c r="DZ11" s="46">
        <v>108.524</v>
      </c>
      <c r="EA11" s="46">
        <v>2863.52</v>
      </c>
      <c r="EB11" s="46">
        <v>12.4</v>
      </c>
      <c r="EC11" s="46">
        <v>0</v>
      </c>
      <c r="ED11" s="46">
        <v>11</v>
      </c>
    </row>
    <row r="12" spans="1:134" x14ac:dyDescent="0.3">
      <c r="A12" s="10">
        <v>45295.625</v>
      </c>
      <c r="B12" s="46">
        <v>101154</v>
      </c>
      <c r="C12" s="46">
        <v>24135.1</v>
      </c>
      <c r="D12" s="46">
        <v>1.5069699999999999</v>
      </c>
      <c r="E12" s="46">
        <v>11827.9</v>
      </c>
      <c r="F12" s="46">
        <v>213.476</v>
      </c>
      <c r="G12" s="46">
        <v>34</v>
      </c>
      <c r="H12" s="46">
        <v>0</v>
      </c>
      <c r="I12" s="46">
        <v>0.42878100000000002</v>
      </c>
      <c r="J12" s="46">
        <v>48.492100000000001</v>
      </c>
      <c r="K12" s="46">
        <v>-4.2483700000000004</v>
      </c>
      <c r="L12" s="2">
        <v>7.3302199999999998E-5</v>
      </c>
      <c r="M12" s="46">
        <v>9223.81</v>
      </c>
      <c r="N12" s="46">
        <v>228.827</v>
      </c>
      <c r="O12" s="46">
        <v>76.2</v>
      </c>
      <c r="P12" s="46">
        <v>3.3</v>
      </c>
      <c r="Q12" s="46">
        <v>0.18596499999999999</v>
      </c>
      <c r="R12" s="46">
        <v>51.597999999999999</v>
      </c>
      <c r="S12" s="46">
        <v>-8.5976400000000002</v>
      </c>
      <c r="T12" s="46">
        <v>1.25172E-4</v>
      </c>
      <c r="U12" s="46">
        <v>7235.69</v>
      </c>
      <c r="V12" s="46">
        <v>243.072</v>
      </c>
      <c r="W12" s="46">
        <v>81</v>
      </c>
      <c r="X12" s="46">
        <v>3</v>
      </c>
      <c r="Y12" s="46">
        <v>-0.36353099999999999</v>
      </c>
      <c r="Z12" s="46">
        <v>37.8703</v>
      </c>
      <c r="AA12" s="46">
        <v>-7.6481599999999998</v>
      </c>
      <c r="AB12" s="46">
        <v>1.03379E-4</v>
      </c>
      <c r="AC12" s="46">
        <v>5616.76</v>
      </c>
      <c r="AD12" s="46">
        <v>253.119</v>
      </c>
      <c r="AE12" s="46">
        <v>27.8</v>
      </c>
      <c r="AF12" s="46">
        <v>0</v>
      </c>
      <c r="AG12" s="46">
        <v>0.14193900000000001</v>
      </c>
      <c r="AH12" s="46">
        <v>21.8079</v>
      </c>
      <c r="AI12" s="46">
        <v>-9.2052899999999998</v>
      </c>
      <c r="AJ12" s="46">
        <v>1.28555E-4</v>
      </c>
      <c r="AK12" s="46">
        <v>4238.5</v>
      </c>
      <c r="AL12" s="46">
        <v>263.541</v>
      </c>
      <c r="AM12" s="46">
        <v>9.3000000000000007</v>
      </c>
      <c r="AN12" s="46">
        <v>0</v>
      </c>
      <c r="AO12" s="46">
        <v>0.36919299999999999</v>
      </c>
      <c r="AP12" s="46">
        <v>17.586600000000001</v>
      </c>
      <c r="AQ12" s="46">
        <v>-8.7514900000000004</v>
      </c>
      <c r="AR12" s="2">
        <v>2.90894E-5</v>
      </c>
      <c r="AS12" s="46">
        <v>3028.33</v>
      </c>
      <c r="AT12" s="46">
        <v>272.64</v>
      </c>
      <c r="AU12" s="46">
        <v>7.6</v>
      </c>
      <c r="AV12" s="46">
        <v>0</v>
      </c>
      <c r="AW12" s="46">
        <v>0.104599</v>
      </c>
      <c r="AX12" s="46">
        <v>14.3508</v>
      </c>
      <c r="AY12" s="46">
        <v>-7.6584399999999997</v>
      </c>
      <c r="AZ12" s="2">
        <v>2.99056E-5</v>
      </c>
      <c r="BA12" s="46">
        <v>1456.61</v>
      </c>
      <c r="BB12" s="46">
        <v>279.12299999999999</v>
      </c>
      <c r="BC12" s="46">
        <v>80.7</v>
      </c>
      <c r="BD12" s="46">
        <v>0</v>
      </c>
      <c r="BE12" s="46">
        <v>0.15543100000000001</v>
      </c>
      <c r="BF12" s="46">
        <v>5.9090999999999996</v>
      </c>
      <c r="BG12" s="46">
        <v>-3.15239</v>
      </c>
      <c r="BH12" s="46">
        <v>1.7067699999999999E-4</v>
      </c>
      <c r="BI12" s="46">
        <v>756.78300000000002</v>
      </c>
      <c r="BJ12" s="46">
        <v>284.60300000000001</v>
      </c>
      <c r="BK12" s="46">
        <v>77.099999999999994</v>
      </c>
      <c r="BL12" s="46">
        <v>0</v>
      </c>
      <c r="BM12" s="46">
        <v>-0.554504</v>
      </c>
      <c r="BN12" s="46">
        <v>2.90802</v>
      </c>
      <c r="BO12" s="46">
        <v>-3.52962</v>
      </c>
      <c r="BP12" s="46">
        <v>1.8459699999999999E-4</v>
      </c>
      <c r="BQ12" s="46">
        <v>532.88</v>
      </c>
      <c r="BR12" s="46">
        <v>286.589</v>
      </c>
      <c r="BS12" s="46">
        <v>71.3</v>
      </c>
      <c r="BT12" s="46">
        <v>0</v>
      </c>
      <c r="BU12" s="46">
        <v>-0.59584199999999998</v>
      </c>
      <c r="BV12" s="46">
        <v>2.3571300000000002</v>
      </c>
      <c r="BW12" s="46">
        <v>-2.80809</v>
      </c>
      <c r="BX12" s="46">
        <v>2.2533899999999999E-4</v>
      </c>
      <c r="BY12" s="46">
        <v>4</v>
      </c>
      <c r="BZ12" s="46">
        <v>313.28300000000002</v>
      </c>
      <c r="CA12" s="46">
        <v>288.49</v>
      </c>
      <c r="CB12" s="46">
        <v>66.2</v>
      </c>
      <c r="CC12" s="46">
        <v>0</v>
      </c>
      <c r="CD12" s="46">
        <v>-0.47167900000000001</v>
      </c>
      <c r="CE12" s="46">
        <v>2.0794899999999998</v>
      </c>
      <c r="CF12" s="46">
        <v>-1.7959099999999999</v>
      </c>
      <c r="CG12" s="46">
        <v>2.6514399999999998E-4</v>
      </c>
      <c r="CH12" s="46">
        <v>290.13099999999997</v>
      </c>
      <c r="CI12" s="46">
        <v>63.6</v>
      </c>
      <c r="CJ12" s="46">
        <v>0</v>
      </c>
      <c r="CK12" s="46">
        <v>-8.4679000000000004E-2</v>
      </c>
      <c r="CL12" s="46">
        <v>1.6124700000000001</v>
      </c>
      <c r="CM12" s="46">
        <v>-0.32508300000000001</v>
      </c>
      <c r="CN12" s="46">
        <v>2.3610999999999999E-4</v>
      </c>
      <c r="CO12" s="46">
        <v>97.865399999999994</v>
      </c>
      <c r="CP12" s="46">
        <v>55.5794</v>
      </c>
      <c r="CQ12" s="46">
        <v>287.60300000000001</v>
      </c>
      <c r="CR12" s="46">
        <v>0</v>
      </c>
      <c r="CS12" s="46">
        <v>17.5334</v>
      </c>
      <c r="CT12" s="46">
        <v>289.298</v>
      </c>
      <c r="CU12" s="46">
        <v>283.77300000000002</v>
      </c>
      <c r="CV12" s="46">
        <v>69.7</v>
      </c>
      <c r="CW12" s="46">
        <v>1.35154</v>
      </c>
      <c r="CX12" s="46">
        <v>-9.0952099999999994E-2</v>
      </c>
      <c r="CY12" s="46">
        <v>-50</v>
      </c>
      <c r="CZ12" s="2">
        <v>1.1999999999999999E-6</v>
      </c>
      <c r="DA12" s="2">
        <v>1.5999999999999999E-6</v>
      </c>
      <c r="DB12" s="2">
        <v>1.1999999999999999E-7</v>
      </c>
      <c r="DC12" s="46">
        <v>0</v>
      </c>
      <c r="DD12" s="46">
        <v>0</v>
      </c>
      <c r="DE12" s="46">
        <v>0</v>
      </c>
      <c r="DF12" s="46">
        <v>0</v>
      </c>
      <c r="DG12" s="46">
        <v>0</v>
      </c>
      <c r="DH12" s="46">
        <v>0</v>
      </c>
      <c r="DI12" s="46">
        <v>0</v>
      </c>
      <c r="DJ12" s="46">
        <v>0</v>
      </c>
      <c r="DK12" s="46">
        <v>0</v>
      </c>
      <c r="DL12" s="46">
        <v>0</v>
      </c>
      <c r="DM12" s="46">
        <v>0</v>
      </c>
      <c r="DN12" s="46">
        <v>0</v>
      </c>
      <c r="DO12" s="46">
        <v>0</v>
      </c>
      <c r="DP12" s="46">
        <v>10800</v>
      </c>
      <c r="DQ12" s="46">
        <v>0.63556500000000005</v>
      </c>
      <c r="DR12" s="46">
        <v>12</v>
      </c>
      <c r="DS12" s="46">
        <v>-5.85215</v>
      </c>
      <c r="DT12" s="46">
        <v>0.2</v>
      </c>
      <c r="DU12" s="46">
        <v>0</v>
      </c>
      <c r="DV12" s="46">
        <v>57.2</v>
      </c>
      <c r="DW12" s="46">
        <v>7.9</v>
      </c>
      <c r="DX12" s="46">
        <v>5</v>
      </c>
      <c r="DY12" s="46">
        <v>4.4000000000000004</v>
      </c>
      <c r="DZ12" s="46">
        <v>94.500200000000007</v>
      </c>
      <c r="EA12" s="46">
        <v>2949.28</v>
      </c>
      <c r="EB12" s="46">
        <v>7.5</v>
      </c>
      <c r="EC12" s="46">
        <v>0</v>
      </c>
      <c r="ED12" s="46">
        <v>12</v>
      </c>
    </row>
    <row r="13" spans="1:134" x14ac:dyDescent="0.3">
      <c r="A13" s="10">
        <v>45295.75</v>
      </c>
      <c r="B13" s="46">
        <v>101337</v>
      </c>
      <c r="C13" s="46">
        <v>24135.1</v>
      </c>
      <c r="D13" s="46">
        <v>0.81312799999999996</v>
      </c>
      <c r="E13" s="46">
        <v>11829</v>
      </c>
      <c r="F13" s="46">
        <v>213.51300000000001</v>
      </c>
      <c r="G13" s="46">
        <v>32.299999999999997</v>
      </c>
      <c r="H13" s="46">
        <v>0</v>
      </c>
      <c r="I13" s="46">
        <v>0.19587199999999999</v>
      </c>
      <c r="J13" s="46">
        <v>46.953200000000002</v>
      </c>
      <c r="K13" s="46">
        <v>-4.7090899999999998</v>
      </c>
      <c r="L13" s="46">
        <v>1.00305E-4</v>
      </c>
      <c r="M13" s="46">
        <v>9227.68</v>
      </c>
      <c r="N13" s="46">
        <v>228.41</v>
      </c>
      <c r="O13" s="46">
        <v>84.8</v>
      </c>
      <c r="P13" s="46">
        <v>4.0999999999999996</v>
      </c>
      <c r="Q13" s="46">
        <v>0.12266299999999999</v>
      </c>
      <c r="R13" s="46">
        <v>47.9041</v>
      </c>
      <c r="S13" s="46">
        <v>-5.8988500000000004</v>
      </c>
      <c r="T13" s="46">
        <v>1.06036E-4</v>
      </c>
      <c r="U13" s="46">
        <v>7241.86</v>
      </c>
      <c r="V13" s="46">
        <v>242.26</v>
      </c>
      <c r="W13" s="46">
        <v>77.900000000000006</v>
      </c>
      <c r="X13" s="46">
        <v>2.2999999999999998</v>
      </c>
      <c r="Y13" s="46">
        <v>-6.9173799999999994E-2</v>
      </c>
      <c r="Z13" s="46">
        <v>34.813600000000001</v>
      </c>
      <c r="AA13" s="46">
        <v>-9.2636699999999994</v>
      </c>
      <c r="AB13" s="46">
        <v>1.05814E-4</v>
      </c>
      <c r="AC13" s="46">
        <v>5624.56</v>
      </c>
      <c r="AD13" s="46">
        <v>252.78100000000001</v>
      </c>
      <c r="AE13" s="46">
        <v>22.7</v>
      </c>
      <c r="AF13" s="46">
        <v>0</v>
      </c>
      <c r="AG13" s="46">
        <v>-0.174121</v>
      </c>
      <c r="AH13" s="46">
        <v>20.841799999999999</v>
      </c>
      <c r="AI13" s="46">
        <v>-7.9871800000000004</v>
      </c>
      <c r="AJ13" s="46">
        <v>1.00293E-4</v>
      </c>
      <c r="AK13" s="46">
        <v>4248.22</v>
      </c>
      <c r="AL13" s="46">
        <v>263.22500000000002</v>
      </c>
      <c r="AM13" s="46">
        <v>12.4</v>
      </c>
      <c r="AN13" s="46">
        <v>0</v>
      </c>
      <c r="AO13" s="46">
        <v>-0.21140200000000001</v>
      </c>
      <c r="AP13" s="46">
        <v>16.400700000000001</v>
      </c>
      <c r="AQ13" s="46">
        <v>-7.5167799999999998</v>
      </c>
      <c r="AR13" s="2">
        <v>5.0111300000000002E-5</v>
      </c>
      <c r="AS13" s="46">
        <v>3039.53</v>
      </c>
      <c r="AT13" s="46">
        <v>272.279</v>
      </c>
      <c r="AU13" s="46">
        <v>8.4</v>
      </c>
      <c r="AV13" s="46">
        <v>0</v>
      </c>
      <c r="AW13" s="46">
        <v>-0.105195</v>
      </c>
      <c r="AX13" s="46">
        <v>12.946</v>
      </c>
      <c r="AY13" s="46">
        <v>-3.91187</v>
      </c>
      <c r="AZ13" s="2">
        <v>-1.9891999999999999E-6</v>
      </c>
      <c r="BA13" s="46">
        <v>1468.98</v>
      </c>
      <c r="BB13" s="46">
        <v>278.85899999999998</v>
      </c>
      <c r="BC13" s="46">
        <v>82.4</v>
      </c>
      <c r="BD13" s="46">
        <v>0</v>
      </c>
      <c r="BE13" s="46">
        <v>0.19308500000000001</v>
      </c>
      <c r="BF13" s="46">
        <v>5.6642999999999999</v>
      </c>
      <c r="BG13" s="46">
        <v>-5.0445200000000003</v>
      </c>
      <c r="BH13" s="2">
        <v>2.33552E-5</v>
      </c>
      <c r="BI13" s="46">
        <v>769.62599999999998</v>
      </c>
      <c r="BJ13" s="46">
        <v>284.10199999999998</v>
      </c>
      <c r="BK13" s="46">
        <v>77.8</v>
      </c>
      <c r="BL13" s="46">
        <v>0</v>
      </c>
      <c r="BM13" s="46">
        <v>0.234789</v>
      </c>
      <c r="BN13" s="46">
        <v>-0.77125999999999995</v>
      </c>
      <c r="BO13" s="46">
        <v>-1.81454</v>
      </c>
      <c r="BP13" s="46">
        <v>1.31915E-4</v>
      </c>
      <c r="BQ13" s="46">
        <v>546.226</v>
      </c>
      <c r="BR13" s="46">
        <v>285.87</v>
      </c>
      <c r="BS13" s="46">
        <v>74.400000000000006</v>
      </c>
      <c r="BT13" s="46">
        <v>0</v>
      </c>
      <c r="BU13" s="46">
        <v>0.25043199999999999</v>
      </c>
      <c r="BV13" s="46">
        <v>-1.60866</v>
      </c>
      <c r="BW13" s="46">
        <v>-1.4238999999999999</v>
      </c>
      <c r="BX13" s="46">
        <v>2.1215200000000001E-4</v>
      </c>
      <c r="BY13" s="46">
        <v>4</v>
      </c>
      <c r="BZ13" s="46">
        <v>327.17399999999998</v>
      </c>
      <c r="CA13" s="46">
        <v>287.721</v>
      </c>
      <c r="CB13" s="46">
        <v>71</v>
      </c>
      <c r="CC13" s="46">
        <v>0</v>
      </c>
      <c r="CD13" s="46">
        <v>0.178921</v>
      </c>
      <c r="CE13" s="46">
        <v>-1.4942200000000001</v>
      </c>
      <c r="CF13" s="46">
        <v>-0.93704100000000001</v>
      </c>
      <c r="CG13" s="46">
        <v>3.1988299999999997E-4</v>
      </c>
      <c r="CH13" s="46">
        <v>288.34199999999998</v>
      </c>
      <c r="CI13" s="46">
        <v>72.099999999999994</v>
      </c>
      <c r="CJ13" s="46">
        <v>0</v>
      </c>
      <c r="CK13" s="46">
        <v>4.1920899999999997E-2</v>
      </c>
      <c r="CL13" s="46">
        <v>-0.382187</v>
      </c>
      <c r="CM13" s="46">
        <v>-0.16580300000000001</v>
      </c>
      <c r="CN13" s="46">
        <v>3.8609199999999999E-4</v>
      </c>
      <c r="CO13" s="46">
        <v>112.565</v>
      </c>
      <c r="CP13" s="46">
        <v>55.5794</v>
      </c>
      <c r="CQ13" s="46">
        <v>283.77800000000002</v>
      </c>
      <c r="CR13" s="46">
        <v>0</v>
      </c>
      <c r="CS13" s="46">
        <v>-0.80679199999999995</v>
      </c>
      <c r="CT13" s="46">
        <v>286.47300000000001</v>
      </c>
      <c r="CU13" s="46">
        <v>283.53500000000003</v>
      </c>
      <c r="CV13" s="46">
        <v>82.3</v>
      </c>
      <c r="CW13" s="46">
        <v>-2.3691400000000001E-2</v>
      </c>
      <c r="CX13" s="46">
        <v>-4.06592E-2</v>
      </c>
      <c r="CY13" s="46">
        <v>-50</v>
      </c>
      <c r="CZ13" s="46">
        <v>0</v>
      </c>
      <c r="DA13" s="46">
        <v>0</v>
      </c>
      <c r="DB13" s="2">
        <v>2.3999999999999998E-7</v>
      </c>
      <c r="DC13" s="2">
        <v>1.9999999999999999E-7</v>
      </c>
      <c r="DD13" s="46">
        <v>0</v>
      </c>
      <c r="DE13" s="46">
        <v>0</v>
      </c>
      <c r="DF13" s="46">
        <v>0</v>
      </c>
      <c r="DG13" s="46">
        <v>0</v>
      </c>
      <c r="DH13" s="46">
        <v>0</v>
      </c>
      <c r="DI13" s="46">
        <v>0</v>
      </c>
      <c r="DJ13" s="46">
        <v>0</v>
      </c>
      <c r="DK13" s="46">
        <v>0</v>
      </c>
      <c r="DL13" s="46">
        <v>0</v>
      </c>
      <c r="DM13" s="46">
        <v>0</v>
      </c>
      <c r="DN13" s="46">
        <v>0</v>
      </c>
      <c r="DO13" s="46">
        <v>0</v>
      </c>
      <c r="DP13" s="46">
        <v>12491</v>
      </c>
      <c r="DQ13" s="46">
        <v>1.79199</v>
      </c>
      <c r="DR13" s="46">
        <v>1</v>
      </c>
      <c r="DS13" s="46">
        <v>-1.2076199999999999</v>
      </c>
      <c r="DT13" s="46">
        <v>0</v>
      </c>
      <c r="DU13" s="46">
        <v>0</v>
      </c>
      <c r="DV13" s="46">
        <v>4.2</v>
      </c>
      <c r="DW13" s="46">
        <v>32</v>
      </c>
      <c r="DX13" s="46">
        <v>5</v>
      </c>
      <c r="DY13" s="46">
        <v>5.5</v>
      </c>
      <c r="DZ13" s="46">
        <v>75.465599999999995</v>
      </c>
      <c r="EA13" s="46">
        <v>2898.24</v>
      </c>
      <c r="EB13" s="46">
        <v>8.5</v>
      </c>
      <c r="EC13" s="46">
        <v>0</v>
      </c>
      <c r="ED13" s="46">
        <v>13</v>
      </c>
    </row>
    <row r="14" spans="1:134" x14ac:dyDescent="0.3">
      <c r="A14" s="10">
        <v>45295.875</v>
      </c>
      <c r="B14" s="46">
        <v>101490</v>
      </c>
      <c r="C14" s="46">
        <v>24135</v>
      </c>
      <c r="D14" s="46">
        <v>0.52571000000000001</v>
      </c>
      <c r="E14" s="46">
        <v>11831.9</v>
      </c>
      <c r="F14" s="46">
        <v>212.405</v>
      </c>
      <c r="G14" s="46">
        <v>43.2</v>
      </c>
      <c r="H14" s="46">
        <v>0</v>
      </c>
      <c r="I14" s="46">
        <v>6.5516599999999994E-2</v>
      </c>
      <c r="J14" s="46">
        <v>48.143799999999999</v>
      </c>
      <c r="K14" s="46">
        <v>-5.2570499999999996</v>
      </c>
      <c r="L14" s="2">
        <v>4.8909500000000003E-5</v>
      </c>
      <c r="M14" s="46">
        <v>9236.02</v>
      </c>
      <c r="N14" s="46">
        <v>227.78800000000001</v>
      </c>
      <c r="O14" s="46">
        <v>82.3</v>
      </c>
      <c r="P14" s="46">
        <v>7.8</v>
      </c>
      <c r="Q14" s="46">
        <v>8.0480499999999996E-2</v>
      </c>
      <c r="R14" s="46">
        <v>43.362499999999997</v>
      </c>
      <c r="S14" s="46">
        <v>-6.13124</v>
      </c>
      <c r="T14" s="2">
        <v>6.4168100000000007E-5</v>
      </c>
      <c r="U14" s="46">
        <v>7252.92</v>
      </c>
      <c r="V14" s="46">
        <v>242.946</v>
      </c>
      <c r="W14" s="46">
        <v>26.2</v>
      </c>
      <c r="X14" s="46">
        <v>0</v>
      </c>
      <c r="Y14" s="46">
        <v>8.6800799999999997E-2</v>
      </c>
      <c r="Z14" s="46">
        <v>31.8718</v>
      </c>
      <c r="AA14" s="46">
        <v>-9.2010199999999998</v>
      </c>
      <c r="AB14" s="2">
        <v>4.3536699999999999E-5</v>
      </c>
      <c r="AC14" s="46">
        <v>5632.75</v>
      </c>
      <c r="AD14" s="46">
        <v>253.13300000000001</v>
      </c>
      <c r="AE14" s="46">
        <v>20.8</v>
      </c>
      <c r="AF14" s="46">
        <v>0</v>
      </c>
      <c r="AG14" s="46">
        <v>0.194273</v>
      </c>
      <c r="AH14" s="46">
        <v>20.687799999999999</v>
      </c>
      <c r="AI14" s="46">
        <v>-8.9266699999999997</v>
      </c>
      <c r="AJ14" s="2">
        <v>8.7063099999999997E-5</v>
      </c>
      <c r="AK14" s="46">
        <v>4257.7299999999996</v>
      </c>
      <c r="AL14" s="46">
        <v>262.94</v>
      </c>
      <c r="AM14" s="46">
        <v>8.6</v>
      </c>
      <c r="AN14" s="46">
        <v>0</v>
      </c>
      <c r="AO14" s="46">
        <v>0.109928</v>
      </c>
      <c r="AP14" s="46">
        <v>13.952400000000001</v>
      </c>
      <c r="AQ14" s="46">
        <v>-5.4188200000000002</v>
      </c>
      <c r="AR14" s="2">
        <v>6.75304E-5</v>
      </c>
      <c r="AS14" s="46">
        <v>3050.74</v>
      </c>
      <c r="AT14" s="46">
        <v>272.00900000000001</v>
      </c>
      <c r="AU14" s="46">
        <v>9.6</v>
      </c>
      <c r="AV14" s="46">
        <v>0</v>
      </c>
      <c r="AW14" s="46">
        <v>-3.67363E-2</v>
      </c>
      <c r="AX14" s="46">
        <v>12.7614</v>
      </c>
      <c r="AY14" s="46">
        <v>-3.5159699999999998</v>
      </c>
      <c r="AZ14" s="2">
        <v>7.1559599999999998E-5</v>
      </c>
      <c r="BA14" s="46">
        <v>1480.52</v>
      </c>
      <c r="BB14" s="46">
        <v>279.36</v>
      </c>
      <c r="BC14" s="46">
        <v>57.3</v>
      </c>
      <c r="BD14" s="46">
        <v>0</v>
      </c>
      <c r="BE14" s="46">
        <v>0.17865800000000001</v>
      </c>
      <c r="BF14" s="46">
        <v>2.7647699999999999</v>
      </c>
      <c r="BG14" s="46">
        <v>-3.7098300000000002</v>
      </c>
      <c r="BH14" s="2">
        <v>3.3603799999999998E-5</v>
      </c>
      <c r="BI14" s="46">
        <v>781.64300000000003</v>
      </c>
      <c r="BJ14" s="46">
        <v>284.02800000000002</v>
      </c>
      <c r="BK14" s="46">
        <v>70.099999999999994</v>
      </c>
      <c r="BL14" s="46">
        <v>0</v>
      </c>
      <c r="BM14" s="46">
        <v>0.209698</v>
      </c>
      <c r="BN14" s="46">
        <v>-0.35038799999999998</v>
      </c>
      <c r="BO14" s="46">
        <v>-1.12914</v>
      </c>
      <c r="BP14" s="2">
        <v>-2.2361399999999999E-5</v>
      </c>
      <c r="BQ14" s="46">
        <v>558.38199999999995</v>
      </c>
      <c r="BR14" s="46">
        <v>285.83999999999997</v>
      </c>
      <c r="BS14" s="46">
        <v>67.3</v>
      </c>
      <c r="BT14" s="46">
        <v>0</v>
      </c>
      <c r="BU14" s="46">
        <v>0.27209800000000001</v>
      </c>
      <c r="BV14" s="46">
        <v>-1.1052</v>
      </c>
      <c r="BW14" s="46">
        <v>-0.57114500000000001</v>
      </c>
      <c r="BX14" s="2">
        <v>4.4354000000000003E-5</v>
      </c>
      <c r="BY14" s="46">
        <v>4</v>
      </c>
      <c r="BZ14" s="46">
        <v>339.51299999999998</v>
      </c>
      <c r="CA14" s="46">
        <v>287.44099999999997</v>
      </c>
      <c r="CB14" s="46">
        <v>67.5</v>
      </c>
      <c r="CC14" s="46">
        <v>0</v>
      </c>
      <c r="CD14" s="46">
        <v>0.18618899999999999</v>
      </c>
      <c r="CE14" s="46">
        <v>-1.1869000000000001</v>
      </c>
      <c r="CF14" s="46">
        <v>-0.327324</v>
      </c>
      <c r="CG14" s="46">
        <v>1.01722E-4</v>
      </c>
      <c r="CH14" s="46">
        <v>287.911</v>
      </c>
      <c r="CI14" s="46">
        <v>73</v>
      </c>
      <c r="CJ14" s="46">
        <v>0</v>
      </c>
      <c r="CK14" s="46">
        <v>4.41895E-2</v>
      </c>
      <c r="CL14" s="46">
        <v>-0.596692</v>
      </c>
      <c r="CM14" s="46">
        <v>-0.13878699999999999</v>
      </c>
      <c r="CN14" s="46">
        <v>1.4609700000000001E-4</v>
      </c>
      <c r="CO14" s="46">
        <v>125.236</v>
      </c>
      <c r="CP14" s="46">
        <v>55.5794</v>
      </c>
      <c r="CQ14" s="46">
        <v>282.97899999999998</v>
      </c>
      <c r="CR14" s="46">
        <v>0</v>
      </c>
      <c r="CS14" s="46">
        <v>-3.7395100000000001</v>
      </c>
      <c r="CT14" s="46">
        <v>285.64600000000002</v>
      </c>
      <c r="CU14" s="46">
        <v>283.02199999999999</v>
      </c>
      <c r="CV14" s="46">
        <v>84.1</v>
      </c>
      <c r="CW14" s="46">
        <v>-0.31756600000000001</v>
      </c>
      <c r="CX14" s="46">
        <v>-5.2358399999999999E-2</v>
      </c>
      <c r="CY14" s="46">
        <v>-50</v>
      </c>
      <c r="CZ14" s="46">
        <v>0</v>
      </c>
      <c r="DA14" s="46">
        <v>0</v>
      </c>
      <c r="DB14" s="46">
        <v>0</v>
      </c>
      <c r="DC14" s="46">
        <v>0</v>
      </c>
      <c r="DD14" s="46">
        <v>0</v>
      </c>
      <c r="DE14" s="46">
        <v>0</v>
      </c>
      <c r="DF14" s="46">
        <v>0</v>
      </c>
      <c r="DG14" s="46">
        <v>0</v>
      </c>
      <c r="DH14" s="46">
        <v>0</v>
      </c>
      <c r="DI14" s="46">
        <v>0</v>
      </c>
      <c r="DJ14" s="46">
        <v>0</v>
      </c>
      <c r="DK14" s="46">
        <v>0</v>
      </c>
      <c r="DL14" s="46">
        <v>0</v>
      </c>
      <c r="DM14" s="46">
        <v>0</v>
      </c>
      <c r="DN14" s="46">
        <v>0</v>
      </c>
      <c r="DO14" s="46">
        <v>0</v>
      </c>
      <c r="DP14" s="46">
        <v>0</v>
      </c>
      <c r="DQ14" s="46">
        <v>2.71496</v>
      </c>
      <c r="DR14" s="46">
        <v>0</v>
      </c>
      <c r="DS14" s="46">
        <v>-0.204041</v>
      </c>
      <c r="DT14" s="46">
        <v>0</v>
      </c>
      <c r="DU14" s="46">
        <v>0</v>
      </c>
      <c r="DV14" s="46">
        <v>0</v>
      </c>
      <c r="DW14" s="46">
        <v>1.6</v>
      </c>
      <c r="DX14" s="46">
        <v>50</v>
      </c>
      <c r="DY14" s="46">
        <v>58</v>
      </c>
      <c r="DZ14" s="46">
        <v>97.4268</v>
      </c>
      <c r="EA14" s="46">
        <v>2896.48</v>
      </c>
      <c r="EB14" s="46">
        <v>9.1999999999999993</v>
      </c>
      <c r="EC14" s="46">
        <v>0</v>
      </c>
      <c r="ED14" s="46">
        <v>14</v>
      </c>
    </row>
    <row r="15" spans="1:134" x14ac:dyDescent="0.3">
      <c r="A15" s="10">
        <v>45296</v>
      </c>
      <c r="B15" s="46">
        <v>101536</v>
      </c>
      <c r="C15" s="46">
        <v>24135.1</v>
      </c>
      <c r="D15" s="46">
        <v>2.6041099999999999</v>
      </c>
      <c r="E15" s="46">
        <v>11835.5</v>
      </c>
      <c r="F15" s="46">
        <v>211.61</v>
      </c>
      <c r="G15" s="46">
        <v>55.3</v>
      </c>
      <c r="H15" s="46">
        <v>0.3</v>
      </c>
      <c r="I15" s="46">
        <v>4.1609399999999998E-2</v>
      </c>
      <c r="J15" s="46">
        <v>42.623600000000003</v>
      </c>
      <c r="K15" s="46">
        <v>-5.63422</v>
      </c>
      <c r="L15" s="2">
        <v>6.25488E-5</v>
      </c>
      <c r="M15" s="46">
        <v>9246.1299999999992</v>
      </c>
      <c r="N15" s="46">
        <v>227.84</v>
      </c>
      <c r="O15" s="46">
        <v>95.3</v>
      </c>
      <c r="P15" s="46">
        <v>10.3</v>
      </c>
      <c r="Q15" s="46">
        <v>0.19222900000000001</v>
      </c>
      <c r="R15" s="46">
        <v>37.206000000000003</v>
      </c>
      <c r="S15" s="46">
        <v>-5.1023899999999998</v>
      </c>
      <c r="T15" s="2">
        <v>3.7739900000000001E-5</v>
      </c>
      <c r="U15" s="46">
        <v>7261.58</v>
      </c>
      <c r="V15" s="46">
        <v>243.08699999999999</v>
      </c>
      <c r="W15" s="46">
        <v>30.2</v>
      </c>
      <c r="X15" s="46">
        <v>0</v>
      </c>
      <c r="Y15" s="46">
        <v>0.27185399999999998</v>
      </c>
      <c r="Z15" s="46">
        <v>28.159600000000001</v>
      </c>
      <c r="AA15" s="46">
        <v>-3.96347</v>
      </c>
      <c r="AB15" s="2">
        <v>3.7735199999999997E-5</v>
      </c>
      <c r="AC15" s="46">
        <v>5640.85</v>
      </c>
      <c r="AD15" s="46">
        <v>253.452</v>
      </c>
      <c r="AE15" s="46">
        <v>26.5</v>
      </c>
      <c r="AF15" s="46">
        <v>0</v>
      </c>
      <c r="AG15" s="46">
        <v>0.14404500000000001</v>
      </c>
      <c r="AH15" s="46">
        <v>19.320499999999999</v>
      </c>
      <c r="AI15" s="46">
        <v>-5.6876199999999999</v>
      </c>
      <c r="AJ15" s="2">
        <v>6.0760000000000001E-5</v>
      </c>
      <c r="AK15" s="46">
        <v>4262.3</v>
      </c>
      <c r="AL15" s="46">
        <v>263.18700000000001</v>
      </c>
      <c r="AM15" s="46">
        <v>15.4</v>
      </c>
      <c r="AN15" s="46">
        <v>0</v>
      </c>
      <c r="AO15" s="46">
        <v>-9.2630900000000002E-2</v>
      </c>
      <c r="AP15" s="46">
        <v>13.515499999999999</v>
      </c>
      <c r="AQ15" s="46">
        <v>-3.0658799999999999</v>
      </c>
      <c r="AR15" s="46">
        <v>1.07645E-4</v>
      </c>
      <c r="AS15" s="46">
        <v>3054.23</v>
      </c>
      <c r="AT15" s="46">
        <v>272.13200000000001</v>
      </c>
      <c r="AU15" s="46">
        <v>10.8</v>
      </c>
      <c r="AV15" s="46">
        <v>0</v>
      </c>
      <c r="AW15" s="46">
        <v>0.172344</v>
      </c>
      <c r="AX15" s="46">
        <v>11.397600000000001</v>
      </c>
      <c r="AY15" s="46">
        <v>-3.9459200000000001</v>
      </c>
      <c r="AZ15" s="2">
        <v>9.2170700000000002E-5</v>
      </c>
      <c r="BA15" s="46">
        <v>1483.34</v>
      </c>
      <c r="BB15" s="46">
        <v>279.733</v>
      </c>
      <c r="BC15" s="46">
        <v>44.6</v>
      </c>
      <c r="BD15" s="46">
        <v>0</v>
      </c>
      <c r="BE15" s="46">
        <v>0.12548599999999999</v>
      </c>
      <c r="BF15" s="46">
        <v>1.8998600000000001</v>
      </c>
      <c r="BG15" s="46">
        <v>-7.0036600000000004E-2</v>
      </c>
      <c r="BH15" s="2">
        <v>4.2212600000000003E-5</v>
      </c>
      <c r="BI15" s="46">
        <v>784.38900000000001</v>
      </c>
      <c r="BJ15" s="46">
        <v>283.91500000000002</v>
      </c>
      <c r="BK15" s="46">
        <v>69.8</v>
      </c>
      <c r="BL15" s="46">
        <v>0</v>
      </c>
      <c r="BM15" s="46">
        <v>0.18198</v>
      </c>
      <c r="BN15" s="46">
        <v>-0.42608200000000002</v>
      </c>
      <c r="BO15" s="46">
        <v>2.01945</v>
      </c>
      <c r="BP15" s="2">
        <v>-1.4153400000000001E-5</v>
      </c>
      <c r="BQ15" s="46">
        <v>561.18899999999996</v>
      </c>
      <c r="BR15" s="46">
        <v>285.71699999999998</v>
      </c>
      <c r="BS15" s="46">
        <v>69.5</v>
      </c>
      <c r="BT15" s="46">
        <v>0</v>
      </c>
      <c r="BU15" s="46">
        <v>0.15231</v>
      </c>
      <c r="BV15" s="46">
        <v>-0.41239500000000001</v>
      </c>
      <c r="BW15" s="46">
        <v>2.60317</v>
      </c>
      <c r="BX15" s="2">
        <v>5.0260299999999997E-5</v>
      </c>
      <c r="BY15" s="46">
        <v>4</v>
      </c>
      <c r="BZ15" s="46">
        <v>342.447</v>
      </c>
      <c r="CA15" s="46">
        <v>287.137</v>
      </c>
      <c r="CB15" s="46">
        <v>70.7</v>
      </c>
      <c r="CC15" s="46">
        <v>0</v>
      </c>
      <c r="CD15" s="46">
        <v>0.128694</v>
      </c>
      <c r="CE15" s="46">
        <v>3.7551300000000003E-2</v>
      </c>
      <c r="CF15" s="46">
        <v>2.9751799999999999</v>
      </c>
      <c r="CG15" s="2">
        <v>9.4726800000000002E-5</v>
      </c>
      <c r="CH15" s="46">
        <v>287.15800000000002</v>
      </c>
      <c r="CI15" s="46">
        <v>74.3</v>
      </c>
      <c r="CJ15" s="46">
        <v>0</v>
      </c>
      <c r="CK15" s="46">
        <v>0.12181400000000001</v>
      </c>
      <c r="CL15" s="46">
        <v>0.67067100000000002</v>
      </c>
      <c r="CM15" s="46">
        <v>3.0814900000000001</v>
      </c>
      <c r="CN15" s="46">
        <v>1.16709E-4</v>
      </c>
      <c r="CO15" s="46">
        <v>128.53</v>
      </c>
      <c r="CP15" s="46">
        <v>55.5794</v>
      </c>
      <c r="CQ15" s="46">
        <v>282.59300000000002</v>
      </c>
      <c r="CR15" s="46">
        <v>0</v>
      </c>
      <c r="CS15" s="46">
        <v>-4.6844900000000003</v>
      </c>
      <c r="CT15" s="46">
        <v>285.24400000000003</v>
      </c>
      <c r="CU15" s="46">
        <v>282.60300000000001</v>
      </c>
      <c r="CV15" s="46">
        <v>84.1</v>
      </c>
      <c r="CW15" s="46">
        <v>0.66087899999999999</v>
      </c>
      <c r="CX15" s="46">
        <v>2.4922599999999999</v>
      </c>
      <c r="CY15" s="46">
        <v>-50</v>
      </c>
      <c r="CZ15" s="46">
        <v>0</v>
      </c>
      <c r="DA15" s="46">
        <v>0</v>
      </c>
      <c r="DB15" s="46">
        <v>0</v>
      </c>
      <c r="DC15" s="46">
        <v>0</v>
      </c>
      <c r="DD15" s="46">
        <v>0</v>
      </c>
      <c r="DE15" s="46">
        <v>0</v>
      </c>
      <c r="DF15" s="46">
        <v>0</v>
      </c>
      <c r="DG15" s="46">
        <v>0</v>
      </c>
      <c r="DH15" s="46">
        <v>0</v>
      </c>
      <c r="DI15" s="46">
        <v>0</v>
      </c>
      <c r="DJ15" s="46">
        <v>0</v>
      </c>
      <c r="DK15" s="46">
        <v>0</v>
      </c>
      <c r="DL15" s="46">
        <v>0</v>
      </c>
      <c r="DM15" s="46">
        <v>0</v>
      </c>
      <c r="DN15" s="46">
        <v>0</v>
      </c>
      <c r="DO15" s="46">
        <v>0</v>
      </c>
      <c r="DP15" s="46">
        <v>0</v>
      </c>
      <c r="DQ15" s="46">
        <v>4.5551399999999997</v>
      </c>
      <c r="DR15" s="46">
        <v>0</v>
      </c>
      <c r="DS15" s="46">
        <v>0.19079599999999999</v>
      </c>
      <c r="DT15" s="46">
        <v>0</v>
      </c>
      <c r="DU15" s="46">
        <v>0</v>
      </c>
      <c r="DV15" s="46">
        <v>0</v>
      </c>
      <c r="DW15" s="46">
        <v>0.7</v>
      </c>
      <c r="DX15" s="46">
        <v>98.3</v>
      </c>
      <c r="DY15" s="46">
        <v>54.5</v>
      </c>
      <c r="DZ15" s="46">
        <v>75.473500000000001</v>
      </c>
      <c r="EA15" s="46">
        <v>2907.52</v>
      </c>
      <c r="EB15" s="46">
        <v>11.6</v>
      </c>
      <c r="EC15" s="46">
        <v>0</v>
      </c>
      <c r="ED15" s="46">
        <v>15</v>
      </c>
    </row>
    <row r="16" spans="1:134" x14ac:dyDescent="0.3">
      <c r="A16" s="10">
        <v>45296.125</v>
      </c>
      <c r="B16" s="46">
        <v>101490</v>
      </c>
      <c r="C16" s="46">
        <v>24135</v>
      </c>
      <c r="D16" s="46">
        <v>2.2074699999999998</v>
      </c>
      <c r="E16" s="46">
        <v>11837.4</v>
      </c>
      <c r="F16" s="46">
        <v>211.66399999999999</v>
      </c>
      <c r="G16" s="46">
        <v>53.5</v>
      </c>
      <c r="H16" s="46">
        <v>0</v>
      </c>
      <c r="I16" s="46">
        <v>3.8674800000000002E-2</v>
      </c>
      <c r="J16" s="46">
        <v>34.909100000000002</v>
      </c>
      <c r="K16" s="46">
        <v>-2.40157</v>
      </c>
      <c r="L16" s="2">
        <v>5.5000300000000003E-5</v>
      </c>
      <c r="M16" s="46">
        <v>9247.59</v>
      </c>
      <c r="N16" s="46">
        <v>227.863</v>
      </c>
      <c r="O16" s="46">
        <v>88.3</v>
      </c>
      <c r="P16" s="46">
        <v>5</v>
      </c>
      <c r="Q16" s="46">
        <v>0.17254800000000001</v>
      </c>
      <c r="R16" s="46">
        <v>33.115900000000003</v>
      </c>
      <c r="S16" s="46">
        <v>-2.06332</v>
      </c>
      <c r="T16" s="2">
        <v>9.4536099999999998E-5</v>
      </c>
      <c r="U16" s="46">
        <v>7262.78</v>
      </c>
      <c r="V16" s="46">
        <v>242.90799999999999</v>
      </c>
      <c r="W16" s="46">
        <v>99.6</v>
      </c>
      <c r="X16" s="46">
        <v>54.9</v>
      </c>
      <c r="Y16" s="46">
        <v>0.15473000000000001</v>
      </c>
      <c r="Z16" s="46">
        <v>27.234200000000001</v>
      </c>
      <c r="AA16" s="46">
        <v>-1.7925800000000001</v>
      </c>
      <c r="AB16" s="46">
        <v>1.4116700000000001E-4</v>
      </c>
      <c r="AC16" s="46">
        <v>5641.02</v>
      </c>
      <c r="AD16" s="46">
        <v>253.423</v>
      </c>
      <c r="AE16" s="46">
        <v>44.3</v>
      </c>
      <c r="AF16" s="46">
        <v>0.5</v>
      </c>
      <c r="AG16" s="46">
        <v>-2.2290999999999998E-2</v>
      </c>
      <c r="AH16" s="46">
        <v>15.605700000000001</v>
      </c>
      <c r="AI16" s="46">
        <v>-2.1842299999999999</v>
      </c>
      <c r="AJ16" s="46">
        <v>1.0172500000000001E-4</v>
      </c>
      <c r="AK16" s="46">
        <v>4261.16</v>
      </c>
      <c r="AL16" s="46">
        <v>263.71499999999997</v>
      </c>
      <c r="AM16" s="46">
        <v>16.600000000000001</v>
      </c>
      <c r="AN16" s="46">
        <v>0</v>
      </c>
      <c r="AO16" s="46">
        <v>4.3830099999999997E-2</v>
      </c>
      <c r="AP16" s="46">
        <v>13.0923</v>
      </c>
      <c r="AQ16" s="46">
        <v>-0.110884</v>
      </c>
      <c r="AR16" s="2">
        <v>3.6869500000000003E-5</v>
      </c>
      <c r="AS16" s="46">
        <v>3051.56</v>
      </c>
      <c r="AT16" s="46">
        <v>272.05900000000003</v>
      </c>
      <c r="AU16" s="46">
        <v>14.2</v>
      </c>
      <c r="AV16" s="46">
        <v>0</v>
      </c>
      <c r="AW16" s="46">
        <v>2.09844E-2</v>
      </c>
      <c r="AX16" s="46">
        <v>10.2288</v>
      </c>
      <c r="AY16" s="46">
        <v>-1.59012</v>
      </c>
      <c r="AZ16" s="2">
        <v>9.2539800000000005E-5</v>
      </c>
      <c r="BA16" s="46">
        <v>1479.28</v>
      </c>
      <c r="BB16" s="46">
        <v>279.44099999999997</v>
      </c>
      <c r="BC16" s="46">
        <v>56.7</v>
      </c>
      <c r="BD16" s="46">
        <v>0</v>
      </c>
      <c r="BE16" s="46">
        <v>1.3281299999999999E-4</v>
      </c>
      <c r="BF16" s="46">
        <v>1.8996200000000001</v>
      </c>
      <c r="BG16" s="46">
        <v>3.6226400000000001</v>
      </c>
      <c r="BH16" s="2">
        <v>5.72056E-5</v>
      </c>
      <c r="BI16" s="46">
        <v>780.04200000000003</v>
      </c>
      <c r="BJ16" s="46">
        <v>284.11200000000002</v>
      </c>
      <c r="BK16" s="46">
        <v>67.8</v>
      </c>
      <c r="BL16" s="46">
        <v>0</v>
      </c>
      <c r="BM16" s="46">
        <v>-7.8154299999999996E-2</v>
      </c>
      <c r="BN16" s="46">
        <v>4.1225600000000001E-2</v>
      </c>
      <c r="BO16" s="46">
        <v>3.9186899999999998</v>
      </c>
      <c r="BP16" s="2">
        <v>8.8843499999999997E-5</v>
      </c>
      <c r="BQ16" s="46">
        <v>556.79300000000001</v>
      </c>
      <c r="BR16" s="46">
        <v>285.66300000000001</v>
      </c>
      <c r="BS16" s="46">
        <v>68.599999999999994</v>
      </c>
      <c r="BT16" s="46">
        <v>0</v>
      </c>
      <c r="BU16" s="46">
        <v>-7.0579100000000006E-2</v>
      </c>
      <c r="BV16" s="46">
        <v>-3.8955099999999999E-2</v>
      </c>
      <c r="BW16" s="46">
        <v>3.6197499999999998</v>
      </c>
      <c r="BX16" s="46">
        <v>1.08261E-4</v>
      </c>
      <c r="BY16" s="46">
        <v>4</v>
      </c>
      <c r="BZ16" s="46">
        <v>338.22300000000001</v>
      </c>
      <c r="CA16" s="46">
        <v>286.803</v>
      </c>
      <c r="CB16" s="46">
        <v>70</v>
      </c>
      <c r="CC16" s="46">
        <v>0</v>
      </c>
      <c r="CD16" s="46">
        <v>-5.2062999999999996E-3</v>
      </c>
      <c r="CE16" s="46">
        <v>0.19622999999999999</v>
      </c>
      <c r="CF16" s="46">
        <v>3.3148399999999998</v>
      </c>
      <c r="CG16" s="46">
        <v>1.2563400000000001E-4</v>
      </c>
      <c r="CH16" s="46">
        <v>286.803</v>
      </c>
      <c r="CI16" s="46">
        <v>74.2</v>
      </c>
      <c r="CJ16" s="46">
        <v>0</v>
      </c>
      <c r="CK16" s="46">
        <v>7.2616700000000006E-2</v>
      </c>
      <c r="CL16" s="46">
        <v>0.28460200000000002</v>
      </c>
      <c r="CM16" s="46">
        <v>2.80769</v>
      </c>
      <c r="CN16" s="46">
        <v>1.2296E-4</v>
      </c>
      <c r="CO16" s="46">
        <v>124.63800000000001</v>
      </c>
      <c r="CP16" s="46">
        <v>55.5794</v>
      </c>
      <c r="CQ16" s="46">
        <v>282.48899999999998</v>
      </c>
      <c r="CR16" s="46">
        <v>0</v>
      </c>
      <c r="CS16" s="46">
        <v>-1.72238</v>
      </c>
      <c r="CT16" s="46">
        <v>284.97699999999998</v>
      </c>
      <c r="CU16" s="46">
        <v>282.36900000000003</v>
      </c>
      <c r="CV16" s="46">
        <v>84</v>
      </c>
      <c r="CW16" s="46">
        <v>0.21424799999999999</v>
      </c>
      <c r="CX16" s="46">
        <v>2.2326999999999999</v>
      </c>
      <c r="CY16" s="46">
        <v>-50</v>
      </c>
      <c r="CZ16" s="46">
        <v>0</v>
      </c>
      <c r="DA16" s="46">
        <v>0</v>
      </c>
      <c r="DB16" s="46">
        <v>0</v>
      </c>
      <c r="DC16" s="46">
        <v>0</v>
      </c>
      <c r="DD16" s="46">
        <v>0</v>
      </c>
      <c r="DE16" s="46">
        <v>0</v>
      </c>
      <c r="DF16" s="46">
        <v>0</v>
      </c>
      <c r="DG16" s="46">
        <v>0</v>
      </c>
      <c r="DH16" s="46">
        <v>0</v>
      </c>
      <c r="DI16" s="46">
        <v>0</v>
      </c>
      <c r="DJ16" s="46">
        <v>0</v>
      </c>
      <c r="DK16" s="46">
        <v>0</v>
      </c>
      <c r="DL16" s="46">
        <v>0</v>
      </c>
      <c r="DM16" s="46">
        <v>0</v>
      </c>
      <c r="DN16" s="46">
        <v>0</v>
      </c>
      <c r="DO16" s="46">
        <v>0</v>
      </c>
      <c r="DP16" s="46">
        <v>0</v>
      </c>
      <c r="DQ16" s="46">
        <v>4.8474000000000004</v>
      </c>
      <c r="DR16" s="46">
        <v>0</v>
      </c>
      <c r="DS16" s="46">
        <v>-2.1874999999999999E-2</v>
      </c>
      <c r="DT16" s="46">
        <v>0</v>
      </c>
      <c r="DU16" s="46">
        <v>0</v>
      </c>
      <c r="DV16" s="46">
        <v>68.400000000000006</v>
      </c>
      <c r="DW16" s="46">
        <v>29.6</v>
      </c>
      <c r="DX16" s="46">
        <v>5.2</v>
      </c>
      <c r="DY16" s="46">
        <v>100</v>
      </c>
      <c r="DZ16" s="46">
        <v>79.5959</v>
      </c>
      <c r="EA16" s="46">
        <v>2888.8</v>
      </c>
      <c r="EB16" s="46">
        <v>12.7</v>
      </c>
      <c r="EC16" s="46">
        <v>0</v>
      </c>
      <c r="ED16" s="46">
        <v>16</v>
      </c>
    </row>
    <row r="17" spans="1:134" x14ac:dyDescent="0.3">
      <c r="A17" s="10">
        <v>45296.25</v>
      </c>
      <c r="B17" s="46">
        <v>101499</v>
      </c>
      <c r="C17" s="46">
        <v>24135.200000000001</v>
      </c>
      <c r="D17" s="46">
        <v>3.0000499999999999</v>
      </c>
      <c r="E17" s="46">
        <v>11836.6</v>
      </c>
      <c r="F17" s="46">
        <v>211.875</v>
      </c>
      <c r="G17" s="46">
        <v>46.8</v>
      </c>
      <c r="H17" s="46">
        <v>0</v>
      </c>
      <c r="I17" s="46">
        <v>-3.5937499999999999E-4</v>
      </c>
      <c r="J17" s="46">
        <v>30.6004</v>
      </c>
      <c r="K17" s="46">
        <v>1.61839</v>
      </c>
      <c r="L17" s="2">
        <v>7.8104300000000004E-5</v>
      </c>
      <c r="M17" s="46">
        <v>9250.84</v>
      </c>
      <c r="N17" s="46">
        <v>227.67599999999999</v>
      </c>
      <c r="O17" s="46">
        <v>100</v>
      </c>
      <c r="P17" s="46">
        <v>98.9</v>
      </c>
      <c r="Q17" s="46">
        <v>6.5736299999999998E-2</v>
      </c>
      <c r="R17" s="46">
        <v>30.341999999999999</v>
      </c>
      <c r="S17" s="46">
        <v>0.66689500000000002</v>
      </c>
      <c r="T17" s="2">
        <v>3.0640099999999998E-5</v>
      </c>
      <c r="U17" s="46">
        <v>7267.26</v>
      </c>
      <c r="V17" s="46">
        <v>243.44</v>
      </c>
      <c r="W17" s="46">
        <v>45.4</v>
      </c>
      <c r="X17" s="46">
        <v>0</v>
      </c>
      <c r="Y17" s="46">
        <v>-9.4453099999999998E-2</v>
      </c>
      <c r="Z17" s="46">
        <v>26.93</v>
      </c>
      <c r="AA17" s="46">
        <v>-0.357983</v>
      </c>
      <c r="AB17" s="46">
        <v>1.2701100000000001E-4</v>
      </c>
      <c r="AC17" s="46">
        <v>5642.66</v>
      </c>
      <c r="AD17" s="46">
        <v>254.37799999999999</v>
      </c>
      <c r="AE17" s="46">
        <v>59.8</v>
      </c>
      <c r="AF17" s="46">
        <v>0</v>
      </c>
      <c r="AG17" s="46">
        <v>-0.240977</v>
      </c>
      <c r="AH17" s="46">
        <v>20.4453</v>
      </c>
      <c r="AI17" s="46">
        <v>0.36315399999999998</v>
      </c>
      <c r="AJ17" s="46">
        <v>1.4315500000000001E-4</v>
      </c>
      <c r="AK17" s="46">
        <v>4260.75</v>
      </c>
      <c r="AL17" s="46">
        <v>263.44900000000001</v>
      </c>
      <c r="AM17" s="46">
        <v>38.799999999999997</v>
      </c>
      <c r="AN17" s="46">
        <v>0</v>
      </c>
      <c r="AO17" s="46">
        <v>-4.5864299999999997E-2</v>
      </c>
      <c r="AP17" s="46">
        <v>11.0967</v>
      </c>
      <c r="AQ17" s="46">
        <v>3.3188300000000002</v>
      </c>
      <c r="AR17" s="2">
        <v>8.1385900000000003E-5</v>
      </c>
      <c r="AS17" s="46">
        <v>3051.71</v>
      </c>
      <c r="AT17" s="46">
        <v>272.33300000000003</v>
      </c>
      <c r="AU17" s="46">
        <v>12.8</v>
      </c>
      <c r="AV17" s="46">
        <v>0</v>
      </c>
      <c r="AW17" s="46">
        <v>7.4501999999999999E-2</v>
      </c>
      <c r="AX17" s="46">
        <v>8.1544299999999996</v>
      </c>
      <c r="AY17" s="46">
        <v>1.7771300000000001</v>
      </c>
      <c r="AZ17" s="2">
        <v>4.7806799999999998E-5</v>
      </c>
      <c r="BA17" s="46">
        <v>1477.23</v>
      </c>
      <c r="BB17" s="46">
        <v>280.00400000000002</v>
      </c>
      <c r="BC17" s="46">
        <v>49.3</v>
      </c>
      <c r="BD17" s="46">
        <v>0</v>
      </c>
      <c r="BE17" s="46">
        <v>-3.7433599999999997E-2</v>
      </c>
      <c r="BF17" s="46">
        <v>1.43259</v>
      </c>
      <c r="BG17" s="46">
        <v>5.6223700000000001</v>
      </c>
      <c r="BH17" s="2">
        <v>4.3051299999999999E-5</v>
      </c>
      <c r="BI17" s="46">
        <v>778.46299999999997</v>
      </c>
      <c r="BJ17" s="46">
        <v>283.31</v>
      </c>
      <c r="BK17" s="46">
        <v>75.900000000000006</v>
      </c>
      <c r="BL17" s="46">
        <v>0</v>
      </c>
      <c r="BM17" s="46">
        <v>-7.7607399999999993E-2</v>
      </c>
      <c r="BN17" s="46">
        <v>-2.24091</v>
      </c>
      <c r="BO17" s="46">
        <v>5.7347599999999996</v>
      </c>
      <c r="BP17" s="2">
        <v>7.2900900000000005E-5</v>
      </c>
      <c r="BQ17" s="46">
        <v>555.91899999999998</v>
      </c>
      <c r="BR17" s="46">
        <v>284.54599999999999</v>
      </c>
      <c r="BS17" s="46">
        <v>80.599999999999994</v>
      </c>
      <c r="BT17" s="46">
        <v>0</v>
      </c>
      <c r="BU17" s="46">
        <v>-4.6699699999999997E-2</v>
      </c>
      <c r="BV17" s="46">
        <v>-2.6505399999999999</v>
      </c>
      <c r="BW17" s="46">
        <v>5.4223499999999998</v>
      </c>
      <c r="BX17" s="46">
        <v>1.06434E-4</v>
      </c>
      <c r="BY17" s="46">
        <v>3</v>
      </c>
      <c r="BZ17" s="46">
        <v>338.09100000000001</v>
      </c>
      <c r="CA17" s="46">
        <v>285.80399999999997</v>
      </c>
      <c r="CB17" s="46">
        <v>81.8</v>
      </c>
      <c r="CC17" s="46">
        <v>0</v>
      </c>
      <c r="CD17" s="46">
        <v>3.7534900000000003E-2</v>
      </c>
      <c r="CE17" s="46">
        <v>-2.5963599999999998</v>
      </c>
      <c r="CF17" s="46">
        <v>4.96678</v>
      </c>
      <c r="CG17" s="46">
        <v>1.4058500000000001E-4</v>
      </c>
      <c r="CH17" s="46">
        <v>286.14400000000001</v>
      </c>
      <c r="CI17" s="46">
        <v>81.599999999999994</v>
      </c>
      <c r="CJ17" s="46">
        <v>0</v>
      </c>
      <c r="CK17" s="46">
        <v>0.10649500000000001</v>
      </c>
      <c r="CL17" s="46">
        <v>-1.8090999999999999</v>
      </c>
      <c r="CM17" s="46">
        <v>3.9094600000000002</v>
      </c>
      <c r="CN17" s="46">
        <v>1.6158500000000001E-4</v>
      </c>
      <c r="CO17" s="46">
        <v>125.033</v>
      </c>
      <c r="CP17" s="46">
        <v>55.5794</v>
      </c>
      <c r="CQ17" s="46">
        <v>282.08999999999997</v>
      </c>
      <c r="CR17" s="46">
        <v>0</v>
      </c>
      <c r="CS17" s="46">
        <v>-6.2099299999999999</v>
      </c>
      <c r="CT17" s="46">
        <v>284.60899999999998</v>
      </c>
      <c r="CU17" s="46">
        <v>282.714</v>
      </c>
      <c r="CV17" s="46">
        <v>88.2</v>
      </c>
      <c r="CW17" s="46">
        <v>-1.13262</v>
      </c>
      <c r="CX17" s="46">
        <v>2.74838</v>
      </c>
      <c r="CY17" s="46">
        <v>-50</v>
      </c>
      <c r="CZ17" s="46">
        <v>0</v>
      </c>
      <c r="DA17" s="46">
        <v>0</v>
      </c>
      <c r="DB17" s="2">
        <v>2E-8</v>
      </c>
      <c r="DC17" s="46">
        <v>0</v>
      </c>
      <c r="DD17" s="46">
        <v>0</v>
      </c>
      <c r="DE17" s="46">
        <v>0</v>
      </c>
      <c r="DF17" s="46">
        <v>0</v>
      </c>
      <c r="DG17" s="46">
        <v>0</v>
      </c>
      <c r="DH17" s="46">
        <v>0</v>
      </c>
      <c r="DI17" s="46">
        <v>0</v>
      </c>
      <c r="DJ17" s="46">
        <v>0</v>
      </c>
      <c r="DK17" s="46">
        <v>0</v>
      </c>
      <c r="DL17" s="46">
        <v>0</v>
      </c>
      <c r="DM17" s="46">
        <v>0</v>
      </c>
      <c r="DN17" s="46">
        <v>0</v>
      </c>
      <c r="DO17" s="46">
        <v>0</v>
      </c>
      <c r="DP17" s="46">
        <v>0</v>
      </c>
      <c r="DQ17" s="46">
        <v>6.0011599999999996</v>
      </c>
      <c r="DR17" s="46">
        <v>0</v>
      </c>
      <c r="DS17" s="46">
        <v>9.4726600000000008E-3</v>
      </c>
      <c r="DT17" s="46">
        <v>0</v>
      </c>
      <c r="DU17" s="46">
        <v>0</v>
      </c>
      <c r="DV17" s="46">
        <v>5</v>
      </c>
      <c r="DW17" s="46">
        <v>41.9</v>
      </c>
      <c r="DX17" s="46">
        <v>100</v>
      </c>
      <c r="DY17" s="46">
        <v>86.2</v>
      </c>
      <c r="DZ17" s="46">
        <v>96.896699999999996</v>
      </c>
      <c r="EA17" s="46">
        <v>2927.68</v>
      </c>
      <c r="EB17" s="46">
        <v>12.9</v>
      </c>
      <c r="EC17" s="46">
        <v>0</v>
      </c>
      <c r="ED17" s="46">
        <v>17</v>
      </c>
    </row>
    <row r="18" spans="1:134" x14ac:dyDescent="0.3">
      <c r="A18" s="10">
        <v>45296.375</v>
      </c>
      <c r="B18" s="46">
        <v>101505</v>
      </c>
      <c r="C18" s="46">
        <v>24135</v>
      </c>
      <c r="D18" s="46">
        <v>8.7030999999999992</v>
      </c>
      <c r="E18" s="46">
        <v>11838.5</v>
      </c>
      <c r="F18" s="46">
        <v>212.11799999999999</v>
      </c>
      <c r="G18" s="46">
        <v>46.8</v>
      </c>
      <c r="H18" s="46">
        <v>0.1</v>
      </c>
      <c r="I18" s="46">
        <v>0.10148600000000001</v>
      </c>
      <c r="J18" s="46">
        <v>30.239899999999999</v>
      </c>
      <c r="K18" s="46">
        <v>5.3621800000000004</v>
      </c>
      <c r="L18" s="2">
        <v>4.2689899999999999E-5</v>
      </c>
      <c r="M18" s="46">
        <v>9257.83</v>
      </c>
      <c r="N18" s="46">
        <v>227.32499999999999</v>
      </c>
      <c r="O18" s="46">
        <v>100</v>
      </c>
      <c r="P18" s="46">
        <v>100</v>
      </c>
      <c r="Q18" s="46">
        <v>-0.32592599999999999</v>
      </c>
      <c r="R18" s="46">
        <v>27.081299999999999</v>
      </c>
      <c r="S18" s="46">
        <v>2.5724399999999998</v>
      </c>
      <c r="T18" s="46">
        <v>1.17441E-4</v>
      </c>
      <c r="U18" s="46">
        <v>7276.9</v>
      </c>
      <c r="V18" s="46">
        <v>242.76400000000001</v>
      </c>
      <c r="W18" s="46">
        <v>53.5</v>
      </c>
      <c r="X18" s="46">
        <v>0.6</v>
      </c>
      <c r="Y18" s="46">
        <v>-0.30568600000000001</v>
      </c>
      <c r="Z18" s="46">
        <v>25.241</v>
      </c>
      <c r="AA18" s="46">
        <v>2.8705400000000001</v>
      </c>
      <c r="AB18" s="2">
        <v>2.5805200000000002E-5</v>
      </c>
      <c r="AC18" s="46">
        <v>5652.2</v>
      </c>
      <c r="AD18" s="46">
        <v>254.44</v>
      </c>
      <c r="AE18" s="46">
        <v>63.8</v>
      </c>
      <c r="AF18" s="46">
        <v>0</v>
      </c>
      <c r="AG18" s="46">
        <v>-4.4523399999999998E-2</v>
      </c>
      <c r="AH18" s="46">
        <v>19.056999999999999</v>
      </c>
      <c r="AI18" s="46">
        <v>1.6593500000000001</v>
      </c>
      <c r="AJ18" s="2">
        <v>6.3967000000000006E-5</v>
      </c>
      <c r="AK18" s="46">
        <v>4267.29</v>
      </c>
      <c r="AL18" s="46">
        <v>264.01499999999999</v>
      </c>
      <c r="AM18" s="46">
        <v>65.8</v>
      </c>
      <c r="AN18" s="46">
        <v>0</v>
      </c>
      <c r="AO18" s="46">
        <v>-7.6943399999999995E-2</v>
      </c>
      <c r="AP18" s="46">
        <v>14.100300000000001</v>
      </c>
      <c r="AQ18" s="46">
        <v>3.0558399999999999</v>
      </c>
      <c r="AR18" s="46">
        <v>1.08763E-4</v>
      </c>
      <c r="AS18" s="46">
        <v>3056.94</v>
      </c>
      <c r="AT18" s="46">
        <v>272.02999999999997</v>
      </c>
      <c r="AU18" s="46">
        <v>20.2</v>
      </c>
      <c r="AV18" s="46">
        <v>0</v>
      </c>
      <c r="AW18" s="46">
        <v>-0.12751399999999999</v>
      </c>
      <c r="AX18" s="46">
        <v>7.2050200000000002</v>
      </c>
      <c r="AY18" s="46">
        <v>6.65977</v>
      </c>
      <c r="AZ18" s="2">
        <v>9.07173E-5</v>
      </c>
      <c r="BA18" s="46">
        <v>1479.95</v>
      </c>
      <c r="BB18" s="46">
        <v>280.26600000000002</v>
      </c>
      <c r="BC18" s="46">
        <v>43</v>
      </c>
      <c r="BD18" s="46">
        <v>0</v>
      </c>
      <c r="BE18" s="46">
        <v>-0.117602</v>
      </c>
      <c r="BF18" s="46">
        <v>0.65177200000000002</v>
      </c>
      <c r="BG18" s="46">
        <v>9.3069000000000006</v>
      </c>
      <c r="BH18" s="46">
        <v>1.6051999999999999E-4</v>
      </c>
      <c r="BI18" s="46">
        <v>780.86599999999999</v>
      </c>
      <c r="BJ18" s="46">
        <v>283.53899999999999</v>
      </c>
      <c r="BK18" s="46">
        <v>70.8</v>
      </c>
      <c r="BL18" s="46">
        <v>0</v>
      </c>
      <c r="BM18" s="46">
        <v>3.0090800000000001E-2</v>
      </c>
      <c r="BN18" s="46">
        <v>-1.5484500000000001</v>
      </c>
      <c r="BO18" s="46">
        <v>9.9304000000000006</v>
      </c>
      <c r="BP18" s="2">
        <v>9.4324E-5</v>
      </c>
      <c r="BQ18" s="46">
        <v>558.20399999999995</v>
      </c>
      <c r="BR18" s="46">
        <v>284.73399999999998</v>
      </c>
      <c r="BS18" s="46">
        <v>77.7</v>
      </c>
      <c r="BT18" s="46">
        <v>0</v>
      </c>
      <c r="BU18" s="46">
        <v>0.111633</v>
      </c>
      <c r="BV18" s="46">
        <v>-2.2701799999999999</v>
      </c>
      <c r="BW18" s="46">
        <v>9.6226900000000004</v>
      </c>
      <c r="BX18" s="2">
        <v>9.0748799999999994E-5</v>
      </c>
      <c r="BY18" s="46">
        <v>3</v>
      </c>
      <c r="BZ18" s="46">
        <v>340.34500000000003</v>
      </c>
      <c r="CA18" s="46">
        <v>285.85399999999998</v>
      </c>
      <c r="CB18" s="46">
        <v>87.8</v>
      </c>
      <c r="CC18" s="46">
        <v>0</v>
      </c>
      <c r="CD18" s="46">
        <v>0.146316</v>
      </c>
      <c r="CE18" s="46">
        <v>-2.6401599999999998</v>
      </c>
      <c r="CF18" s="46">
        <v>8.2472899999999996</v>
      </c>
      <c r="CG18" s="46">
        <v>1.14913E-4</v>
      </c>
      <c r="CH18" s="46">
        <v>287.79500000000002</v>
      </c>
      <c r="CI18" s="46">
        <v>81.599999999999994</v>
      </c>
      <c r="CJ18" s="46">
        <v>0</v>
      </c>
      <c r="CK18" s="46">
        <v>0.15628300000000001</v>
      </c>
      <c r="CL18" s="46">
        <v>-2.5066000000000002</v>
      </c>
      <c r="CM18" s="46">
        <v>7.2594500000000002</v>
      </c>
      <c r="CN18" s="46">
        <v>1.54306E-4</v>
      </c>
      <c r="CO18" s="46">
        <v>126.739</v>
      </c>
      <c r="CP18" s="46">
        <v>55.5794</v>
      </c>
      <c r="CQ18" s="46">
        <v>289.69499999999999</v>
      </c>
      <c r="CR18" s="46">
        <v>0</v>
      </c>
      <c r="CS18" s="46">
        <v>102.90300000000001</v>
      </c>
      <c r="CT18" s="46">
        <v>288.74299999999999</v>
      </c>
      <c r="CU18" s="46">
        <v>285.19400000000002</v>
      </c>
      <c r="CV18" s="46">
        <v>79.400000000000006</v>
      </c>
      <c r="CW18" s="46">
        <v>-1.94218</v>
      </c>
      <c r="CX18" s="46">
        <v>5.4490600000000002</v>
      </c>
      <c r="CY18" s="46">
        <v>-50</v>
      </c>
      <c r="CZ18" s="46">
        <v>0</v>
      </c>
      <c r="DA18" s="46">
        <v>0</v>
      </c>
      <c r="DB18" s="2">
        <v>8.0000000000000002E-8</v>
      </c>
      <c r="DC18" s="46">
        <v>0</v>
      </c>
      <c r="DD18" s="46">
        <v>0</v>
      </c>
      <c r="DE18" s="46">
        <v>0</v>
      </c>
      <c r="DF18" s="46">
        <v>0</v>
      </c>
      <c r="DG18" s="46">
        <v>0</v>
      </c>
      <c r="DH18" s="46">
        <v>0</v>
      </c>
      <c r="DI18" s="46">
        <v>0</v>
      </c>
      <c r="DJ18" s="46">
        <v>0</v>
      </c>
      <c r="DK18" s="46">
        <v>0</v>
      </c>
      <c r="DL18" s="46">
        <v>0</v>
      </c>
      <c r="DM18" s="46">
        <v>0</v>
      </c>
      <c r="DN18" s="46">
        <v>0</v>
      </c>
      <c r="DO18" s="46">
        <v>0</v>
      </c>
      <c r="DP18" s="46">
        <v>9900</v>
      </c>
      <c r="DQ18" s="46">
        <v>1.9588399999999999</v>
      </c>
      <c r="DR18" s="46">
        <v>0</v>
      </c>
      <c r="DS18" s="46">
        <v>-0.49804700000000002</v>
      </c>
      <c r="DT18" s="46">
        <v>0</v>
      </c>
      <c r="DU18" s="46">
        <v>0</v>
      </c>
      <c r="DV18" s="46">
        <v>86.7</v>
      </c>
      <c r="DW18" s="46">
        <v>2.5</v>
      </c>
      <c r="DX18" s="46">
        <v>100</v>
      </c>
      <c r="DY18" s="46">
        <v>100</v>
      </c>
      <c r="DZ18" s="46">
        <v>93.548500000000004</v>
      </c>
      <c r="EA18" s="46">
        <v>2912.48</v>
      </c>
      <c r="EB18" s="46">
        <v>18.100000000000001</v>
      </c>
      <c r="EC18" s="46">
        <v>0</v>
      </c>
      <c r="ED18" s="46">
        <v>18</v>
      </c>
    </row>
    <row r="19" spans="1:134" x14ac:dyDescent="0.3">
      <c r="A19" s="10">
        <v>45296.5</v>
      </c>
      <c r="B19" s="46">
        <v>101306</v>
      </c>
      <c r="C19" s="46">
        <v>24135.200000000001</v>
      </c>
      <c r="D19" s="46">
        <v>8.3295499999999993</v>
      </c>
      <c r="E19" s="46">
        <v>11827.2</v>
      </c>
      <c r="F19" s="46">
        <v>212.80699999999999</v>
      </c>
      <c r="G19" s="46">
        <v>45.6</v>
      </c>
      <c r="H19" s="46">
        <v>0</v>
      </c>
      <c r="I19" s="46">
        <v>-9.1226600000000005E-2</v>
      </c>
      <c r="J19" s="46">
        <v>32.725200000000001</v>
      </c>
      <c r="K19" s="46">
        <v>6.9682399999999998</v>
      </c>
      <c r="L19" s="2">
        <v>6.6991199999999997E-5</v>
      </c>
      <c r="M19" s="46">
        <v>9246.8700000000008</v>
      </c>
      <c r="N19" s="46">
        <v>227.21899999999999</v>
      </c>
      <c r="O19" s="46">
        <v>100</v>
      </c>
      <c r="P19" s="46">
        <v>99.3</v>
      </c>
      <c r="Q19" s="46">
        <v>0.10370500000000001</v>
      </c>
      <c r="R19" s="46">
        <v>27.307400000000001</v>
      </c>
      <c r="S19" s="46">
        <v>2.9549400000000001</v>
      </c>
      <c r="T19" s="2">
        <v>2.1131299999999999E-5</v>
      </c>
      <c r="U19" s="46">
        <v>7265.77</v>
      </c>
      <c r="V19" s="46">
        <v>242.67400000000001</v>
      </c>
      <c r="W19" s="46">
        <v>73.7</v>
      </c>
      <c r="X19" s="46">
        <v>2.2999999999999998</v>
      </c>
      <c r="Y19" s="46">
        <v>3.0195300000000001E-2</v>
      </c>
      <c r="Z19" s="46">
        <v>21.491900000000001</v>
      </c>
      <c r="AA19" s="46">
        <v>3.9885799999999998</v>
      </c>
      <c r="AB19" s="2">
        <v>2.9485600000000001E-5</v>
      </c>
      <c r="AC19" s="46">
        <v>5639.2</v>
      </c>
      <c r="AD19" s="46">
        <v>255.095</v>
      </c>
      <c r="AE19" s="46">
        <v>100</v>
      </c>
      <c r="AF19" s="46">
        <v>98.3</v>
      </c>
      <c r="AG19" s="46">
        <v>-0.208566</v>
      </c>
      <c r="AH19" s="46">
        <v>18.0473</v>
      </c>
      <c r="AI19" s="46">
        <v>6.2396099999999999</v>
      </c>
      <c r="AJ19" s="2">
        <v>5.9338900000000002E-5</v>
      </c>
      <c r="AK19" s="46">
        <v>4254.17</v>
      </c>
      <c r="AL19" s="46">
        <v>264.18400000000003</v>
      </c>
      <c r="AM19" s="46">
        <v>50.7</v>
      </c>
      <c r="AN19" s="46">
        <v>0</v>
      </c>
      <c r="AO19" s="46">
        <v>-0.34652100000000002</v>
      </c>
      <c r="AP19" s="46">
        <v>14.367599999999999</v>
      </c>
      <c r="AQ19" s="46">
        <v>4.3146000000000004</v>
      </c>
      <c r="AR19" s="2">
        <v>6.73295E-5</v>
      </c>
      <c r="AS19" s="46">
        <v>3041.98</v>
      </c>
      <c r="AT19" s="46">
        <v>272.32</v>
      </c>
      <c r="AU19" s="46">
        <v>40.700000000000003</v>
      </c>
      <c r="AV19" s="46">
        <v>0</v>
      </c>
      <c r="AW19" s="46">
        <v>-7.9062500000000001E-3</v>
      </c>
      <c r="AX19" s="46">
        <v>9.7993000000000006</v>
      </c>
      <c r="AY19" s="46">
        <v>5.8940099999999997</v>
      </c>
      <c r="AZ19" s="46">
        <v>1.26494E-4</v>
      </c>
      <c r="BA19" s="46">
        <v>1464.72</v>
      </c>
      <c r="BB19" s="46">
        <v>280.60399999999998</v>
      </c>
      <c r="BC19" s="46">
        <v>32.299999999999997</v>
      </c>
      <c r="BD19" s="46">
        <v>0</v>
      </c>
      <c r="BE19" s="46">
        <v>-0.190305</v>
      </c>
      <c r="BF19" s="46">
        <v>4.4375200000000001</v>
      </c>
      <c r="BG19" s="46">
        <v>9.8331400000000002</v>
      </c>
      <c r="BH19" s="2">
        <v>9.7634900000000003E-5</v>
      </c>
      <c r="BI19" s="46">
        <v>765.56</v>
      </c>
      <c r="BJ19" s="46">
        <v>282.85899999999998</v>
      </c>
      <c r="BK19" s="46">
        <v>88.3</v>
      </c>
      <c r="BL19" s="46">
        <v>0</v>
      </c>
      <c r="BM19" s="46">
        <v>3.5986299999999999E-2</v>
      </c>
      <c r="BN19" s="46">
        <v>-1.3053300000000001</v>
      </c>
      <c r="BO19" s="46">
        <v>9.1672700000000003</v>
      </c>
      <c r="BP19" s="46">
        <v>1.1804800000000001E-4</v>
      </c>
      <c r="BQ19" s="46">
        <v>543.029</v>
      </c>
      <c r="BR19" s="46">
        <v>284.846</v>
      </c>
      <c r="BS19" s="46">
        <v>82.5</v>
      </c>
      <c r="BT19" s="46">
        <v>0</v>
      </c>
      <c r="BU19" s="46">
        <v>4.4601599999999998E-2</v>
      </c>
      <c r="BV19" s="46">
        <v>-1.8456300000000001</v>
      </c>
      <c r="BW19" s="46">
        <v>8.9274000000000004</v>
      </c>
      <c r="BX19" s="46">
        <v>1.10346E-4</v>
      </c>
      <c r="BY19" s="46">
        <v>3</v>
      </c>
      <c r="BZ19" s="46">
        <v>324.702</v>
      </c>
      <c r="CA19" s="46">
        <v>286.89699999999999</v>
      </c>
      <c r="CB19" s="46">
        <v>74.900000000000006</v>
      </c>
      <c r="CC19" s="46">
        <v>0</v>
      </c>
      <c r="CD19" s="46">
        <v>7.6979000000000006E-2</v>
      </c>
      <c r="CE19" s="46">
        <v>-2.1507399999999999</v>
      </c>
      <c r="CF19" s="46">
        <v>8.8788300000000007</v>
      </c>
      <c r="CG19" s="46">
        <v>1.14917E-4</v>
      </c>
      <c r="CH19" s="46">
        <v>288.995</v>
      </c>
      <c r="CI19" s="46">
        <v>68</v>
      </c>
      <c r="CJ19" s="46">
        <v>0</v>
      </c>
      <c r="CK19" s="46">
        <v>0.16212599999999999</v>
      </c>
      <c r="CL19" s="46">
        <v>-2.2022900000000001</v>
      </c>
      <c r="CM19" s="46">
        <v>8.0337200000000006</v>
      </c>
      <c r="CN19" s="46">
        <v>1.3813900000000001E-4</v>
      </c>
      <c r="CO19" s="46">
        <v>110.363</v>
      </c>
      <c r="CP19" s="46">
        <v>55.5794</v>
      </c>
      <c r="CQ19" s="46">
        <v>291.25700000000001</v>
      </c>
      <c r="CR19" s="46">
        <v>0</v>
      </c>
      <c r="CS19" s="46">
        <v>179.34</v>
      </c>
      <c r="CT19" s="46">
        <v>289.89100000000002</v>
      </c>
      <c r="CU19" s="46">
        <v>283.637</v>
      </c>
      <c r="CV19" s="46">
        <v>66.5</v>
      </c>
      <c r="CW19" s="46">
        <v>-1.88676</v>
      </c>
      <c r="CX19" s="46">
        <v>6.4164599999999998</v>
      </c>
      <c r="CY19" s="46">
        <v>-50</v>
      </c>
      <c r="CZ19" s="46">
        <v>0</v>
      </c>
      <c r="DA19" s="46">
        <v>0</v>
      </c>
      <c r="DB19" s="2">
        <v>4.0000000000000001E-8</v>
      </c>
      <c r="DC19" s="46">
        <v>0</v>
      </c>
      <c r="DD19" s="46">
        <v>0</v>
      </c>
      <c r="DE19" s="46">
        <v>0</v>
      </c>
      <c r="DF19" s="46">
        <v>0</v>
      </c>
      <c r="DG19" s="46">
        <v>0</v>
      </c>
      <c r="DH19" s="46">
        <v>0</v>
      </c>
      <c r="DI19" s="46">
        <v>0</v>
      </c>
      <c r="DJ19" s="46">
        <v>0</v>
      </c>
      <c r="DK19" s="46">
        <v>0</v>
      </c>
      <c r="DL19" s="46">
        <v>0</v>
      </c>
      <c r="DM19" s="46">
        <v>0</v>
      </c>
      <c r="DN19" s="46">
        <v>0</v>
      </c>
      <c r="DO19" s="46">
        <v>0</v>
      </c>
      <c r="DP19" s="46">
        <v>20700</v>
      </c>
      <c r="DQ19" s="46">
        <v>3.1825000000000001</v>
      </c>
      <c r="DR19" s="46">
        <v>0</v>
      </c>
      <c r="DS19" s="46">
        <v>-3.4375000000000003E-2</v>
      </c>
      <c r="DT19" s="46">
        <v>0</v>
      </c>
      <c r="DU19" s="46">
        <v>0</v>
      </c>
      <c r="DV19" s="46">
        <v>100</v>
      </c>
      <c r="DW19" s="46">
        <v>18.100000000000001</v>
      </c>
      <c r="DX19" s="46">
        <v>100</v>
      </c>
      <c r="DY19" s="46">
        <v>100</v>
      </c>
      <c r="DZ19" s="46">
        <v>127.854</v>
      </c>
      <c r="EA19" s="46">
        <v>2912.16</v>
      </c>
      <c r="EB19" s="46">
        <v>39.5</v>
      </c>
      <c r="EC19" s="46">
        <v>0</v>
      </c>
      <c r="ED19" s="46">
        <v>19</v>
      </c>
    </row>
    <row r="20" spans="1:134" x14ac:dyDescent="0.3">
      <c r="A20" s="10">
        <v>45296.625</v>
      </c>
      <c r="B20" s="46">
        <v>101272</v>
      </c>
      <c r="C20" s="46">
        <v>24134.799999999999</v>
      </c>
      <c r="D20" s="46">
        <v>12.5158</v>
      </c>
      <c r="E20" s="46">
        <v>11831.5</v>
      </c>
      <c r="F20" s="46">
        <v>212.64099999999999</v>
      </c>
      <c r="G20" s="46">
        <v>47.7</v>
      </c>
      <c r="H20" s="46">
        <v>0</v>
      </c>
      <c r="I20" s="46">
        <v>-1.1679699999999999E-2</v>
      </c>
      <c r="J20" s="46">
        <v>29.469000000000001</v>
      </c>
      <c r="K20" s="46">
        <v>7.6268399999999996</v>
      </c>
      <c r="L20" s="2">
        <v>8.2205200000000004E-5</v>
      </c>
      <c r="M20" s="46">
        <v>9248.1200000000008</v>
      </c>
      <c r="N20" s="46">
        <v>227.185</v>
      </c>
      <c r="O20" s="46">
        <v>97.4</v>
      </c>
      <c r="P20" s="46">
        <v>55.3</v>
      </c>
      <c r="Q20" s="46">
        <v>7.25547E-2</v>
      </c>
      <c r="R20" s="46">
        <v>25.556899999999999</v>
      </c>
      <c r="S20" s="46">
        <v>6.4188999999999998</v>
      </c>
      <c r="T20" s="2">
        <v>-2.9690599999999998E-6</v>
      </c>
      <c r="U20" s="46">
        <v>7266.84</v>
      </c>
      <c r="V20" s="46">
        <v>242.69399999999999</v>
      </c>
      <c r="W20" s="46">
        <v>100</v>
      </c>
      <c r="X20" s="46">
        <v>100</v>
      </c>
      <c r="Y20" s="46">
        <v>-0.35197099999999998</v>
      </c>
      <c r="Z20" s="46">
        <v>15.907400000000001</v>
      </c>
      <c r="AA20" s="46">
        <v>6.8727999999999998</v>
      </c>
      <c r="AB20" s="2">
        <v>9.5872700000000001E-5</v>
      </c>
      <c r="AC20" s="46">
        <v>5640.3</v>
      </c>
      <c r="AD20" s="46">
        <v>254.959</v>
      </c>
      <c r="AE20" s="46">
        <v>100</v>
      </c>
      <c r="AF20" s="46">
        <v>100</v>
      </c>
      <c r="AG20" s="46">
        <v>-0.32740200000000003</v>
      </c>
      <c r="AH20" s="46">
        <v>15.327500000000001</v>
      </c>
      <c r="AI20" s="46">
        <v>6.1102699999999999</v>
      </c>
      <c r="AJ20" s="46">
        <v>1.2919799999999999E-4</v>
      </c>
      <c r="AK20" s="46">
        <v>4256.12</v>
      </c>
      <c r="AL20" s="46">
        <v>262.75200000000001</v>
      </c>
      <c r="AM20" s="46">
        <v>94.8</v>
      </c>
      <c r="AN20" s="46">
        <v>79.7</v>
      </c>
      <c r="AO20" s="46">
        <v>8.1601599999999996E-3</v>
      </c>
      <c r="AP20" s="46">
        <v>13.3226</v>
      </c>
      <c r="AQ20" s="46">
        <v>9.4859100000000005</v>
      </c>
      <c r="AR20" s="2">
        <v>2.4502300000000001E-5</v>
      </c>
      <c r="AS20" s="46">
        <v>3046.12</v>
      </c>
      <c r="AT20" s="46">
        <v>272.90600000000001</v>
      </c>
      <c r="AU20" s="46">
        <v>54.1</v>
      </c>
      <c r="AV20" s="46">
        <v>0</v>
      </c>
      <c r="AW20" s="46">
        <v>-5.8277299999999997E-2</v>
      </c>
      <c r="AX20" s="46">
        <v>7.5333800000000002</v>
      </c>
      <c r="AY20" s="46">
        <v>3.6581800000000002</v>
      </c>
      <c r="AZ20" s="2">
        <v>1.3678E-5</v>
      </c>
      <c r="BA20" s="46">
        <v>1463.89</v>
      </c>
      <c r="BB20" s="46">
        <v>282.12799999999999</v>
      </c>
      <c r="BC20" s="46">
        <v>25.5</v>
      </c>
      <c r="BD20" s="46">
        <v>0</v>
      </c>
      <c r="BE20" s="46">
        <v>7.8417999999999995E-3</v>
      </c>
      <c r="BF20" s="46">
        <v>1.64622</v>
      </c>
      <c r="BG20" s="46">
        <v>11.9514</v>
      </c>
      <c r="BH20" s="2">
        <v>9.3016799999999993E-5</v>
      </c>
      <c r="BI20" s="46">
        <v>762.03200000000004</v>
      </c>
      <c r="BJ20" s="46">
        <v>283.82</v>
      </c>
      <c r="BK20" s="46">
        <v>65.599999999999994</v>
      </c>
      <c r="BL20" s="46">
        <v>0</v>
      </c>
      <c r="BM20" s="46">
        <v>0.11759600000000001</v>
      </c>
      <c r="BN20" s="46">
        <v>-2.9089399999999999</v>
      </c>
      <c r="BO20" s="46">
        <v>14.3626</v>
      </c>
      <c r="BP20" s="46">
        <v>1.01734E-4</v>
      </c>
      <c r="BQ20" s="46">
        <v>539.27300000000002</v>
      </c>
      <c r="BR20" s="46">
        <v>284.733</v>
      </c>
      <c r="BS20" s="46">
        <v>82.6</v>
      </c>
      <c r="BT20" s="46">
        <v>0</v>
      </c>
      <c r="BU20" s="46">
        <v>0.111773</v>
      </c>
      <c r="BV20" s="46">
        <v>-4.6878700000000002</v>
      </c>
      <c r="BW20" s="46">
        <v>14.3162</v>
      </c>
      <c r="BX20" s="46">
        <v>1.29033E-4</v>
      </c>
      <c r="BY20" s="46">
        <v>2</v>
      </c>
      <c r="BZ20" s="46">
        <v>321.21600000000001</v>
      </c>
      <c r="CA20" s="46">
        <v>286.14400000000001</v>
      </c>
      <c r="CB20" s="46">
        <v>93.5</v>
      </c>
      <c r="CC20" s="46">
        <v>3.9</v>
      </c>
      <c r="CD20" s="46">
        <v>0.14215900000000001</v>
      </c>
      <c r="CE20" s="46">
        <v>-5.8225300000000004</v>
      </c>
      <c r="CF20" s="46">
        <v>12.5863</v>
      </c>
      <c r="CG20" s="46">
        <v>1.6312600000000001E-4</v>
      </c>
      <c r="CH20" s="46">
        <v>288.02699999999999</v>
      </c>
      <c r="CI20" s="46">
        <v>87.3</v>
      </c>
      <c r="CJ20" s="46">
        <v>0</v>
      </c>
      <c r="CK20" s="46">
        <v>0.19159300000000001</v>
      </c>
      <c r="CL20" s="46">
        <v>-4.8040099999999999</v>
      </c>
      <c r="CM20" s="46">
        <v>9.5729000000000006</v>
      </c>
      <c r="CN20" s="46">
        <v>2.2197699999999999E-4</v>
      </c>
      <c r="CO20" s="46">
        <v>107.285</v>
      </c>
      <c r="CP20" s="46">
        <v>55.5794</v>
      </c>
      <c r="CQ20" s="46">
        <v>287.70299999999997</v>
      </c>
      <c r="CR20" s="46">
        <v>0</v>
      </c>
      <c r="CS20" s="46">
        <v>39.5779</v>
      </c>
      <c r="CT20" s="46">
        <v>288.26600000000002</v>
      </c>
      <c r="CU20" s="46">
        <v>286.12900000000002</v>
      </c>
      <c r="CV20" s="46">
        <v>87.1</v>
      </c>
      <c r="CW20" s="46">
        <v>-3.77643</v>
      </c>
      <c r="CX20" s="46">
        <v>7.2966199999999999</v>
      </c>
      <c r="CY20" s="46">
        <v>-50</v>
      </c>
      <c r="CZ20" s="2">
        <v>8.0000000000000002E-8</v>
      </c>
      <c r="DA20" s="46">
        <v>0</v>
      </c>
      <c r="DB20" s="2">
        <v>1.1999999999999999E-7</v>
      </c>
      <c r="DC20" s="46">
        <v>0</v>
      </c>
      <c r="DD20" s="46">
        <v>0</v>
      </c>
      <c r="DE20" s="46">
        <v>0</v>
      </c>
      <c r="DF20" s="46">
        <v>0</v>
      </c>
      <c r="DG20" s="46">
        <v>0</v>
      </c>
      <c r="DH20" s="46">
        <v>0</v>
      </c>
      <c r="DI20" s="46">
        <v>0</v>
      </c>
      <c r="DJ20" s="46">
        <v>0</v>
      </c>
      <c r="DK20" s="46">
        <v>0</v>
      </c>
      <c r="DL20" s="46">
        <v>0</v>
      </c>
      <c r="DM20" s="46">
        <v>0</v>
      </c>
      <c r="DN20" s="46">
        <v>0</v>
      </c>
      <c r="DO20" s="46">
        <v>0</v>
      </c>
      <c r="DP20" s="46">
        <v>10800</v>
      </c>
      <c r="DQ20" s="46">
        <v>1.3007599999999999</v>
      </c>
      <c r="DR20" s="46">
        <v>24</v>
      </c>
      <c r="DS20" s="46">
        <v>-133.96</v>
      </c>
      <c r="DT20" s="46">
        <v>7.3</v>
      </c>
      <c r="DU20" s="46">
        <v>1.7</v>
      </c>
      <c r="DV20" s="46">
        <v>100</v>
      </c>
      <c r="DW20" s="46">
        <v>100</v>
      </c>
      <c r="DX20" s="46">
        <v>100</v>
      </c>
      <c r="DY20" s="46">
        <v>100</v>
      </c>
      <c r="DZ20" s="46">
        <v>174.459</v>
      </c>
      <c r="EA20" s="46">
        <v>3015.36</v>
      </c>
      <c r="EB20" s="46">
        <v>53</v>
      </c>
      <c r="EC20" s="46">
        <v>0</v>
      </c>
      <c r="ED20" s="46">
        <v>20</v>
      </c>
    </row>
    <row r="21" spans="1:134" x14ac:dyDescent="0.3">
      <c r="A21" s="10">
        <v>45296.75</v>
      </c>
      <c r="B21" s="46">
        <v>101206</v>
      </c>
      <c r="C21" s="46">
        <v>24135.1</v>
      </c>
      <c r="D21" s="46">
        <v>13.403700000000001</v>
      </c>
      <c r="E21" s="46">
        <v>11827.1</v>
      </c>
      <c r="F21" s="46">
        <v>213.291</v>
      </c>
      <c r="G21" s="46">
        <v>33.4</v>
      </c>
      <c r="H21" s="46">
        <v>0</v>
      </c>
      <c r="I21" s="46">
        <v>2.55254E-2</v>
      </c>
      <c r="J21" s="46">
        <v>25.9785</v>
      </c>
      <c r="K21" s="46">
        <v>9.7136700000000005</v>
      </c>
      <c r="L21" s="2">
        <v>6.6816799999999994E-5</v>
      </c>
      <c r="M21" s="46">
        <v>9243.85</v>
      </c>
      <c r="N21" s="46">
        <v>227.017</v>
      </c>
      <c r="O21" s="46">
        <v>100</v>
      </c>
      <c r="P21" s="46">
        <v>100</v>
      </c>
      <c r="Q21" s="46">
        <v>3.7169899999999999E-2</v>
      </c>
      <c r="R21" s="46">
        <v>22.049299999999999</v>
      </c>
      <c r="S21" s="46">
        <v>11.6073</v>
      </c>
      <c r="T21" s="2">
        <v>6.5903900000000004E-5</v>
      </c>
      <c r="U21" s="46">
        <v>7262.59</v>
      </c>
      <c r="V21" s="46">
        <v>242.92099999999999</v>
      </c>
      <c r="W21" s="46">
        <v>100</v>
      </c>
      <c r="X21" s="46">
        <v>100</v>
      </c>
      <c r="Y21" s="46">
        <v>7.8093800000000005E-2</v>
      </c>
      <c r="Z21" s="46">
        <v>15.2012</v>
      </c>
      <c r="AA21" s="46">
        <v>9.3937899999999992</v>
      </c>
      <c r="AB21" s="2">
        <v>8.6846099999999995E-5</v>
      </c>
      <c r="AC21" s="46">
        <v>5636.1</v>
      </c>
      <c r="AD21" s="46">
        <v>254.41499999999999</v>
      </c>
      <c r="AE21" s="46">
        <v>99.9</v>
      </c>
      <c r="AF21" s="46">
        <v>100</v>
      </c>
      <c r="AG21" s="46">
        <v>-4.1400399999999997E-2</v>
      </c>
      <c r="AH21" s="46">
        <v>14.7492</v>
      </c>
      <c r="AI21" s="46">
        <v>11.8567</v>
      </c>
      <c r="AJ21" s="2">
        <v>9.3428499999999995E-5</v>
      </c>
      <c r="AK21" s="46">
        <v>4253.76</v>
      </c>
      <c r="AL21" s="46">
        <v>263.572</v>
      </c>
      <c r="AM21" s="46">
        <v>66.8</v>
      </c>
      <c r="AN21" s="46">
        <v>1.7</v>
      </c>
      <c r="AO21" s="46">
        <v>-0.23550599999999999</v>
      </c>
      <c r="AP21" s="46">
        <v>9.0363500000000005</v>
      </c>
      <c r="AQ21" s="46">
        <v>11.675599999999999</v>
      </c>
      <c r="AR21" s="46">
        <v>1.6027399999999999E-4</v>
      </c>
      <c r="AS21" s="46">
        <v>3041.57</v>
      </c>
      <c r="AT21" s="46">
        <v>272.96800000000002</v>
      </c>
      <c r="AU21" s="46">
        <v>31.1</v>
      </c>
      <c r="AV21" s="46">
        <v>0</v>
      </c>
      <c r="AW21" s="46">
        <v>-0.135354</v>
      </c>
      <c r="AX21" s="46">
        <v>4.0105300000000002</v>
      </c>
      <c r="AY21" s="46">
        <v>10.423299999999999</v>
      </c>
      <c r="AZ21" s="46">
        <v>1.65246E-4</v>
      </c>
      <c r="BA21" s="46">
        <v>1459.91</v>
      </c>
      <c r="BB21" s="46">
        <v>281.97300000000001</v>
      </c>
      <c r="BC21" s="46">
        <v>38.700000000000003</v>
      </c>
      <c r="BD21" s="46">
        <v>0</v>
      </c>
      <c r="BE21" s="46">
        <v>-0.184809</v>
      </c>
      <c r="BF21" s="46">
        <v>2.6945999999999999</v>
      </c>
      <c r="BG21" s="46">
        <v>14.426299999999999</v>
      </c>
      <c r="BH21" s="46">
        <v>1.04518E-4</v>
      </c>
      <c r="BI21" s="46">
        <v>757.14800000000002</v>
      </c>
      <c r="BJ21" s="46">
        <v>284.30099999999999</v>
      </c>
      <c r="BK21" s="46">
        <v>74.5</v>
      </c>
      <c r="BL21" s="46">
        <v>0</v>
      </c>
      <c r="BM21" s="46">
        <v>7.6761700000000002E-2</v>
      </c>
      <c r="BN21" s="46">
        <v>-1.1690400000000001</v>
      </c>
      <c r="BO21" s="46">
        <v>15.248900000000001</v>
      </c>
      <c r="BP21" s="46">
        <v>1.3138599999999999E-4</v>
      </c>
      <c r="BQ21" s="46">
        <v>533.9</v>
      </c>
      <c r="BR21" s="46">
        <v>285.24700000000001</v>
      </c>
      <c r="BS21" s="46">
        <v>80.400000000000006</v>
      </c>
      <c r="BT21" s="46">
        <v>0</v>
      </c>
      <c r="BU21" s="46">
        <v>0.171733</v>
      </c>
      <c r="BV21" s="46">
        <v>-2.6566200000000002</v>
      </c>
      <c r="BW21" s="46">
        <v>15.3834</v>
      </c>
      <c r="BX21" s="46">
        <v>1.54659E-4</v>
      </c>
      <c r="BY21" s="46">
        <v>3</v>
      </c>
      <c r="BZ21" s="46">
        <v>315.58699999999999</v>
      </c>
      <c r="CA21" s="46">
        <v>286.19799999999998</v>
      </c>
      <c r="CB21" s="46">
        <v>94.8</v>
      </c>
      <c r="CC21" s="46">
        <v>6.5</v>
      </c>
      <c r="CD21" s="46">
        <v>0.21887300000000001</v>
      </c>
      <c r="CE21" s="46">
        <v>-4.9367400000000004</v>
      </c>
      <c r="CF21" s="46">
        <v>13.466799999999999</v>
      </c>
      <c r="CG21" s="46">
        <v>2.20676E-4</v>
      </c>
      <c r="CH21" s="46">
        <v>287.86599999999999</v>
      </c>
      <c r="CI21" s="46">
        <v>88.9</v>
      </c>
      <c r="CJ21" s="46">
        <v>0</v>
      </c>
      <c r="CK21" s="46">
        <v>0.21787300000000001</v>
      </c>
      <c r="CL21" s="46">
        <v>-4.1391999999999998</v>
      </c>
      <c r="CM21" s="46">
        <v>9.8331099999999996</v>
      </c>
      <c r="CN21" s="46">
        <v>2.73866E-4</v>
      </c>
      <c r="CO21" s="46">
        <v>101.66200000000001</v>
      </c>
      <c r="CP21" s="46">
        <v>55.5794</v>
      </c>
      <c r="CQ21" s="46">
        <v>287.04399999999998</v>
      </c>
      <c r="CR21" s="46">
        <v>0</v>
      </c>
      <c r="CS21" s="46">
        <v>20.305199999999999</v>
      </c>
      <c r="CT21" s="46">
        <v>287.87099999999998</v>
      </c>
      <c r="CU21" s="46">
        <v>286.202</v>
      </c>
      <c r="CV21" s="46">
        <v>89.6</v>
      </c>
      <c r="CW21" s="46">
        <v>-3.33853</v>
      </c>
      <c r="CX21" s="46">
        <v>7.5180999999999996</v>
      </c>
      <c r="CY21" s="46">
        <v>-50</v>
      </c>
      <c r="CZ21" s="46">
        <v>0</v>
      </c>
      <c r="DA21" s="46">
        <v>0</v>
      </c>
      <c r="DB21" s="2">
        <v>8.0000000000000002E-8</v>
      </c>
      <c r="DC21" s="46">
        <v>0</v>
      </c>
      <c r="DD21" s="46">
        <v>0</v>
      </c>
      <c r="DE21" s="46">
        <v>0</v>
      </c>
      <c r="DF21" s="46">
        <v>0</v>
      </c>
      <c r="DG21" s="46">
        <v>0</v>
      </c>
      <c r="DH21" s="46">
        <v>0</v>
      </c>
      <c r="DI21" s="46">
        <v>0</v>
      </c>
      <c r="DJ21" s="46">
        <v>0</v>
      </c>
      <c r="DK21" s="46">
        <v>0</v>
      </c>
      <c r="DL21" s="46">
        <v>0</v>
      </c>
      <c r="DM21" s="46">
        <v>0</v>
      </c>
      <c r="DN21" s="46">
        <v>0</v>
      </c>
      <c r="DO21" s="46">
        <v>0</v>
      </c>
      <c r="DP21" s="46">
        <v>12600</v>
      </c>
      <c r="DQ21" s="46">
        <v>0.81843399999999999</v>
      </c>
      <c r="DR21" s="46">
        <v>7</v>
      </c>
      <c r="DS21" s="46">
        <v>-96.079899999999995</v>
      </c>
      <c r="DT21" s="46">
        <v>9.1999999999999993</v>
      </c>
      <c r="DU21" s="46">
        <v>4.3</v>
      </c>
      <c r="DV21" s="46">
        <v>100</v>
      </c>
      <c r="DW21" s="46">
        <v>100</v>
      </c>
      <c r="DX21" s="46">
        <v>100</v>
      </c>
      <c r="DY21" s="46">
        <v>100</v>
      </c>
      <c r="DZ21" s="46">
        <v>130.476</v>
      </c>
      <c r="EA21" s="46">
        <v>3016.48</v>
      </c>
      <c r="EB21" s="46">
        <v>30.9</v>
      </c>
      <c r="EC21" s="46">
        <v>0</v>
      </c>
      <c r="ED21" s="46">
        <v>21</v>
      </c>
    </row>
    <row r="22" spans="1:134" x14ac:dyDescent="0.3">
      <c r="A22" s="10">
        <v>45296.875</v>
      </c>
      <c r="B22" s="46">
        <v>101170</v>
      </c>
      <c r="C22" s="46">
        <v>24135.1</v>
      </c>
      <c r="D22" s="46">
        <v>15.1015</v>
      </c>
      <c r="E22" s="46">
        <v>11819.1</v>
      </c>
      <c r="F22" s="46">
        <v>212.90799999999999</v>
      </c>
      <c r="G22" s="46">
        <v>36.4</v>
      </c>
      <c r="H22" s="46">
        <v>0</v>
      </c>
      <c r="I22" s="46">
        <v>5.7912100000000001E-2</v>
      </c>
      <c r="J22" s="46">
        <v>23.074400000000001</v>
      </c>
      <c r="K22" s="46">
        <v>15.1319</v>
      </c>
      <c r="L22" s="2">
        <v>7.4638499999999994E-5</v>
      </c>
      <c r="M22" s="46">
        <v>9236.93</v>
      </c>
      <c r="N22" s="46">
        <v>226.989</v>
      </c>
      <c r="O22" s="46">
        <v>100</v>
      </c>
      <c r="P22" s="46">
        <v>100</v>
      </c>
      <c r="Q22" s="46">
        <v>-3.6906300000000003E-2</v>
      </c>
      <c r="R22" s="46">
        <v>19.003699999999998</v>
      </c>
      <c r="S22" s="46">
        <v>15.340299999999999</v>
      </c>
      <c r="T22" s="2">
        <v>6.95671E-5</v>
      </c>
      <c r="U22" s="46">
        <v>7257.14</v>
      </c>
      <c r="V22" s="46">
        <v>243.19300000000001</v>
      </c>
      <c r="W22" s="46">
        <v>100</v>
      </c>
      <c r="X22" s="46">
        <v>100</v>
      </c>
      <c r="Y22" s="46">
        <v>-6.0234399999999997E-3</v>
      </c>
      <c r="Z22" s="46">
        <v>15.8468</v>
      </c>
      <c r="AA22" s="46">
        <v>10.927300000000001</v>
      </c>
      <c r="AB22" s="2">
        <v>4.3405999999999997E-5</v>
      </c>
      <c r="AC22" s="46">
        <v>5630.15</v>
      </c>
      <c r="AD22" s="46">
        <v>254.084</v>
      </c>
      <c r="AE22" s="46">
        <v>92.3</v>
      </c>
      <c r="AF22" s="46">
        <v>30.3</v>
      </c>
      <c r="AG22" s="46">
        <v>9.8132800000000006E-2</v>
      </c>
      <c r="AH22" s="46">
        <v>14.611599999999999</v>
      </c>
      <c r="AI22" s="46">
        <v>17.054400000000001</v>
      </c>
      <c r="AJ22" s="2">
        <v>1.0726100000000001E-5</v>
      </c>
      <c r="AK22" s="46">
        <v>4245.08</v>
      </c>
      <c r="AL22" s="46">
        <v>264.40499999999997</v>
      </c>
      <c r="AM22" s="46">
        <v>48.3</v>
      </c>
      <c r="AN22" s="46">
        <v>0</v>
      </c>
      <c r="AO22" s="46">
        <v>-0.17627000000000001</v>
      </c>
      <c r="AP22" s="46">
        <v>8.8715299999999999</v>
      </c>
      <c r="AQ22" s="46">
        <v>14.1366</v>
      </c>
      <c r="AR22" s="46">
        <v>1.11053E-4</v>
      </c>
      <c r="AS22" s="46">
        <v>3032.69</v>
      </c>
      <c r="AT22" s="46">
        <v>272.52300000000002</v>
      </c>
      <c r="AU22" s="46">
        <v>30.3</v>
      </c>
      <c r="AV22" s="46">
        <v>0</v>
      </c>
      <c r="AW22" s="46">
        <v>-0.44085200000000002</v>
      </c>
      <c r="AX22" s="46">
        <v>6.8710199999999997</v>
      </c>
      <c r="AY22" s="46">
        <v>14.2492</v>
      </c>
      <c r="AZ22" s="2">
        <v>9.3731699999999996E-5</v>
      </c>
      <c r="BA22" s="46">
        <v>1455.16</v>
      </c>
      <c r="BB22" s="46">
        <v>281.14</v>
      </c>
      <c r="BC22" s="46">
        <v>31.8</v>
      </c>
      <c r="BD22" s="46">
        <v>0</v>
      </c>
      <c r="BE22" s="46">
        <v>-0.16814999999999999</v>
      </c>
      <c r="BF22" s="46">
        <v>2.1625899999999998</v>
      </c>
      <c r="BG22" s="46">
        <v>18.069500000000001</v>
      </c>
      <c r="BH22" s="2">
        <v>6.87482E-5</v>
      </c>
      <c r="BI22" s="46">
        <v>753.98599999999999</v>
      </c>
      <c r="BJ22" s="46">
        <v>284.399</v>
      </c>
      <c r="BK22" s="46">
        <v>53.4</v>
      </c>
      <c r="BL22" s="46">
        <v>0</v>
      </c>
      <c r="BM22" s="46">
        <v>0.18976799999999999</v>
      </c>
      <c r="BN22" s="46">
        <v>2.30566E-2</v>
      </c>
      <c r="BO22" s="46">
        <v>18.230399999999999</v>
      </c>
      <c r="BP22" s="2">
        <v>7.9141799999999995E-5</v>
      </c>
      <c r="BQ22" s="46">
        <v>530.93299999999999</v>
      </c>
      <c r="BR22" s="46">
        <v>284.92</v>
      </c>
      <c r="BS22" s="46">
        <v>84.7</v>
      </c>
      <c r="BT22" s="46">
        <v>0</v>
      </c>
      <c r="BU22" s="46">
        <v>0.28386600000000001</v>
      </c>
      <c r="BV22" s="46">
        <v>-3.2430099999999999</v>
      </c>
      <c r="BW22" s="46">
        <v>17.6861</v>
      </c>
      <c r="BX22" s="2">
        <v>8.5032500000000003E-5</v>
      </c>
      <c r="BY22" s="46">
        <v>3</v>
      </c>
      <c r="BZ22" s="46">
        <v>312.666</v>
      </c>
      <c r="CA22" s="46">
        <v>286.351</v>
      </c>
      <c r="CB22" s="46">
        <v>93.2</v>
      </c>
      <c r="CC22" s="46">
        <v>5.3</v>
      </c>
      <c r="CD22" s="46">
        <v>0.28267799999999998</v>
      </c>
      <c r="CE22" s="46">
        <v>-4.6684799999999997</v>
      </c>
      <c r="CF22" s="46">
        <v>15.3498</v>
      </c>
      <c r="CG22" s="46">
        <v>1.3555300000000001E-4</v>
      </c>
      <c r="CH22" s="46">
        <v>287.96899999999999</v>
      </c>
      <c r="CI22" s="46">
        <v>88.7</v>
      </c>
      <c r="CJ22" s="46">
        <v>0</v>
      </c>
      <c r="CK22" s="46">
        <v>0.25667800000000002</v>
      </c>
      <c r="CL22" s="46">
        <v>-3.9400499999999998</v>
      </c>
      <c r="CM22" s="46">
        <v>11.142200000000001</v>
      </c>
      <c r="CN22" s="46">
        <v>2.1861100000000001E-4</v>
      </c>
      <c r="CO22" s="46">
        <v>98.645099999999999</v>
      </c>
      <c r="CP22" s="46">
        <v>55.5794</v>
      </c>
      <c r="CQ22" s="46">
        <v>286.74900000000002</v>
      </c>
      <c r="CR22" s="46">
        <v>0</v>
      </c>
      <c r="CS22" s="46">
        <v>17.157499999999999</v>
      </c>
      <c r="CT22" s="46">
        <v>287.90300000000002</v>
      </c>
      <c r="CU22" s="46">
        <v>286.262</v>
      </c>
      <c r="CV22" s="46">
        <v>89.9</v>
      </c>
      <c r="CW22" s="46">
        <v>-3.2483</v>
      </c>
      <c r="CX22" s="46">
        <v>8.6890099999999997</v>
      </c>
      <c r="CY22" s="46">
        <v>-50</v>
      </c>
      <c r="CZ22" s="2">
        <v>1.6E-7</v>
      </c>
      <c r="DA22" s="46">
        <v>0</v>
      </c>
      <c r="DB22" s="2">
        <v>1.9999999999999999E-7</v>
      </c>
      <c r="DC22" s="2">
        <v>1.9999999999999999E-7</v>
      </c>
      <c r="DD22" s="46">
        <v>0</v>
      </c>
      <c r="DE22" s="46">
        <v>0</v>
      </c>
      <c r="DF22" s="46">
        <v>0</v>
      </c>
      <c r="DG22" s="46">
        <v>0</v>
      </c>
      <c r="DH22" s="46">
        <v>0</v>
      </c>
      <c r="DI22" s="46">
        <v>0</v>
      </c>
      <c r="DJ22" s="46">
        <v>0</v>
      </c>
      <c r="DK22" s="46">
        <v>0</v>
      </c>
      <c r="DL22" s="46">
        <v>0</v>
      </c>
      <c r="DM22" s="46">
        <v>0</v>
      </c>
      <c r="DN22" s="46">
        <v>0</v>
      </c>
      <c r="DO22" s="46">
        <v>0</v>
      </c>
      <c r="DP22" s="46">
        <v>0</v>
      </c>
      <c r="DQ22" s="46">
        <v>0.35081600000000002</v>
      </c>
      <c r="DR22" s="46">
        <v>1</v>
      </c>
      <c r="DS22" s="46">
        <v>-0.25097700000000001</v>
      </c>
      <c r="DT22" s="46">
        <v>5.5</v>
      </c>
      <c r="DU22" s="46">
        <v>2.9</v>
      </c>
      <c r="DV22" s="46">
        <v>100</v>
      </c>
      <c r="DW22" s="46">
        <v>100</v>
      </c>
      <c r="DX22" s="46">
        <v>100</v>
      </c>
      <c r="DY22" s="46">
        <v>100</v>
      </c>
      <c r="DZ22" s="46">
        <v>176.416</v>
      </c>
      <c r="EA22" s="46">
        <v>2941.92</v>
      </c>
      <c r="EB22" s="46">
        <v>29</v>
      </c>
      <c r="EC22" s="46">
        <v>0</v>
      </c>
      <c r="ED22" s="46">
        <v>22</v>
      </c>
    </row>
    <row r="23" spans="1:134" x14ac:dyDescent="0.3">
      <c r="A23" s="10">
        <v>45297</v>
      </c>
      <c r="B23" s="46">
        <v>101059</v>
      </c>
      <c r="C23" s="46">
        <v>24135</v>
      </c>
      <c r="D23" s="46">
        <v>15.7044</v>
      </c>
      <c r="E23" s="46">
        <v>11799.9</v>
      </c>
      <c r="F23" s="46">
        <v>213.14400000000001</v>
      </c>
      <c r="G23" s="46">
        <v>33.299999999999997</v>
      </c>
      <c r="H23" s="46">
        <v>0</v>
      </c>
      <c r="I23" s="46">
        <v>-2.1416E-3</v>
      </c>
      <c r="J23" s="46">
        <v>21.23</v>
      </c>
      <c r="K23" s="46">
        <v>20.707999999999998</v>
      </c>
      <c r="L23" s="2">
        <v>9.5861700000000004E-5</v>
      </c>
      <c r="M23" s="46">
        <v>9220.1</v>
      </c>
      <c r="N23" s="46">
        <v>226.221</v>
      </c>
      <c r="O23" s="46">
        <v>100</v>
      </c>
      <c r="P23" s="46">
        <v>100</v>
      </c>
      <c r="Q23" s="46">
        <v>-0.16735900000000001</v>
      </c>
      <c r="R23" s="46">
        <v>15.6889</v>
      </c>
      <c r="S23" s="46">
        <v>19.310300000000002</v>
      </c>
      <c r="T23" s="2">
        <v>1.9120500000000001E-5</v>
      </c>
      <c r="U23" s="46">
        <v>7244.3</v>
      </c>
      <c r="V23" s="46">
        <v>243.20699999999999</v>
      </c>
      <c r="W23" s="46">
        <v>100</v>
      </c>
      <c r="X23" s="46">
        <v>100</v>
      </c>
      <c r="Y23" s="46">
        <v>-0.36510700000000001</v>
      </c>
      <c r="Z23" s="46">
        <v>14.667199999999999</v>
      </c>
      <c r="AA23" s="46">
        <v>12.3651</v>
      </c>
      <c r="AB23" s="46">
        <v>1.2479799999999999E-4</v>
      </c>
      <c r="AC23" s="46">
        <v>5614.98</v>
      </c>
      <c r="AD23" s="46">
        <v>254.28800000000001</v>
      </c>
      <c r="AE23" s="46">
        <v>91.6</v>
      </c>
      <c r="AF23" s="46">
        <v>36.5</v>
      </c>
      <c r="AG23" s="46">
        <v>-0.228631</v>
      </c>
      <c r="AH23" s="46">
        <v>14.2768</v>
      </c>
      <c r="AI23" s="46">
        <v>18.879799999999999</v>
      </c>
      <c r="AJ23" s="2">
        <v>6.8447499999999998E-5</v>
      </c>
      <c r="AK23" s="46">
        <v>4228.26</v>
      </c>
      <c r="AL23" s="46">
        <v>264.56400000000002</v>
      </c>
      <c r="AM23" s="46">
        <v>28</v>
      </c>
      <c r="AN23" s="46">
        <v>0</v>
      </c>
      <c r="AO23" s="46">
        <v>-0.11225400000000001</v>
      </c>
      <c r="AP23" s="46">
        <v>9.3766499999999997</v>
      </c>
      <c r="AQ23" s="46">
        <v>15.5923</v>
      </c>
      <c r="AR23" s="46">
        <v>1.03021E-4</v>
      </c>
      <c r="AS23" s="46">
        <v>3017.56</v>
      </c>
      <c r="AT23" s="46">
        <v>271.72300000000001</v>
      </c>
      <c r="AU23" s="46">
        <v>34</v>
      </c>
      <c r="AV23" s="46">
        <v>0</v>
      </c>
      <c r="AW23" s="46">
        <v>-0.44570300000000002</v>
      </c>
      <c r="AX23" s="46">
        <v>7.7001099999999996</v>
      </c>
      <c r="AY23" s="46">
        <v>15.798</v>
      </c>
      <c r="AZ23" s="46">
        <v>1.05252E-4</v>
      </c>
      <c r="BA23" s="46">
        <v>1444.98</v>
      </c>
      <c r="BB23" s="46">
        <v>280.64800000000002</v>
      </c>
      <c r="BC23" s="46">
        <v>33.4</v>
      </c>
      <c r="BD23" s="46">
        <v>0</v>
      </c>
      <c r="BE23" s="46">
        <v>-4.86445E-2</v>
      </c>
      <c r="BF23" s="46">
        <v>2.1701199999999998</v>
      </c>
      <c r="BG23" s="46">
        <v>19.108899999999998</v>
      </c>
      <c r="BH23" s="2">
        <v>4.4871499999999999E-5</v>
      </c>
      <c r="BI23" s="46">
        <v>744.47400000000005</v>
      </c>
      <c r="BJ23" s="46">
        <v>284.04599999999999</v>
      </c>
      <c r="BK23" s="46">
        <v>59.9</v>
      </c>
      <c r="BL23" s="46">
        <v>0</v>
      </c>
      <c r="BM23" s="46">
        <v>0.28437200000000001</v>
      </c>
      <c r="BN23" s="46">
        <v>-0.40854699999999999</v>
      </c>
      <c r="BO23" s="46">
        <v>19.2742</v>
      </c>
      <c r="BP23" s="2">
        <v>4.1054599999999998E-5</v>
      </c>
      <c r="BQ23" s="46">
        <v>521.65499999999997</v>
      </c>
      <c r="BR23" s="46">
        <v>284.69</v>
      </c>
      <c r="BS23" s="46">
        <v>91.6</v>
      </c>
      <c r="BT23" s="46">
        <v>0</v>
      </c>
      <c r="BU23" s="46">
        <v>0.28146700000000002</v>
      </c>
      <c r="BV23" s="46">
        <v>-4.2930299999999999</v>
      </c>
      <c r="BW23" s="46">
        <v>18.416699999999999</v>
      </c>
      <c r="BX23" s="46">
        <v>1.0876500000000001E-4</v>
      </c>
      <c r="BY23" s="46">
        <v>3</v>
      </c>
      <c r="BZ23" s="46">
        <v>303.42399999999998</v>
      </c>
      <c r="CA23" s="46">
        <v>286.39</v>
      </c>
      <c r="CB23" s="46">
        <v>91.2</v>
      </c>
      <c r="CC23" s="46">
        <v>0.1</v>
      </c>
      <c r="CD23" s="46">
        <v>0.30645499999999998</v>
      </c>
      <c r="CE23" s="46">
        <v>-5.0661899999999997</v>
      </c>
      <c r="CF23" s="46">
        <v>16.268599999999999</v>
      </c>
      <c r="CG23" s="46">
        <v>1.35401E-4</v>
      </c>
      <c r="CH23" s="46">
        <v>288.05099999999999</v>
      </c>
      <c r="CI23" s="46">
        <v>85.7</v>
      </c>
      <c r="CJ23" s="46">
        <v>0</v>
      </c>
      <c r="CK23" s="46">
        <v>0.27401799999999998</v>
      </c>
      <c r="CL23" s="46">
        <v>-4.0381299999999998</v>
      </c>
      <c r="CM23" s="46">
        <v>11.5144</v>
      </c>
      <c r="CN23" s="46">
        <v>2.5004699999999999E-4</v>
      </c>
      <c r="CO23" s="46">
        <v>89.360600000000005</v>
      </c>
      <c r="CP23" s="46">
        <v>55.5794</v>
      </c>
      <c r="CQ23" s="46">
        <v>286.90800000000002</v>
      </c>
      <c r="CR23" s="46">
        <v>0</v>
      </c>
      <c r="CS23" s="46">
        <v>31.7483</v>
      </c>
      <c r="CT23" s="46">
        <v>287.97000000000003</v>
      </c>
      <c r="CU23" s="46">
        <v>285.81</v>
      </c>
      <c r="CV23" s="46">
        <v>86.9</v>
      </c>
      <c r="CW23" s="46">
        <v>-3.49349</v>
      </c>
      <c r="CX23" s="46">
        <v>9.3933700000000009</v>
      </c>
      <c r="CY23" s="46">
        <v>-50</v>
      </c>
      <c r="CZ23" s="46">
        <v>0</v>
      </c>
      <c r="DA23" s="46">
        <v>0</v>
      </c>
      <c r="DB23" s="2">
        <v>1.6E-7</v>
      </c>
      <c r="DC23" s="2">
        <v>1.6E-7</v>
      </c>
      <c r="DD23" s="46">
        <v>0</v>
      </c>
      <c r="DE23" s="46">
        <v>0</v>
      </c>
      <c r="DF23" s="46">
        <v>0</v>
      </c>
      <c r="DG23" s="46">
        <v>0</v>
      </c>
      <c r="DH23" s="46">
        <v>0</v>
      </c>
      <c r="DI23" s="46">
        <v>0</v>
      </c>
      <c r="DJ23" s="46">
        <v>0</v>
      </c>
      <c r="DK23" s="46">
        <v>0</v>
      </c>
      <c r="DL23" s="46">
        <v>0</v>
      </c>
      <c r="DM23" s="46">
        <v>0</v>
      </c>
      <c r="DN23" s="46">
        <v>0</v>
      </c>
      <c r="DO23" s="46">
        <v>0</v>
      </c>
      <c r="DP23" s="46">
        <v>0</v>
      </c>
      <c r="DQ23" s="46">
        <v>0.93891599999999997</v>
      </c>
      <c r="DR23" s="46">
        <v>1</v>
      </c>
      <c r="DS23" s="46">
        <v>-0.270264</v>
      </c>
      <c r="DT23" s="46">
        <v>2.4</v>
      </c>
      <c r="DU23" s="46">
        <v>1.5</v>
      </c>
      <c r="DV23" s="46">
        <v>100</v>
      </c>
      <c r="DW23" s="46">
        <v>100</v>
      </c>
      <c r="DX23" s="46">
        <v>100</v>
      </c>
      <c r="DY23" s="46">
        <v>100</v>
      </c>
      <c r="DZ23" s="46">
        <v>193.43600000000001</v>
      </c>
      <c r="EA23" s="46">
        <v>2787.68</v>
      </c>
      <c r="EB23" s="46">
        <v>34</v>
      </c>
      <c r="EC23" s="46">
        <v>0</v>
      </c>
      <c r="ED23" s="46">
        <v>23</v>
      </c>
    </row>
    <row r="24" spans="1:134" x14ac:dyDescent="0.3">
      <c r="A24" s="10">
        <v>45297.125</v>
      </c>
      <c r="B24" s="46">
        <v>100890</v>
      </c>
      <c r="C24" s="46">
        <v>24135.3</v>
      </c>
      <c r="D24" s="46">
        <v>16.2043</v>
      </c>
      <c r="E24" s="46">
        <v>11772.1</v>
      </c>
      <c r="F24" s="46">
        <v>213.714</v>
      </c>
      <c r="G24" s="46">
        <v>23.8</v>
      </c>
      <c r="H24" s="46">
        <v>0</v>
      </c>
      <c r="I24" s="46">
        <v>-3.9848599999999998E-2</v>
      </c>
      <c r="J24" s="46">
        <v>24.539200000000001</v>
      </c>
      <c r="K24" s="46">
        <v>17.2685</v>
      </c>
      <c r="L24" s="46">
        <v>1.2627499999999999E-4</v>
      </c>
      <c r="M24" s="46">
        <v>9189.52</v>
      </c>
      <c r="N24" s="46">
        <v>225.428</v>
      </c>
      <c r="O24" s="46">
        <v>72.599999999999994</v>
      </c>
      <c r="P24" s="46">
        <v>10</v>
      </c>
      <c r="Q24" s="46">
        <v>-0.16850799999999999</v>
      </c>
      <c r="R24" s="46">
        <v>15.86</v>
      </c>
      <c r="S24" s="46">
        <v>19.695499999999999</v>
      </c>
      <c r="T24" s="46">
        <v>1.7273000000000001E-4</v>
      </c>
      <c r="U24" s="46">
        <v>7220.69</v>
      </c>
      <c r="V24" s="46">
        <v>242.149</v>
      </c>
      <c r="W24" s="46">
        <v>98.8</v>
      </c>
      <c r="X24" s="46">
        <v>36.299999999999997</v>
      </c>
      <c r="Y24" s="46">
        <v>-0.43161300000000002</v>
      </c>
      <c r="Z24" s="46">
        <v>14.122400000000001</v>
      </c>
      <c r="AA24" s="46">
        <v>16.933599999999998</v>
      </c>
      <c r="AB24" s="2">
        <v>7.3794200000000006E-5</v>
      </c>
      <c r="AC24" s="46">
        <v>5595.44</v>
      </c>
      <c r="AD24" s="46">
        <v>255.18100000000001</v>
      </c>
      <c r="AE24" s="46">
        <v>76.900000000000006</v>
      </c>
      <c r="AF24" s="46">
        <v>0.7</v>
      </c>
      <c r="AG24" s="46">
        <v>-0.18751599999999999</v>
      </c>
      <c r="AH24" s="46">
        <v>13.2599</v>
      </c>
      <c r="AI24" s="46">
        <v>17.1328</v>
      </c>
      <c r="AJ24" s="2">
        <v>9.6826500000000005E-5</v>
      </c>
      <c r="AK24" s="46">
        <v>4207.7700000000004</v>
      </c>
      <c r="AL24" s="46">
        <v>264.53199999999998</v>
      </c>
      <c r="AM24" s="46">
        <v>34.1</v>
      </c>
      <c r="AN24" s="46">
        <v>0</v>
      </c>
      <c r="AO24" s="46">
        <v>-8.76387E-2</v>
      </c>
      <c r="AP24" s="46">
        <v>9.7774599999999996</v>
      </c>
      <c r="AQ24" s="46">
        <v>16.769400000000001</v>
      </c>
      <c r="AR24" s="2">
        <v>7.3676499999999998E-5</v>
      </c>
      <c r="AS24" s="46">
        <v>2998.97</v>
      </c>
      <c r="AT24" s="46">
        <v>271.01600000000002</v>
      </c>
      <c r="AU24" s="46">
        <v>37.5</v>
      </c>
      <c r="AV24" s="46">
        <v>0</v>
      </c>
      <c r="AW24" s="46">
        <v>-0.40407199999999999</v>
      </c>
      <c r="AX24" s="46">
        <v>7.5726399999999998</v>
      </c>
      <c r="AY24" s="46">
        <v>15.022500000000001</v>
      </c>
      <c r="AZ24" s="46">
        <v>1.3065700000000001E-4</v>
      </c>
      <c r="BA24" s="46">
        <v>1429.4</v>
      </c>
      <c r="BB24" s="46">
        <v>280.42099999999999</v>
      </c>
      <c r="BC24" s="46">
        <v>38.299999999999997</v>
      </c>
      <c r="BD24" s="46">
        <v>0</v>
      </c>
      <c r="BE24" s="46">
        <v>3.5918E-3</v>
      </c>
      <c r="BF24" s="46">
        <v>2.28159</v>
      </c>
      <c r="BG24" s="46">
        <v>18.752400000000002</v>
      </c>
      <c r="BH24" s="2">
        <v>9.5718500000000002E-5</v>
      </c>
      <c r="BI24" s="46">
        <v>729.92</v>
      </c>
      <c r="BJ24" s="46">
        <v>283.173</v>
      </c>
      <c r="BK24" s="46">
        <v>86.9</v>
      </c>
      <c r="BL24" s="46">
        <v>0</v>
      </c>
      <c r="BM24" s="46">
        <v>0.182591</v>
      </c>
      <c r="BN24" s="46">
        <v>-2.2073800000000001</v>
      </c>
      <c r="BO24" s="46">
        <v>20.514099999999999</v>
      </c>
      <c r="BP24" s="46">
        <v>1.12602E-4</v>
      </c>
      <c r="BQ24" s="46">
        <v>507.32600000000002</v>
      </c>
      <c r="BR24" s="46">
        <v>284.53699999999998</v>
      </c>
      <c r="BS24" s="46">
        <v>95.2</v>
      </c>
      <c r="BT24" s="46">
        <v>1.5</v>
      </c>
      <c r="BU24" s="46">
        <v>0.266648</v>
      </c>
      <c r="BV24" s="46">
        <v>-5.04467</v>
      </c>
      <c r="BW24" s="46">
        <v>19.048999999999999</v>
      </c>
      <c r="BX24" s="46">
        <v>1.3509000000000001E-4</v>
      </c>
      <c r="BY24" s="46">
        <v>3</v>
      </c>
      <c r="BZ24" s="46">
        <v>289.12799999999999</v>
      </c>
      <c r="CA24" s="46">
        <v>286.39800000000002</v>
      </c>
      <c r="CB24" s="46">
        <v>88.7</v>
      </c>
      <c r="CC24" s="46">
        <v>0</v>
      </c>
      <c r="CD24" s="46">
        <v>0.32472600000000001</v>
      </c>
      <c r="CE24" s="46">
        <v>-5.1258400000000002</v>
      </c>
      <c r="CF24" s="46">
        <v>16.984500000000001</v>
      </c>
      <c r="CG24" s="46">
        <v>1.5799400000000001E-4</v>
      </c>
      <c r="CH24" s="46">
        <v>287.928</v>
      </c>
      <c r="CI24" s="46">
        <v>83.4</v>
      </c>
      <c r="CJ24" s="46">
        <v>0</v>
      </c>
      <c r="CK24" s="46">
        <v>0.26069100000000001</v>
      </c>
      <c r="CL24" s="46">
        <v>-3.5551400000000002</v>
      </c>
      <c r="CM24" s="46">
        <v>10.8414</v>
      </c>
      <c r="CN24" s="46">
        <v>2.8330599999999999E-4</v>
      </c>
      <c r="CO24" s="46">
        <v>75.122</v>
      </c>
      <c r="CP24" s="46">
        <v>55.5794</v>
      </c>
      <c r="CQ24" s="46">
        <v>286.48</v>
      </c>
      <c r="CR24" s="46">
        <v>0</v>
      </c>
      <c r="CS24" s="46">
        <v>33.207999999999998</v>
      </c>
      <c r="CT24" s="46">
        <v>287.74700000000001</v>
      </c>
      <c r="CU24" s="46">
        <v>285.214</v>
      </c>
      <c r="CV24" s="46">
        <v>84.7</v>
      </c>
      <c r="CW24" s="46">
        <v>-3.4026800000000001</v>
      </c>
      <c r="CX24" s="46">
        <v>9.9525500000000005</v>
      </c>
      <c r="CY24" s="46">
        <v>-50</v>
      </c>
      <c r="CZ24" s="2">
        <v>1.6E-7</v>
      </c>
      <c r="DA24" s="46">
        <v>0</v>
      </c>
      <c r="DB24" s="2">
        <v>5.6000000000000004E-7</v>
      </c>
      <c r="DC24" s="2">
        <v>3.9999999999999998E-7</v>
      </c>
      <c r="DD24" s="46">
        <v>0</v>
      </c>
      <c r="DE24" s="46">
        <v>0</v>
      </c>
      <c r="DF24" s="46">
        <v>0</v>
      </c>
      <c r="DG24" s="46">
        <v>0</v>
      </c>
      <c r="DH24" s="46">
        <v>0</v>
      </c>
      <c r="DI24" s="46">
        <v>0</v>
      </c>
      <c r="DJ24" s="46">
        <v>0</v>
      </c>
      <c r="DK24" s="46">
        <v>0</v>
      </c>
      <c r="DL24" s="46">
        <v>0</v>
      </c>
      <c r="DM24" s="46">
        <v>0</v>
      </c>
      <c r="DN24" s="46">
        <v>0</v>
      </c>
      <c r="DO24" s="46">
        <v>0</v>
      </c>
      <c r="DP24" s="46">
        <v>0</v>
      </c>
      <c r="DQ24" s="46">
        <v>2.4501599999999999</v>
      </c>
      <c r="DR24" s="46">
        <v>2</v>
      </c>
      <c r="DS24" s="46">
        <v>-0.62841800000000003</v>
      </c>
      <c r="DT24" s="46">
        <v>3.7</v>
      </c>
      <c r="DU24" s="46">
        <v>1.2</v>
      </c>
      <c r="DV24" s="46">
        <v>88.8</v>
      </c>
      <c r="DW24" s="46">
        <v>100</v>
      </c>
      <c r="DX24" s="46">
        <v>98.8</v>
      </c>
      <c r="DY24" s="46">
        <v>100</v>
      </c>
      <c r="DZ24" s="46">
        <v>189.53700000000001</v>
      </c>
      <c r="EA24" s="46">
        <v>2661.92</v>
      </c>
      <c r="EB24" s="46">
        <v>39.299999999999997</v>
      </c>
      <c r="EC24" s="46">
        <v>0</v>
      </c>
      <c r="ED24" s="46">
        <v>24</v>
      </c>
    </row>
    <row r="25" spans="1:134" x14ac:dyDescent="0.3">
      <c r="A25" s="10">
        <v>45297.25</v>
      </c>
      <c r="B25" s="46">
        <v>100768</v>
      </c>
      <c r="C25" s="46">
        <v>24134.9</v>
      </c>
      <c r="D25" s="46">
        <v>16.813300000000002</v>
      </c>
      <c r="E25" s="46">
        <v>11751</v>
      </c>
      <c r="F25" s="46">
        <v>214.065</v>
      </c>
      <c r="G25" s="46">
        <v>20.3</v>
      </c>
      <c r="H25" s="46">
        <v>0</v>
      </c>
      <c r="I25" s="46">
        <v>-5.6048800000000003E-2</v>
      </c>
      <c r="J25" s="46">
        <v>23.306999999999999</v>
      </c>
      <c r="K25" s="46">
        <v>21.536200000000001</v>
      </c>
      <c r="L25" s="46">
        <v>1.4702500000000001E-4</v>
      </c>
      <c r="M25" s="46">
        <v>9163.58</v>
      </c>
      <c r="N25" s="46">
        <v>225.89099999999999</v>
      </c>
      <c r="O25" s="46">
        <v>26</v>
      </c>
      <c r="P25" s="46">
        <v>0</v>
      </c>
      <c r="Q25" s="46">
        <v>-0.57258799999999999</v>
      </c>
      <c r="R25" s="46">
        <v>22.135400000000001</v>
      </c>
      <c r="S25" s="46">
        <v>23.437200000000001</v>
      </c>
      <c r="T25" s="46">
        <v>2.06157E-4</v>
      </c>
      <c r="U25" s="46">
        <v>7199.68</v>
      </c>
      <c r="V25" s="46">
        <v>241.44200000000001</v>
      </c>
      <c r="W25" s="46">
        <v>85.3</v>
      </c>
      <c r="X25" s="46">
        <v>5</v>
      </c>
      <c r="Y25" s="46">
        <v>-0.32539800000000002</v>
      </c>
      <c r="Z25" s="46">
        <v>14.3124</v>
      </c>
      <c r="AA25" s="46">
        <v>22.453499999999998</v>
      </c>
      <c r="AB25" s="2">
        <v>8.5419899999999998E-5</v>
      </c>
      <c r="AC25" s="46">
        <v>5578.92</v>
      </c>
      <c r="AD25" s="46">
        <v>254.48599999999999</v>
      </c>
      <c r="AE25" s="46">
        <v>66</v>
      </c>
      <c r="AF25" s="46">
        <v>0</v>
      </c>
      <c r="AG25" s="46">
        <v>6.07305E-2</v>
      </c>
      <c r="AH25" s="46">
        <v>11.181699999999999</v>
      </c>
      <c r="AI25" s="46">
        <v>18.5962</v>
      </c>
      <c r="AJ25" s="2">
        <v>8.8359500000000007E-5</v>
      </c>
      <c r="AK25" s="46">
        <v>4194.08</v>
      </c>
      <c r="AL25" s="46">
        <v>263.81599999999997</v>
      </c>
      <c r="AM25" s="46">
        <v>60</v>
      </c>
      <c r="AN25" s="46">
        <v>0</v>
      </c>
      <c r="AO25" s="46">
        <v>9.2869099999999996E-2</v>
      </c>
      <c r="AP25" s="46">
        <v>8.0154499999999995</v>
      </c>
      <c r="AQ25" s="46">
        <v>17.4239</v>
      </c>
      <c r="AR25" s="2">
        <v>6.7461100000000004E-5</v>
      </c>
      <c r="AS25" s="46">
        <v>2986.61</v>
      </c>
      <c r="AT25" s="46">
        <v>271.11099999999999</v>
      </c>
      <c r="AU25" s="46">
        <v>33.4</v>
      </c>
      <c r="AV25" s="46">
        <v>0</v>
      </c>
      <c r="AW25" s="46">
        <v>-0.279889</v>
      </c>
      <c r="AX25" s="46">
        <v>7.1976399999999998</v>
      </c>
      <c r="AY25" s="46">
        <v>15.8437</v>
      </c>
      <c r="AZ25" s="46">
        <v>1.3426099999999999E-4</v>
      </c>
      <c r="BA25" s="46">
        <v>1419.22</v>
      </c>
      <c r="BB25" s="46">
        <v>279.91899999999998</v>
      </c>
      <c r="BC25" s="46">
        <v>50.6</v>
      </c>
      <c r="BD25" s="46">
        <v>0</v>
      </c>
      <c r="BE25" s="46">
        <v>8.1296900000000005E-2</v>
      </c>
      <c r="BF25" s="46">
        <v>0.90298599999999996</v>
      </c>
      <c r="BG25" s="46">
        <v>19.819700000000001</v>
      </c>
      <c r="BH25" s="2">
        <v>9.2775099999999999E-5</v>
      </c>
      <c r="BI25" s="46">
        <v>719.89099999999996</v>
      </c>
      <c r="BJ25" s="46">
        <v>283.303</v>
      </c>
      <c r="BK25" s="46">
        <v>88.7</v>
      </c>
      <c r="BL25" s="46">
        <v>0</v>
      </c>
      <c r="BM25" s="46">
        <v>0.24662200000000001</v>
      </c>
      <c r="BN25" s="46">
        <v>-4.3236400000000001</v>
      </c>
      <c r="BO25" s="46">
        <v>20.761500000000002</v>
      </c>
      <c r="BP25" s="46">
        <v>1.13763E-4</v>
      </c>
      <c r="BQ25" s="46">
        <v>497.18</v>
      </c>
      <c r="BR25" s="46">
        <v>284.601</v>
      </c>
      <c r="BS25" s="46">
        <v>97.6</v>
      </c>
      <c r="BT25" s="46">
        <v>23.9</v>
      </c>
      <c r="BU25" s="46">
        <v>0.29462300000000002</v>
      </c>
      <c r="BV25" s="46">
        <v>-7.0978500000000002</v>
      </c>
      <c r="BW25" s="46">
        <v>19.277200000000001</v>
      </c>
      <c r="BX25" s="46">
        <v>1.60681E-4</v>
      </c>
      <c r="BY25" s="46">
        <v>3</v>
      </c>
      <c r="BZ25" s="46">
        <v>278.93200000000002</v>
      </c>
      <c r="CA25" s="46">
        <v>286.43599999999998</v>
      </c>
      <c r="CB25" s="46">
        <v>90.9</v>
      </c>
      <c r="CC25" s="46">
        <v>0</v>
      </c>
      <c r="CD25" s="46">
        <v>0.33218199999999998</v>
      </c>
      <c r="CE25" s="46">
        <v>-6.9042700000000004</v>
      </c>
      <c r="CF25" s="46">
        <v>17.131799999999998</v>
      </c>
      <c r="CG25" s="46">
        <v>1.8346899999999999E-4</v>
      </c>
      <c r="CH25" s="46">
        <v>287.83600000000001</v>
      </c>
      <c r="CI25" s="46">
        <v>86</v>
      </c>
      <c r="CJ25" s="46">
        <v>0</v>
      </c>
      <c r="CK25" s="46">
        <v>0.22618199999999999</v>
      </c>
      <c r="CL25" s="46">
        <v>-4.21427</v>
      </c>
      <c r="CM25" s="46">
        <v>9.9173399999999994</v>
      </c>
      <c r="CN25" s="46">
        <v>3.2757199999999999E-4</v>
      </c>
      <c r="CO25" s="46">
        <v>64.872699999999995</v>
      </c>
      <c r="CP25" s="46">
        <v>55.5794</v>
      </c>
      <c r="CQ25" s="46">
        <v>286.24099999999999</v>
      </c>
      <c r="CR25" s="46">
        <v>0</v>
      </c>
      <c r="CS25" s="46">
        <v>17.7865</v>
      </c>
      <c r="CT25" s="46">
        <v>287.64800000000002</v>
      </c>
      <c r="CU25" s="46">
        <v>285.548</v>
      </c>
      <c r="CV25" s="46">
        <v>87.3</v>
      </c>
      <c r="CW25" s="46">
        <v>-4.3905399999999997</v>
      </c>
      <c r="CX25" s="46">
        <v>10.106999999999999</v>
      </c>
      <c r="CY25" s="46">
        <v>-50</v>
      </c>
      <c r="CZ25" s="2">
        <v>7.9999999999999996E-7</v>
      </c>
      <c r="DA25" s="2">
        <v>7.9999999999999996E-7</v>
      </c>
      <c r="DB25" s="2">
        <v>5.2E-7</v>
      </c>
      <c r="DC25" s="2">
        <v>4.7999999999999996E-7</v>
      </c>
      <c r="DD25" s="46">
        <v>0</v>
      </c>
      <c r="DE25" s="46">
        <v>0</v>
      </c>
      <c r="DF25" s="46">
        <v>0</v>
      </c>
      <c r="DG25" s="46">
        <v>0</v>
      </c>
      <c r="DH25" s="46">
        <v>0</v>
      </c>
      <c r="DI25" s="46">
        <v>0</v>
      </c>
      <c r="DJ25" s="46">
        <v>0</v>
      </c>
      <c r="DK25" s="46">
        <v>0</v>
      </c>
      <c r="DL25" s="46">
        <v>0</v>
      </c>
      <c r="DM25" s="46">
        <v>0</v>
      </c>
      <c r="DN25" s="46">
        <v>0</v>
      </c>
      <c r="DO25" s="46">
        <v>0</v>
      </c>
      <c r="DP25" s="46">
        <v>0</v>
      </c>
      <c r="DQ25" s="46">
        <v>1.3703000000000001</v>
      </c>
      <c r="DR25" s="46">
        <v>40</v>
      </c>
      <c r="DS25" s="46">
        <v>-1.1013200000000001</v>
      </c>
      <c r="DT25" s="46">
        <v>28.9</v>
      </c>
      <c r="DU25" s="46">
        <v>6.4</v>
      </c>
      <c r="DV25" s="46">
        <v>5</v>
      </c>
      <c r="DW25" s="46">
        <v>57.1</v>
      </c>
      <c r="DX25" s="46">
        <v>0</v>
      </c>
      <c r="DY25" s="46">
        <v>83.6</v>
      </c>
      <c r="DZ25" s="46">
        <v>213.87899999999999</v>
      </c>
      <c r="EA25" s="46">
        <v>2618.4</v>
      </c>
      <c r="EB25" s="46">
        <v>40.6</v>
      </c>
      <c r="EC25" s="46">
        <v>0</v>
      </c>
      <c r="ED25" s="46">
        <v>25</v>
      </c>
    </row>
    <row r="26" spans="1:134" x14ac:dyDescent="0.3">
      <c r="A26" s="10">
        <v>45297.375</v>
      </c>
      <c r="B26" s="46">
        <v>100680</v>
      </c>
      <c r="C26" s="46">
        <v>24134.9</v>
      </c>
      <c r="D26" s="46">
        <v>16.9038</v>
      </c>
      <c r="E26" s="46">
        <v>11745.8</v>
      </c>
      <c r="F26" s="46">
        <v>215.94</v>
      </c>
      <c r="G26" s="46">
        <v>13</v>
      </c>
      <c r="H26" s="46">
        <v>0</v>
      </c>
      <c r="I26" s="46">
        <v>-0.17167199999999999</v>
      </c>
      <c r="J26" s="46">
        <v>19.5138</v>
      </c>
      <c r="K26" s="46">
        <v>19.725100000000001</v>
      </c>
      <c r="L26" s="46">
        <v>1.8573799999999999E-4</v>
      </c>
      <c r="M26" s="46">
        <v>9138.7099999999991</v>
      </c>
      <c r="N26" s="46">
        <v>226.56899999999999</v>
      </c>
      <c r="O26" s="46">
        <v>18.8</v>
      </c>
      <c r="P26" s="46">
        <v>0</v>
      </c>
      <c r="Q26" s="46">
        <v>-2.1796900000000002E-3</v>
      </c>
      <c r="R26" s="46">
        <v>26.780999999999999</v>
      </c>
      <c r="S26" s="46">
        <v>30.980599999999999</v>
      </c>
      <c r="T26" s="46">
        <v>1.8286299999999999E-4</v>
      </c>
      <c r="U26" s="46">
        <v>7175.83</v>
      </c>
      <c r="V26" s="46">
        <v>240.059</v>
      </c>
      <c r="W26" s="46">
        <v>70.7</v>
      </c>
      <c r="X26" s="46">
        <v>1</v>
      </c>
      <c r="Y26" s="46">
        <v>0.32457000000000003</v>
      </c>
      <c r="Z26" s="46">
        <v>12.5571</v>
      </c>
      <c r="AA26" s="46">
        <v>26.761700000000001</v>
      </c>
      <c r="AB26" s="46">
        <v>1.2553099999999999E-4</v>
      </c>
      <c r="AC26" s="46">
        <v>5565.05</v>
      </c>
      <c r="AD26" s="46">
        <v>253.15199999999999</v>
      </c>
      <c r="AE26" s="46">
        <v>99.7</v>
      </c>
      <c r="AF26" s="46">
        <v>92.3</v>
      </c>
      <c r="AG26" s="46">
        <v>0.20568800000000001</v>
      </c>
      <c r="AH26" s="46">
        <v>6.7195499999999999</v>
      </c>
      <c r="AI26" s="46">
        <v>20.936800000000002</v>
      </c>
      <c r="AJ26" s="2">
        <v>8.5514500000000003E-5</v>
      </c>
      <c r="AK26" s="46">
        <v>4186.3500000000004</v>
      </c>
      <c r="AL26" s="46">
        <v>262.19499999999999</v>
      </c>
      <c r="AM26" s="46">
        <v>82.8</v>
      </c>
      <c r="AN26" s="46">
        <v>29.4</v>
      </c>
      <c r="AO26" s="46">
        <v>-0.51708399999999999</v>
      </c>
      <c r="AP26" s="46">
        <v>7.3690699999999998</v>
      </c>
      <c r="AQ26" s="46">
        <v>18.551400000000001</v>
      </c>
      <c r="AR26" s="46">
        <v>1.14703E-4</v>
      </c>
      <c r="AS26" s="46">
        <v>2981.68</v>
      </c>
      <c r="AT26" s="46">
        <v>270.053</v>
      </c>
      <c r="AU26" s="46">
        <v>66.599999999999994</v>
      </c>
      <c r="AV26" s="46">
        <v>0</v>
      </c>
      <c r="AW26" s="46">
        <v>0.12956999999999999</v>
      </c>
      <c r="AX26" s="46">
        <v>3.62276</v>
      </c>
      <c r="AY26" s="46">
        <v>19.371600000000001</v>
      </c>
      <c r="AZ26" s="2">
        <v>7.1137799999999995E-5</v>
      </c>
      <c r="BA26" s="46">
        <v>1415.29</v>
      </c>
      <c r="BB26" s="46">
        <v>280.03100000000001</v>
      </c>
      <c r="BC26" s="46">
        <v>57</v>
      </c>
      <c r="BD26" s="46">
        <v>0</v>
      </c>
      <c r="BE26" s="46">
        <v>7.2568400000000005E-2</v>
      </c>
      <c r="BF26" s="46">
        <v>0.67782500000000001</v>
      </c>
      <c r="BG26" s="46">
        <v>20.9621</v>
      </c>
      <c r="BH26" s="2">
        <v>7.1809400000000004E-5</v>
      </c>
      <c r="BI26" s="46">
        <v>714.59699999999998</v>
      </c>
      <c r="BJ26" s="46">
        <v>283.87799999999999</v>
      </c>
      <c r="BK26" s="46">
        <v>82.3</v>
      </c>
      <c r="BL26" s="46">
        <v>0</v>
      </c>
      <c r="BM26" s="46">
        <v>4.0888699999999997E-3</v>
      </c>
      <c r="BN26" s="46">
        <v>-7.1382199999999996</v>
      </c>
      <c r="BO26" s="46">
        <v>21.892099999999999</v>
      </c>
      <c r="BP26" s="46">
        <v>1.8059700000000001E-4</v>
      </c>
      <c r="BQ26" s="46">
        <v>491.44900000000001</v>
      </c>
      <c r="BR26" s="46">
        <v>285.33300000000003</v>
      </c>
      <c r="BS26" s="46">
        <v>90.2</v>
      </c>
      <c r="BT26" s="46">
        <v>0</v>
      </c>
      <c r="BU26" s="46">
        <v>0.111539</v>
      </c>
      <c r="BV26" s="46">
        <v>-9.0084199999999992</v>
      </c>
      <c r="BW26" s="46">
        <v>20.197199999999999</v>
      </c>
      <c r="BX26" s="46">
        <v>1.85198E-4</v>
      </c>
      <c r="BY26" s="46">
        <v>3</v>
      </c>
      <c r="BZ26" s="46">
        <v>272.65600000000001</v>
      </c>
      <c r="CA26" s="46">
        <v>287.35300000000001</v>
      </c>
      <c r="CB26" s="46">
        <v>84.9</v>
      </c>
      <c r="CC26" s="46">
        <v>0</v>
      </c>
      <c r="CD26" s="46">
        <v>0.25298500000000002</v>
      </c>
      <c r="CE26" s="46">
        <v>-8.9075199999999999</v>
      </c>
      <c r="CF26" s="46">
        <v>18.1983</v>
      </c>
      <c r="CG26" s="46">
        <v>1.8956499999999999E-4</v>
      </c>
      <c r="CH26" s="46">
        <v>289.83</v>
      </c>
      <c r="CI26" s="46">
        <v>77.099999999999994</v>
      </c>
      <c r="CJ26" s="46">
        <v>0</v>
      </c>
      <c r="CK26" s="46">
        <v>0.23194400000000001</v>
      </c>
      <c r="CL26" s="46">
        <v>-5.6916599999999997</v>
      </c>
      <c r="CM26" s="46">
        <v>10.929399999999999</v>
      </c>
      <c r="CN26" s="46">
        <v>2.9100300000000002E-4</v>
      </c>
      <c r="CO26" s="46">
        <v>57.735300000000002</v>
      </c>
      <c r="CP26" s="46">
        <v>55.5794</v>
      </c>
      <c r="CQ26" s="46">
        <v>291.34399999999999</v>
      </c>
      <c r="CR26" s="46">
        <v>0</v>
      </c>
      <c r="CS26" s="46">
        <v>210.696</v>
      </c>
      <c r="CT26" s="46">
        <v>289.95800000000003</v>
      </c>
      <c r="CU26" s="46">
        <v>285.94099999999997</v>
      </c>
      <c r="CV26" s="46">
        <v>77.099999999999994</v>
      </c>
      <c r="CW26" s="46">
        <v>-6.1588500000000002</v>
      </c>
      <c r="CX26" s="46">
        <v>11.366099999999999</v>
      </c>
      <c r="CY26" s="46">
        <v>-50</v>
      </c>
      <c r="CZ26" s="2">
        <v>2.3999999999999998E-7</v>
      </c>
      <c r="DA26" s="46">
        <v>0</v>
      </c>
      <c r="DB26" s="2">
        <v>2.04E-6</v>
      </c>
      <c r="DC26" s="2">
        <v>1.9999999999999999E-6</v>
      </c>
      <c r="DD26" s="46">
        <v>0</v>
      </c>
      <c r="DE26" s="46">
        <v>6.25E-2</v>
      </c>
      <c r="DF26" s="46">
        <v>0</v>
      </c>
      <c r="DG26" s="46">
        <v>6.25E-2</v>
      </c>
      <c r="DH26" s="46">
        <v>0</v>
      </c>
      <c r="DI26" s="46">
        <v>0</v>
      </c>
      <c r="DJ26" s="46">
        <v>0</v>
      </c>
      <c r="DK26" s="46">
        <v>0</v>
      </c>
      <c r="DL26" s="46">
        <v>0</v>
      </c>
      <c r="DM26" s="46">
        <v>0</v>
      </c>
      <c r="DN26" s="46">
        <v>0</v>
      </c>
      <c r="DO26" s="46">
        <v>0</v>
      </c>
      <c r="DP26" s="46">
        <v>9900</v>
      </c>
      <c r="DQ26" s="46">
        <v>-1.5891999999999999</v>
      </c>
      <c r="DR26" s="46">
        <v>407</v>
      </c>
      <c r="DS26" s="46">
        <v>-0.41748000000000002</v>
      </c>
      <c r="DT26" s="46">
        <v>0.2</v>
      </c>
      <c r="DU26" s="46">
        <v>17.8</v>
      </c>
      <c r="DV26" s="46">
        <v>98.2</v>
      </c>
      <c r="DW26" s="46">
        <v>14.6</v>
      </c>
      <c r="DX26" s="46">
        <v>0</v>
      </c>
      <c r="DY26" s="46">
        <v>2.9</v>
      </c>
      <c r="DZ26" s="46">
        <v>198.386</v>
      </c>
      <c r="EA26" s="46">
        <v>2553.12</v>
      </c>
      <c r="EB26" s="46">
        <v>51.5</v>
      </c>
      <c r="EC26" s="46">
        <v>0</v>
      </c>
      <c r="ED26" s="46">
        <v>26</v>
      </c>
    </row>
    <row r="27" spans="1:134" x14ac:dyDescent="0.3">
      <c r="A27" s="10">
        <v>45297.5</v>
      </c>
      <c r="B27" s="46">
        <v>100285</v>
      </c>
      <c r="C27" s="46">
        <v>24135.3</v>
      </c>
      <c r="D27" s="46">
        <v>18.505199999999999</v>
      </c>
      <c r="E27" s="46">
        <v>11712.3</v>
      </c>
      <c r="F27" s="46">
        <v>218.06100000000001</v>
      </c>
      <c r="G27" s="46">
        <v>8.8000000000000007</v>
      </c>
      <c r="H27" s="46">
        <v>0</v>
      </c>
      <c r="I27" s="46">
        <v>-3.3210900000000002E-2</v>
      </c>
      <c r="J27" s="46">
        <v>17.560199999999998</v>
      </c>
      <c r="K27" s="46">
        <v>21.5474</v>
      </c>
      <c r="L27" s="2">
        <v>9.9698399999999994E-5</v>
      </c>
      <c r="M27" s="46">
        <v>9089.0300000000007</v>
      </c>
      <c r="N27" s="46">
        <v>226.11600000000001</v>
      </c>
      <c r="O27" s="46">
        <v>34</v>
      </c>
      <c r="P27" s="46">
        <v>0.1</v>
      </c>
      <c r="Q27" s="46">
        <v>0.16805500000000001</v>
      </c>
      <c r="R27" s="46">
        <v>19.716000000000001</v>
      </c>
      <c r="S27" s="46">
        <v>34.018599999999999</v>
      </c>
      <c r="T27" s="46">
        <v>3.1388800000000001E-4</v>
      </c>
      <c r="U27" s="46">
        <v>7132.04</v>
      </c>
      <c r="V27" s="46">
        <v>239.07</v>
      </c>
      <c r="W27" s="46">
        <v>69.7</v>
      </c>
      <c r="X27" s="46">
        <v>28.8</v>
      </c>
      <c r="Y27" s="46">
        <v>-0.48183199999999998</v>
      </c>
      <c r="Z27" s="46">
        <v>11.26</v>
      </c>
      <c r="AA27" s="46">
        <v>25.192599999999999</v>
      </c>
      <c r="AB27" s="46">
        <v>1.5885000000000001E-4</v>
      </c>
      <c r="AC27" s="46">
        <v>5523.6</v>
      </c>
      <c r="AD27" s="46">
        <v>253.107</v>
      </c>
      <c r="AE27" s="46">
        <v>100</v>
      </c>
      <c r="AF27" s="46">
        <v>95.1</v>
      </c>
      <c r="AG27" s="46">
        <v>-1.2576000000000001</v>
      </c>
      <c r="AH27" s="46">
        <v>8.5247299999999999</v>
      </c>
      <c r="AI27" s="46">
        <v>24.7866</v>
      </c>
      <c r="AJ27" s="46">
        <v>2.0310799999999999E-4</v>
      </c>
      <c r="AK27" s="46">
        <v>4145.3</v>
      </c>
      <c r="AL27" s="46">
        <v>261.685</v>
      </c>
      <c r="AM27" s="46">
        <v>94.7</v>
      </c>
      <c r="AN27" s="46">
        <v>81.900000000000006</v>
      </c>
      <c r="AO27" s="46">
        <v>3.8513699999999998E-2</v>
      </c>
      <c r="AP27" s="46">
        <v>4.7507000000000001</v>
      </c>
      <c r="AQ27" s="46">
        <v>23.773099999999999</v>
      </c>
      <c r="AR27" s="46">
        <v>1.04483E-4</v>
      </c>
      <c r="AS27" s="46">
        <v>2948.56</v>
      </c>
      <c r="AT27" s="46">
        <v>269.32499999999999</v>
      </c>
      <c r="AU27" s="46">
        <v>61</v>
      </c>
      <c r="AV27" s="46">
        <v>0</v>
      </c>
      <c r="AW27" s="46">
        <v>-0.73306400000000005</v>
      </c>
      <c r="AX27" s="46">
        <v>2.6284299999999998</v>
      </c>
      <c r="AY27" s="46">
        <v>22.842099999999999</v>
      </c>
      <c r="AZ27" s="2">
        <v>8.6250399999999997E-5</v>
      </c>
      <c r="BA27" s="46">
        <v>1382.14</v>
      </c>
      <c r="BB27" s="46">
        <v>280.29000000000002</v>
      </c>
      <c r="BC27" s="46">
        <v>67.400000000000006</v>
      </c>
      <c r="BD27" s="46">
        <v>0</v>
      </c>
      <c r="BE27" s="46">
        <v>-0.63548400000000005</v>
      </c>
      <c r="BF27" s="46">
        <v>-3.4694799999999999</v>
      </c>
      <c r="BG27" s="46">
        <v>22.648399999999999</v>
      </c>
      <c r="BH27" s="46">
        <v>1.8004699999999999E-4</v>
      </c>
      <c r="BI27" s="46">
        <v>681.86300000000006</v>
      </c>
      <c r="BJ27" s="46">
        <v>283.72899999999998</v>
      </c>
      <c r="BK27" s="46">
        <v>99.5</v>
      </c>
      <c r="BL27" s="46">
        <v>59.4</v>
      </c>
      <c r="BM27" s="46">
        <v>-0.34182400000000002</v>
      </c>
      <c r="BN27" s="46">
        <v>-12.1183</v>
      </c>
      <c r="BO27" s="46">
        <v>22.641500000000001</v>
      </c>
      <c r="BP27" s="46">
        <v>1.8035499999999999E-4</v>
      </c>
      <c r="BQ27" s="46">
        <v>458.51100000000002</v>
      </c>
      <c r="BR27" s="46">
        <v>285.55200000000002</v>
      </c>
      <c r="BS27" s="46">
        <v>94.9</v>
      </c>
      <c r="BT27" s="46">
        <v>8.9</v>
      </c>
      <c r="BU27" s="46">
        <v>-6.0649399999999999E-2</v>
      </c>
      <c r="BV27" s="46">
        <v>-12.433299999999999</v>
      </c>
      <c r="BW27" s="46">
        <v>20.881599999999999</v>
      </c>
      <c r="BX27" s="46">
        <v>1.5925100000000001E-4</v>
      </c>
      <c r="BY27" s="46">
        <v>3</v>
      </c>
      <c r="BZ27" s="46">
        <v>239.44200000000001</v>
      </c>
      <c r="CA27" s="46">
        <v>287.67599999999999</v>
      </c>
      <c r="CB27" s="46">
        <v>86.9</v>
      </c>
      <c r="CC27" s="46">
        <v>0</v>
      </c>
      <c r="CD27" s="46">
        <v>0.17529</v>
      </c>
      <c r="CE27" s="46">
        <v>-11.7096</v>
      </c>
      <c r="CF27" s="46">
        <v>18.5367</v>
      </c>
      <c r="CG27" s="46">
        <v>1.8040299999999999E-4</v>
      </c>
      <c r="CH27" s="46">
        <v>290.09199999999998</v>
      </c>
      <c r="CI27" s="46">
        <v>79.3</v>
      </c>
      <c r="CJ27" s="46">
        <v>0</v>
      </c>
      <c r="CK27" s="46">
        <v>0.223936</v>
      </c>
      <c r="CL27" s="46">
        <v>-7.8126800000000003</v>
      </c>
      <c r="CM27" s="46">
        <v>11.9495</v>
      </c>
      <c r="CN27" s="46">
        <v>1.7531299999999999E-4</v>
      </c>
      <c r="CO27" s="46">
        <v>24.1648</v>
      </c>
      <c r="CP27" s="46">
        <v>55.5794</v>
      </c>
      <c r="CQ27" s="46">
        <v>291.87599999999998</v>
      </c>
      <c r="CR27" s="46">
        <v>0</v>
      </c>
      <c r="CS27" s="46">
        <v>230.82499999999999</v>
      </c>
      <c r="CT27" s="46">
        <v>290.161</v>
      </c>
      <c r="CU27" s="46">
        <v>286.42399999999998</v>
      </c>
      <c r="CV27" s="46">
        <v>78.5</v>
      </c>
      <c r="CW27" s="46">
        <v>-7.91669</v>
      </c>
      <c r="CX27" s="46">
        <v>11.717599999999999</v>
      </c>
      <c r="CY27" s="2">
        <v>-6.1035199999999998E-6</v>
      </c>
      <c r="CZ27" s="2">
        <v>2.9119999999999999E-5</v>
      </c>
      <c r="DA27" s="2">
        <v>2.9200000000000002E-5</v>
      </c>
      <c r="DB27" s="2">
        <v>4.0439999999999999E-5</v>
      </c>
      <c r="DC27" s="2">
        <v>4.0399999999999999E-5</v>
      </c>
      <c r="DD27" s="46">
        <v>0.875</v>
      </c>
      <c r="DE27" s="46">
        <v>0.875</v>
      </c>
      <c r="DF27" s="46">
        <v>0.875</v>
      </c>
      <c r="DG27" s="46">
        <v>0.875</v>
      </c>
      <c r="DH27" s="46">
        <v>0</v>
      </c>
      <c r="DI27" s="46">
        <v>0</v>
      </c>
      <c r="DJ27" s="46">
        <v>0</v>
      </c>
      <c r="DK27" s="46">
        <v>1</v>
      </c>
      <c r="DL27" s="46">
        <v>0</v>
      </c>
      <c r="DM27" s="46">
        <v>0</v>
      </c>
      <c r="DN27" s="46">
        <v>0</v>
      </c>
      <c r="DO27" s="46">
        <v>1</v>
      </c>
      <c r="DP27" s="46">
        <v>20700</v>
      </c>
      <c r="DQ27" s="46">
        <v>-2.4769299999999999</v>
      </c>
      <c r="DR27" s="46">
        <v>763</v>
      </c>
      <c r="DS27" s="46">
        <v>0.29821799999999998</v>
      </c>
      <c r="DT27" s="46">
        <v>64.8</v>
      </c>
      <c r="DU27" s="46">
        <v>10.6</v>
      </c>
      <c r="DV27" s="46">
        <v>97</v>
      </c>
      <c r="DW27" s="46">
        <v>57.1</v>
      </c>
      <c r="DX27" s="46">
        <v>4.3</v>
      </c>
      <c r="DY27" s="46">
        <v>5</v>
      </c>
      <c r="DZ27" s="46">
        <v>226.28100000000001</v>
      </c>
      <c r="EA27" s="46">
        <v>2409.12</v>
      </c>
      <c r="EB27" s="46">
        <v>58.6</v>
      </c>
      <c r="EC27" s="46">
        <v>0</v>
      </c>
      <c r="ED27" s="46">
        <v>27</v>
      </c>
    </row>
    <row r="28" spans="1:134" x14ac:dyDescent="0.3">
      <c r="A28" s="10">
        <v>45297.625</v>
      </c>
      <c r="B28" s="46">
        <v>100020</v>
      </c>
      <c r="C28" s="46">
        <v>6717.19</v>
      </c>
      <c r="D28" s="46">
        <v>20.0045</v>
      </c>
      <c r="E28" s="46">
        <v>11680.4</v>
      </c>
      <c r="F28" s="46">
        <v>220.03899999999999</v>
      </c>
      <c r="G28" s="46">
        <v>5.0999999999999996</v>
      </c>
      <c r="H28" s="46">
        <v>0</v>
      </c>
      <c r="I28" s="46">
        <v>-0.153391</v>
      </c>
      <c r="J28" s="46">
        <v>13.1981</v>
      </c>
      <c r="K28" s="46">
        <v>20.240100000000002</v>
      </c>
      <c r="L28" s="46">
        <v>1.7121700000000001E-4</v>
      </c>
      <c r="M28" s="46">
        <v>9041.25</v>
      </c>
      <c r="N28" s="46">
        <v>226.11</v>
      </c>
      <c r="O28" s="46">
        <v>34.4</v>
      </c>
      <c r="P28" s="46">
        <v>3.4</v>
      </c>
      <c r="Q28" s="46">
        <v>-0.23827899999999999</v>
      </c>
      <c r="R28" s="46">
        <v>11.413600000000001</v>
      </c>
      <c r="S28" s="46">
        <v>29.4099</v>
      </c>
      <c r="T28" s="46">
        <v>2.8934799999999998E-4</v>
      </c>
      <c r="U28" s="46">
        <v>7088.32</v>
      </c>
      <c r="V28" s="46">
        <v>239.4</v>
      </c>
      <c r="W28" s="46">
        <v>100</v>
      </c>
      <c r="X28" s="46">
        <v>97.8</v>
      </c>
      <c r="Y28" s="46">
        <v>-1.4907300000000001</v>
      </c>
      <c r="Z28" s="46">
        <v>6.5176999999999996</v>
      </c>
      <c r="AA28" s="46">
        <v>26.823599999999999</v>
      </c>
      <c r="AB28" s="2">
        <v>9.7481199999999998E-5</v>
      </c>
      <c r="AC28" s="46">
        <v>5486.29</v>
      </c>
      <c r="AD28" s="46">
        <v>251.49199999999999</v>
      </c>
      <c r="AE28" s="46">
        <v>100</v>
      </c>
      <c r="AF28" s="46">
        <v>100</v>
      </c>
      <c r="AG28" s="46">
        <v>-1.2587299999999999</v>
      </c>
      <c r="AH28" s="46">
        <v>2.28911</v>
      </c>
      <c r="AI28" s="46">
        <v>24.1661</v>
      </c>
      <c r="AJ28" s="46">
        <v>1.07978E-4</v>
      </c>
      <c r="AK28" s="46">
        <v>4115.2299999999996</v>
      </c>
      <c r="AL28" s="46">
        <v>261.56099999999998</v>
      </c>
      <c r="AM28" s="46">
        <v>94.2</v>
      </c>
      <c r="AN28" s="46">
        <v>97</v>
      </c>
      <c r="AO28" s="46">
        <v>7.9236299999999996E-2</v>
      </c>
      <c r="AP28" s="46">
        <v>0.24148700000000001</v>
      </c>
      <c r="AQ28" s="46">
        <v>24.010999999999999</v>
      </c>
      <c r="AR28" s="2">
        <v>6.7534199999999995E-5</v>
      </c>
      <c r="AS28" s="46">
        <v>2919.6</v>
      </c>
      <c r="AT28" s="46">
        <v>267.85599999999999</v>
      </c>
      <c r="AU28" s="46">
        <v>95.3</v>
      </c>
      <c r="AV28" s="46">
        <v>95.7</v>
      </c>
      <c r="AW28" s="46">
        <v>-0.163105</v>
      </c>
      <c r="AX28" s="46">
        <v>-2.9666600000000001</v>
      </c>
      <c r="AY28" s="46">
        <v>23.997199999999999</v>
      </c>
      <c r="AZ28" s="46">
        <v>1.4027199999999999E-4</v>
      </c>
      <c r="BA28" s="46">
        <v>1358.79</v>
      </c>
      <c r="BB28" s="46">
        <v>279.435</v>
      </c>
      <c r="BC28" s="46">
        <v>89.7</v>
      </c>
      <c r="BD28" s="46">
        <v>4.0999999999999996</v>
      </c>
      <c r="BE28" s="46">
        <v>-0.18728</v>
      </c>
      <c r="BF28" s="46">
        <v>-6.3175999999999997</v>
      </c>
      <c r="BG28" s="46">
        <v>23.780200000000001</v>
      </c>
      <c r="BH28" s="46">
        <v>1.4218799999999999E-4</v>
      </c>
      <c r="BI28" s="46">
        <v>658.88599999999997</v>
      </c>
      <c r="BJ28" s="46">
        <v>283.93400000000003</v>
      </c>
      <c r="BK28" s="46">
        <v>89.2</v>
      </c>
      <c r="BL28" s="46">
        <v>0.9</v>
      </c>
      <c r="BM28" s="46">
        <v>1.7651399999999999E-3</v>
      </c>
      <c r="BN28" s="46">
        <v>-10.8628</v>
      </c>
      <c r="BO28" s="46">
        <v>23.286799999999999</v>
      </c>
      <c r="BP28" s="46">
        <v>1.79576E-4</v>
      </c>
      <c r="BQ28" s="46">
        <v>435.529</v>
      </c>
      <c r="BR28" s="46">
        <v>285.70100000000002</v>
      </c>
      <c r="BS28" s="46">
        <v>84.6</v>
      </c>
      <c r="BT28" s="46">
        <v>0.9</v>
      </c>
      <c r="BU28" s="46">
        <v>0.11197600000000001</v>
      </c>
      <c r="BV28" s="46">
        <v>-11.5589</v>
      </c>
      <c r="BW28" s="46">
        <v>22.226600000000001</v>
      </c>
      <c r="BX28" s="46">
        <v>1.8955299999999999E-4</v>
      </c>
      <c r="BY28" s="46">
        <v>3</v>
      </c>
      <c r="BZ28" s="46">
        <v>216.512</v>
      </c>
      <c r="CA28" s="46">
        <v>287.59100000000001</v>
      </c>
      <c r="CB28" s="46">
        <v>78.8</v>
      </c>
      <c r="CC28" s="46">
        <v>0</v>
      </c>
      <c r="CD28" s="46">
        <v>0.25409599999999999</v>
      </c>
      <c r="CE28" s="46">
        <v>-11.2767</v>
      </c>
      <c r="CF28" s="46">
        <v>20.1873</v>
      </c>
      <c r="CG28" s="46">
        <v>2.08598E-4</v>
      </c>
      <c r="CH28" s="46">
        <v>289.10000000000002</v>
      </c>
      <c r="CI28" s="46">
        <v>76.599999999999994</v>
      </c>
      <c r="CJ28" s="46">
        <v>0</v>
      </c>
      <c r="CK28" s="46">
        <v>0.26051400000000002</v>
      </c>
      <c r="CL28" s="46">
        <v>-7.3218699999999997</v>
      </c>
      <c r="CM28" s="46">
        <v>12.811400000000001</v>
      </c>
      <c r="CN28" s="46">
        <v>2.1243499999999999E-4</v>
      </c>
      <c r="CO28" s="46">
        <v>1.71309</v>
      </c>
      <c r="CP28" s="46">
        <v>55.5794</v>
      </c>
      <c r="CQ28" s="46">
        <v>288.005</v>
      </c>
      <c r="CR28" s="46">
        <v>0</v>
      </c>
      <c r="CS28" s="46">
        <v>127.16800000000001</v>
      </c>
      <c r="CT28" s="46">
        <v>288.66000000000003</v>
      </c>
      <c r="CU28" s="46">
        <v>284.74099999999999</v>
      </c>
      <c r="CV28" s="46">
        <v>77.400000000000006</v>
      </c>
      <c r="CW28" s="46">
        <v>-7.6497400000000004</v>
      </c>
      <c r="CX28" s="46">
        <v>12.8118</v>
      </c>
      <c r="CY28" s="46">
        <v>-3.90001</v>
      </c>
      <c r="CZ28" s="46">
        <v>4.8168000000000001E-4</v>
      </c>
      <c r="DA28" s="46">
        <v>4.816E-4</v>
      </c>
      <c r="DB28" s="2">
        <v>7.2799999999999994E-5</v>
      </c>
      <c r="DC28" s="2">
        <v>7.2799999999999994E-5</v>
      </c>
      <c r="DD28" s="46">
        <v>0.8125</v>
      </c>
      <c r="DE28" s="46">
        <v>1.6875</v>
      </c>
      <c r="DF28" s="46">
        <v>0.8125</v>
      </c>
      <c r="DG28" s="46">
        <v>1.6875</v>
      </c>
      <c r="DH28" s="46">
        <v>0</v>
      </c>
      <c r="DI28" s="46">
        <v>0</v>
      </c>
      <c r="DJ28" s="46">
        <v>0</v>
      </c>
      <c r="DK28" s="46">
        <v>1</v>
      </c>
      <c r="DL28" s="46">
        <v>0</v>
      </c>
      <c r="DM28" s="46">
        <v>0</v>
      </c>
      <c r="DN28" s="46">
        <v>0</v>
      </c>
      <c r="DO28" s="46">
        <v>1</v>
      </c>
      <c r="DP28" s="46">
        <v>10800</v>
      </c>
      <c r="DQ28" s="46">
        <v>-1.84599</v>
      </c>
      <c r="DR28" s="46">
        <v>390</v>
      </c>
      <c r="DS28" s="46">
        <v>-3.1660200000000001</v>
      </c>
      <c r="DT28" s="46">
        <v>97.9</v>
      </c>
      <c r="DU28" s="46">
        <v>37.299999999999997</v>
      </c>
      <c r="DV28" s="46">
        <v>100</v>
      </c>
      <c r="DW28" s="46">
        <v>99.7</v>
      </c>
      <c r="DX28" s="46">
        <v>100</v>
      </c>
      <c r="DY28" s="46">
        <v>33.799999999999997</v>
      </c>
      <c r="DZ28" s="46">
        <v>128.32300000000001</v>
      </c>
      <c r="EA28" s="46">
        <v>2255.1999999999998</v>
      </c>
      <c r="EB28" s="46">
        <v>79.8</v>
      </c>
      <c r="EC28" s="46">
        <v>0</v>
      </c>
      <c r="ED28" s="46">
        <v>28</v>
      </c>
    </row>
    <row r="29" spans="1:134" x14ac:dyDescent="0.3">
      <c r="A29" s="10">
        <v>45297.75</v>
      </c>
      <c r="B29" s="46">
        <v>99699.8</v>
      </c>
      <c r="C29" s="46">
        <v>6226.93</v>
      </c>
      <c r="D29" s="46">
        <v>15.72</v>
      </c>
      <c r="E29" s="46">
        <v>11643.3</v>
      </c>
      <c r="F29" s="46">
        <v>223.31200000000001</v>
      </c>
      <c r="G29" s="46">
        <v>2.9</v>
      </c>
      <c r="H29" s="46">
        <v>0</v>
      </c>
      <c r="I29" s="46">
        <v>3.9531299999999998E-2</v>
      </c>
      <c r="J29" s="46">
        <v>12.4434</v>
      </c>
      <c r="K29" s="46">
        <v>14.0573</v>
      </c>
      <c r="L29" s="46">
        <v>1.59989E-4</v>
      </c>
      <c r="M29" s="46">
        <v>8981.4599999999991</v>
      </c>
      <c r="N29" s="46">
        <v>225.43199999999999</v>
      </c>
      <c r="O29" s="46">
        <v>24.1</v>
      </c>
      <c r="P29" s="46">
        <v>1.9</v>
      </c>
      <c r="Q29" s="46">
        <v>-0.21563299999999999</v>
      </c>
      <c r="R29" s="46">
        <v>-1.2890299999999999</v>
      </c>
      <c r="S29" s="46">
        <v>20.7761</v>
      </c>
      <c r="T29" s="46">
        <v>2.5712199999999998E-4</v>
      </c>
      <c r="U29" s="46">
        <v>7040.21</v>
      </c>
      <c r="V29" s="46">
        <v>238.21</v>
      </c>
      <c r="W29" s="46">
        <v>100</v>
      </c>
      <c r="X29" s="46">
        <v>100</v>
      </c>
      <c r="Y29" s="46">
        <v>-1.30199</v>
      </c>
      <c r="Z29" s="46">
        <v>-3.0081799999999999</v>
      </c>
      <c r="AA29" s="46">
        <v>17.981200000000001</v>
      </c>
      <c r="AB29" s="46">
        <v>3.8150499999999997E-4</v>
      </c>
      <c r="AC29" s="46">
        <v>5444.33</v>
      </c>
      <c r="AD29" s="46">
        <v>250.477</v>
      </c>
      <c r="AE29" s="46">
        <v>100</v>
      </c>
      <c r="AF29" s="46">
        <v>100</v>
      </c>
      <c r="AG29" s="46">
        <v>-1.2662599999999999</v>
      </c>
      <c r="AH29" s="46">
        <v>-0.80634300000000003</v>
      </c>
      <c r="AI29" s="46">
        <v>23.591100000000001</v>
      </c>
      <c r="AJ29" s="46">
        <v>3.3909499999999998E-4</v>
      </c>
      <c r="AK29" s="46">
        <v>4078.99</v>
      </c>
      <c r="AL29" s="46">
        <v>260.91899999999998</v>
      </c>
      <c r="AM29" s="46">
        <v>94.5</v>
      </c>
      <c r="AN29" s="46">
        <v>69</v>
      </c>
      <c r="AO29" s="46">
        <v>-0.66272699999999996</v>
      </c>
      <c r="AP29" s="46">
        <v>-4.1671300000000002</v>
      </c>
      <c r="AQ29" s="46">
        <v>23.614699999999999</v>
      </c>
      <c r="AR29" s="2">
        <v>1.0436400000000001E-5</v>
      </c>
      <c r="AS29" s="46">
        <v>2882.5</v>
      </c>
      <c r="AT29" s="46">
        <v>268.34500000000003</v>
      </c>
      <c r="AU29" s="46">
        <v>97.1</v>
      </c>
      <c r="AV29" s="46">
        <v>100</v>
      </c>
      <c r="AW29" s="46">
        <v>-1.09572</v>
      </c>
      <c r="AX29" s="46">
        <v>-7.3234899999999996</v>
      </c>
      <c r="AY29" s="46">
        <v>19.316199999999998</v>
      </c>
      <c r="AZ29" s="46">
        <v>1.3415200000000001E-4</v>
      </c>
      <c r="BA29" s="46">
        <v>1327.18</v>
      </c>
      <c r="BB29" s="46">
        <v>278.36500000000001</v>
      </c>
      <c r="BC29" s="46">
        <v>95.5</v>
      </c>
      <c r="BD29" s="46">
        <v>21.1</v>
      </c>
      <c r="BE29" s="46">
        <v>-1.11738</v>
      </c>
      <c r="BF29" s="46">
        <v>-4.90245</v>
      </c>
      <c r="BG29" s="46">
        <v>19.019100000000002</v>
      </c>
      <c r="BH29" s="46">
        <v>2.8856800000000001E-4</v>
      </c>
      <c r="BI29" s="46">
        <v>629.62300000000005</v>
      </c>
      <c r="BJ29" s="46">
        <v>282.93299999999999</v>
      </c>
      <c r="BK29" s="46">
        <v>93.1</v>
      </c>
      <c r="BL29" s="46">
        <v>6.1</v>
      </c>
      <c r="BM29" s="46">
        <v>-0.54764800000000002</v>
      </c>
      <c r="BN29" s="46">
        <v>-3.8887999999999998</v>
      </c>
      <c r="BO29" s="46">
        <v>19.173999999999999</v>
      </c>
      <c r="BP29" s="46">
        <v>4.5515799999999999E-4</v>
      </c>
      <c r="BQ29" s="46">
        <v>407.012</v>
      </c>
      <c r="BR29" s="46">
        <v>284.82</v>
      </c>
      <c r="BS29" s="46">
        <v>86.6</v>
      </c>
      <c r="BT29" s="46">
        <v>4.5</v>
      </c>
      <c r="BU29" s="46">
        <v>-0.192887</v>
      </c>
      <c r="BV29" s="46">
        <v>-3.9050199999999999</v>
      </c>
      <c r="BW29" s="46">
        <v>18.526299999999999</v>
      </c>
      <c r="BX29" s="46">
        <v>4.6521300000000002E-4</v>
      </c>
      <c r="BY29" s="46">
        <v>3</v>
      </c>
      <c r="BZ29" s="46">
        <v>188.63399999999999</v>
      </c>
      <c r="CA29" s="46">
        <v>286.78800000000001</v>
      </c>
      <c r="CB29" s="46">
        <v>79.599999999999994</v>
      </c>
      <c r="CC29" s="46">
        <v>4.4000000000000004</v>
      </c>
      <c r="CD29" s="46">
        <v>0.17311299999999999</v>
      </c>
      <c r="CE29" s="46">
        <v>-3.83691</v>
      </c>
      <c r="CF29" s="46">
        <v>16.8673</v>
      </c>
      <c r="CG29" s="46">
        <v>4.6363600000000002E-4</v>
      </c>
      <c r="CH29" s="46">
        <v>288.2</v>
      </c>
      <c r="CI29" s="46">
        <v>78.5</v>
      </c>
      <c r="CJ29" s="46">
        <v>0</v>
      </c>
      <c r="CK29" s="46">
        <v>0.25011299999999997</v>
      </c>
      <c r="CL29" s="46">
        <v>-2.7389999999999999</v>
      </c>
      <c r="CM29" s="46">
        <v>11.167899999999999</v>
      </c>
      <c r="CN29" s="46">
        <v>3.7389500000000001E-4</v>
      </c>
      <c r="CO29" s="46">
        <v>-25.4206</v>
      </c>
      <c r="CP29" s="46">
        <v>55.5794</v>
      </c>
      <c r="CQ29" s="46">
        <v>286.65199999999999</v>
      </c>
      <c r="CR29" s="46">
        <v>0</v>
      </c>
      <c r="CS29" s="46">
        <v>94.510999999999996</v>
      </c>
      <c r="CT29" s="46">
        <v>287.55599999999998</v>
      </c>
      <c r="CU29" s="46">
        <v>284.13</v>
      </c>
      <c r="CV29" s="46">
        <v>79.8</v>
      </c>
      <c r="CW29" s="46">
        <v>-2.9163299999999999</v>
      </c>
      <c r="CX29" s="46">
        <v>11.144399999999999</v>
      </c>
      <c r="CY29" s="2">
        <v>-6.1035199999999998E-6</v>
      </c>
      <c r="CZ29" s="46">
        <v>4.8712000000000001E-4</v>
      </c>
      <c r="DA29" s="46">
        <v>4.9359999999999996E-4</v>
      </c>
      <c r="DB29" s="46">
        <v>3.1869999999999999E-4</v>
      </c>
      <c r="DC29" s="46">
        <v>3.2079999999999999E-4</v>
      </c>
      <c r="DD29" s="46">
        <v>6.9375</v>
      </c>
      <c r="DE29" s="46">
        <v>7.8125</v>
      </c>
      <c r="DF29" s="46">
        <v>6.875</v>
      </c>
      <c r="DG29" s="46">
        <v>7.8125</v>
      </c>
      <c r="DH29" s="46">
        <v>0</v>
      </c>
      <c r="DI29" s="46">
        <v>0</v>
      </c>
      <c r="DJ29" s="46">
        <v>0</v>
      </c>
      <c r="DK29" s="46">
        <v>1</v>
      </c>
      <c r="DL29" s="46">
        <v>0</v>
      </c>
      <c r="DM29" s="46">
        <v>0</v>
      </c>
      <c r="DN29" s="46">
        <v>0</v>
      </c>
      <c r="DO29" s="46">
        <v>1</v>
      </c>
      <c r="DP29" s="46">
        <v>12600</v>
      </c>
      <c r="DQ29" s="46">
        <v>-1.74457</v>
      </c>
      <c r="DR29" s="46">
        <v>324</v>
      </c>
      <c r="DS29" s="46">
        <v>-2.49756</v>
      </c>
      <c r="DT29" s="46">
        <v>100</v>
      </c>
      <c r="DU29" s="46">
        <v>58.4</v>
      </c>
      <c r="DV29" s="46">
        <v>100</v>
      </c>
      <c r="DW29" s="46">
        <v>99.8</v>
      </c>
      <c r="DX29" s="46">
        <v>100</v>
      </c>
      <c r="DY29" s="46">
        <v>66.900000000000006</v>
      </c>
      <c r="DZ29" s="46">
        <v>39.012</v>
      </c>
      <c r="EA29" s="46">
        <v>2032.8</v>
      </c>
      <c r="EB29" s="46">
        <v>99.5</v>
      </c>
      <c r="EC29" s="46">
        <v>0</v>
      </c>
      <c r="ED29" s="46">
        <v>29</v>
      </c>
    </row>
    <row r="30" spans="1:134" x14ac:dyDescent="0.3">
      <c r="A30" s="10">
        <v>45297.875</v>
      </c>
      <c r="B30" s="46">
        <v>99519.1</v>
      </c>
      <c r="C30" s="46">
        <v>24135.200000000001</v>
      </c>
      <c r="D30" s="46">
        <v>14.021100000000001</v>
      </c>
      <c r="E30" s="46">
        <v>11618.6</v>
      </c>
      <c r="F30" s="46">
        <v>225.36600000000001</v>
      </c>
      <c r="G30" s="46">
        <v>2.2999999999999998</v>
      </c>
      <c r="H30" s="46">
        <v>0</v>
      </c>
      <c r="I30" s="46">
        <v>-8.2107399999999997E-2</v>
      </c>
      <c r="J30" s="46">
        <v>11.357200000000001</v>
      </c>
      <c r="K30" s="46">
        <v>11.9259</v>
      </c>
      <c r="L30" s="46">
        <v>2.0881900000000001E-4</v>
      </c>
      <c r="M30" s="46">
        <v>8923.1299999999992</v>
      </c>
      <c r="N30" s="46">
        <v>229.21700000000001</v>
      </c>
      <c r="O30" s="46">
        <v>3.2</v>
      </c>
      <c r="P30" s="46">
        <v>0</v>
      </c>
      <c r="Q30" s="46">
        <v>-1.2753899999999999E-3</v>
      </c>
      <c r="R30" s="46">
        <v>-3.8380000000000001</v>
      </c>
      <c r="S30" s="46">
        <v>14.3437</v>
      </c>
      <c r="T30" s="46">
        <v>2.9659100000000002E-4</v>
      </c>
      <c r="U30" s="46">
        <v>6970.3</v>
      </c>
      <c r="V30" s="46">
        <v>235.73</v>
      </c>
      <c r="W30" s="46">
        <v>100</v>
      </c>
      <c r="X30" s="46">
        <v>87.5</v>
      </c>
      <c r="Y30" s="46">
        <v>0.535362</v>
      </c>
      <c r="Z30" s="46">
        <v>-18.870999999999999</v>
      </c>
      <c r="AA30" s="46">
        <v>16.3871</v>
      </c>
      <c r="AB30" s="46">
        <v>5.1285000000000002E-4</v>
      </c>
      <c r="AC30" s="46">
        <v>5387.38</v>
      </c>
      <c r="AD30" s="46">
        <v>248.54400000000001</v>
      </c>
      <c r="AE30" s="46">
        <v>76.7</v>
      </c>
      <c r="AF30" s="46">
        <v>0</v>
      </c>
      <c r="AG30" s="46">
        <v>0.391934</v>
      </c>
      <c r="AH30" s="46">
        <v>-14.331099999999999</v>
      </c>
      <c r="AI30" s="46">
        <v>17.4588</v>
      </c>
      <c r="AJ30" s="46">
        <v>6.8071799999999997E-4</v>
      </c>
      <c r="AK30" s="46">
        <v>4033.67</v>
      </c>
      <c r="AL30" s="46">
        <v>258.13</v>
      </c>
      <c r="AM30" s="46">
        <v>74.2</v>
      </c>
      <c r="AN30" s="46">
        <v>0.5</v>
      </c>
      <c r="AO30" s="46">
        <v>-1.05863</v>
      </c>
      <c r="AP30" s="46">
        <v>-4.3742000000000001</v>
      </c>
      <c r="AQ30" s="46">
        <v>12.3773</v>
      </c>
      <c r="AR30" s="46">
        <v>3.5604700000000001E-4</v>
      </c>
      <c r="AS30" s="46">
        <v>2850.63</v>
      </c>
      <c r="AT30" s="46">
        <v>266.37599999999998</v>
      </c>
      <c r="AU30" s="46">
        <v>61</v>
      </c>
      <c r="AV30" s="46">
        <v>0</v>
      </c>
      <c r="AW30" s="46">
        <v>8.0820300000000005E-3</v>
      </c>
      <c r="AX30" s="46">
        <v>-0.242227</v>
      </c>
      <c r="AY30" s="46">
        <v>16.221900000000002</v>
      </c>
      <c r="AZ30" s="46">
        <v>3.29115E-4</v>
      </c>
      <c r="BA30" s="46">
        <v>1303.3</v>
      </c>
      <c r="BB30" s="46">
        <v>276.99099999999999</v>
      </c>
      <c r="BC30" s="46">
        <v>81.099999999999994</v>
      </c>
      <c r="BD30" s="46">
        <v>0</v>
      </c>
      <c r="BE30" s="46">
        <v>-7.8617199999999998E-2</v>
      </c>
      <c r="BF30" s="46">
        <v>3.8837799999999998</v>
      </c>
      <c r="BG30" s="46">
        <v>16.9985</v>
      </c>
      <c r="BH30" s="46">
        <v>1.7056600000000001E-4</v>
      </c>
      <c r="BI30" s="46">
        <v>609.88499999999999</v>
      </c>
      <c r="BJ30" s="46">
        <v>281.52</v>
      </c>
      <c r="BK30" s="46">
        <v>85.8</v>
      </c>
      <c r="BL30" s="46">
        <v>0</v>
      </c>
      <c r="BM30" s="46">
        <v>0.34812500000000002</v>
      </c>
      <c r="BN30" s="46">
        <v>4.5625999999999998</v>
      </c>
      <c r="BO30" s="46">
        <v>16.346399999999999</v>
      </c>
      <c r="BP30" s="46">
        <v>2.6814200000000002E-4</v>
      </c>
      <c r="BQ30" s="46">
        <v>388.65899999999999</v>
      </c>
      <c r="BR30" s="46">
        <v>283.06299999999999</v>
      </c>
      <c r="BS30" s="46">
        <v>83.3</v>
      </c>
      <c r="BT30" s="46">
        <v>0</v>
      </c>
      <c r="BU30" s="46">
        <v>0.40412500000000001</v>
      </c>
      <c r="BV30" s="46">
        <v>3.6480000000000001</v>
      </c>
      <c r="BW30" s="46">
        <v>15.0627</v>
      </c>
      <c r="BX30" s="46">
        <v>2.68736E-4</v>
      </c>
      <c r="BY30" s="46">
        <v>3</v>
      </c>
      <c r="BZ30" s="46">
        <v>171.87700000000001</v>
      </c>
      <c r="CA30" s="46">
        <v>284.81400000000002</v>
      </c>
      <c r="CB30" s="46">
        <v>78</v>
      </c>
      <c r="CC30" s="46">
        <v>0</v>
      </c>
      <c r="CD30" s="46">
        <v>0.392125</v>
      </c>
      <c r="CE30" s="46">
        <v>2.5629</v>
      </c>
      <c r="CF30" s="46">
        <v>12.7182</v>
      </c>
      <c r="CG30" s="46">
        <v>2.6013700000000002E-4</v>
      </c>
      <c r="CH30" s="46">
        <v>285.99</v>
      </c>
      <c r="CI30" s="46">
        <v>78.400000000000006</v>
      </c>
      <c r="CJ30" s="46">
        <v>0</v>
      </c>
      <c r="CK30" s="46">
        <v>0.25412499999999999</v>
      </c>
      <c r="CL30" s="46">
        <v>1.4022699999999999</v>
      </c>
      <c r="CM30" s="46">
        <v>8.3593700000000002</v>
      </c>
      <c r="CN30" s="46">
        <v>2.4829600000000001E-4</v>
      </c>
      <c r="CO30" s="46">
        <v>-40.3917</v>
      </c>
      <c r="CP30" s="46">
        <v>55.5794</v>
      </c>
      <c r="CQ30" s="46">
        <v>284.20499999999998</v>
      </c>
      <c r="CR30" s="46">
        <v>0</v>
      </c>
      <c r="CS30" s="46">
        <v>64.767300000000006</v>
      </c>
      <c r="CT30" s="46">
        <v>285.185</v>
      </c>
      <c r="CU30" s="46">
        <v>281.846</v>
      </c>
      <c r="CV30" s="46">
        <v>80</v>
      </c>
      <c r="CW30" s="46">
        <v>1.3025</v>
      </c>
      <c r="CX30" s="46">
        <v>8.3573900000000005</v>
      </c>
      <c r="CY30" s="46">
        <v>-50</v>
      </c>
      <c r="CZ30" s="2">
        <v>7.3440000000000002E-5</v>
      </c>
      <c r="DA30" s="2">
        <v>7.36E-5</v>
      </c>
      <c r="DB30" s="46">
        <v>1.1864E-4</v>
      </c>
      <c r="DC30" s="46">
        <v>3.9060000000000001E-4</v>
      </c>
      <c r="DD30" s="46">
        <v>4.25</v>
      </c>
      <c r="DE30" s="46">
        <v>12.0625</v>
      </c>
      <c r="DF30" s="46">
        <v>1.25</v>
      </c>
      <c r="DG30" s="46">
        <v>9.0625</v>
      </c>
      <c r="DH30" s="46">
        <v>0</v>
      </c>
      <c r="DI30" s="46">
        <v>0</v>
      </c>
      <c r="DJ30" s="46">
        <v>0</v>
      </c>
      <c r="DK30" s="46">
        <v>0</v>
      </c>
      <c r="DL30" s="46">
        <v>0</v>
      </c>
      <c r="DM30" s="46">
        <v>0</v>
      </c>
      <c r="DN30" s="46">
        <v>0</v>
      </c>
      <c r="DO30" s="46">
        <v>1</v>
      </c>
      <c r="DP30" s="46">
        <v>0</v>
      </c>
      <c r="DQ30" s="46">
        <v>-7.8562900000000005E-2</v>
      </c>
      <c r="DR30" s="46">
        <v>114</v>
      </c>
      <c r="DS30" s="46">
        <v>-12.6563</v>
      </c>
      <c r="DT30" s="46">
        <v>0.7</v>
      </c>
      <c r="DU30" s="46">
        <v>68.3</v>
      </c>
      <c r="DV30" s="46">
        <v>91.7</v>
      </c>
      <c r="DW30" s="46">
        <v>92.7</v>
      </c>
      <c r="DX30" s="46">
        <v>0</v>
      </c>
      <c r="DY30" s="46">
        <v>71.2</v>
      </c>
      <c r="DZ30" s="46">
        <v>-3.19177</v>
      </c>
      <c r="EA30" s="46">
        <v>1888.96</v>
      </c>
      <c r="EB30" s="46">
        <v>63.1</v>
      </c>
      <c r="EC30" s="46">
        <v>0</v>
      </c>
      <c r="ED30" s="46">
        <v>30</v>
      </c>
    </row>
    <row r="31" spans="1:134" x14ac:dyDescent="0.3">
      <c r="A31" s="10">
        <v>45298</v>
      </c>
      <c r="B31" s="46">
        <v>99420.4</v>
      </c>
      <c r="C31" s="46">
        <v>12490</v>
      </c>
      <c r="D31" s="46">
        <v>8.8025199999999995</v>
      </c>
      <c r="E31" s="46">
        <v>11593.2</v>
      </c>
      <c r="F31" s="46">
        <v>225.68100000000001</v>
      </c>
      <c r="G31" s="46">
        <v>1.9</v>
      </c>
      <c r="H31" s="46">
        <v>0</v>
      </c>
      <c r="I31" s="46">
        <v>0.169042</v>
      </c>
      <c r="J31" s="46">
        <v>14.578099999999999</v>
      </c>
      <c r="K31" s="46">
        <v>9.3622899999999998</v>
      </c>
      <c r="L31" s="46">
        <v>1.3511299999999999E-4</v>
      </c>
      <c r="M31" s="46">
        <v>8896.7000000000007</v>
      </c>
      <c r="N31" s="46">
        <v>229.40100000000001</v>
      </c>
      <c r="O31" s="46">
        <v>3.2</v>
      </c>
      <c r="P31" s="46">
        <v>0</v>
      </c>
      <c r="Q31" s="46">
        <v>-0.16529099999999999</v>
      </c>
      <c r="R31" s="46">
        <v>3.2588200000000001</v>
      </c>
      <c r="S31" s="46">
        <v>7.8356199999999996</v>
      </c>
      <c r="T31" s="46">
        <v>2.41685E-4</v>
      </c>
      <c r="U31" s="46">
        <v>6949.11</v>
      </c>
      <c r="V31" s="46">
        <v>234.69900000000001</v>
      </c>
      <c r="W31" s="46">
        <v>100</v>
      </c>
      <c r="X31" s="46">
        <v>98.1</v>
      </c>
      <c r="Y31" s="46">
        <v>7.6419899999999999E-2</v>
      </c>
      <c r="Z31" s="46">
        <v>-0.55064999999999997</v>
      </c>
      <c r="AA31" s="46">
        <v>13.996499999999999</v>
      </c>
      <c r="AB31" s="2">
        <v>7.6997999999999997E-5</v>
      </c>
      <c r="AC31" s="46">
        <v>5372.12</v>
      </c>
      <c r="AD31" s="46">
        <v>248.04599999999999</v>
      </c>
      <c r="AE31" s="46">
        <v>81.3</v>
      </c>
      <c r="AF31" s="46">
        <v>21.5</v>
      </c>
      <c r="AG31" s="46">
        <v>0.381438</v>
      </c>
      <c r="AH31" s="46">
        <v>1.05854</v>
      </c>
      <c r="AI31" s="46">
        <v>8.0956299999999999</v>
      </c>
      <c r="AJ31" s="46">
        <v>1.10758E-4</v>
      </c>
      <c r="AK31" s="46">
        <v>4018.5</v>
      </c>
      <c r="AL31" s="46">
        <v>258.46499999999997</v>
      </c>
      <c r="AM31" s="46">
        <v>91.5</v>
      </c>
      <c r="AN31" s="46">
        <v>25.1</v>
      </c>
      <c r="AO31" s="46">
        <v>-0.70660400000000001</v>
      </c>
      <c r="AP31" s="46">
        <v>-2.7345600000000001</v>
      </c>
      <c r="AQ31" s="46">
        <v>6.6868499999999997</v>
      </c>
      <c r="AR31" s="46">
        <v>3.2578400000000002E-4</v>
      </c>
      <c r="AS31" s="46">
        <v>2832.29</v>
      </c>
      <c r="AT31" s="46">
        <v>266.56200000000001</v>
      </c>
      <c r="AU31" s="46">
        <v>84.9</v>
      </c>
      <c r="AV31" s="46">
        <v>25.4</v>
      </c>
      <c r="AW31" s="46">
        <v>-1.40266</v>
      </c>
      <c r="AX31" s="46">
        <v>-1.90648</v>
      </c>
      <c r="AY31" s="46">
        <v>6.5674900000000003</v>
      </c>
      <c r="AZ31" s="46">
        <v>5.7415999999999999E-4</v>
      </c>
      <c r="BA31" s="46">
        <v>1287.81</v>
      </c>
      <c r="BB31" s="46">
        <v>275.70999999999998</v>
      </c>
      <c r="BC31" s="46">
        <v>89.2</v>
      </c>
      <c r="BD31" s="46">
        <v>27.5</v>
      </c>
      <c r="BE31" s="46">
        <v>0.18251500000000001</v>
      </c>
      <c r="BF31" s="46">
        <v>-4.3642899999999996</v>
      </c>
      <c r="BG31" s="46">
        <v>8.9667499999999993</v>
      </c>
      <c r="BH31" s="46">
        <v>5.7186499999999996E-4</v>
      </c>
      <c r="BI31" s="46">
        <v>597.33699999999999</v>
      </c>
      <c r="BJ31" s="46">
        <v>279.89299999999997</v>
      </c>
      <c r="BK31" s="46">
        <v>87.3</v>
      </c>
      <c r="BL31" s="46">
        <v>25.9</v>
      </c>
      <c r="BM31" s="46">
        <v>0.69133</v>
      </c>
      <c r="BN31" s="46">
        <v>-5.9565700000000001</v>
      </c>
      <c r="BO31" s="46">
        <v>7.8101399999999996</v>
      </c>
      <c r="BP31" s="46">
        <v>3.7891500000000001E-4</v>
      </c>
      <c r="BQ31" s="46">
        <v>377.49599999999998</v>
      </c>
      <c r="BR31" s="46">
        <v>281.13799999999998</v>
      </c>
      <c r="BS31" s="46">
        <v>90.3</v>
      </c>
      <c r="BT31" s="46">
        <v>25.6</v>
      </c>
      <c r="BU31" s="46">
        <v>0.61066500000000001</v>
      </c>
      <c r="BV31" s="46">
        <v>-6.3619199999999996</v>
      </c>
      <c r="BW31" s="46">
        <v>7.234</v>
      </c>
      <c r="BX31" s="46">
        <v>2.6299400000000001E-4</v>
      </c>
      <c r="BY31" s="46">
        <v>3</v>
      </c>
      <c r="BZ31" s="46">
        <v>162.321</v>
      </c>
      <c r="CA31" s="46">
        <v>282.613</v>
      </c>
      <c r="CB31" s="46">
        <v>88.5</v>
      </c>
      <c r="CC31" s="46">
        <v>25.3</v>
      </c>
      <c r="CD31" s="46">
        <v>0.28903499999999999</v>
      </c>
      <c r="CE31" s="46">
        <v>-5.26797</v>
      </c>
      <c r="CF31" s="46">
        <v>5.3363199999999997</v>
      </c>
      <c r="CG31" s="46">
        <v>2.35336E-4</v>
      </c>
      <c r="CH31" s="46">
        <v>283.97899999999998</v>
      </c>
      <c r="CI31" s="46">
        <v>86.8</v>
      </c>
      <c r="CJ31" s="46">
        <v>0</v>
      </c>
      <c r="CK31" s="46">
        <v>7.1140900000000007E-2</v>
      </c>
      <c r="CL31" s="46">
        <v>-3.4528099999999999</v>
      </c>
      <c r="CM31" s="46">
        <v>3.3113299999999999</v>
      </c>
      <c r="CN31" s="46">
        <v>2.1745E-4</v>
      </c>
      <c r="CO31" s="46">
        <v>-48.3643</v>
      </c>
      <c r="CP31" s="46">
        <v>55.5794</v>
      </c>
      <c r="CQ31" s="46">
        <v>282.41000000000003</v>
      </c>
      <c r="CR31" s="46">
        <v>0</v>
      </c>
      <c r="CS31" s="46">
        <v>26.652699999999999</v>
      </c>
      <c r="CT31" s="46">
        <v>283.2</v>
      </c>
      <c r="CU31" s="46">
        <v>281.23399999999998</v>
      </c>
      <c r="CV31" s="46">
        <v>87.6</v>
      </c>
      <c r="CW31" s="46">
        <v>-3.5286300000000002</v>
      </c>
      <c r="CX31" s="46">
        <v>3.2410299999999999</v>
      </c>
      <c r="CY31" s="46">
        <v>-13.3</v>
      </c>
      <c r="CZ31" s="2">
        <v>6.3199999999999996E-6</v>
      </c>
      <c r="DA31" s="46">
        <v>2.7599999999999999E-4</v>
      </c>
      <c r="DB31" s="2">
        <v>7.5679999999999994E-5</v>
      </c>
      <c r="DC31" s="46">
        <v>2.2928E-4</v>
      </c>
      <c r="DD31" s="46">
        <v>4.9375</v>
      </c>
      <c r="DE31" s="46">
        <v>12.8125</v>
      </c>
      <c r="DF31" s="46">
        <v>1.625</v>
      </c>
      <c r="DG31" s="46">
        <v>9.4375</v>
      </c>
      <c r="DH31" s="46">
        <v>0</v>
      </c>
      <c r="DI31" s="46">
        <v>0</v>
      </c>
      <c r="DJ31" s="46">
        <v>0</v>
      </c>
      <c r="DK31" s="46">
        <v>1</v>
      </c>
      <c r="DL31" s="46">
        <v>0</v>
      </c>
      <c r="DM31" s="46">
        <v>0</v>
      </c>
      <c r="DN31" s="46">
        <v>0</v>
      </c>
      <c r="DO31" s="46">
        <v>1</v>
      </c>
      <c r="DP31" s="46">
        <v>0</v>
      </c>
      <c r="DQ31" s="46">
        <v>1.3</v>
      </c>
      <c r="DR31" s="46">
        <v>6</v>
      </c>
      <c r="DS31" s="46">
        <v>-7.4999500000000001</v>
      </c>
      <c r="DT31" s="46">
        <v>79.900000000000006</v>
      </c>
      <c r="DU31" s="46">
        <v>34.799999999999997</v>
      </c>
      <c r="DV31" s="46">
        <v>99.5</v>
      </c>
      <c r="DW31" s="46">
        <v>92.5</v>
      </c>
      <c r="DX31" s="46">
        <v>0</v>
      </c>
      <c r="DY31" s="46">
        <v>63.9</v>
      </c>
      <c r="DZ31" s="46">
        <v>39.383099999999999</v>
      </c>
      <c r="EA31" s="46">
        <v>1667.04</v>
      </c>
      <c r="EB31" s="46">
        <v>92.4</v>
      </c>
      <c r="EC31" s="46">
        <v>0</v>
      </c>
      <c r="ED31" s="46">
        <v>31</v>
      </c>
    </row>
    <row r="32" spans="1:134" x14ac:dyDescent="0.3">
      <c r="A32" s="10">
        <v>45298.125</v>
      </c>
      <c r="B32" s="46">
        <v>99257.3</v>
      </c>
      <c r="C32" s="46">
        <v>24135.1</v>
      </c>
      <c r="D32" s="46">
        <v>4.6048200000000001</v>
      </c>
      <c r="E32" s="46">
        <v>11586.5</v>
      </c>
      <c r="F32" s="46">
        <v>225.75800000000001</v>
      </c>
      <c r="G32" s="46">
        <v>1.7</v>
      </c>
      <c r="H32" s="46">
        <v>0</v>
      </c>
      <c r="I32" s="46">
        <v>8.5202200000000006E-2</v>
      </c>
      <c r="J32" s="46">
        <v>18.456099999999999</v>
      </c>
      <c r="K32" s="46">
        <v>6.65395</v>
      </c>
      <c r="L32" s="46">
        <v>1.4830099999999999E-4</v>
      </c>
      <c r="M32" s="46">
        <v>8897.7000000000007</v>
      </c>
      <c r="N32" s="46">
        <v>227.76300000000001</v>
      </c>
      <c r="O32" s="46">
        <v>5.8</v>
      </c>
      <c r="P32" s="46">
        <v>0</v>
      </c>
      <c r="Q32" s="46">
        <v>-0.26318000000000003</v>
      </c>
      <c r="R32" s="46">
        <v>12.6708</v>
      </c>
      <c r="S32" s="46">
        <v>1.9492400000000001</v>
      </c>
      <c r="T32" s="46">
        <v>2.5850899999999997E-4</v>
      </c>
      <c r="U32" s="46">
        <v>6959.48</v>
      </c>
      <c r="V32" s="46">
        <v>235.625</v>
      </c>
      <c r="W32" s="46">
        <v>88</v>
      </c>
      <c r="X32" s="46">
        <v>10.6</v>
      </c>
      <c r="Y32" s="46">
        <v>0.27216400000000002</v>
      </c>
      <c r="Z32" s="46">
        <v>19.430599999999998</v>
      </c>
      <c r="AA32" s="46">
        <v>-2.8993500000000001</v>
      </c>
      <c r="AB32" s="46">
        <v>4.3450100000000001E-4</v>
      </c>
      <c r="AC32" s="46">
        <v>5375.34</v>
      </c>
      <c r="AD32" s="46">
        <v>249.64</v>
      </c>
      <c r="AE32" s="46">
        <v>92.4</v>
      </c>
      <c r="AF32" s="46">
        <v>15.9</v>
      </c>
      <c r="AG32" s="46">
        <v>-1.5908200000000001E-2</v>
      </c>
      <c r="AH32" s="46">
        <v>15.222099999999999</v>
      </c>
      <c r="AI32" s="46">
        <v>-1.9812000000000001</v>
      </c>
      <c r="AJ32" s="46">
        <v>1.6093300000000001E-4</v>
      </c>
      <c r="AK32" s="46">
        <v>4013.88</v>
      </c>
      <c r="AL32" s="46">
        <v>260.738</v>
      </c>
      <c r="AM32" s="46">
        <v>23.3</v>
      </c>
      <c r="AN32" s="46">
        <v>0</v>
      </c>
      <c r="AO32" s="46">
        <v>7.8515600000000005E-2</v>
      </c>
      <c r="AP32" s="46">
        <v>7.5722100000000001</v>
      </c>
      <c r="AQ32" s="46">
        <v>3.8342399999999999</v>
      </c>
      <c r="AR32" s="46">
        <v>3.25493E-4</v>
      </c>
      <c r="AS32" s="46">
        <v>2822.58</v>
      </c>
      <c r="AT32" s="46">
        <v>267.19499999999999</v>
      </c>
      <c r="AU32" s="46">
        <v>44.8</v>
      </c>
      <c r="AV32" s="46">
        <v>0</v>
      </c>
      <c r="AW32" s="46">
        <v>0.217082</v>
      </c>
      <c r="AX32" s="46">
        <v>8.7837099999999992</v>
      </c>
      <c r="AY32" s="46">
        <v>3.4934599999999998</v>
      </c>
      <c r="AZ32" s="46">
        <v>1.5775399999999999E-4</v>
      </c>
      <c r="BA32" s="46">
        <v>1275.7</v>
      </c>
      <c r="BB32" s="46">
        <v>275.75599999999997</v>
      </c>
      <c r="BC32" s="46">
        <v>82.5</v>
      </c>
      <c r="BD32" s="46">
        <v>0.1</v>
      </c>
      <c r="BE32" s="46">
        <v>0.68722300000000003</v>
      </c>
      <c r="BF32" s="46">
        <v>4.82803</v>
      </c>
      <c r="BG32" s="46">
        <v>-0.67100599999999999</v>
      </c>
      <c r="BH32" s="46">
        <v>2.6778099999999998E-4</v>
      </c>
      <c r="BI32" s="46">
        <v>584.66300000000001</v>
      </c>
      <c r="BJ32" s="46">
        <v>280.45</v>
      </c>
      <c r="BK32" s="46">
        <v>93</v>
      </c>
      <c r="BL32" s="46">
        <v>2.9</v>
      </c>
      <c r="BM32" s="46">
        <v>0.41334300000000002</v>
      </c>
      <c r="BN32" s="46">
        <v>-1.88687</v>
      </c>
      <c r="BO32" s="46">
        <v>-2.3605200000000002</v>
      </c>
      <c r="BP32" s="46">
        <v>4.2600899999999998E-4</v>
      </c>
      <c r="BQ32" s="46">
        <v>364.41800000000001</v>
      </c>
      <c r="BR32" s="46">
        <v>281.64</v>
      </c>
      <c r="BS32" s="46">
        <v>95.8</v>
      </c>
      <c r="BT32" s="46">
        <v>13</v>
      </c>
      <c r="BU32" s="46">
        <v>0.117062</v>
      </c>
      <c r="BV32" s="46">
        <v>-3.88917</v>
      </c>
      <c r="BW32" s="46">
        <v>-3.09517</v>
      </c>
      <c r="BX32" s="46">
        <v>3.8215299999999998E-4</v>
      </c>
      <c r="BY32" s="46">
        <v>3</v>
      </c>
      <c r="BZ32" s="46">
        <v>148.88399999999999</v>
      </c>
      <c r="CA32" s="46">
        <v>283.00200000000001</v>
      </c>
      <c r="CB32" s="46">
        <v>92.7</v>
      </c>
      <c r="CC32" s="46">
        <v>4.5999999999999996</v>
      </c>
      <c r="CD32" s="46">
        <v>-8.1458500000000003E-2</v>
      </c>
      <c r="CE32" s="46">
        <v>-2.3848699999999998</v>
      </c>
      <c r="CF32" s="46">
        <v>-3.27081</v>
      </c>
      <c r="CG32" s="46">
        <v>3.0815600000000002E-4</v>
      </c>
      <c r="CH32" s="46">
        <v>284.44600000000003</v>
      </c>
      <c r="CI32" s="46">
        <v>90.8</v>
      </c>
      <c r="CJ32" s="46">
        <v>0</v>
      </c>
      <c r="CK32" s="46">
        <v>-5.9144799999999997E-2</v>
      </c>
      <c r="CL32" s="46">
        <v>-0.89568800000000004</v>
      </c>
      <c r="CM32" s="46">
        <v>-2.2337500000000001</v>
      </c>
      <c r="CN32" s="46">
        <v>2.4175299999999999E-4</v>
      </c>
      <c r="CO32" s="46">
        <v>-62.115400000000001</v>
      </c>
      <c r="CP32" s="46">
        <v>55.5794</v>
      </c>
      <c r="CQ32" s="46">
        <v>283.17399999999998</v>
      </c>
      <c r="CR32" s="46">
        <v>0</v>
      </c>
      <c r="CS32" s="46">
        <v>15.9536</v>
      </c>
      <c r="CT32" s="46">
        <v>283.54300000000001</v>
      </c>
      <c r="CU32" s="46">
        <v>282.29000000000002</v>
      </c>
      <c r="CV32" s="46">
        <v>92</v>
      </c>
      <c r="CW32" s="46">
        <v>-0.71331800000000001</v>
      </c>
      <c r="CX32" s="46">
        <v>-2.1635800000000001</v>
      </c>
      <c r="CY32" s="46">
        <v>-16.2</v>
      </c>
      <c r="CZ32" s="2">
        <v>7.0400000000000004E-6</v>
      </c>
      <c r="DA32" s="2">
        <v>7.1999999999999997E-6</v>
      </c>
      <c r="DB32" s="2">
        <v>4.9839999999999997E-5</v>
      </c>
      <c r="DC32" s="46">
        <v>3.3260000000000001E-4</v>
      </c>
      <c r="DD32" s="46">
        <v>3.5625</v>
      </c>
      <c r="DE32" s="46">
        <v>16.375</v>
      </c>
      <c r="DF32" s="46">
        <v>0.5625</v>
      </c>
      <c r="DG32" s="46">
        <v>9.9375</v>
      </c>
      <c r="DH32" s="46">
        <v>0</v>
      </c>
      <c r="DI32" s="46">
        <v>0</v>
      </c>
      <c r="DJ32" s="46">
        <v>0</v>
      </c>
      <c r="DK32" s="46">
        <v>1</v>
      </c>
      <c r="DL32" s="46">
        <v>0</v>
      </c>
      <c r="DM32" s="46">
        <v>0</v>
      </c>
      <c r="DN32" s="46">
        <v>0</v>
      </c>
      <c r="DO32" s="46">
        <v>1</v>
      </c>
      <c r="DP32" s="46">
        <v>0</v>
      </c>
      <c r="DQ32" s="46">
        <v>1.6</v>
      </c>
      <c r="DR32" s="46">
        <v>18</v>
      </c>
      <c r="DS32" s="46">
        <v>-4.8962399999999997</v>
      </c>
      <c r="DT32" s="46">
        <v>15.1</v>
      </c>
      <c r="DU32" s="46">
        <v>52.4</v>
      </c>
      <c r="DV32" s="46">
        <v>20.2</v>
      </c>
      <c r="DW32" s="46">
        <v>44.5</v>
      </c>
      <c r="DX32" s="46">
        <v>0</v>
      </c>
      <c r="DY32" s="46">
        <v>42.7</v>
      </c>
      <c r="DZ32" s="46">
        <v>67.640100000000004</v>
      </c>
      <c r="EA32" s="46">
        <v>1856</v>
      </c>
      <c r="EB32" s="46">
        <v>55.9</v>
      </c>
      <c r="EC32" s="46">
        <v>0</v>
      </c>
      <c r="ED32" s="46">
        <v>32</v>
      </c>
    </row>
    <row r="33" spans="1:134" x14ac:dyDescent="0.3">
      <c r="A33" s="10">
        <v>45298.25</v>
      </c>
      <c r="B33" s="46">
        <v>99418.7</v>
      </c>
      <c r="C33" s="46">
        <v>24134.7</v>
      </c>
      <c r="D33" s="46">
        <v>4.6025900000000002</v>
      </c>
      <c r="E33" s="46">
        <v>11584.3</v>
      </c>
      <c r="F33" s="46">
        <v>224.69800000000001</v>
      </c>
      <c r="G33" s="46">
        <v>2.1</v>
      </c>
      <c r="H33" s="46">
        <v>0</v>
      </c>
      <c r="I33" s="46">
        <v>-0.112141</v>
      </c>
      <c r="J33" s="46">
        <v>18.738099999999999</v>
      </c>
      <c r="K33" s="46">
        <v>5.8972499999999997</v>
      </c>
      <c r="L33" s="46">
        <v>1.6163500000000001E-4</v>
      </c>
      <c r="M33" s="46">
        <v>8905.9</v>
      </c>
      <c r="N33" s="46">
        <v>225.54300000000001</v>
      </c>
      <c r="O33" s="46">
        <v>24.5</v>
      </c>
      <c r="P33" s="46">
        <v>0</v>
      </c>
      <c r="Q33" s="46">
        <v>0.13935500000000001</v>
      </c>
      <c r="R33" s="46">
        <v>18.538900000000002</v>
      </c>
      <c r="S33" s="46">
        <v>1.22705</v>
      </c>
      <c r="T33" s="46">
        <v>2.38538E-4</v>
      </c>
      <c r="U33" s="46">
        <v>6976.41</v>
      </c>
      <c r="V33" s="46">
        <v>236.81399999999999</v>
      </c>
      <c r="W33" s="46">
        <v>68.900000000000006</v>
      </c>
      <c r="X33" s="46">
        <v>2.2000000000000002</v>
      </c>
      <c r="Y33" s="46">
        <v>-0.95567999999999997</v>
      </c>
      <c r="Z33" s="46">
        <v>19.546600000000002</v>
      </c>
      <c r="AA33" s="46">
        <v>8.2620799999999992</v>
      </c>
      <c r="AB33" s="46">
        <v>2.4645E-4</v>
      </c>
      <c r="AC33" s="46">
        <v>5387.12</v>
      </c>
      <c r="AD33" s="46">
        <v>249.304</v>
      </c>
      <c r="AE33" s="46">
        <v>100</v>
      </c>
      <c r="AF33" s="46">
        <v>100</v>
      </c>
      <c r="AG33" s="46">
        <v>-0.79059599999999997</v>
      </c>
      <c r="AH33" s="46">
        <v>16.045200000000001</v>
      </c>
      <c r="AI33" s="46">
        <v>0.31818200000000002</v>
      </c>
      <c r="AJ33" s="46">
        <v>2.1679499999999999E-4</v>
      </c>
      <c r="AK33" s="46">
        <v>4026.5</v>
      </c>
      <c r="AL33" s="46">
        <v>259.89600000000002</v>
      </c>
      <c r="AM33" s="46">
        <v>89.1</v>
      </c>
      <c r="AN33" s="46">
        <v>6.5</v>
      </c>
      <c r="AO33" s="46">
        <v>-0.33671299999999998</v>
      </c>
      <c r="AP33" s="46">
        <v>11.877800000000001</v>
      </c>
      <c r="AQ33" s="46">
        <v>0.64794399999999996</v>
      </c>
      <c r="AR33" s="46">
        <v>3.6769199999999998E-4</v>
      </c>
      <c r="AS33" s="46">
        <v>2836.37</v>
      </c>
      <c r="AT33" s="46">
        <v>267.13799999999998</v>
      </c>
      <c r="AU33" s="46">
        <v>99.6</v>
      </c>
      <c r="AV33" s="46">
        <v>92.7</v>
      </c>
      <c r="AW33" s="46">
        <v>-0.59515799999999996</v>
      </c>
      <c r="AX33" s="46">
        <v>7.7175099999999999</v>
      </c>
      <c r="AY33" s="46">
        <v>3.68926</v>
      </c>
      <c r="AZ33" s="46">
        <v>2.9180800000000001E-4</v>
      </c>
      <c r="BA33" s="46">
        <v>1289.27</v>
      </c>
      <c r="BB33" s="46">
        <v>275.75099999999998</v>
      </c>
      <c r="BC33" s="46">
        <v>96.9</v>
      </c>
      <c r="BD33" s="46">
        <v>75.099999999999994</v>
      </c>
      <c r="BE33" s="46">
        <v>0.61843099999999995</v>
      </c>
      <c r="BF33" s="46">
        <v>4.6500399999999997</v>
      </c>
      <c r="BG33" s="46">
        <v>3.6425800000000002</v>
      </c>
      <c r="BH33" s="46">
        <v>2.6315099999999999E-4</v>
      </c>
      <c r="BI33" s="46">
        <v>598.327</v>
      </c>
      <c r="BJ33" s="46">
        <v>280.51499999999999</v>
      </c>
      <c r="BK33" s="46">
        <v>89.4</v>
      </c>
      <c r="BL33" s="46">
        <v>5</v>
      </c>
      <c r="BM33" s="46">
        <v>0.44336199999999998</v>
      </c>
      <c r="BN33" s="46">
        <v>5.0019400000000003</v>
      </c>
      <c r="BO33" s="46">
        <v>3.62703</v>
      </c>
      <c r="BP33" s="46">
        <v>2.44078E-4</v>
      </c>
      <c r="BQ33" s="46">
        <v>377.99799999999999</v>
      </c>
      <c r="BR33" s="46">
        <v>281.87200000000001</v>
      </c>
      <c r="BS33" s="46">
        <v>87.9</v>
      </c>
      <c r="BT33" s="46">
        <v>5</v>
      </c>
      <c r="BU33" s="46">
        <v>0.308504</v>
      </c>
      <c r="BV33" s="46">
        <v>4.4324199999999996</v>
      </c>
      <c r="BW33" s="46">
        <v>3.5414300000000001</v>
      </c>
      <c r="BX33" s="46">
        <v>2.7058399999999998E-4</v>
      </c>
      <c r="BY33" s="46">
        <v>3</v>
      </c>
      <c r="BZ33" s="46">
        <v>162.303</v>
      </c>
      <c r="CA33" s="46">
        <v>283.07900000000001</v>
      </c>
      <c r="CB33" s="46">
        <v>87.6</v>
      </c>
      <c r="CC33" s="46">
        <v>5</v>
      </c>
      <c r="CD33" s="46">
        <v>0.19075600000000001</v>
      </c>
      <c r="CE33" s="46">
        <v>3.2557800000000001</v>
      </c>
      <c r="CF33" s="46">
        <v>3.1979799999999998</v>
      </c>
      <c r="CG33" s="46">
        <v>2.20776E-4</v>
      </c>
      <c r="CH33" s="46">
        <v>284.09500000000003</v>
      </c>
      <c r="CI33" s="46">
        <v>89.1</v>
      </c>
      <c r="CJ33" s="46">
        <v>0</v>
      </c>
      <c r="CK33" s="46">
        <v>0.10725700000000001</v>
      </c>
      <c r="CL33" s="46">
        <v>1.8005100000000001</v>
      </c>
      <c r="CM33" s="46">
        <v>2.0892599999999999</v>
      </c>
      <c r="CN33" s="46">
        <v>1.7448600000000001E-4</v>
      </c>
      <c r="CO33" s="46">
        <v>-48.528199999999998</v>
      </c>
      <c r="CP33" s="46">
        <v>55.5794</v>
      </c>
      <c r="CQ33" s="46">
        <v>282.637</v>
      </c>
      <c r="CR33" s="46">
        <v>0</v>
      </c>
      <c r="CS33" s="46">
        <v>9.7009899999999991</v>
      </c>
      <c r="CT33" s="46">
        <v>283.22500000000002</v>
      </c>
      <c r="CU33" s="46">
        <v>281.76499999999999</v>
      </c>
      <c r="CV33" s="46">
        <v>90.6</v>
      </c>
      <c r="CW33" s="46">
        <v>1.77918</v>
      </c>
      <c r="CX33" s="46">
        <v>2.10006</v>
      </c>
      <c r="CY33" s="46">
        <v>-50</v>
      </c>
      <c r="CZ33" s="2">
        <v>3.76E-6</v>
      </c>
      <c r="DA33" s="2">
        <v>3.9999999999999998E-6</v>
      </c>
      <c r="DB33" s="2">
        <v>2.7480000000000001E-5</v>
      </c>
      <c r="DC33" s="46">
        <v>1.6944E-4</v>
      </c>
      <c r="DD33" s="46">
        <v>3.6875</v>
      </c>
      <c r="DE33" s="46">
        <v>16.4375</v>
      </c>
      <c r="DF33" s="46">
        <v>0.625</v>
      </c>
      <c r="DG33" s="46">
        <v>10</v>
      </c>
      <c r="DH33" s="46">
        <v>0</v>
      </c>
      <c r="DI33" s="46">
        <v>0</v>
      </c>
      <c r="DJ33" s="46">
        <v>0</v>
      </c>
      <c r="DK33" s="46">
        <v>0</v>
      </c>
      <c r="DL33" s="46">
        <v>0</v>
      </c>
      <c r="DM33" s="46">
        <v>0</v>
      </c>
      <c r="DN33" s="46">
        <v>0</v>
      </c>
      <c r="DO33" s="46">
        <v>1</v>
      </c>
      <c r="DP33" s="46">
        <v>0</v>
      </c>
      <c r="DQ33" s="46">
        <v>1.9755400000000001</v>
      </c>
      <c r="DR33" s="46">
        <v>3</v>
      </c>
      <c r="DS33" s="46">
        <v>-15.3453</v>
      </c>
      <c r="DT33" s="46">
        <v>100</v>
      </c>
      <c r="DU33" s="46">
        <v>47.2</v>
      </c>
      <c r="DV33" s="46">
        <v>100</v>
      </c>
      <c r="DW33" s="46">
        <v>58.6</v>
      </c>
      <c r="DX33" s="46">
        <v>4.7</v>
      </c>
      <c r="DY33" s="46">
        <v>43</v>
      </c>
      <c r="DZ33" s="46">
        <v>58.351399999999998</v>
      </c>
      <c r="EA33" s="46">
        <v>1732.16</v>
      </c>
      <c r="EB33" s="46">
        <v>98</v>
      </c>
      <c r="EC33" s="46">
        <v>0</v>
      </c>
      <c r="ED33" s="46">
        <v>33</v>
      </c>
    </row>
    <row r="34" spans="1:134" x14ac:dyDescent="0.3">
      <c r="A34" s="10">
        <v>45298.375</v>
      </c>
      <c r="B34" s="46">
        <v>99598.2</v>
      </c>
      <c r="C34" s="46">
        <v>16489.8</v>
      </c>
      <c r="D34" s="46">
        <v>5.0035800000000004</v>
      </c>
      <c r="E34" s="46">
        <v>11592.9</v>
      </c>
      <c r="F34" s="46">
        <v>224.62</v>
      </c>
      <c r="G34" s="46">
        <v>2.2000000000000002</v>
      </c>
      <c r="H34" s="46">
        <v>0</v>
      </c>
      <c r="I34" s="46">
        <v>7.0490200000000003E-2</v>
      </c>
      <c r="J34" s="46">
        <v>17.068000000000001</v>
      </c>
      <c r="K34" s="46">
        <v>3.7082999999999999</v>
      </c>
      <c r="L34" s="46">
        <v>1.3820999999999999E-4</v>
      </c>
      <c r="M34" s="46">
        <v>8923.17</v>
      </c>
      <c r="N34" s="46">
        <v>223.953</v>
      </c>
      <c r="O34" s="46">
        <v>34.9</v>
      </c>
      <c r="P34" s="46">
        <v>0</v>
      </c>
      <c r="Q34" s="46">
        <v>6.3677700000000004E-2</v>
      </c>
      <c r="R34" s="46">
        <v>17.6448</v>
      </c>
      <c r="S34" s="46">
        <v>5.1846199999999998</v>
      </c>
      <c r="T34" s="46">
        <v>1.78414E-4</v>
      </c>
      <c r="U34" s="46">
        <v>6993.76</v>
      </c>
      <c r="V34" s="46">
        <v>236.84100000000001</v>
      </c>
      <c r="W34" s="46">
        <v>80.099999999999994</v>
      </c>
      <c r="X34" s="46">
        <v>7.1</v>
      </c>
      <c r="Y34" s="46">
        <v>0.41092200000000001</v>
      </c>
      <c r="Z34" s="46">
        <v>18.400400000000001</v>
      </c>
      <c r="AA34" s="46">
        <v>4.0423799999999996</v>
      </c>
      <c r="AB34" s="2">
        <v>4.2308300000000003E-5</v>
      </c>
      <c r="AC34" s="46">
        <v>5404.73</v>
      </c>
      <c r="AD34" s="46">
        <v>249.566</v>
      </c>
      <c r="AE34" s="46">
        <v>86.6</v>
      </c>
      <c r="AF34" s="46">
        <v>4.5</v>
      </c>
      <c r="AG34" s="46">
        <v>0.22736899999999999</v>
      </c>
      <c r="AH34" s="46">
        <v>12.7811</v>
      </c>
      <c r="AI34" s="46">
        <v>1.34413</v>
      </c>
      <c r="AJ34" s="46">
        <v>1.9136500000000001E-4</v>
      </c>
      <c r="AK34" s="46">
        <v>4043.98</v>
      </c>
      <c r="AL34" s="46">
        <v>260.08499999999998</v>
      </c>
      <c r="AM34" s="46">
        <v>83.9</v>
      </c>
      <c r="AN34" s="46">
        <v>13.2</v>
      </c>
      <c r="AO34" s="46">
        <v>5.44199E-2</v>
      </c>
      <c r="AP34" s="46">
        <v>10.9321</v>
      </c>
      <c r="AQ34" s="46">
        <v>1.3717699999999999</v>
      </c>
      <c r="AR34" s="46">
        <v>1.22583E-4</v>
      </c>
      <c r="AS34" s="46">
        <v>2851.03</v>
      </c>
      <c r="AT34" s="46">
        <v>267.512</v>
      </c>
      <c r="AU34" s="46">
        <v>84.9</v>
      </c>
      <c r="AV34" s="46">
        <v>5</v>
      </c>
      <c r="AW34" s="46">
        <v>-9.4355499999999991E-3</v>
      </c>
      <c r="AX34" s="46">
        <v>7.7422300000000002</v>
      </c>
      <c r="AY34" s="46">
        <v>0.74758500000000006</v>
      </c>
      <c r="AZ34" s="46">
        <v>3.8765799999999998E-4</v>
      </c>
      <c r="BA34" s="46">
        <v>1305.5</v>
      </c>
      <c r="BB34" s="46">
        <v>275.83999999999997</v>
      </c>
      <c r="BC34" s="46">
        <v>96</v>
      </c>
      <c r="BD34" s="46">
        <v>15.8</v>
      </c>
      <c r="BE34" s="46">
        <v>-0.232294</v>
      </c>
      <c r="BF34" s="46">
        <v>5.2765599999999999</v>
      </c>
      <c r="BG34" s="46">
        <v>-7.5839799999999999E-2</v>
      </c>
      <c r="BH34" s="46">
        <v>2.4724399999999998E-4</v>
      </c>
      <c r="BI34" s="46">
        <v>614.71100000000001</v>
      </c>
      <c r="BJ34" s="46">
        <v>280.56299999999999</v>
      </c>
      <c r="BK34" s="46">
        <v>91.2</v>
      </c>
      <c r="BL34" s="46">
        <v>0.4</v>
      </c>
      <c r="BM34" s="46">
        <v>0.161965</v>
      </c>
      <c r="BN34" s="46">
        <v>5.2674399999999997</v>
      </c>
      <c r="BO34" s="46">
        <v>1.6574</v>
      </c>
      <c r="BP34" s="46">
        <v>2.6675599999999999E-4</v>
      </c>
      <c r="BQ34" s="46">
        <v>394.26100000000002</v>
      </c>
      <c r="BR34" s="46">
        <v>282.08</v>
      </c>
      <c r="BS34" s="46">
        <v>89.1</v>
      </c>
      <c r="BT34" s="46">
        <v>0</v>
      </c>
      <c r="BU34" s="46">
        <v>0.20751900000000001</v>
      </c>
      <c r="BV34" s="46">
        <v>4.8853200000000001</v>
      </c>
      <c r="BW34" s="46">
        <v>2.0184700000000002</v>
      </c>
      <c r="BX34" s="46">
        <v>2.6979199999999998E-4</v>
      </c>
      <c r="BY34" s="46">
        <v>3</v>
      </c>
      <c r="BZ34" s="46">
        <v>178.215</v>
      </c>
      <c r="CA34" s="46">
        <v>283.98700000000002</v>
      </c>
      <c r="CB34" s="46">
        <v>81.7</v>
      </c>
      <c r="CC34" s="46">
        <v>0</v>
      </c>
      <c r="CD34" s="46">
        <v>0.150809</v>
      </c>
      <c r="CE34" s="46">
        <v>4.3605600000000004</v>
      </c>
      <c r="CF34" s="46">
        <v>1.8468500000000001</v>
      </c>
      <c r="CG34" s="46">
        <v>2.77791E-4</v>
      </c>
      <c r="CH34" s="46">
        <v>285.74599999999998</v>
      </c>
      <c r="CI34" s="46">
        <v>78.2</v>
      </c>
      <c r="CJ34" s="46">
        <v>0</v>
      </c>
      <c r="CK34" s="46">
        <v>9.3118199999999998E-2</v>
      </c>
      <c r="CL34" s="46">
        <v>3.3668499999999999</v>
      </c>
      <c r="CM34" s="46">
        <v>1.39161</v>
      </c>
      <c r="CN34" s="46">
        <v>2.3712399999999999E-4</v>
      </c>
      <c r="CO34" s="46">
        <v>-33.695300000000003</v>
      </c>
      <c r="CP34" s="46">
        <v>55.5794</v>
      </c>
      <c r="CQ34" s="46">
        <v>286.947</v>
      </c>
      <c r="CR34" s="46">
        <v>0</v>
      </c>
      <c r="CS34" s="46">
        <v>94.506299999999996</v>
      </c>
      <c r="CT34" s="46">
        <v>285.46699999999998</v>
      </c>
      <c r="CU34" s="46">
        <v>281.798</v>
      </c>
      <c r="CV34" s="46">
        <v>78.3</v>
      </c>
      <c r="CW34" s="46">
        <v>3.2806000000000002</v>
      </c>
      <c r="CX34" s="46">
        <v>1.3831599999999999</v>
      </c>
      <c r="CY34" s="2">
        <v>-6.1035199999999998E-6</v>
      </c>
      <c r="CZ34" s="2">
        <v>7.4320000000000007E-5</v>
      </c>
      <c r="DA34" s="2">
        <v>7.4400000000000006E-5</v>
      </c>
      <c r="DB34" s="2">
        <v>1.2999999999999999E-5</v>
      </c>
      <c r="DC34" s="2">
        <v>1.36E-5</v>
      </c>
      <c r="DD34" s="46">
        <v>0.125</v>
      </c>
      <c r="DE34" s="46">
        <v>16.5625</v>
      </c>
      <c r="DF34" s="46">
        <v>0.125</v>
      </c>
      <c r="DG34" s="46">
        <v>10.1875</v>
      </c>
      <c r="DH34" s="46">
        <v>0</v>
      </c>
      <c r="DI34" s="46">
        <v>0</v>
      </c>
      <c r="DJ34" s="46">
        <v>0</v>
      </c>
      <c r="DK34" s="46">
        <v>1</v>
      </c>
      <c r="DL34" s="46">
        <v>0</v>
      </c>
      <c r="DM34" s="46">
        <v>0</v>
      </c>
      <c r="DN34" s="46">
        <v>0</v>
      </c>
      <c r="DO34" s="46">
        <v>1</v>
      </c>
      <c r="DP34" s="46">
        <v>4532</v>
      </c>
      <c r="DQ34" s="46">
        <v>1.29314</v>
      </c>
      <c r="DR34" s="46">
        <v>37</v>
      </c>
      <c r="DS34" s="46">
        <v>-1.33887</v>
      </c>
      <c r="DT34" s="46">
        <v>73.3</v>
      </c>
      <c r="DU34" s="46">
        <v>82.3</v>
      </c>
      <c r="DV34" s="46">
        <v>90.5</v>
      </c>
      <c r="DW34" s="46">
        <v>99.5</v>
      </c>
      <c r="DX34" s="46">
        <v>0.1</v>
      </c>
      <c r="DY34" s="46">
        <v>68.900000000000006</v>
      </c>
      <c r="DZ34" s="46">
        <v>29.338699999999999</v>
      </c>
      <c r="EA34" s="46">
        <v>1754.24</v>
      </c>
      <c r="EB34" s="46">
        <v>97.1</v>
      </c>
      <c r="EC34" s="46">
        <v>0</v>
      </c>
      <c r="ED34" s="46">
        <v>34</v>
      </c>
    </row>
    <row r="35" spans="1:134" x14ac:dyDescent="0.3">
      <c r="A35" s="10">
        <v>45298.5</v>
      </c>
      <c r="B35" s="46">
        <v>99574.6</v>
      </c>
      <c r="C35" s="46">
        <v>24135.1</v>
      </c>
      <c r="D35" s="46">
        <v>4.8067500000000001</v>
      </c>
      <c r="E35" s="46">
        <v>11583.9</v>
      </c>
      <c r="F35" s="46">
        <v>225.36799999999999</v>
      </c>
      <c r="G35" s="46">
        <v>1.6</v>
      </c>
      <c r="H35" s="46">
        <v>0</v>
      </c>
      <c r="I35" s="46">
        <v>-9.0304700000000002E-2</v>
      </c>
      <c r="J35" s="46">
        <v>16.868500000000001</v>
      </c>
      <c r="K35" s="46">
        <v>6.3598100000000004</v>
      </c>
      <c r="L35" s="46">
        <v>1.4062300000000001E-4</v>
      </c>
      <c r="M35" s="46">
        <v>8920.6</v>
      </c>
      <c r="N35" s="46">
        <v>223.16300000000001</v>
      </c>
      <c r="O35" s="46">
        <v>40</v>
      </c>
      <c r="P35" s="46">
        <v>0</v>
      </c>
      <c r="Q35" s="46">
        <v>9.6209000000000003E-2</v>
      </c>
      <c r="R35" s="46">
        <v>14.785299999999999</v>
      </c>
      <c r="S35" s="46">
        <v>5.8996700000000004</v>
      </c>
      <c r="T35" s="46">
        <v>1.9616600000000001E-4</v>
      </c>
      <c r="U35" s="46">
        <v>6994.95</v>
      </c>
      <c r="V35" s="46">
        <v>236.62799999999999</v>
      </c>
      <c r="W35" s="46">
        <v>78.5</v>
      </c>
      <c r="X35" s="46">
        <v>3</v>
      </c>
      <c r="Y35" s="46">
        <v>0.39550800000000003</v>
      </c>
      <c r="Z35" s="46">
        <v>14.3421</v>
      </c>
      <c r="AA35" s="46">
        <v>4.7222</v>
      </c>
      <c r="AB35" s="2">
        <v>9.54426E-5</v>
      </c>
      <c r="AC35" s="46">
        <v>5405.77</v>
      </c>
      <c r="AD35" s="46">
        <v>249.61799999999999</v>
      </c>
      <c r="AE35" s="46">
        <v>96.9</v>
      </c>
      <c r="AF35" s="46">
        <v>17.2</v>
      </c>
      <c r="AG35" s="46">
        <v>-0.19739300000000001</v>
      </c>
      <c r="AH35" s="46">
        <v>9.9694800000000008</v>
      </c>
      <c r="AI35" s="46">
        <v>1.3522099999999999</v>
      </c>
      <c r="AJ35" s="46">
        <v>1.03372E-4</v>
      </c>
      <c r="AK35" s="46">
        <v>4043.8</v>
      </c>
      <c r="AL35" s="46">
        <v>260.017</v>
      </c>
      <c r="AM35" s="46">
        <v>77</v>
      </c>
      <c r="AN35" s="46">
        <v>1.4</v>
      </c>
      <c r="AO35" s="46">
        <v>-0.12106600000000001</v>
      </c>
      <c r="AP35" s="46">
        <v>8.6082800000000006</v>
      </c>
      <c r="AQ35" s="46">
        <v>0.30939899999999998</v>
      </c>
      <c r="AR35" s="46">
        <v>1.7690699999999999E-4</v>
      </c>
      <c r="AS35" s="46">
        <v>2851.47</v>
      </c>
      <c r="AT35" s="46">
        <v>267.30399999999997</v>
      </c>
      <c r="AU35" s="46">
        <v>84.8</v>
      </c>
      <c r="AV35" s="46">
        <v>4.7</v>
      </c>
      <c r="AW35" s="46">
        <v>-0.459623</v>
      </c>
      <c r="AX35" s="46">
        <v>10.8751</v>
      </c>
      <c r="AY35" s="46">
        <v>1.24143</v>
      </c>
      <c r="AZ35" s="46">
        <v>3.17013E-4</v>
      </c>
      <c r="BA35" s="46">
        <v>1304.7</v>
      </c>
      <c r="BB35" s="46">
        <v>276.678</v>
      </c>
      <c r="BC35" s="46">
        <v>90.9</v>
      </c>
      <c r="BD35" s="46">
        <v>3.1</v>
      </c>
      <c r="BE35" s="46">
        <v>0.47344700000000001</v>
      </c>
      <c r="BF35" s="46">
        <v>6.8601200000000002</v>
      </c>
      <c r="BG35" s="46">
        <v>0.31449700000000003</v>
      </c>
      <c r="BH35" s="46">
        <v>3.3038400000000003E-4</v>
      </c>
      <c r="BI35" s="46">
        <v>612.79899999999998</v>
      </c>
      <c r="BJ35" s="46">
        <v>280.62</v>
      </c>
      <c r="BK35" s="46">
        <v>90.5</v>
      </c>
      <c r="BL35" s="46">
        <v>3</v>
      </c>
      <c r="BM35" s="46">
        <v>0.362566</v>
      </c>
      <c r="BN35" s="46">
        <v>4.9525499999999996</v>
      </c>
      <c r="BO35" s="46">
        <v>1.26267</v>
      </c>
      <c r="BP35" s="46">
        <v>1.7700100000000001E-4</v>
      </c>
      <c r="BQ35" s="46">
        <v>392.36399999999998</v>
      </c>
      <c r="BR35" s="46">
        <v>282.02</v>
      </c>
      <c r="BS35" s="46">
        <v>90.9</v>
      </c>
      <c r="BT35" s="46">
        <v>0</v>
      </c>
      <c r="BU35" s="46">
        <v>0.35414600000000002</v>
      </c>
      <c r="BV35" s="46">
        <v>4.8453099999999996</v>
      </c>
      <c r="BW35" s="46">
        <v>1.5965800000000001</v>
      </c>
      <c r="BX35" s="46">
        <v>1.3409500000000001E-4</v>
      </c>
      <c r="BY35" s="46">
        <v>3</v>
      </c>
      <c r="BZ35" s="46">
        <v>176.28200000000001</v>
      </c>
      <c r="CA35" s="46">
        <v>284.03699999999998</v>
      </c>
      <c r="CB35" s="46">
        <v>82.3</v>
      </c>
      <c r="CC35" s="46">
        <v>0</v>
      </c>
      <c r="CD35" s="46">
        <v>0.225382</v>
      </c>
      <c r="CE35" s="46">
        <v>4.8007600000000004</v>
      </c>
      <c r="CF35" s="46">
        <v>1.6150100000000001</v>
      </c>
      <c r="CG35" s="46">
        <v>1.10192E-4</v>
      </c>
      <c r="CH35" s="46">
        <v>285.87599999999998</v>
      </c>
      <c r="CI35" s="46">
        <v>78.400000000000006</v>
      </c>
      <c r="CJ35" s="46">
        <v>0</v>
      </c>
      <c r="CK35" s="46">
        <v>9.6381800000000004E-2</v>
      </c>
      <c r="CL35" s="46">
        <v>3.7761200000000001</v>
      </c>
      <c r="CM35" s="46">
        <v>1.2438199999999999</v>
      </c>
      <c r="CN35" s="46">
        <v>1.05135E-4</v>
      </c>
      <c r="CO35" s="46">
        <v>-35.702300000000001</v>
      </c>
      <c r="CP35" s="46">
        <v>55.5794</v>
      </c>
      <c r="CQ35" s="46">
        <v>286.49700000000001</v>
      </c>
      <c r="CR35" s="46">
        <v>0</v>
      </c>
      <c r="CS35" s="46">
        <v>85.415000000000006</v>
      </c>
      <c r="CT35" s="46">
        <v>285.447</v>
      </c>
      <c r="CU35" s="46">
        <v>281.90600000000001</v>
      </c>
      <c r="CV35" s="46">
        <v>79</v>
      </c>
      <c r="CW35" s="46">
        <v>3.7827000000000002</v>
      </c>
      <c r="CX35" s="46">
        <v>1.24292</v>
      </c>
      <c r="CY35" s="46">
        <v>-50</v>
      </c>
      <c r="CZ35" s="2">
        <v>7.1999999999999999E-7</v>
      </c>
      <c r="DA35" s="2">
        <v>7.9999999999999996E-7</v>
      </c>
      <c r="DB35" s="2">
        <v>1.7119999999999999E-5</v>
      </c>
      <c r="DC35" s="2">
        <v>1.7439999999999999E-5</v>
      </c>
      <c r="DD35" s="46">
        <v>0.375</v>
      </c>
      <c r="DE35" s="46">
        <v>16.8125</v>
      </c>
      <c r="DF35" s="46">
        <v>0.375</v>
      </c>
      <c r="DG35" s="46">
        <v>10.375</v>
      </c>
      <c r="DH35" s="46">
        <v>0</v>
      </c>
      <c r="DI35" s="46">
        <v>0</v>
      </c>
      <c r="DJ35" s="46">
        <v>0</v>
      </c>
      <c r="DK35" s="46">
        <v>0</v>
      </c>
      <c r="DL35" s="46">
        <v>0</v>
      </c>
      <c r="DM35" s="46">
        <v>0</v>
      </c>
      <c r="DN35" s="46">
        <v>0</v>
      </c>
      <c r="DO35" s="46">
        <v>1</v>
      </c>
      <c r="DP35" s="46">
        <v>15332</v>
      </c>
      <c r="DQ35" s="46">
        <v>1.2130700000000001</v>
      </c>
      <c r="DR35" s="46">
        <v>28</v>
      </c>
      <c r="DS35" s="46">
        <v>-1.81158</v>
      </c>
      <c r="DT35" s="46">
        <v>72.8</v>
      </c>
      <c r="DU35" s="46">
        <v>79.400000000000006</v>
      </c>
      <c r="DV35" s="46">
        <v>53.2</v>
      </c>
      <c r="DW35" s="46">
        <v>79.2</v>
      </c>
      <c r="DX35" s="46">
        <v>0.3</v>
      </c>
      <c r="DY35" s="46">
        <v>38</v>
      </c>
      <c r="DZ35" s="46">
        <v>49.930199999999999</v>
      </c>
      <c r="EA35" s="46">
        <v>1746.24</v>
      </c>
      <c r="EB35" s="46">
        <v>97.2</v>
      </c>
      <c r="EC35" s="46">
        <v>0</v>
      </c>
      <c r="ED35" s="46">
        <v>35</v>
      </c>
    </row>
    <row r="36" spans="1:134" x14ac:dyDescent="0.3">
      <c r="A36" s="10">
        <v>45298.625</v>
      </c>
      <c r="B36" s="46">
        <v>99661.8</v>
      </c>
      <c r="C36" s="46">
        <v>21367.200000000001</v>
      </c>
      <c r="D36" s="46">
        <v>7.6149399999999998</v>
      </c>
      <c r="E36" s="46">
        <v>11584.4</v>
      </c>
      <c r="F36" s="46">
        <v>224.44300000000001</v>
      </c>
      <c r="G36" s="46">
        <v>1.9</v>
      </c>
      <c r="H36" s="46">
        <v>0</v>
      </c>
      <c r="I36" s="46">
        <v>-7.6214799999999999E-2</v>
      </c>
      <c r="J36" s="46">
        <v>18.7439</v>
      </c>
      <c r="K36" s="46">
        <v>5.6305100000000001</v>
      </c>
      <c r="L36" s="46">
        <v>1.7209199999999999E-4</v>
      </c>
      <c r="M36" s="46">
        <v>8924.44</v>
      </c>
      <c r="N36" s="46">
        <v>222.18299999999999</v>
      </c>
      <c r="O36" s="46">
        <v>54.9</v>
      </c>
      <c r="P36" s="46">
        <v>1.1000000000000001</v>
      </c>
      <c r="Q36" s="46">
        <v>1.43301E-2</v>
      </c>
      <c r="R36" s="46">
        <v>12.0359</v>
      </c>
      <c r="S36" s="46">
        <v>1.18455</v>
      </c>
      <c r="T36" s="46">
        <v>1.8364299999999999E-4</v>
      </c>
      <c r="U36" s="46">
        <v>7002</v>
      </c>
      <c r="V36" s="46">
        <v>236.76</v>
      </c>
      <c r="W36" s="46">
        <v>60.7</v>
      </c>
      <c r="X36" s="46">
        <v>0.2</v>
      </c>
      <c r="Y36" s="46">
        <v>-3.07598E-2</v>
      </c>
      <c r="Z36" s="46">
        <v>10.361499999999999</v>
      </c>
      <c r="AA36" s="46">
        <v>3.16343</v>
      </c>
      <c r="AB36" s="46">
        <v>1.1909E-4</v>
      </c>
      <c r="AC36" s="46">
        <v>5411.61</v>
      </c>
      <c r="AD36" s="46">
        <v>249.75700000000001</v>
      </c>
      <c r="AE36" s="46">
        <v>90.1</v>
      </c>
      <c r="AF36" s="46">
        <v>4.7</v>
      </c>
      <c r="AG36" s="46">
        <v>-0.17169100000000001</v>
      </c>
      <c r="AH36" s="46">
        <v>6.3694800000000003</v>
      </c>
      <c r="AI36" s="46">
        <v>0.23211699999999999</v>
      </c>
      <c r="AJ36" s="46">
        <v>1.03726E-4</v>
      </c>
      <c r="AK36" s="46">
        <v>4050.96</v>
      </c>
      <c r="AL36" s="46">
        <v>259.90199999999999</v>
      </c>
      <c r="AM36" s="46">
        <v>65.3</v>
      </c>
      <c r="AN36" s="46">
        <v>0.9</v>
      </c>
      <c r="AO36" s="46">
        <v>-2.4732400000000002E-2</v>
      </c>
      <c r="AP36" s="46">
        <v>6.3931800000000001</v>
      </c>
      <c r="AQ36" s="46">
        <v>-1.4565600000000001</v>
      </c>
      <c r="AR36" s="46">
        <v>1.5645500000000001E-4</v>
      </c>
      <c r="AS36" s="46">
        <v>2860.02</v>
      </c>
      <c r="AT36" s="46">
        <v>267.08300000000003</v>
      </c>
      <c r="AU36" s="46">
        <v>77.8</v>
      </c>
      <c r="AV36" s="46">
        <v>8.8000000000000007</v>
      </c>
      <c r="AW36" s="46">
        <v>0.28121099999999999</v>
      </c>
      <c r="AX36" s="46">
        <v>7.1269400000000003</v>
      </c>
      <c r="AY36" s="46">
        <v>-0.41295399999999999</v>
      </c>
      <c r="AZ36" s="46">
        <v>1.5822199999999999E-4</v>
      </c>
      <c r="BA36" s="46">
        <v>1313.18</v>
      </c>
      <c r="BB36" s="46">
        <v>276.214</v>
      </c>
      <c r="BC36" s="46">
        <v>93.8</v>
      </c>
      <c r="BD36" s="46">
        <v>0.6</v>
      </c>
      <c r="BE36" s="46">
        <v>-0.81667199999999995</v>
      </c>
      <c r="BF36" s="46">
        <v>7.5608599999999999</v>
      </c>
      <c r="BG36" s="46">
        <v>-0.68269999999999997</v>
      </c>
      <c r="BH36" s="46">
        <v>2.4610000000000002E-4</v>
      </c>
      <c r="BI36" s="46">
        <v>621.55999999999995</v>
      </c>
      <c r="BJ36" s="46">
        <v>280.94299999999998</v>
      </c>
      <c r="BK36" s="46">
        <v>89.5</v>
      </c>
      <c r="BL36" s="46">
        <v>0</v>
      </c>
      <c r="BM36" s="46">
        <v>-0.65099099999999999</v>
      </c>
      <c r="BN36" s="46">
        <v>7.8310700000000004</v>
      </c>
      <c r="BO36" s="46">
        <v>0.91373300000000002</v>
      </c>
      <c r="BP36" s="46">
        <v>2.8991200000000003E-4</v>
      </c>
      <c r="BQ36" s="46">
        <v>400.65300000000002</v>
      </c>
      <c r="BR36" s="46">
        <v>282.86599999999999</v>
      </c>
      <c r="BS36" s="46">
        <v>83.5</v>
      </c>
      <c r="BT36" s="46">
        <v>0.6</v>
      </c>
      <c r="BU36" s="46">
        <v>-0.44155899999999998</v>
      </c>
      <c r="BV36" s="46">
        <v>8.0660500000000006</v>
      </c>
      <c r="BW36" s="46">
        <v>1.50244</v>
      </c>
      <c r="BX36" s="46">
        <v>3.1225300000000002E-4</v>
      </c>
      <c r="BY36" s="46">
        <v>3</v>
      </c>
      <c r="BZ36" s="46">
        <v>183.958</v>
      </c>
      <c r="CA36" s="46">
        <v>284.79399999999998</v>
      </c>
      <c r="CB36" s="46">
        <v>77.2</v>
      </c>
      <c r="CC36" s="46">
        <v>0</v>
      </c>
      <c r="CD36" s="46">
        <v>-7.6293899999999998E-2</v>
      </c>
      <c r="CE36" s="46">
        <v>7.7169600000000003</v>
      </c>
      <c r="CF36" s="46">
        <v>2.1013199999999999</v>
      </c>
      <c r="CG36" s="46">
        <v>2.78576E-4</v>
      </c>
      <c r="CH36" s="46">
        <v>286.12700000000001</v>
      </c>
      <c r="CI36" s="46">
        <v>77.3</v>
      </c>
      <c r="CJ36" s="46">
        <v>0</v>
      </c>
      <c r="CK36" s="46">
        <v>8.7706099999999995E-2</v>
      </c>
      <c r="CL36" s="46">
        <v>4.9889599999999996</v>
      </c>
      <c r="CM36" s="46">
        <v>1.5733999999999999</v>
      </c>
      <c r="CN36" s="46">
        <v>2.26524E-4</v>
      </c>
      <c r="CO36" s="46">
        <v>-28.401499999999999</v>
      </c>
      <c r="CP36" s="46">
        <v>55.5794</v>
      </c>
      <c r="CQ36" s="46">
        <v>284.608</v>
      </c>
      <c r="CR36" s="46">
        <v>0</v>
      </c>
      <c r="CS36" s="46">
        <v>48.806399999999996</v>
      </c>
      <c r="CT36" s="46">
        <v>285.42200000000003</v>
      </c>
      <c r="CU36" s="46">
        <v>281.892</v>
      </c>
      <c r="CV36" s="46">
        <v>79</v>
      </c>
      <c r="CW36" s="46">
        <v>4.9843799999999998</v>
      </c>
      <c r="CX36" s="46">
        <v>1.6455599999999999</v>
      </c>
      <c r="CY36" s="2">
        <v>-6.1035199999999998E-6</v>
      </c>
      <c r="CZ36" s="2">
        <v>9.5039999999999998E-5</v>
      </c>
      <c r="DA36" s="2">
        <v>9.5199999999999997E-5</v>
      </c>
      <c r="DB36" s="2">
        <v>6.0080000000000001E-5</v>
      </c>
      <c r="DC36" s="2">
        <v>6.0000000000000002E-5</v>
      </c>
      <c r="DD36" s="46">
        <v>0.625</v>
      </c>
      <c r="DE36" s="46">
        <v>17.4375</v>
      </c>
      <c r="DF36" s="46">
        <v>0.625</v>
      </c>
      <c r="DG36" s="46">
        <v>11</v>
      </c>
      <c r="DH36" s="46">
        <v>0</v>
      </c>
      <c r="DI36" s="46">
        <v>0</v>
      </c>
      <c r="DJ36" s="46">
        <v>0</v>
      </c>
      <c r="DK36" s="46">
        <v>1</v>
      </c>
      <c r="DL36" s="46">
        <v>0</v>
      </c>
      <c r="DM36" s="46">
        <v>0</v>
      </c>
      <c r="DN36" s="46">
        <v>0</v>
      </c>
      <c r="DO36" s="46">
        <v>1</v>
      </c>
      <c r="DP36" s="46">
        <v>10800</v>
      </c>
      <c r="DQ36" s="46">
        <v>1.10073</v>
      </c>
      <c r="DR36" s="46">
        <v>42</v>
      </c>
      <c r="DS36" s="46">
        <v>-2.9547699999999999</v>
      </c>
      <c r="DT36" s="46">
        <v>14.9</v>
      </c>
      <c r="DU36" s="46">
        <v>47.5</v>
      </c>
      <c r="DV36" s="46">
        <v>5.4</v>
      </c>
      <c r="DW36" s="46">
        <v>20.9</v>
      </c>
      <c r="DX36" s="46">
        <v>33.5</v>
      </c>
      <c r="DY36" s="46">
        <v>1.9</v>
      </c>
      <c r="DZ36" s="46">
        <v>19.272500000000001</v>
      </c>
      <c r="EA36" s="46">
        <v>1830.4</v>
      </c>
      <c r="EB36" s="46">
        <v>84.9</v>
      </c>
      <c r="EC36" s="46">
        <v>0</v>
      </c>
      <c r="ED36" s="46">
        <v>36</v>
      </c>
    </row>
    <row r="37" spans="1:134" x14ac:dyDescent="0.3">
      <c r="A37" s="10">
        <v>45298.75</v>
      </c>
      <c r="B37" s="46">
        <v>99816</v>
      </c>
      <c r="C37" s="46">
        <v>20309.099999999999</v>
      </c>
      <c r="D37" s="46">
        <v>8.1055899999999994</v>
      </c>
      <c r="E37" s="46">
        <v>11582.8</v>
      </c>
      <c r="F37" s="46">
        <v>224.54900000000001</v>
      </c>
      <c r="G37" s="46">
        <v>1.6</v>
      </c>
      <c r="H37" s="46">
        <v>0</v>
      </c>
      <c r="I37" s="46">
        <v>3.7482399999999999E-2</v>
      </c>
      <c r="J37" s="46">
        <v>19.5305</v>
      </c>
      <c r="K37" s="46">
        <v>3.78681</v>
      </c>
      <c r="L37" s="46">
        <v>1.51395E-4</v>
      </c>
      <c r="M37" s="46">
        <v>8922.67</v>
      </c>
      <c r="N37" s="46">
        <v>222.107</v>
      </c>
      <c r="O37" s="46">
        <v>54.3</v>
      </c>
      <c r="P37" s="46">
        <v>1</v>
      </c>
      <c r="Q37" s="46">
        <v>8.3834000000000006E-2</v>
      </c>
      <c r="R37" s="46">
        <v>9.1672399999999996</v>
      </c>
      <c r="S37" s="46">
        <v>0.54055799999999998</v>
      </c>
      <c r="T37" s="46">
        <v>1.4236899999999999E-4</v>
      </c>
      <c r="U37" s="46">
        <v>7004.36</v>
      </c>
      <c r="V37" s="46">
        <v>235.99700000000001</v>
      </c>
      <c r="W37" s="46">
        <v>100</v>
      </c>
      <c r="X37" s="46">
        <v>96.7</v>
      </c>
      <c r="Y37" s="46">
        <v>-0.27330700000000002</v>
      </c>
      <c r="Z37" s="46">
        <v>5.5150100000000002</v>
      </c>
      <c r="AA37" s="46">
        <v>-0.27565899999999999</v>
      </c>
      <c r="AB37" s="46">
        <v>1.06111E-4</v>
      </c>
      <c r="AC37" s="46">
        <v>5417.88</v>
      </c>
      <c r="AD37" s="46">
        <v>249.45699999999999</v>
      </c>
      <c r="AE37" s="46">
        <v>89.2</v>
      </c>
      <c r="AF37" s="46">
        <v>11</v>
      </c>
      <c r="AG37" s="46">
        <v>-5.0851599999999997E-2</v>
      </c>
      <c r="AH37" s="46">
        <v>5.4561200000000003</v>
      </c>
      <c r="AI37" s="46">
        <v>-0.51843899999999998</v>
      </c>
      <c r="AJ37" s="46">
        <v>2.0369E-4</v>
      </c>
      <c r="AK37" s="46">
        <v>4059.27</v>
      </c>
      <c r="AL37" s="46">
        <v>259.31099999999998</v>
      </c>
      <c r="AM37" s="46">
        <v>55.9</v>
      </c>
      <c r="AN37" s="46">
        <v>0</v>
      </c>
      <c r="AO37" s="46">
        <v>-2.4212899999999999E-2</v>
      </c>
      <c r="AP37" s="46">
        <v>2.9521999999999999</v>
      </c>
      <c r="AQ37" s="46">
        <v>-0.93265100000000001</v>
      </c>
      <c r="AR37" s="46">
        <v>2.0145699999999999E-4</v>
      </c>
      <c r="AS37" s="46">
        <v>2870.4</v>
      </c>
      <c r="AT37" s="46">
        <v>266.78199999999998</v>
      </c>
      <c r="AU37" s="46">
        <v>69.599999999999994</v>
      </c>
      <c r="AV37" s="46">
        <v>12.6</v>
      </c>
      <c r="AW37" s="46">
        <v>1.5900399999999999E-2</v>
      </c>
      <c r="AX37" s="46">
        <v>5.8918499999999998</v>
      </c>
      <c r="AY37" s="46">
        <v>-0.68380099999999999</v>
      </c>
      <c r="AZ37" s="46">
        <v>1.4384599999999999E-4</v>
      </c>
      <c r="BA37" s="46">
        <v>1325.27</v>
      </c>
      <c r="BB37" s="46">
        <v>275.97399999999999</v>
      </c>
      <c r="BC37" s="46">
        <v>91.9</v>
      </c>
      <c r="BD37" s="46">
        <v>7.9</v>
      </c>
      <c r="BE37" s="46">
        <v>-0.37856400000000001</v>
      </c>
      <c r="BF37" s="46">
        <v>5.5783800000000001</v>
      </c>
      <c r="BG37" s="46">
        <v>-2.2327499999999998</v>
      </c>
      <c r="BH37" s="46">
        <v>1.10072E-4</v>
      </c>
      <c r="BI37" s="46">
        <v>633.83600000000001</v>
      </c>
      <c r="BJ37" s="46">
        <v>281.154</v>
      </c>
      <c r="BK37" s="46">
        <v>84.5</v>
      </c>
      <c r="BL37" s="46">
        <v>0</v>
      </c>
      <c r="BM37" s="46">
        <v>-0.29282900000000001</v>
      </c>
      <c r="BN37" s="46">
        <v>7.2817800000000004</v>
      </c>
      <c r="BO37" s="46">
        <v>-1.5479700000000001</v>
      </c>
      <c r="BP37" s="46">
        <v>2.3886099999999999E-4</v>
      </c>
      <c r="BQ37" s="46">
        <v>412.80500000000001</v>
      </c>
      <c r="BR37" s="46">
        <v>282.98599999999999</v>
      </c>
      <c r="BS37" s="46">
        <v>79.2</v>
      </c>
      <c r="BT37" s="46">
        <v>0</v>
      </c>
      <c r="BU37" s="46">
        <v>-0.229828</v>
      </c>
      <c r="BV37" s="46">
        <v>7.9676999999999998</v>
      </c>
      <c r="BW37" s="46">
        <v>-1.19983</v>
      </c>
      <c r="BX37" s="46">
        <v>3.2997000000000001E-4</v>
      </c>
      <c r="BY37" s="46">
        <v>3</v>
      </c>
      <c r="BZ37" s="46">
        <v>196.18100000000001</v>
      </c>
      <c r="CA37" s="46">
        <v>284.37799999999999</v>
      </c>
      <c r="CB37" s="46">
        <v>77.8</v>
      </c>
      <c r="CC37" s="46">
        <v>0</v>
      </c>
      <c r="CD37" s="46">
        <v>-6.8828100000000003E-2</v>
      </c>
      <c r="CE37" s="46">
        <v>8.3602100000000004</v>
      </c>
      <c r="CF37" s="46">
        <v>-0.68937999999999999</v>
      </c>
      <c r="CG37" s="46">
        <v>3.6710300000000003E-4</v>
      </c>
      <c r="CH37" s="46">
        <v>284.577</v>
      </c>
      <c r="CI37" s="46">
        <v>85.1</v>
      </c>
      <c r="CJ37" s="46">
        <v>0</v>
      </c>
      <c r="CK37" s="46">
        <v>5.0171899999999998E-2</v>
      </c>
      <c r="CL37" s="46">
        <v>4.54291</v>
      </c>
      <c r="CM37" s="46">
        <v>0.21231</v>
      </c>
      <c r="CN37" s="46">
        <v>2.86419E-4</v>
      </c>
      <c r="CO37" s="46">
        <v>-15.342599999999999</v>
      </c>
      <c r="CP37" s="46">
        <v>55.5794</v>
      </c>
      <c r="CQ37" s="46">
        <v>282.76799999999997</v>
      </c>
      <c r="CR37" s="46">
        <v>0</v>
      </c>
      <c r="CS37" s="46">
        <v>19.349799999999998</v>
      </c>
      <c r="CT37" s="46">
        <v>283.87799999999999</v>
      </c>
      <c r="CU37" s="46">
        <v>281.74799999999999</v>
      </c>
      <c r="CV37" s="46">
        <v>87</v>
      </c>
      <c r="CW37" s="46">
        <v>4.6218500000000002</v>
      </c>
      <c r="CX37" s="46">
        <v>0.28645799999999999</v>
      </c>
      <c r="CY37" s="2">
        <v>-6.1035199999999998E-6</v>
      </c>
      <c r="CZ37" s="46">
        <v>1.1992E-4</v>
      </c>
      <c r="DA37" s="46">
        <v>1.2E-4</v>
      </c>
      <c r="DB37" s="2">
        <v>5.5840000000000001E-5</v>
      </c>
      <c r="DC37" s="2">
        <v>5.5840000000000001E-5</v>
      </c>
      <c r="DD37" s="46">
        <v>1.1875</v>
      </c>
      <c r="DE37" s="46">
        <v>18</v>
      </c>
      <c r="DF37" s="46">
        <v>1.1875</v>
      </c>
      <c r="DG37" s="46">
        <v>11.5625</v>
      </c>
      <c r="DH37" s="46">
        <v>0</v>
      </c>
      <c r="DI37" s="46">
        <v>0</v>
      </c>
      <c r="DJ37" s="46">
        <v>0</v>
      </c>
      <c r="DK37" s="46">
        <v>1</v>
      </c>
      <c r="DL37" s="46">
        <v>0</v>
      </c>
      <c r="DM37" s="46">
        <v>0</v>
      </c>
      <c r="DN37" s="46">
        <v>0</v>
      </c>
      <c r="DO37" s="46">
        <v>1</v>
      </c>
      <c r="DP37" s="46">
        <v>12713</v>
      </c>
      <c r="DQ37" s="46">
        <v>1.9853400000000001</v>
      </c>
      <c r="DR37" s="46">
        <v>20</v>
      </c>
      <c r="DS37" s="46">
        <v>-11.7172</v>
      </c>
      <c r="DT37" s="46">
        <v>16.100000000000001</v>
      </c>
      <c r="DU37" s="46">
        <v>34.4</v>
      </c>
      <c r="DV37" s="46">
        <v>100</v>
      </c>
      <c r="DW37" s="46">
        <v>34.6</v>
      </c>
      <c r="DX37" s="46">
        <v>98.3</v>
      </c>
      <c r="DY37" s="46">
        <v>37</v>
      </c>
      <c r="DZ37" s="46">
        <v>11.8779</v>
      </c>
      <c r="EA37" s="46">
        <v>1813.44</v>
      </c>
      <c r="EB37" s="46">
        <v>84.3</v>
      </c>
      <c r="EC37" s="46">
        <v>0</v>
      </c>
      <c r="ED37" s="46">
        <v>37</v>
      </c>
    </row>
    <row r="38" spans="1:134" x14ac:dyDescent="0.3">
      <c r="A38" s="10">
        <v>45298.875</v>
      </c>
      <c r="B38" s="46">
        <v>99936.2</v>
      </c>
      <c r="C38" s="46">
        <v>24135.1</v>
      </c>
      <c r="D38" s="46">
        <v>12.4001</v>
      </c>
      <c r="E38" s="46">
        <v>11580.3</v>
      </c>
      <c r="F38" s="46">
        <v>224.941</v>
      </c>
      <c r="G38" s="46">
        <v>2.1</v>
      </c>
      <c r="H38" s="46">
        <v>0</v>
      </c>
      <c r="I38" s="46">
        <v>0.179344</v>
      </c>
      <c r="J38" s="46">
        <v>17.259699999999999</v>
      </c>
      <c r="K38" s="46">
        <v>7.9905299999999997</v>
      </c>
      <c r="L38" s="46">
        <v>1.60447E-4</v>
      </c>
      <c r="M38" s="46">
        <v>8917.7199999999993</v>
      </c>
      <c r="N38" s="46">
        <v>222.60400000000001</v>
      </c>
      <c r="O38" s="46">
        <v>44.3</v>
      </c>
      <c r="P38" s="46">
        <v>0.9</v>
      </c>
      <c r="Q38" s="46">
        <v>5.4138699999999998E-2</v>
      </c>
      <c r="R38" s="46">
        <v>8.7502700000000004</v>
      </c>
      <c r="S38" s="46">
        <v>-0.11977500000000001</v>
      </c>
      <c r="T38" s="46">
        <v>1.05195E-4</v>
      </c>
      <c r="U38" s="46">
        <v>7001.13</v>
      </c>
      <c r="V38" s="46">
        <v>235.51</v>
      </c>
      <c r="W38" s="46">
        <v>100</v>
      </c>
      <c r="X38" s="46">
        <v>99.4</v>
      </c>
      <c r="Y38" s="46">
        <v>-0.25892199999999999</v>
      </c>
      <c r="Z38" s="46">
        <v>5.0181899999999997</v>
      </c>
      <c r="AA38" s="46">
        <v>1.76417</v>
      </c>
      <c r="AB38" s="2">
        <v>6.1938400000000003E-5</v>
      </c>
      <c r="AC38" s="46">
        <v>5417.28</v>
      </c>
      <c r="AD38" s="46">
        <v>249.285</v>
      </c>
      <c r="AE38" s="46">
        <v>80.7</v>
      </c>
      <c r="AF38" s="46">
        <v>1.5</v>
      </c>
      <c r="AG38" s="46">
        <v>-5.05957E-2</v>
      </c>
      <c r="AH38" s="46">
        <v>6.1252000000000004</v>
      </c>
      <c r="AI38" s="46">
        <v>-0.63653300000000002</v>
      </c>
      <c r="AJ38" s="46">
        <v>1.26298E-4</v>
      </c>
      <c r="AK38" s="46">
        <v>4060.89</v>
      </c>
      <c r="AL38" s="46">
        <v>258.89600000000002</v>
      </c>
      <c r="AM38" s="46">
        <v>63.5</v>
      </c>
      <c r="AN38" s="46">
        <v>0.8</v>
      </c>
      <c r="AO38" s="46">
        <v>-1.8085899999999999E-3</v>
      </c>
      <c r="AP38" s="46">
        <v>3.3750100000000001</v>
      </c>
      <c r="AQ38" s="46">
        <v>-3.69141E-3</v>
      </c>
      <c r="AR38" s="46">
        <v>1.9130699999999999E-4</v>
      </c>
      <c r="AS38" s="46">
        <v>2873.26</v>
      </c>
      <c r="AT38" s="46">
        <v>266.71199999999999</v>
      </c>
      <c r="AU38" s="46">
        <v>69.900000000000006</v>
      </c>
      <c r="AV38" s="46">
        <v>0.9</v>
      </c>
      <c r="AW38" s="46">
        <v>0.30595499999999998</v>
      </c>
      <c r="AX38" s="46">
        <v>3.7956500000000002</v>
      </c>
      <c r="AY38" s="46">
        <v>-1.22393</v>
      </c>
      <c r="AZ38" s="46">
        <v>1.5505900000000001E-4</v>
      </c>
      <c r="BA38" s="46">
        <v>1330.35</v>
      </c>
      <c r="BB38" s="46">
        <v>275.36</v>
      </c>
      <c r="BC38" s="46">
        <v>99.7</v>
      </c>
      <c r="BD38" s="46">
        <v>81.8</v>
      </c>
      <c r="BE38" s="46">
        <v>-0.182842</v>
      </c>
      <c r="BF38" s="46">
        <v>9.7461500000000001</v>
      </c>
      <c r="BG38" s="46">
        <v>-3.1982499999999998</v>
      </c>
      <c r="BH38" s="46">
        <v>2.2691599999999999E-4</v>
      </c>
      <c r="BI38" s="46">
        <v>641.30200000000002</v>
      </c>
      <c r="BJ38" s="46">
        <v>279.71800000000002</v>
      </c>
      <c r="BK38" s="46">
        <v>93</v>
      </c>
      <c r="BL38" s="46">
        <v>4.5</v>
      </c>
      <c r="BM38" s="46">
        <v>0.172456</v>
      </c>
      <c r="BN38" s="46">
        <v>14.4557</v>
      </c>
      <c r="BO38" s="46">
        <v>-1.33514</v>
      </c>
      <c r="BP38" s="46">
        <v>1.2559800000000001E-4</v>
      </c>
      <c r="BQ38" s="46">
        <v>421.50900000000001</v>
      </c>
      <c r="BR38" s="46">
        <v>281.399</v>
      </c>
      <c r="BS38" s="46">
        <v>87.6</v>
      </c>
      <c r="BT38" s="46">
        <v>0.9</v>
      </c>
      <c r="BU38" s="46">
        <v>0.23385500000000001</v>
      </c>
      <c r="BV38" s="46">
        <v>14.624499999999999</v>
      </c>
      <c r="BW38" s="46">
        <v>-2.9907199999999998E-2</v>
      </c>
      <c r="BX38" s="2">
        <v>9.57487E-5</v>
      </c>
      <c r="BY38" s="46">
        <v>3</v>
      </c>
      <c r="BZ38" s="46">
        <v>205.98400000000001</v>
      </c>
      <c r="CA38" s="46">
        <v>283.26499999999999</v>
      </c>
      <c r="CB38" s="46">
        <v>80.7</v>
      </c>
      <c r="CC38" s="46">
        <v>0.1</v>
      </c>
      <c r="CD38" s="46">
        <v>0.18085499999999999</v>
      </c>
      <c r="CE38" s="46">
        <v>12.825699999999999</v>
      </c>
      <c r="CF38" s="46">
        <v>0.34371800000000002</v>
      </c>
      <c r="CG38" s="46">
        <v>1.39963E-4</v>
      </c>
      <c r="CH38" s="46">
        <v>284.67399999999998</v>
      </c>
      <c r="CI38" s="46">
        <v>79.3</v>
      </c>
      <c r="CJ38" s="46">
        <v>0</v>
      </c>
      <c r="CK38" s="46">
        <v>0.111855</v>
      </c>
      <c r="CL38" s="46">
        <v>8.0469000000000008</v>
      </c>
      <c r="CM38" s="46">
        <v>0.41696299999999997</v>
      </c>
      <c r="CN38" s="46">
        <v>1.5357500000000001E-4</v>
      </c>
      <c r="CO38" s="46">
        <v>-5.3022499999999999</v>
      </c>
      <c r="CP38" s="46">
        <v>55.5794</v>
      </c>
      <c r="CQ38" s="46">
        <v>283.04199999999997</v>
      </c>
      <c r="CR38" s="46">
        <v>0</v>
      </c>
      <c r="CS38" s="46">
        <v>55.454900000000002</v>
      </c>
      <c r="CT38" s="46">
        <v>284.08300000000003</v>
      </c>
      <c r="CU38" s="46">
        <v>281.02199999999999</v>
      </c>
      <c r="CV38" s="46">
        <v>81.2</v>
      </c>
      <c r="CW38" s="46">
        <v>8.0835399999999993</v>
      </c>
      <c r="CX38" s="46">
        <v>0.49295899999999998</v>
      </c>
      <c r="CY38" s="46">
        <v>-49</v>
      </c>
      <c r="CZ38" s="2">
        <v>3.6799999999999999E-6</v>
      </c>
      <c r="DA38" s="2">
        <v>3.1999999999999999E-6</v>
      </c>
      <c r="DB38" s="2">
        <v>2.864E-5</v>
      </c>
      <c r="DC38" s="2">
        <v>2.8799999999999999E-5</v>
      </c>
      <c r="DD38" s="46">
        <v>0.3125</v>
      </c>
      <c r="DE38" s="46">
        <v>18.3125</v>
      </c>
      <c r="DF38" s="46">
        <v>0.3125</v>
      </c>
      <c r="DG38" s="46">
        <v>11.875</v>
      </c>
      <c r="DH38" s="46">
        <v>0</v>
      </c>
      <c r="DI38" s="46">
        <v>0</v>
      </c>
      <c r="DJ38" s="46">
        <v>0</v>
      </c>
      <c r="DK38" s="46">
        <v>0</v>
      </c>
      <c r="DL38" s="46">
        <v>0</v>
      </c>
      <c r="DM38" s="46">
        <v>0</v>
      </c>
      <c r="DN38" s="46">
        <v>0</v>
      </c>
      <c r="DO38" s="46">
        <v>1</v>
      </c>
      <c r="DP38" s="46">
        <v>0</v>
      </c>
      <c r="DQ38" s="46">
        <v>2.4784700000000002</v>
      </c>
      <c r="DR38" s="46">
        <v>7</v>
      </c>
      <c r="DS38" s="46">
        <v>-3.3315399999999999</v>
      </c>
      <c r="DT38" s="46">
        <v>83.6</v>
      </c>
      <c r="DU38" s="46">
        <v>66.5</v>
      </c>
      <c r="DV38" s="46">
        <v>100</v>
      </c>
      <c r="DW38" s="46">
        <v>100</v>
      </c>
      <c r="DX38" s="46">
        <v>50.4</v>
      </c>
      <c r="DY38" s="46">
        <v>100</v>
      </c>
      <c r="DZ38" s="46">
        <v>87.476699999999994</v>
      </c>
      <c r="EA38" s="46">
        <v>1689.28</v>
      </c>
      <c r="EB38" s="46">
        <v>99.4</v>
      </c>
      <c r="EC38" s="46">
        <v>0</v>
      </c>
      <c r="ED38" s="46">
        <v>38</v>
      </c>
    </row>
    <row r="39" spans="1:134" x14ac:dyDescent="0.3">
      <c r="A39" s="10">
        <v>45299</v>
      </c>
      <c r="B39" s="46">
        <v>99983.6</v>
      </c>
      <c r="C39" s="46">
        <v>24134.9</v>
      </c>
      <c r="D39" s="46">
        <v>10.904999999999999</v>
      </c>
      <c r="E39" s="46">
        <v>11572.8</v>
      </c>
      <c r="F39" s="46">
        <v>224.75800000000001</v>
      </c>
      <c r="G39" s="46">
        <v>1.7</v>
      </c>
      <c r="H39" s="46">
        <v>0</v>
      </c>
      <c r="I39" s="46">
        <v>0.10796600000000001</v>
      </c>
      <c r="J39" s="46">
        <v>17.341899999999999</v>
      </c>
      <c r="K39" s="46">
        <v>0.95532799999999995</v>
      </c>
      <c r="L39" s="46">
        <v>1.6018200000000001E-4</v>
      </c>
      <c r="M39" s="46">
        <v>8915.11</v>
      </c>
      <c r="N39" s="46">
        <v>223.26</v>
      </c>
      <c r="O39" s="46">
        <v>38</v>
      </c>
      <c r="P39" s="46">
        <v>0</v>
      </c>
      <c r="Q39" s="46">
        <v>6.1443400000000002E-2</v>
      </c>
      <c r="R39" s="46">
        <v>7.6985400000000004</v>
      </c>
      <c r="S39" s="46">
        <v>-2.6055199999999998</v>
      </c>
      <c r="T39" s="46">
        <v>2.2039E-4</v>
      </c>
      <c r="U39" s="46">
        <v>7000.11</v>
      </c>
      <c r="V39" s="46">
        <v>235.005</v>
      </c>
      <c r="W39" s="46">
        <v>99.4</v>
      </c>
      <c r="X39" s="46">
        <v>85.4</v>
      </c>
      <c r="Y39" s="46">
        <v>-0.25196099999999999</v>
      </c>
      <c r="Z39" s="46">
        <v>5.4797700000000003</v>
      </c>
      <c r="AA39" s="46">
        <v>0.76924400000000004</v>
      </c>
      <c r="AB39" s="46">
        <v>3.22842E-4</v>
      </c>
      <c r="AC39" s="46">
        <v>5421.28</v>
      </c>
      <c r="AD39" s="46">
        <v>248.535</v>
      </c>
      <c r="AE39" s="46">
        <v>70.2</v>
      </c>
      <c r="AF39" s="46">
        <v>0.1</v>
      </c>
      <c r="AG39" s="46">
        <v>3.9113299999999997E-2</v>
      </c>
      <c r="AH39" s="46">
        <v>4.2723000000000004</v>
      </c>
      <c r="AI39" s="46">
        <v>-2.5410400000000002</v>
      </c>
      <c r="AJ39" s="46">
        <v>2.3202800000000001E-4</v>
      </c>
      <c r="AK39" s="46">
        <v>4066.83</v>
      </c>
      <c r="AL39" s="46">
        <v>258.62599999999998</v>
      </c>
      <c r="AM39" s="46">
        <v>77.7</v>
      </c>
      <c r="AN39" s="46">
        <v>0.9</v>
      </c>
      <c r="AO39" s="46">
        <v>3.9121099999999999E-2</v>
      </c>
      <c r="AP39" s="46">
        <v>3.3144900000000002</v>
      </c>
      <c r="AQ39" s="46">
        <v>-2.8615900000000001</v>
      </c>
      <c r="AR39" s="46">
        <v>2.6000200000000001E-4</v>
      </c>
      <c r="AS39" s="46">
        <v>2879.87</v>
      </c>
      <c r="AT39" s="46">
        <v>266.71499999999997</v>
      </c>
      <c r="AU39" s="46">
        <v>82.7</v>
      </c>
      <c r="AV39" s="46">
        <v>5</v>
      </c>
      <c r="AW39" s="46">
        <v>-0.10516200000000001</v>
      </c>
      <c r="AX39" s="46">
        <v>3.0590999999999999</v>
      </c>
      <c r="AY39" s="46">
        <v>-2.65639</v>
      </c>
      <c r="AZ39" s="46">
        <v>3.2929500000000001E-4</v>
      </c>
      <c r="BA39" s="46">
        <v>1335.22</v>
      </c>
      <c r="BB39" s="46">
        <v>275.73599999999999</v>
      </c>
      <c r="BC39" s="46">
        <v>97</v>
      </c>
      <c r="BD39" s="46">
        <v>41.9</v>
      </c>
      <c r="BE39" s="46">
        <v>0.18463499999999999</v>
      </c>
      <c r="BF39" s="46">
        <v>5.5190000000000001</v>
      </c>
      <c r="BG39" s="46">
        <v>-2.43737</v>
      </c>
      <c r="BH39" s="46">
        <v>5.2842099999999995E-4</v>
      </c>
      <c r="BI39" s="46">
        <v>644.98</v>
      </c>
      <c r="BJ39" s="46">
        <v>279.72399999999999</v>
      </c>
      <c r="BK39" s="46">
        <v>96.7</v>
      </c>
      <c r="BL39" s="46">
        <v>24.8</v>
      </c>
      <c r="BM39" s="46">
        <v>-0.28242899999999999</v>
      </c>
      <c r="BN39" s="46">
        <v>11.0054</v>
      </c>
      <c r="BO39" s="46">
        <v>-3.44597</v>
      </c>
      <c r="BP39" s="46">
        <v>6.9939600000000002E-4</v>
      </c>
      <c r="BQ39" s="46">
        <v>425.25099999999998</v>
      </c>
      <c r="BR39" s="46">
        <v>281.245</v>
      </c>
      <c r="BS39" s="46">
        <v>88.8</v>
      </c>
      <c r="BT39" s="46">
        <v>4.0999999999999996</v>
      </c>
      <c r="BU39" s="46">
        <v>-0.101827</v>
      </c>
      <c r="BV39" s="46">
        <v>12.9856</v>
      </c>
      <c r="BW39" s="46">
        <v>-1.6274</v>
      </c>
      <c r="BX39" s="46">
        <v>5.3768299999999995E-4</v>
      </c>
      <c r="BY39" s="46">
        <v>3</v>
      </c>
      <c r="BZ39" s="46">
        <v>209.87100000000001</v>
      </c>
      <c r="CA39" s="46">
        <v>283.14499999999998</v>
      </c>
      <c r="CB39" s="46">
        <v>80.099999999999994</v>
      </c>
      <c r="CC39" s="46">
        <v>4.0999999999999996</v>
      </c>
      <c r="CD39" s="46">
        <v>5.5052200000000003E-2</v>
      </c>
      <c r="CE39" s="46">
        <v>11.746499999999999</v>
      </c>
      <c r="CF39" s="46">
        <v>-0.64916300000000005</v>
      </c>
      <c r="CG39" s="46">
        <v>3.8435200000000002E-4</v>
      </c>
      <c r="CH39" s="46">
        <v>284.67500000000001</v>
      </c>
      <c r="CI39" s="46">
        <v>77.2</v>
      </c>
      <c r="CJ39" s="46">
        <v>0</v>
      </c>
      <c r="CK39" s="46">
        <v>9.7361799999999998E-2</v>
      </c>
      <c r="CL39" s="46">
        <v>7.4518700000000004</v>
      </c>
      <c r="CM39" s="46">
        <v>8.8037099999999993E-2</v>
      </c>
      <c r="CN39" s="46">
        <v>2.8314300000000002E-4</v>
      </c>
      <c r="CO39" s="46">
        <v>-1.3371299999999999</v>
      </c>
      <c r="CP39" s="46">
        <v>55.5794</v>
      </c>
      <c r="CQ39" s="46">
        <v>283.34199999999998</v>
      </c>
      <c r="CR39" s="46">
        <v>0</v>
      </c>
      <c r="CS39" s="46">
        <v>70.139700000000005</v>
      </c>
      <c r="CT39" s="46">
        <v>284.16699999999997</v>
      </c>
      <c r="CU39" s="46">
        <v>280.59300000000002</v>
      </c>
      <c r="CV39" s="46">
        <v>78.599999999999994</v>
      </c>
      <c r="CW39" s="46">
        <v>7.4556500000000003</v>
      </c>
      <c r="CX39" s="46">
        <v>0.26108900000000002</v>
      </c>
      <c r="CY39" s="46">
        <v>-34.799999999999997</v>
      </c>
      <c r="CZ39" s="2">
        <v>9.2799999999999992E-6</v>
      </c>
      <c r="DA39" s="2">
        <v>1.1199999999999999E-5</v>
      </c>
      <c r="DB39" s="2">
        <v>1.632E-5</v>
      </c>
      <c r="DC39" s="2">
        <v>1.6799999999999998E-5</v>
      </c>
      <c r="DD39" s="46">
        <v>0.375</v>
      </c>
      <c r="DE39" s="46">
        <v>18.375</v>
      </c>
      <c r="DF39" s="46">
        <v>0.375</v>
      </c>
      <c r="DG39" s="46">
        <v>11.9375</v>
      </c>
      <c r="DH39" s="46">
        <v>0</v>
      </c>
      <c r="DI39" s="46">
        <v>0</v>
      </c>
      <c r="DJ39" s="46">
        <v>0</v>
      </c>
      <c r="DK39" s="46">
        <v>0</v>
      </c>
      <c r="DL39" s="46">
        <v>0</v>
      </c>
      <c r="DM39" s="46">
        <v>0</v>
      </c>
      <c r="DN39" s="46">
        <v>0</v>
      </c>
      <c r="DO39" s="46">
        <v>1</v>
      </c>
      <c r="DP39" s="46">
        <v>0</v>
      </c>
      <c r="DQ39" s="46">
        <v>2.0507599999999999</v>
      </c>
      <c r="DR39" s="46">
        <v>0</v>
      </c>
      <c r="DS39" s="46">
        <v>-2.0411100000000002</v>
      </c>
      <c r="DT39" s="46">
        <v>85.3</v>
      </c>
      <c r="DU39" s="46">
        <v>81.3</v>
      </c>
      <c r="DV39" s="46">
        <v>98.9</v>
      </c>
      <c r="DW39" s="46">
        <v>97.8</v>
      </c>
      <c r="DX39" s="46">
        <v>98.8</v>
      </c>
      <c r="DY39" s="46">
        <v>100</v>
      </c>
      <c r="DZ39" s="46">
        <v>81.078999999999994</v>
      </c>
      <c r="EA39" s="46">
        <v>1756.8</v>
      </c>
      <c r="EB39" s="46">
        <v>94.9</v>
      </c>
      <c r="EC39" s="46">
        <v>0</v>
      </c>
      <c r="ED39" s="46">
        <v>39</v>
      </c>
    </row>
    <row r="40" spans="1:134" x14ac:dyDescent="0.3">
      <c r="A40" s="10">
        <v>45299.125</v>
      </c>
      <c r="B40" s="46">
        <v>100177</v>
      </c>
      <c r="C40" s="46">
        <v>24134.9</v>
      </c>
      <c r="D40" s="46">
        <v>8.1119199999999996</v>
      </c>
      <c r="E40" s="46">
        <v>11573.8</v>
      </c>
      <c r="F40" s="46">
        <v>224.27500000000001</v>
      </c>
      <c r="G40" s="46">
        <v>1.9</v>
      </c>
      <c r="H40" s="46">
        <v>0</v>
      </c>
      <c r="I40" s="46">
        <v>0.10981299999999999</v>
      </c>
      <c r="J40" s="46">
        <v>16.733000000000001</v>
      </c>
      <c r="K40" s="46">
        <v>0.72849699999999995</v>
      </c>
      <c r="L40" s="46">
        <v>1.6964700000000001E-4</v>
      </c>
      <c r="M40" s="46">
        <v>8921.9699999999993</v>
      </c>
      <c r="N40" s="46">
        <v>222.98</v>
      </c>
      <c r="O40" s="46">
        <v>34.6</v>
      </c>
      <c r="P40" s="46">
        <v>0</v>
      </c>
      <c r="Q40" s="46">
        <v>7.0066400000000001E-2</v>
      </c>
      <c r="R40" s="46">
        <v>6.8094900000000003</v>
      </c>
      <c r="S40" s="46">
        <v>-5.9474200000000002</v>
      </c>
      <c r="T40" s="46">
        <v>2.63148E-4</v>
      </c>
      <c r="U40" s="46">
        <v>7010</v>
      </c>
      <c r="V40" s="46">
        <v>234.691</v>
      </c>
      <c r="W40" s="46">
        <v>100</v>
      </c>
      <c r="X40" s="46">
        <v>76.8</v>
      </c>
      <c r="Y40" s="46">
        <v>6.44121E-2</v>
      </c>
      <c r="Z40" s="46">
        <v>3.2871800000000002</v>
      </c>
      <c r="AA40" s="46">
        <v>-6.7950699999999999</v>
      </c>
      <c r="AB40" s="46">
        <v>1.4626400000000001E-4</v>
      </c>
      <c r="AC40" s="46">
        <v>5432.88</v>
      </c>
      <c r="AD40" s="46">
        <v>248.30199999999999</v>
      </c>
      <c r="AE40" s="46">
        <v>73.7</v>
      </c>
      <c r="AF40" s="46">
        <v>0.2</v>
      </c>
      <c r="AG40" s="46">
        <v>5.5382800000000003E-2</v>
      </c>
      <c r="AH40" s="46">
        <v>6.1984300000000001</v>
      </c>
      <c r="AI40" s="46">
        <v>-4.2810600000000001</v>
      </c>
      <c r="AJ40" s="46">
        <v>1.2641200000000001E-4</v>
      </c>
      <c r="AK40" s="46">
        <v>4080.27</v>
      </c>
      <c r="AL40" s="46">
        <v>258.233</v>
      </c>
      <c r="AM40" s="46">
        <v>89</v>
      </c>
      <c r="AN40" s="46">
        <v>5</v>
      </c>
      <c r="AO40" s="46">
        <v>-5.60762E-2</v>
      </c>
      <c r="AP40" s="46">
        <v>2.1460499999999998</v>
      </c>
      <c r="AQ40" s="46">
        <v>-7.8875500000000001</v>
      </c>
      <c r="AR40" s="46">
        <v>1.57839E-4</v>
      </c>
      <c r="AS40" s="46">
        <v>2894.91</v>
      </c>
      <c r="AT40" s="46">
        <v>266.26400000000001</v>
      </c>
      <c r="AU40" s="46">
        <v>83.9</v>
      </c>
      <c r="AV40" s="46">
        <v>5</v>
      </c>
      <c r="AW40" s="46">
        <v>0.31084000000000001</v>
      </c>
      <c r="AX40" s="46">
        <v>0.12107900000000001</v>
      </c>
      <c r="AY40" s="46">
        <v>-7.1892399999999999</v>
      </c>
      <c r="AZ40" s="46">
        <v>1.2218099999999999E-4</v>
      </c>
      <c r="BA40" s="46">
        <v>1352.46</v>
      </c>
      <c r="BB40" s="46">
        <v>275.73099999999999</v>
      </c>
      <c r="BC40" s="46">
        <v>90</v>
      </c>
      <c r="BD40" s="46">
        <v>0</v>
      </c>
      <c r="BE40" s="46">
        <v>-0.158473</v>
      </c>
      <c r="BF40" s="46">
        <v>1.34352</v>
      </c>
      <c r="BG40" s="46">
        <v>-8.4984099999999998</v>
      </c>
      <c r="BH40" s="46">
        <v>1.9806700000000001E-4</v>
      </c>
      <c r="BI40" s="46">
        <v>661.74300000000005</v>
      </c>
      <c r="BJ40" s="46">
        <v>280.74400000000003</v>
      </c>
      <c r="BK40" s="46">
        <v>80.900000000000006</v>
      </c>
      <c r="BL40" s="46">
        <v>0</v>
      </c>
      <c r="BM40" s="46">
        <v>-0.50065899999999997</v>
      </c>
      <c r="BN40" s="46">
        <v>2.5963400000000001</v>
      </c>
      <c r="BO40" s="46">
        <v>-8.5969700000000007</v>
      </c>
      <c r="BP40" s="46">
        <v>2.9141200000000001E-4</v>
      </c>
      <c r="BQ40" s="46">
        <v>441.21699999999998</v>
      </c>
      <c r="BR40" s="46">
        <v>282.24900000000002</v>
      </c>
      <c r="BS40" s="46">
        <v>80.3</v>
      </c>
      <c r="BT40" s="46">
        <v>0</v>
      </c>
      <c r="BU40" s="46">
        <v>-0.49077900000000002</v>
      </c>
      <c r="BV40" s="46">
        <v>3.3437299999999999</v>
      </c>
      <c r="BW40" s="46">
        <v>-8.3836399999999998</v>
      </c>
      <c r="BX40" s="46">
        <v>3.4722000000000003E-4</v>
      </c>
      <c r="BY40" s="46">
        <v>3</v>
      </c>
      <c r="BZ40" s="46">
        <v>225.40199999999999</v>
      </c>
      <c r="CA40" s="46">
        <v>283.08</v>
      </c>
      <c r="CB40" s="46">
        <v>84.6</v>
      </c>
      <c r="CC40" s="46">
        <v>0</v>
      </c>
      <c r="CD40" s="46">
        <v>-0.36060599999999998</v>
      </c>
      <c r="CE40" s="46">
        <v>4.80192</v>
      </c>
      <c r="CF40" s="46">
        <v>-6.9431200000000004</v>
      </c>
      <c r="CG40" s="46">
        <v>3.1482999999999999E-4</v>
      </c>
      <c r="CH40" s="46">
        <v>283.291</v>
      </c>
      <c r="CI40" s="46">
        <v>89.7</v>
      </c>
      <c r="CJ40" s="46">
        <v>0</v>
      </c>
      <c r="CK40" s="46">
        <v>-5.00571E-2</v>
      </c>
      <c r="CL40" s="46">
        <v>3.4069199999999999</v>
      </c>
      <c r="CM40" s="46">
        <v>-2.5339499999999999</v>
      </c>
      <c r="CN40" s="46">
        <v>1.7934299999999999E-4</v>
      </c>
      <c r="CO40" s="46">
        <v>14.733599999999999</v>
      </c>
      <c r="CP40" s="46">
        <v>55.5794</v>
      </c>
      <c r="CQ40" s="46">
        <v>281.51900000000001</v>
      </c>
      <c r="CR40" s="46">
        <v>0</v>
      </c>
      <c r="CS40" s="46">
        <v>3.6717599999999999</v>
      </c>
      <c r="CT40" s="46">
        <v>282.71499999999997</v>
      </c>
      <c r="CU40" s="46">
        <v>281.33699999999999</v>
      </c>
      <c r="CV40" s="46">
        <v>91.3</v>
      </c>
      <c r="CW40" s="46">
        <v>3.56636</v>
      </c>
      <c r="CX40" s="46">
        <v>-2.5161699999999998</v>
      </c>
      <c r="CY40" s="46">
        <v>-47.1</v>
      </c>
      <c r="CZ40" s="2">
        <v>7.8399999999999995E-6</v>
      </c>
      <c r="DA40" s="2">
        <v>7.9999999999999996E-6</v>
      </c>
      <c r="DB40" s="2">
        <v>4.9679999999999999E-5</v>
      </c>
      <c r="DC40" s="2">
        <v>5.0399999999999999E-5</v>
      </c>
      <c r="DD40" s="46">
        <v>0.5625</v>
      </c>
      <c r="DE40" s="46">
        <v>18.9375</v>
      </c>
      <c r="DF40" s="46">
        <v>0.5625</v>
      </c>
      <c r="DG40" s="46">
        <v>12.5</v>
      </c>
      <c r="DH40" s="46">
        <v>0</v>
      </c>
      <c r="DI40" s="46">
        <v>0</v>
      </c>
      <c r="DJ40" s="46">
        <v>0</v>
      </c>
      <c r="DK40" s="46">
        <v>0</v>
      </c>
      <c r="DL40" s="46">
        <v>0</v>
      </c>
      <c r="DM40" s="46">
        <v>0</v>
      </c>
      <c r="DN40" s="46">
        <v>0</v>
      </c>
      <c r="DO40" s="46">
        <v>1</v>
      </c>
      <c r="DP40" s="46">
        <v>0</v>
      </c>
      <c r="DQ40" s="46">
        <v>2.0908099999999998</v>
      </c>
      <c r="DR40" s="46">
        <v>4</v>
      </c>
      <c r="DS40" s="46">
        <v>-24.547000000000001</v>
      </c>
      <c r="DT40" s="46">
        <v>13.7</v>
      </c>
      <c r="DU40" s="46">
        <v>45.4</v>
      </c>
      <c r="DV40" s="46">
        <v>88.8</v>
      </c>
      <c r="DW40" s="46">
        <v>62.6</v>
      </c>
      <c r="DX40" s="46">
        <v>5</v>
      </c>
      <c r="DY40" s="46">
        <v>67.7</v>
      </c>
      <c r="DZ40" s="46">
        <v>-15.4498</v>
      </c>
      <c r="EA40" s="46">
        <v>1728.48</v>
      </c>
      <c r="EB40" s="46">
        <v>94</v>
      </c>
      <c r="EC40" s="46">
        <v>0</v>
      </c>
      <c r="ED40" s="46">
        <v>40</v>
      </c>
    </row>
    <row r="41" spans="1:134" x14ac:dyDescent="0.3">
      <c r="A41" s="10">
        <v>45299.25</v>
      </c>
      <c r="B41" s="46">
        <v>100441</v>
      </c>
      <c r="C41" s="46">
        <v>24135.200000000001</v>
      </c>
      <c r="D41" s="46">
        <v>9.8041099999999997</v>
      </c>
      <c r="E41" s="46">
        <v>11583.4</v>
      </c>
      <c r="F41" s="46">
        <v>223.50899999999999</v>
      </c>
      <c r="G41" s="46">
        <v>2.2999999999999998</v>
      </c>
      <c r="H41" s="46">
        <v>0</v>
      </c>
      <c r="I41" s="46">
        <v>-3.43691E-2</v>
      </c>
      <c r="J41" s="46">
        <v>16.732399999999998</v>
      </c>
      <c r="K41" s="46">
        <v>-0.47581800000000002</v>
      </c>
      <c r="L41" s="46">
        <v>1.3364299999999999E-4</v>
      </c>
      <c r="M41" s="46">
        <v>8946.4699999999993</v>
      </c>
      <c r="N41" s="46">
        <v>221.018</v>
      </c>
      <c r="O41" s="46">
        <v>59.4</v>
      </c>
      <c r="P41" s="46">
        <v>0</v>
      </c>
      <c r="Q41" s="46">
        <v>0.22394700000000001</v>
      </c>
      <c r="R41" s="46">
        <v>6.0335599999999996</v>
      </c>
      <c r="S41" s="46">
        <v>-11.937099999999999</v>
      </c>
      <c r="T41" s="46">
        <v>1.17904E-4</v>
      </c>
      <c r="U41" s="46">
        <v>7036.19</v>
      </c>
      <c r="V41" s="46">
        <v>234.5</v>
      </c>
      <c r="W41" s="46">
        <v>90.4</v>
      </c>
      <c r="X41" s="46">
        <v>18.8</v>
      </c>
      <c r="Y41" s="46">
        <v>-5.2513700000000003E-2</v>
      </c>
      <c r="Z41" s="46">
        <v>3.7321300000000002</v>
      </c>
      <c r="AA41" s="46">
        <v>-8.2743699999999993</v>
      </c>
      <c r="AB41" s="2">
        <v>8.2834200000000001E-5</v>
      </c>
      <c r="AC41" s="46">
        <v>5456.93</v>
      </c>
      <c r="AD41" s="46">
        <v>248.98599999999999</v>
      </c>
      <c r="AE41" s="46">
        <v>62.5</v>
      </c>
      <c r="AF41" s="46">
        <v>0</v>
      </c>
      <c r="AG41" s="46">
        <v>-0.21362700000000001</v>
      </c>
      <c r="AH41" s="46">
        <v>6.47065</v>
      </c>
      <c r="AI41" s="46">
        <v>-8.3000799999999995</v>
      </c>
      <c r="AJ41" s="46">
        <v>1.20117E-4</v>
      </c>
      <c r="AK41" s="46">
        <v>4102.04</v>
      </c>
      <c r="AL41" s="46">
        <v>258.20999999999998</v>
      </c>
      <c r="AM41" s="46">
        <v>92.8</v>
      </c>
      <c r="AN41" s="46">
        <v>5</v>
      </c>
      <c r="AO41" s="46">
        <v>-4.3939499999999999E-2</v>
      </c>
      <c r="AP41" s="46">
        <v>3.9537300000000002</v>
      </c>
      <c r="AQ41" s="46">
        <v>-5.3945800000000004</v>
      </c>
      <c r="AR41" s="2">
        <v>5.15381E-5</v>
      </c>
      <c r="AS41" s="46">
        <v>2917.32</v>
      </c>
      <c r="AT41" s="46">
        <v>266.32</v>
      </c>
      <c r="AU41" s="46">
        <v>88.4</v>
      </c>
      <c r="AV41" s="46">
        <v>5</v>
      </c>
      <c r="AW41" s="46">
        <v>0.124018</v>
      </c>
      <c r="AX41" s="46">
        <v>3.6051000000000002</v>
      </c>
      <c r="AY41" s="46">
        <v>-4.7093400000000001</v>
      </c>
      <c r="AZ41" s="2">
        <v>5.6899399999999999E-5</v>
      </c>
      <c r="BA41" s="46">
        <v>1373.41</v>
      </c>
      <c r="BB41" s="46">
        <v>275.577</v>
      </c>
      <c r="BC41" s="46">
        <v>90.8</v>
      </c>
      <c r="BD41" s="46">
        <v>0.1</v>
      </c>
      <c r="BE41" s="46">
        <v>0.13082199999999999</v>
      </c>
      <c r="BF41" s="46">
        <v>3.7504599999999999</v>
      </c>
      <c r="BG41" s="46">
        <v>-5.6331600000000002</v>
      </c>
      <c r="BH41" s="2">
        <v>4.0920400000000002E-6</v>
      </c>
      <c r="BI41" s="46">
        <v>682.94100000000003</v>
      </c>
      <c r="BJ41" s="46">
        <v>280.54199999999997</v>
      </c>
      <c r="BK41" s="46">
        <v>81</v>
      </c>
      <c r="BL41" s="46">
        <v>0</v>
      </c>
      <c r="BM41" s="46">
        <v>3.0818399999999999E-2</v>
      </c>
      <c r="BN41" s="46">
        <v>4.8460599999999996</v>
      </c>
      <c r="BO41" s="46">
        <v>-8.4461399999999998</v>
      </c>
      <c r="BP41" s="2">
        <v>8.7488299999999994E-5</v>
      </c>
      <c r="BQ41" s="46">
        <v>462.67700000000002</v>
      </c>
      <c r="BR41" s="46">
        <v>281.76600000000002</v>
      </c>
      <c r="BS41" s="46">
        <v>82.6</v>
      </c>
      <c r="BT41" s="46">
        <v>0</v>
      </c>
      <c r="BU41" s="46">
        <v>-2.07764E-3</v>
      </c>
      <c r="BV41" s="46">
        <v>6.2065700000000001</v>
      </c>
      <c r="BW41" s="46">
        <v>-9.5115400000000001</v>
      </c>
      <c r="BX41" s="2">
        <v>5.7829299999999999E-5</v>
      </c>
      <c r="BY41" s="46">
        <v>3</v>
      </c>
      <c r="BZ41" s="46">
        <v>247.27500000000001</v>
      </c>
      <c r="CA41" s="46">
        <v>282.685</v>
      </c>
      <c r="CB41" s="46">
        <v>85.5</v>
      </c>
      <c r="CC41" s="46">
        <v>0</v>
      </c>
      <c r="CD41" s="46">
        <v>2.28174E-3</v>
      </c>
      <c r="CE41" s="46">
        <v>6.12181</v>
      </c>
      <c r="CF41" s="46">
        <v>-7.4550900000000002</v>
      </c>
      <c r="CG41" s="2">
        <v>-4.4846199999999998E-5</v>
      </c>
      <c r="CH41" s="46">
        <v>283.17599999999999</v>
      </c>
      <c r="CI41" s="46">
        <v>87.6</v>
      </c>
      <c r="CJ41" s="46">
        <v>0</v>
      </c>
      <c r="CK41" s="46">
        <v>-4.1861799999999998E-2</v>
      </c>
      <c r="CL41" s="46">
        <v>3.0560999999999998</v>
      </c>
      <c r="CM41" s="46">
        <v>-3.2914099999999999</v>
      </c>
      <c r="CN41" s="2">
        <v>-2.1946999999999998E-5</v>
      </c>
      <c r="CO41" s="46">
        <v>36.6708</v>
      </c>
      <c r="CP41" s="46">
        <v>55.5794</v>
      </c>
      <c r="CQ41" s="46">
        <v>281.26900000000001</v>
      </c>
      <c r="CR41" s="46">
        <v>0</v>
      </c>
      <c r="CS41" s="46">
        <v>1.4777100000000001</v>
      </c>
      <c r="CT41" s="46">
        <v>282.67</v>
      </c>
      <c r="CU41" s="46">
        <v>281.07799999999997</v>
      </c>
      <c r="CV41" s="46">
        <v>89.8</v>
      </c>
      <c r="CW41" s="46">
        <v>3.1358199999999998</v>
      </c>
      <c r="CX41" s="46">
        <v>-3.2744300000000002</v>
      </c>
      <c r="CY41" s="46">
        <v>-50</v>
      </c>
      <c r="CZ41" s="46">
        <v>0</v>
      </c>
      <c r="DA41" s="46">
        <v>0</v>
      </c>
      <c r="DB41" s="2">
        <v>2.932E-5</v>
      </c>
      <c r="DC41" s="2">
        <v>2.9600000000000001E-5</v>
      </c>
      <c r="DD41" s="46">
        <v>0.625</v>
      </c>
      <c r="DE41" s="46">
        <v>19</v>
      </c>
      <c r="DF41" s="46">
        <v>0.625</v>
      </c>
      <c r="DG41" s="46">
        <v>12.5625</v>
      </c>
      <c r="DH41" s="46">
        <v>0</v>
      </c>
      <c r="DI41" s="46">
        <v>0</v>
      </c>
      <c r="DJ41" s="46">
        <v>0</v>
      </c>
      <c r="DK41" s="46">
        <v>0</v>
      </c>
      <c r="DL41" s="46">
        <v>0</v>
      </c>
      <c r="DM41" s="46">
        <v>0</v>
      </c>
      <c r="DN41" s="46">
        <v>0</v>
      </c>
      <c r="DO41" s="46">
        <v>1</v>
      </c>
      <c r="DP41" s="46">
        <v>0</v>
      </c>
      <c r="DQ41" s="46">
        <v>3.3125</v>
      </c>
      <c r="DR41" s="46">
        <v>0</v>
      </c>
      <c r="DS41" s="46">
        <v>0.27655000000000002</v>
      </c>
      <c r="DT41" s="46">
        <v>5.7</v>
      </c>
      <c r="DU41" s="46">
        <v>27.9</v>
      </c>
      <c r="DV41" s="46">
        <v>31.5</v>
      </c>
      <c r="DW41" s="46">
        <v>49.5</v>
      </c>
      <c r="DX41" s="46">
        <v>5</v>
      </c>
      <c r="DY41" s="46">
        <v>52</v>
      </c>
      <c r="DZ41" s="46">
        <v>19.941400000000002</v>
      </c>
      <c r="EA41" s="46">
        <v>1804.64</v>
      </c>
      <c r="EB41" s="46">
        <v>86</v>
      </c>
      <c r="EC41" s="46">
        <v>0</v>
      </c>
      <c r="ED41" s="46">
        <v>41</v>
      </c>
    </row>
    <row r="42" spans="1:134" x14ac:dyDescent="0.3">
      <c r="A42" s="10">
        <v>45299.375</v>
      </c>
      <c r="B42" s="46">
        <v>100657</v>
      </c>
      <c r="C42" s="46">
        <v>24135</v>
      </c>
      <c r="D42" s="46">
        <v>5.9058999999999999</v>
      </c>
      <c r="E42" s="46">
        <v>11599.4</v>
      </c>
      <c r="F42" s="46">
        <v>222.40899999999999</v>
      </c>
      <c r="G42" s="46">
        <v>2.9</v>
      </c>
      <c r="H42" s="46">
        <v>0</v>
      </c>
      <c r="I42" s="46">
        <v>-2.7302699999999999E-2</v>
      </c>
      <c r="J42" s="46">
        <v>18.933599999999998</v>
      </c>
      <c r="K42" s="46">
        <v>1.4291100000000001</v>
      </c>
      <c r="L42" s="46">
        <v>1.8174599999999999E-4</v>
      </c>
      <c r="M42" s="46">
        <v>8974.26</v>
      </c>
      <c r="N42" s="46">
        <v>221.56</v>
      </c>
      <c r="O42" s="46">
        <v>51.7</v>
      </c>
      <c r="P42" s="46">
        <v>0</v>
      </c>
      <c r="Q42" s="46">
        <v>-3.9609399999999996E-3</v>
      </c>
      <c r="R42" s="46">
        <v>7.6030800000000003</v>
      </c>
      <c r="S42" s="46">
        <v>-4.2344600000000003</v>
      </c>
      <c r="T42" s="46">
        <v>2.4871000000000002E-4</v>
      </c>
      <c r="U42" s="46">
        <v>7060.47</v>
      </c>
      <c r="V42" s="46">
        <v>235.12200000000001</v>
      </c>
      <c r="W42" s="46">
        <v>76.900000000000006</v>
      </c>
      <c r="X42" s="46">
        <v>1.4</v>
      </c>
      <c r="Y42" s="46">
        <v>0.548234</v>
      </c>
      <c r="Z42" s="46">
        <v>8.0747</v>
      </c>
      <c r="AA42" s="46">
        <v>-6.7854700000000001</v>
      </c>
      <c r="AB42" s="46">
        <v>1.5829799999999999E-4</v>
      </c>
      <c r="AC42" s="46">
        <v>5479.91</v>
      </c>
      <c r="AD42" s="46">
        <v>248.79300000000001</v>
      </c>
      <c r="AE42" s="46">
        <v>74.900000000000006</v>
      </c>
      <c r="AF42" s="46">
        <v>0</v>
      </c>
      <c r="AG42" s="46">
        <v>0.53847100000000003</v>
      </c>
      <c r="AH42" s="46">
        <v>7.1554099999999998</v>
      </c>
      <c r="AI42" s="46">
        <v>-5.5473499999999998</v>
      </c>
      <c r="AJ42" s="46">
        <v>1.01667E-4</v>
      </c>
      <c r="AK42" s="46">
        <v>4122.45</v>
      </c>
      <c r="AL42" s="46">
        <v>258.85700000000003</v>
      </c>
      <c r="AM42" s="46">
        <v>78.599999999999994</v>
      </c>
      <c r="AN42" s="46">
        <v>3.3</v>
      </c>
      <c r="AO42" s="46">
        <v>0.14156099999999999</v>
      </c>
      <c r="AP42" s="46">
        <v>7.5931600000000001</v>
      </c>
      <c r="AQ42" s="46">
        <v>-4.3833099999999998</v>
      </c>
      <c r="AR42" s="46">
        <v>2.26519E-4</v>
      </c>
      <c r="AS42" s="46">
        <v>2936.7</v>
      </c>
      <c r="AT42" s="46">
        <v>266.16699999999997</v>
      </c>
      <c r="AU42" s="46">
        <v>91.4</v>
      </c>
      <c r="AV42" s="46">
        <v>5.4</v>
      </c>
      <c r="AW42" s="46">
        <v>-0.177455</v>
      </c>
      <c r="AX42" s="46">
        <v>5.6300699999999999</v>
      </c>
      <c r="AY42" s="46">
        <v>-1.30105</v>
      </c>
      <c r="AZ42" s="46">
        <v>1.41989E-4</v>
      </c>
      <c r="BA42" s="46">
        <v>1393.13</v>
      </c>
      <c r="BB42" s="46">
        <v>275.86399999999998</v>
      </c>
      <c r="BC42" s="46">
        <v>91.5</v>
      </c>
      <c r="BD42" s="46">
        <v>0.1</v>
      </c>
      <c r="BE42" s="46">
        <v>-0.21629499999999999</v>
      </c>
      <c r="BF42" s="46">
        <v>2.96</v>
      </c>
      <c r="BG42" s="46">
        <v>-4.25183</v>
      </c>
      <c r="BH42" s="46">
        <v>2.2262200000000001E-4</v>
      </c>
      <c r="BI42" s="46">
        <v>703.03099999999995</v>
      </c>
      <c r="BJ42" s="46">
        <v>280.06900000000002</v>
      </c>
      <c r="BK42" s="46">
        <v>90.4</v>
      </c>
      <c r="BL42" s="46">
        <v>0.3</v>
      </c>
      <c r="BM42" s="46">
        <v>-0.185309</v>
      </c>
      <c r="BN42" s="46">
        <v>1.78318</v>
      </c>
      <c r="BO42" s="46">
        <v>-6.3273999999999999</v>
      </c>
      <c r="BP42" s="46">
        <v>3.53178E-4</v>
      </c>
      <c r="BQ42" s="46">
        <v>482.89100000000002</v>
      </c>
      <c r="BR42" s="46">
        <v>281.86500000000001</v>
      </c>
      <c r="BS42" s="46">
        <v>87</v>
      </c>
      <c r="BT42" s="46">
        <v>0</v>
      </c>
      <c r="BU42" s="46">
        <v>-0.16658899999999999</v>
      </c>
      <c r="BV42" s="46">
        <v>1.6487499999999999</v>
      </c>
      <c r="BW42" s="46">
        <v>-6.0646500000000003</v>
      </c>
      <c r="BX42" s="46">
        <v>3.83087E-4</v>
      </c>
      <c r="BY42" s="46">
        <v>3</v>
      </c>
      <c r="BZ42" s="46">
        <v>266.988</v>
      </c>
      <c r="CA42" s="46">
        <v>283.86099999999999</v>
      </c>
      <c r="CB42" s="46">
        <v>79.7</v>
      </c>
      <c r="CC42" s="46">
        <v>0</v>
      </c>
      <c r="CD42" s="46">
        <v>-0.15454799999999999</v>
      </c>
      <c r="CE42" s="46">
        <v>1.77234</v>
      </c>
      <c r="CF42" s="46">
        <v>-5.9385700000000003</v>
      </c>
      <c r="CG42" s="46">
        <v>4.0988400000000001E-4</v>
      </c>
      <c r="CH42" s="46">
        <v>285.976</v>
      </c>
      <c r="CI42" s="46">
        <v>73.3</v>
      </c>
      <c r="CJ42" s="46">
        <v>0</v>
      </c>
      <c r="CK42" s="46">
        <v>-0.107866</v>
      </c>
      <c r="CL42" s="46">
        <v>1.4811099999999999</v>
      </c>
      <c r="CM42" s="46">
        <v>-4.5254300000000001</v>
      </c>
      <c r="CN42" s="46">
        <v>3.09666E-4</v>
      </c>
      <c r="CO42" s="46">
        <v>55.035899999999998</v>
      </c>
      <c r="CP42" s="46">
        <v>55.5794</v>
      </c>
      <c r="CQ42" s="46">
        <v>287.53800000000001</v>
      </c>
      <c r="CR42" s="46">
        <v>0</v>
      </c>
      <c r="CS42" s="46">
        <v>136.72300000000001</v>
      </c>
      <c r="CT42" s="46">
        <v>286.23599999999999</v>
      </c>
      <c r="CU42" s="46">
        <v>281.702</v>
      </c>
      <c r="CV42" s="46">
        <v>73.900000000000006</v>
      </c>
      <c r="CW42" s="46">
        <v>1.5665800000000001</v>
      </c>
      <c r="CX42" s="46">
        <v>-4.4398299999999997</v>
      </c>
      <c r="CY42" s="46">
        <v>-16.2</v>
      </c>
      <c r="CZ42" s="2">
        <v>2.1039999999999998E-5</v>
      </c>
      <c r="DA42" s="2">
        <v>2.12E-5</v>
      </c>
      <c r="DB42" s="2">
        <v>4.2400000000000001E-6</v>
      </c>
      <c r="DC42" s="2">
        <v>4.1999999999999996E-6</v>
      </c>
      <c r="DD42" s="46">
        <v>6.25E-2</v>
      </c>
      <c r="DE42" s="46">
        <v>19.0625</v>
      </c>
      <c r="DF42" s="46">
        <v>6.25E-2</v>
      </c>
      <c r="DG42" s="46">
        <v>12.625</v>
      </c>
      <c r="DH42" s="46">
        <v>0</v>
      </c>
      <c r="DI42" s="46">
        <v>0</v>
      </c>
      <c r="DJ42" s="46">
        <v>0</v>
      </c>
      <c r="DK42" s="46">
        <v>1</v>
      </c>
      <c r="DL42" s="46">
        <v>0</v>
      </c>
      <c r="DM42" s="46">
        <v>0</v>
      </c>
      <c r="DN42" s="46">
        <v>0</v>
      </c>
      <c r="DO42" s="46">
        <v>0</v>
      </c>
      <c r="DP42" s="46">
        <v>9900</v>
      </c>
      <c r="DQ42" s="46">
        <v>0.88093399999999999</v>
      </c>
      <c r="DR42" s="46">
        <v>51</v>
      </c>
      <c r="DS42" s="46">
        <v>0.370361</v>
      </c>
      <c r="DT42" s="46">
        <v>22.1</v>
      </c>
      <c r="DU42" s="46">
        <v>5.3</v>
      </c>
      <c r="DV42" s="46">
        <v>5</v>
      </c>
      <c r="DW42" s="46">
        <v>59.7</v>
      </c>
      <c r="DX42" s="46">
        <v>3.5</v>
      </c>
      <c r="DY42" s="46">
        <v>69</v>
      </c>
      <c r="DZ42" s="46">
        <v>42.031399999999998</v>
      </c>
      <c r="EA42" s="46">
        <v>1827.52</v>
      </c>
      <c r="EB42" s="46">
        <v>87.5</v>
      </c>
      <c r="EC42" s="46">
        <v>0</v>
      </c>
      <c r="ED42" s="46">
        <v>42</v>
      </c>
    </row>
    <row r="43" spans="1:134" x14ac:dyDescent="0.3">
      <c r="A43" s="10">
        <v>45299.5</v>
      </c>
      <c r="B43" s="46">
        <v>100712</v>
      </c>
      <c r="C43" s="46">
        <v>24135</v>
      </c>
      <c r="D43" s="46">
        <v>6.50244</v>
      </c>
      <c r="E43" s="46">
        <v>11596.4</v>
      </c>
      <c r="F43" s="46">
        <v>221.24799999999999</v>
      </c>
      <c r="G43" s="46">
        <v>3.2</v>
      </c>
      <c r="H43" s="46">
        <v>0</v>
      </c>
      <c r="I43" s="46">
        <v>2.8122999999999999E-2</v>
      </c>
      <c r="J43" s="46">
        <v>21.4053</v>
      </c>
      <c r="K43" s="46">
        <v>2.7914699999999999</v>
      </c>
      <c r="L43" s="46">
        <v>1.4996000000000001E-4</v>
      </c>
      <c r="M43" s="46">
        <v>8978.2800000000007</v>
      </c>
      <c r="N43" s="46">
        <v>219.93899999999999</v>
      </c>
      <c r="O43" s="46">
        <v>71.599999999999994</v>
      </c>
      <c r="P43" s="46">
        <v>0</v>
      </c>
      <c r="Q43" s="46">
        <v>-3.6806600000000002E-2</v>
      </c>
      <c r="R43" s="46">
        <v>8.0227400000000006</v>
      </c>
      <c r="S43" s="46">
        <v>-0.198071</v>
      </c>
      <c r="T43" s="2">
        <v>7.9929499999999994E-5</v>
      </c>
      <c r="U43" s="46">
        <v>7065.87</v>
      </c>
      <c r="V43" s="46">
        <v>235.68899999999999</v>
      </c>
      <c r="W43" s="46">
        <v>51.2</v>
      </c>
      <c r="X43" s="46">
        <v>0</v>
      </c>
      <c r="Y43" s="46">
        <v>9.3027300000000004E-3</v>
      </c>
      <c r="Z43" s="46">
        <v>8.2827400000000004</v>
      </c>
      <c r="AA43" s="46">
        <v>-3.4348399999999999</v>
      </c>
      <c r="AB43" s="2">
        <v>6.7293799999999996E-5</v>
      </c>
      <c r="AC43" s="46">
        <v>5481.5</v>
      </c>
      <c r="AD43" s="46">
        <v>249.083</v>
      </c>
      <c r="AE43" s="46">
        <v>69.400000000000006</v>
      </c>
      <c r="AF43" s="46">
        <v>0</v>
      </c>
      <c r="AG43" s="46">
        <v>-8.8359400000000005E-3</v>
      </c>
      <c r="AH43" s="46">
        <v>7.0401600000000002</v>
      </c>
      <c r="AI43" s="46">
        <v>-0.89879399999999998</v>
      </c>
      <c r="AJ43" s="2">
        <v>7.7923099999999999E-5</v>
      </c>
      <c r="AK43" s="46">
        <v>4125.55</v>
      </c>
      <c r="AL43" s="46">
        <v>258.83600000000001</v>
      </c>
      <c r="AM43" s="46">
        <v>80.900000000000006</v>
      </c>
      <c r="AN43" s="46">
        <v>4.5999999999999996</v>
      </c>
      <c r="AO43" s="46">
        <v>-0.12540399999999999</v>
      </c>
      <c r="AP43" s="46">
        <v>4.6715200000000001</v>
      </c>
      <c r="AQ43" s="46">
        <v>-1.96258</v>
      </c>
      <c r="AR43" s="2">
        <v>4.0883999999999997E-5</v>
      </c>
      <c r="AS43" s="46">
        <v>2938.28</v>
      </c>
      <c r="AT43" s="46">
        <v>266.61399999999998</v>
      </c>
      <c r="AU43" s="46">
        <v>82.6</v>
      </c>
      <c r="AV43" s="46">
        <v>5</v>
      </c>
      <c r="AW43" s="46">
        <v>-7.6181600000000002E-2</v>
      </c>
      <c r="AX43" s="46">
        <v>5.8053299999999997</v>
      </c>
      <c r="AY43" s="46">
        <v>-0.78666700000000001</v>
      </c>
      <c r="AZ43" s="46">
        <v>1.7482000000000001E-4</v>
      </c>
      <c r="BA43" s="46">
        <v>1395.93</v>
      </c>
      <c r="BB43" s="46">
        <v>275.36700000000002</v>
      </c>
      <c r="BC43" s="46">
        <v>86.4</v>
      </c>
      <c r="BD43" s="46">
        <v>0.1</v>
      </c>
      <c r="BE43" s="46">
        <v>0.188082</v>
      </c>
      <c r="BF43" s="46">
        <v>2.1043099999999999</v>
      </c>
      <c r="BG43" s="46">
        <v>-4.0230300000000003</v>
      </c>
      <c r="BH43" s="46">
        <v>1.26744E-4</v>
      </c>
      <c r="BI43" s="46">
        <v>707.75699999999995</v>
      </c>
      <c r="BJ43" s="46">
        <v>279.93200000000002</v>
      </c>
      <c r="BK43" s="46">
        <v>87.3</v>
      </c>
      <c r="BL43" s="46">
        <v>0</v>
      </c>
      <c r="BM43" s="46">
        <v>0.21024799999999999</v>
      </c>
      <c r="BN43" s="46">
        <v>3.8807999999999998</v>
      </c>
      <c r="BO43" s="46">
        <v>-6.7183099999999998</v>
      </c>
      <c r="BP43" s="2">
        <v>5.5454100000000002E-5</v>
      </c>
      <c r="BQ43" s="46">
        <v>487.67599999999999</v>
      </c>
      <c r="BR43" s="46">
        <v>282.012</v>
      </c>
      <c r="BS43" s="46">
        <v>78.400000000000006</v>
      </c>
      <c r="BT43" s="46">
        <v>0</v>
      </c>
      <c r="BU43" s="46">
        <v>0.113829</v>
      </c>
      <c r="BV43" s="46">
        <v>3.99126</v>
      </c>
      <c r="BW43" s="46">
        <v>-7.14079</v>
      </c>
      <c r="BX43" s="2">
        <v>4.22452E-5</v>
      </c>
      <c r="BY43" s="46">
        <v>3</v>
      </c>
      <c r="BZ43" s="46">
        <v>271.73500000000001</v>
      </c>
      <c r="CA43" s="46">
        <v>284.07799999999997</v>
      </c>
      <c r="CB43" s="46">
        <v>70.5</v>
      </c>
      <c r="CC43" s="46">
        <v>0</v>
      </c>
      <c r="CD43" s="46">
        <v>-4.3332500000000003E-3</v>
      </c>
      <c r="CE43" s="46">
        <v>3.9993699999999999</v>
      </c>
      <c r="CF43" s="46">
        <v>-7.3926400000000001</v>
      </c>
      <c r="CG43" s="2">
        <v>2.83323E-5</v>
      </c>
      <c r="CH43" s="46">
        <v>286.39499999999998</v>
      </c>
      <c r="CI43" s="46">
        <v>64.400000000000006</v>
      </c>
      <c r="CJ43" s="46">
        <v>0</v>
      </c>
      <c r="CK43" s="46">
        <v>-0.113325</v>
      </c>
      <c r="CL43" s="46">
        <v>2.7447599999999999</v>
      </c>
      <c r="CM43" s="46">
        <v>-5.38835</v>
      </c>
      <c r="CN43" s="2">
        <v>-3.3228600000000002E-5</v>
      </c>
      <c r="CO43" s="46">
        <v>59.665700000000001</v>
      </c>
      <c r="CP43" s="46">
        <v>55.5794</v>
      </c>
      <c r="CQ43" s="46">
        <v>288.28300000000002</v>
      </c>
      <c r="CR43" s="46">
        <v>0</v>
      </c>
      <c r="CS43" s="46">
        <v>203.476</v>
      </c>
      <c r="CT43" s="46">
        <v>286.68200000000002</v>
      </c>
      <c r="CU43" s="46">
        <v>280.35899999999998</v>
      </c>
      <c r="CV43" s="46">
        <v>65.400000000000006</v>
      </c>
      <c r="CW43" s="46">
        <v>2.90177</v>
      </c>
      <c r="CX43" s="46">
        <v>-5.6908300000000001</v>
      </c>
      <c r="CY43" s="46">
        <v>-50</v>
      </c>
      <c r="CZ43" s="2">
        <v>1.5200000000000001E-6</v>
      </c>
      <c r="DA43" s="2">
        <v>1.5999999999999999E-6</v>
      </c>
      <c r="DB43" s="2">
        <v>2.2079999999999999E-5</v>
      </c>
      <c r="DC43" s="2">
        <v>2.1999999999999999E-5</v>
      </c>
      <c r="DD43" s="46">
        <v>0.4375</v>
      </c>
      <c r="DE43" s="46">
        <v>19.5</v>
      </c>
      <c r="DF43" s="46">
        <v>0.4375</v>
      </c>
      <c r="DG43" s="46">
        <v>13.0625</v>
      </c>
      <c r="DH43" s="46">
        <v>0</v>
      </c>
      <c r="DI43" s="46">
        <v>0</v>
      </c>
      <c r="DJ43" s="46">
        <v>0</v>
      </c>
      <c r="DK43" s="46">
        <v>0</v>
      </c>
      <c r="DL43" s="46">
        <v>0</v>
      </c>
      <c r="DM43" s="46">
        <v>0</v>
      </c>
      <c r="DN43" s="46">
        <v>0</v>
      </c>
      <c r="DO43" s="46">
        <v>1</v>
      </c>
      <c r="DP43" s="46">
        <v>20700</v>
      </c>
      <c r="DQ43" s="46">
        <v>2.2000000000000002</v>
      </c>
      <c r="DR43" s="46">
        <v>22</v>
      </c>
      <c r="DS43" s="46">
        <v>-0.22497600000000001</v>
      </c>
      <c r="DT43" s="46">
        <v>52</v>
      </c>
      <c r="DU43" s="46">
        <v>30.8</v>
      </c>
      <c r="DV43" s="46">
        <v>5</v>
      </c>
      <c r="DW43" s="46">
        <v>32.200000000000003</v>
      </c>
      <c r="DX43" s="46">
        <v>5</v>
      </c>
      <c r="DY43" s="46">
        <v>36.6</v>
      </c>
      <c r="DZ43" s="46">
        <v>60.2408</v>
      </c>
      <c r="EA43" s="46">
        <v>1773.76</v>
      </c>
      <c r="EB43" s="46">
        <v>89.2</v>
      </c>
      <c r="EC43" s="46">
        <v>0</v>
      </c>
      <c r="ED43" s="46">
        <v>43</v>
      </c>
    </row>
    <row r="44" spans="1:134" x14ac:dyDescent="0.3">
      <c r="A44" s="10">
        <v>45299.625</v>
      </c>
      <c r="B44" s="46">
        <v>100849</v>
      </c>
      <c r="C44" s="46">
        <v>24134.9</v>
      </c>
      <c r="D44" s="46">
        <v>6.7170699999999997</v>
      </c>
      <c r="E44" s="46">
        <v>11601.8</v>
      </c>
      <c r="F44" s="46">
        <v>220.71199999999999</v>
      </c>
      <c r="G44" s="46">
        <v>3.9</v>
      </c>
      <c r="H44" s="46">
        <v>0</v>
      </c>
      <c r="I44" s="46">
        <v>-4.4701200000000003E-2</v>
      </c>
      <c r="J44" s="46">
        <v>22.2027</v>
      </c>
      <c r="K44" s="46">
        <v>2.51932</v>
      </c>
      <c r="L44" s="46">
        <v>1.50999E-4</v>
      </c>
      <c r="M44" s="46">
        <v>8984.39</v>
      </c>
      <c r="N44" s="46">
        <v>220.11600000000001</v>
      </c>
      <c r="O44" s="46">
        <v>68.599999999999994</v>
      </c>
      <c r="P44" s="46">
        <v>0</v>
      </c>
      <c r="Q44" s="46">
        <v>-1.06836E-3</v>
      </c>
      <c r="R44" s="46">
        <v>9.8552499999999998</v>
      </c>
      <c r="S44" s="46">
        <v>1.3233200000000001</v>
      </c>
      <c r="T44" s="46">
        <v>1.0152799999999999E-4</v>
      </c>
      <c r="U44" s="46">
        <v>7072.14</v>
      </c>
      <c r="V44" s="46">
        <v>235.46299999999999</v>
      </c>
      <c r="W44" s="46">
        <v>61.2</v>
      </c>
      <c r="X44" s="46">
        <v>0</v>
      </c>
      <c r="Y44" s="46">
        <v>-1.54375E-2</v>
      </c>
      <c r="Z44" s="46">
        <v>7.0729499999999996</v>
      </c>
      <c r="AA44" s="46">
        <v>-1.09999</v>
      </c>
      <c r="AB44" s="2">
        <v>8.8839199999999995E-5</v>
      </c>
      <c r="AC44" s="46">
        <v>5489.64</v>
      </c>
      <c r="AD44" s="46">
        <v>248.71199999999999</v>
      </c>
      <c r="AE44" s="46">
        <v>76.099999999999994</v>
      </c>
      <c r="AF44" s="46">
        <v>0</v>
      </c>
      <c r="AG44" s="46">
        <v>-6.7027299999999998E-2</v>
      </c>
      <c r="AH44" s="46">
        <v>6.1680900000000003</v>
      </c>
      <c r="AI44" s="46">
        <v>-1.49787</v>
      </c>
      <c r="AJ44" s="46">
        <v>1.02497E-4</v>
      </c>
      <c r="AK44" s="46">
        <v>4134.1899999999996</v>
      </c>
      <c r="AL44" s="46">
        <v>258.84500000000003</v>
      </c>
      <c r="AM44" s="46">
        <v>76</v>
      </c>
      <c r="AN44" s="46">
        <v>0.2</v>
      </c>
      <c r="AO44" s="46">
        <v>7.5636700000000001E-2</v>
      </c>
      <c r="AP44" s="46">
        <v>4.7758900000000004</v>
      </c>
      <c r="AQ44" s="46">
        <v>-0.20661399999999999</v>
      </c>
      <c r="AR44" s="46">
        <v>1.3953199999999999E-4</v>
      </c>
      <c r="AS44" s="46">
        <v>2948.06</v>
      </c>
      <c r="AT44" s="46">
        <v>266.15699999999998</v>
      </c>
      <c r="AU44" s="46">
        <v>86.9</v>
      </c>
      <c r="AV44" s="46">
        <v>5</v>
      </c>
      <c r="AW44" s="46">
        <v>-0.14215800000000001</v>
      </c>
      <c r="AX44" s="46">
        <v>3.9840499999999999</v>
      </c>
      <c r="AY44" s="46">
        <v>-2.2641499999999999</v>
      </c>
      <c r="AZ44" s="46">
        <v>1.26224E-4</v>
      </c>
      <c r="BA44" s="46">
        <v>1406.89</v>
      </c>
      <c r="BB44" s="46">
        <v>275.678</v>
      </c>
      <c r="BC44" s="46">
        <v>72.2</v>
      </c>
      <c r="BD44" s="46">
        <v>0</v>
      </c>
      <c r="BE44" s="46">
        <v>0.27141300000000002</v>
      </c>
      <c r="BF44" s="46">
        <v>3.1815899999999999</v>
      </c>
      <c r="BG44" s="46">
        <v>-3.47037</v>
      </c>
      <c r="BH44" s="46">
        <v>1.84582E-4</v>
      </c>
      <c r="BI44" s="46">
        <v>718.10500000000002</v>
      </c>
      <c r="BJ44" s="46">
        <v>279.53699999999998</v>
      </c>
      <c r="BK44" s="46">
        <v>88.1</v>
      </c>
      <c r="BL44" s="46">
        <v>0</v>
      </c>
      <c r="BM44" s="46">
        <v>8.9045899999999997E-2</v>
      </c>
      <c r="BN44" s="46">
        <v>2.5550600000000001</v>
      </c>
      <c r="BO44" s="46">
        <v>-6.5041599999999997</v>
      </c>
      <c r="BP44" s="46">
        <v>1.49369E-4</v>
      </c>
      <c r="BQ44" s="46">
        <v>498.33199999999999</v>
      </c>
      <c r="BR44" s="46">
        <v>281.63200000000001</v>
      </c>
      <c r="BS44" s="46">
        <v>78.8</v>
      </c>
      <c r="BT44" s="46">
        <v>0</v>
      </c>
      <c r="BU44" s="46">
        <v>-9.5585900000000005E-3</v>
      </c>
      <c r="BV44" s="46">
        <v>2.8334000000000001</v>
      </c>
      <c r="BW44" s="46">
        <v>-6.7844499999999996</v>
      </c>
      <c r="BX44" s="46">
        <v>1.33225E-4</v>
      </c>
      <c r="BY44" s="46">
        <v>3</v>
      </c>
      <c r="BZ44" s="46">
        <v>282.66000000000003</v>
      </c>
      <c r="CA44" s="46">
        <v>283.69499999999999</v>
      </c>
      <c r="CB44" s="46">
        <v>71</v>
      </c>
      <c r="CC44" s="46">
        <v>0</v>
      </c>
      <c r="CD44" s="46">
        <v>-8.84461E-2</v>
      </c>
      <c r="CE44" s="46">
        <v>2.90937</v>
      </c>
      <c r="CF44" s="46">
        <v>-6.4251300000000002</v>
      </c>
      <c r="CG44" s="46">
        <v>1.2224100000000001E-4</v>
      </c>
      <c r="CH44" s="46">
        <v>285.416</v>
      </c>
      <c r="CI44" s="46">
        <v>67.900000000000006</v>
      </c>
      <c r="CJ44" s="46">
        <v>0</v>
      </c>
      <c r="CK44" s="46">
        <v>-8.4446099999999996E-2</v>
      </c>
      <c r="CL44" s="46">
        <v>1.9974099999999999</v>
      </c>
      <c r="CM44" s="46">
        <v>-3.9319899999999999</v>
      </c>
      <c r="CN44" s="2">
        <v>5.5678299999999998E-5</v>
      </c>
      <c r="CO44" s="46">
        <v>70.957099999999997</v>
      </c>
      <c r="CP44" s="46">
        <v>55.5794</v>
      </c>
      <c r="CQ44" s="46">
        <v>284.32100000000003</v>
      </c>
      <c r="CR44" s="46">
        <v>0</v>
      </c>
      <c r="CS44" s="46">
        <v>59.175400000000003</v>
      </c>
      <c r="CT44" s="46">
        <v>285.255</v>
      </c>
      <c r="CU44" s="46">
        <v>280.065</v>
      </c>
      <c r="CV44" s="46">
        <v>70.5</v>
      </c>
      <c r="CW44" s="46">
        <v>1.9654400000000001</v>
      </c>
      <c r="CX44" s="46">
        <v>-3.7297400000000001</v>
      </c>
      <c r="CY44" s="46">
        <v>-50</v>
      </c>
      <c r="CZ44" s="46">
        <v>0</v>
      </c>
      <c r="DA44" s="46">
        <v>0</v>
      </c>
      <c r="DB44" s="2">
        <v>1.9999999999999999E-7</v>
      </c>
      <c r="DC44" s="46">
        <v>0</v>
      </c>
      <c r="DD44" s="46">
        <v>0</v>
      </c>
      <c r="DE44" s="46">
        <v>19.5</v>
      </c>
      <c r="DF44" s="46">
        <v>0</v>
      </c>
      <c r="DG44" s="46">
        <v>13.0625</v>
      </c>
      <c r="DH44" s="46">
        <v>0</v>
      </c>
      <c r="DI44" s="46">
        <v>0</v>
      </c>
      <c r="DJ44" s="46">
        <v>0</v>
      </c>
      <c r="DK44" s="46">
        <v>0</v>
      </c>
      <c r="DL44" s="46">
        <v>0</v>
      </c>
      <c r="DM44" s="46">
        <v>0</v>
      </c>
      <c r="DN44" s="46">
        <v>0</v>
      </c>
      <c r="DO44" s="46">
        <v>0</v>
      </c>
      <c r="DP44" s="46">
        <v>10800</v>
      </c>
      <c r="DQ44" s="46">
        <v>2.5953200000000001</v>
      </c>
      <c r="DR44" s="46">
        <v>0</v>
      </c>
      <c r="DS44" s="46">
        <v>-0.36694300000000002</v>
      </c>
      <c r="DT44" s="46">
        <v>5</v>
      </c>
      <c r="DU44" s="46">
        <v>24.1</v>
      </c>
      <c r="DV44" s="46">
        <v>5</v>
      </c>
      <c r="DW44" s="46">
        <v>5.0999999999999996</v>
      </c>
      <c r="DX44" s="46">
        <v>0</v>
      </c>
      <c r="DY44" s="46">
        <v>1.7</v>
      </c>
      <c r="DZ44" s="46">
        <v>23.232900000000001</v>
      </c>
      <c r="EA44" s="46">
        <v>1774.72</v>
      </c>
      <c r="EB44" s="46">
        <v>79.5</v>
      </c>
      <c r="EC44" s="46">
        <v>0</v>
      </c>
      <c r="ED44" s="46">
        <v>44</v>
      </c>
    </row>
    <row r="45" spans="1:134" x14ac:dyDescent="0.3">
      <c r="A45" s="10">
        <v>45299.75</v>
      </c>
      <c r="B45" s="46">
        <v>100966</v>
      </c>
      <c r="C45" s="46">
        <v>24135.3</v>
      </c>
      <c r="D45" s="46">
        <v>3.3008099999999998</v>
      </c>
      <c r="E45" s="46">
        <v>11609.3</v>
      </c>
      <c r="F45" s="46">
        <v>220.922</v>
      </c>
      <c r="G45" s="46">
        <v>4</v>
      </c>
      <c r="H45" s="46">
        <v>0</v>
      </c>
      <c r="I45" s="46">
        <v>-4.6370099999999997E-2</v>
      </c>
      <c r="J45" s="46">
        <v>20.715</v>
      </c>
      <c r="K45" s="46">
        <v>1.8495600000000001</v>
      </c>
      <c r="L45" s="46">
        <v>1.38221E-4</v>
      </c>
      <c r="M45" s="46">
        <v>8985.98</v>
      </c>
      <c r="N45" s="46">
        <v>220.541</v>
      </c>
      <c r="O45" s="46">
        <v>58.9</v>
      </c>
      <c r="P45" s="46">
        <v>0.5</v>
      </c>
      <c r="Q45" s="46">
        <v>4.0168000000000002E-2</v>
      </c>
      <c r="R45" s="46">
        <v>11.031599999999999</v>
      </c>
      <c r="S45" s="46">
        <v>2.1646200000000002</v>
      </c>
      <c r="T45" s="46">
        <v>1.0262100000000001E-4</v>
      </c>
      <c r="U45" s="46">
        <v>7075.74</v>
      </c>
      <c r="V45" s="46">
        <v>235.00299999999999</v>
      </c>
      <c r="W45" s="46">
        <v>91</v>
      </c>
      <c r="X45" s="46">
        <v>5</v>
      </c>
      <c r="Y45" s="46">
        <v>6.6988300000000001E-2</v>
      </c>
      <c r="Z45" s="46">
        <v>4.9492700000000003</v>
      </c>
      <c r="AA45" s="46">
        <v>-0.15115999999999999</v>
      </c>
      <c r="AB45" s="2">
        <v>6.8449999999999997E-5</v>
      </c>
      <c r="AC45" s="46">
        <v>5496.51</v>
      </c>
      <c r="AD45" s="46">
        <v>248.34100000000001</v>
      </c>
      <c r="AE45" s="46">
        <v>84.1</v>
      </c>
      <c r="AF45" s="46">
        <v>2.5</v>
      </c>
      <c r="AG45" s="46">
        <v>-2.76641E-2</v>
      </c>
      <c r="AH45" s="46">
        <v>4.5474600000000001</v>
      </c>
      <c r="AI45" s="46">
        <v>-0.39424300000000001</v>
      </c>
      <c r="AJ45" s="2">
        <v>7.3170000000000006E-5</v>
      </c>
      <c r="AK45" s="46">
        <v>4142.42</v>
      </c>
      <c r="AL45" s="46">
        <v>258.44499999999999</v>
      </c>
      <c r="AM45" s="46">
        <v>83.5</v>
      </c>
      <c r="AN45" s="46">
        <v>5</v>
      </c>
      <c r="AO45" s="46">
        <v>-5.7103500000000001E-2</v>
      </c>
      <c r="AP45" s="46">
        <v>4.5716999999999999</v>
      </c>
      <c r="AQ45" s="46">
        <v>-1.3328500000000001</v>
      </c>
      <c r="AR45" s="2">
        <v>9.9636399999999994E-5</v>
      </c>
      <c r="AS45" s="46">
        <v>2957.11</v>
      </c>
      <c r="AT45" s="46">
        <v>266.02</v>
      </c>
      <c r="AU45" s="46">
        <v>86.7</v>
      </c>
      <c r="AV45" s="46">
        <v>5</v>
      </c>
      <c r="AW45" s="46">
        <v>0.21580099999999999</v>
      </c>
      <c r="AX45" s="46">
        <v>3.11321</v>
      </c>
      <c r="AY45" s="46">
        <v>-8.7785600000000005E-2</v>
      </c>
      <c r="AZ45" s="2">
        <v>9.5354199999999996E-5</v>
      </c>
      <c r="BA45" s="46">
        <v>1416.22</v>
      </c>
      <c r="BB45" s="46">
        <v>276.07600000000002</v>
      </c>
      <c r="BC45" s="46">
        <v>68.900000000000006</v>
      </c>
      <c r="BD45" s="46">
        <v>0</v>
      </c>
      <c r="BE45" s="46">
        <v>-4.5722699999999998E-2</v>
      </c>
      <c r="BF45" s="46">
        <v>4.1118300000000003</v>
      </c>
      <c r="BG45" s="46">
        <v>-3.1031</v>
      </c>
      <c r="BH45" s="2">
        <v>8.8586300000000003E-5</v>
      </c>
      <c r="BI45" s="46">
        <v>725.67899999999997</v>
      </c>
      <c r="BJ45" s="46">
        <v>279.94799999999998</v>
      </c>
      <c r="BK45" s="46">
        <v>80.400000000000006</v>
      </c>
      <c r="BL45" s="46">
        <v>0</v>
      </c>
      <c r="BM45" s="46">
        <v>-5.5817400000000003E-2</v>
      </c>
      <c r="BN45" s="46">
        <v>-2.13403E-2</v>
      </c>
      <c r="BO45" s="46">
        <v>-4.5260800000000003</v>
      </c>
      <c r="BP45" s="46">
        <v>1.3159900000000001E-4</v>
      </c>
      <c r="BQ45" s="46">
        <v>506.01600000000002</v>
      </c>
      <c r="BR45" s="46">
        <v>280.92500000000001</v>
      </c>
      <c r="BS45" s="46">
        <v>90.9</v>
      </c>
      <c r="BT45" s="46">
        <v>0.1</v>
      </c>
      <c r="BU45" s="46">
        <v>-0.10198699999999999</v>
      </c>
      <c r="BV45" s="46">
        <v>-0.465115</v>
      </c>
      <c r="BW45" s="46">
        <v>-5.2487899999999996</v>
      </c>
      <c r="BX45" s="46">
        <v>1.5803599999999999E-4</v>
      </c>
      <c r="BY45" s="46">
        <v>3</v>
      </c>
      <c r="BZ45" s="46">
        <v>290.93799999999999</v>
      </c>
      <c r="CA45" s="46">
        <v>282.68400000000003</v>
      </c>
      <c r="CB45" s="46">
        <v>87.5</v>
      </c>
      <c r="CC45" s="46">
        <v>0</v>
      </c>
      <c r="CD45" s="46">
        <v>-0.19059899999999999</v>
      </c>
      <c r="CE45" s="46">
        <v>-0.84405799999999997</v>
      </c>
      <c r="CF45" s="46">
        <v>-5.3649699999999996</v>
      </c>
      <c r="CG45" s="46">
        <v>1.5546099999999999E-4</v>
      </c>
      <c r="CH45" s="46">
        <v>283.43799999999999</v>
      </c>
      <c r="CI45" s="46">
        <v>86.3</v>
      </c>
      <c r="CJ45" s="46">
        <v>0</v>
      </c>
      <c r="CK45" s="46">
        <v>-0.107599</v>
      </c>
      <c r="CL45" s="46">
        <v>0.19348099999999999</v>
      </c>
      <c r="CM45" s="46">
        <v>-3.1369400000000001</v>
      </c>
      <c r="CN45" s="46">
        <v>1.3392499999999999E-4</v>
      </c>
      <c r="CO45" s="46">
        <v>80.122100000000003</v>
      </c>
      <c r="CP45" s="46">
        <v>55.5794</v>
      </c>
      <c r="CQ45" s="46">
        <v>281.38900000000001</v>
      </c>
      <c r="CR45" s="46">
        <v>0</v>
      </c>
      <c r="CS45" s="46">
        <v>0.45494600000000002</v>
      </c>
      <c r="CT45" s="46">
        <v>282.84800000000001</v>
      </c>
      <c r="CU45" s="46">
        <v>281.31599999999997</v>
      </c>
      <c r="CV45" s="46">
        <v>90.2</v>
      </c>
      <c r="CW45" s="46">
        <v>0.356074</v>
      </c>
      <c r="CX45" s="46">
        <v>-2.65334</v>
      </c>
      <c r="CY45" s="46">
        <v>-50</v>
      </c>
      <c r="CZ45" s="46">
        <v>0</v>
      </c>
      <c r="DA45" s="46">
        <v>0</v>
      </c>
      <c r="DB45" s="2">
        <v>1.6E-7</v>
      </c>
      <c r="DC45" s="2">
        <v>1.6E-7</v>
      </c>
      <c r="DD45" s="46">
        <v>0</v>
      </c>
      <c r="DE45" s="46">
        <v>19.5</v>
      </c>
      <c r="DF45" s="46">
        <v>0</v>
      </c>
      <c r="DG45" s="46">
        <v>13.0625</v>
      </c>
      <c r="DH45" s="46">
        <v>0</v>
      </c>
      <c r="DI45" s="46">
        <v>0</v>
      </c>
      <c r="DJ45" s="46">
        <v>0</v>
      </c>
      <c r="DK45" s="46">
        <v>0</v>
      </c>
      <c r="DL45" s="46">
        <v>0</v>
      </c>
      <c r="DM45" s="46">
        <v>0</v>
      </c>
      <c r="DN45" s="46">
        <v>0</v>
      </c>
      <c r="DO45" s="46">
        <v>0</v>
      </c>
      <c r="DP45" s="46">
        <v>12750</v>
      </c>
      <c r="DQ45" s="46">
        <v>2.4805600000000001</v>
      </c>
      <c r="DR45" s="46">
        <v>6</v>
      </c>
      <c r="DS45" s="46">
        <v>-32.125999999999998</v>
      </c>
      <c r="DT45" s="46">
        <v>5</v>
      </c>
      <c r="DU45" s="46">
        <v>14.6</v>
      </c>
      <c r="DV45" s="46">
        <v>5</v>
      </c>
      <c r="DW45" s="46">
        <v>6.6</v>
      </c>
      <c r="DX45" s="46">
        <v>5</v>
      </c>
      <c r="DY45" s="46">
        <v>1.9</v>
      </c>
      <c r="DZ45" s="46">
        <v>23.1707</v>
      </c>
      <c r="EA45" s="46">
        <v>1803.68</v>
      </c>
      <c r="EB45" s="46">
        <v>79.7</v>
      </c>
      <c r="EC45" s="46">
        <v>0</v>
      </c>
      <c r="ED45" s="46">
        <v>45</v>
      </c>
    </row>
    <row r="48" spans="1:134" x14ac:dyDescent="0.3">
      <c r="B48">
        <v>2</v>
      </c>
      <c r="C48">
        <v>3</v>
      </c>
      <c r="D48">
        <v>4</v>
      </c>
      <c r="E48">
        <v>5</v>
      </c>
      <c r="F48">
        <v>6</v>
      </c>
      <c r="G48">
        <v>7</v>
      </c>
      <c r="H48">
        <v>8</v>
      </c>
      <c r="I48">
        <v>9</v>
      </c>
      <c r="J48">
        <v>10</v>
      </c>
      <c r="K48">
        <v>11</v>
      </c>
      <c r="L48">
        <v>12</v>
      </c>
      <c r="M48">
        <v>13</v>
      </c>
      <c r="N48">
        <v>14</v>
      </c>
      <c r="O48">
        <v>15</v>
      </c>
      <c r="P48">
        <v>16</v>
      </c>
      <c r="Q48">
        <v>17</v>
      </c>
      <c r="R48">
        <v>18</v>
      </c>
      <c r="S48">
        <v>19</v>
      </c>
      <c r="T48">
        <v>20</v>
      </c>
      <c r="U48">
        <v>21</v>
      </c>
      <c r="V48">
        <v>22</v>
      </c>
      <c r="W48">
        <v>23</v>
      </c>
      <c r="X48">
        <v>24</v>
      </c>
      <c r="Y48">
        <v>25</v>
      </c>
      <c r="Z48">
        <v>26</v>
      </c>
      <c r="AA48">
        <v>27</v>
      </c>
      <c r="AB48">
        <v>28</v>
      </c>
      <c r="AC48">
        <v>29</v>
      </c>
      <c r="AD48">
        <v>30</v>
      </c>
      <c r="AE48">
        <v>31</v>
      </c>
      <c r="AF48">
        <v>32</v>
      </c>
      <c r="AG48">
        <v>33</v>
      </c>
      <c r="AH48">
        <v>34</v>
      </c>
      <c r="AI48">
        <v>35</v>
      </c>
      <c r="AJ48">
        <v>36</v>
      </c>
      <c r="AK48">
        <v>37</v>
      </c>
      <c r="AL48">
        <v>38</v>
      </c>
      <c r="AM48">
        <v>39</v>
      </c>
      <c r="AN48">
        <v>40</v>
      </c>
      <c r="AO48">
        <v>41</v>
      </c>
      <c r="AP48">
        <v>42</v>
      </c>
      <c r="AQ48">
        <v>43</v>
      </c>
      <c r="AR48">
        <v>44</v>
      </c>
      <c r="AS48">
        <v>45</v>
      </c>
      <c r="AT48">
        <v>46</v>
      </c>
      <c r="AU48">
        <v>47</v>
      </c>
      <c r="AV48">
        <v>48</v>
      </c>
      <c r="AW48">
        <v>49</v>
      </c>
      <c r="AX48">
        <v>50</v>
      </c>
      <c r="AY48">
        <v>51</v>
      </c>
      <c r="AZ48">
        <v>52</v>
      </c>
      <c r="BA48">
        <v>53</v>
      </c>
      <c r="BB48">
        <v>54</v>
      </c>
      <c r="BC48">
        <v>55</v>
      </c>
      <c r="BD48">
        <v>56</v>
      </c>
      <c r="BE48">
        <v>57</v>
      </c>
      <c r="BF48">
        <v>58</v>
      </c>
      <c r="BG48">
        <v>59</v>
      </c>
      <c r="BH48">
        <v>60</v>
      </c>
      <c r="BI48">
        <v>61</v>
      </c>
      <c r="BJ48">
        <v>62</v>
      </c>
      <c r="BK48">
        <v>63</v>
      </c>
      <c r="BL48">
        <v>64</v>
      </c>
      <c r="BM48">
        <v>65</v>
      </c>
      <c r="BN48">
        <v>66</v>
      </c>
      <c r="BO48">
        <v>67</v>
      </c>
      <c r="BP48">
        <v>68</v>
      </c>
      <c r="BQ48">
        <v>69</v>
      </c>
      <c r="BR48">
        <v>70</v>
      </c>
      <c r="BS48">
        <v>71</v>
      </c>
      <c r="BT48">
        <v>72</v>
      </c>
      <c r="BU48">
        <v>73</v>
      </c>
      <c r="BV48">
        <v>74</v>
      </c>
      <c r="BW48">
        <v>75</v>
      </c>
      <c r="BX48">
        <v>76</v>
      </c>
      <c r="BY48">
        <v>77</v>
      </c>
      <c r="BZ48">
        <v>78</v>
      </c>
      <c r="CA48">
        <v>79</v>
      </c>
      <c r="CB48">
        <v>80</v>
      </c>
      <c r="CC48">
        <v>81</v>
      </c>
      <c r="CD48">
        <v>82</v>
      </c>
      <c r="CE48">
        <v>83</v>
      </c>
      <c r="CF48">
        <v>84</v>
      </c>
      <c r="CG48">
        <v>85</v>
      </c>
      <c r="CH48">
        <v>86</v>
      </c>
      <c r="CI48">
        <v>87</v>
      </c>
      <c r="CJ48">
        <v>88</v>
      </c>
      <c r="CK48">
        <v>89</v>
      </c>
      <c r="CL48">
        <v>90</v>
      </c>
      <c r="CM48">
        <v>91</v>
      </c>
      <c r="CN48">
        <v>92</v>
      </c>
      <c r="CO48">
        <v>93</v>
      </c>
      <c r="CP48">
        <v>94</v>
      </c>
      <c r="CQ48">
        <v>95</v>
      </c>
      <c r="CR48">
        <v>96</v>
      </c>
      <c r="CS48">
        <v>97</v>
      </c>
      <c r="CT48">
        <v>98</v>
      </c>
      <c r="CU48">
        <v>99</v>
      </c>
      <c r="CV48">
        <v>100</v>
      </c>
      <c r="CW48">
        <v>101</v>
      </c>
      <c r="CX48">
        <v>102</v>
      </c>
      <c r="CY48">
        <v>103</v>
      </c>
      <c r="CZ48">
        <v>104</v>
      </c>
      <c r="DA48">
        <v>105</v>
      </c>
      <c r="DB48">
        <v>106</v>
      </c>
      <c r="DC48">
        <v>107</v>
      </c>
      <c r="DD48">
        <v>108</v>
      </c>
      <c r="DE48">
        <v>109</v>
      </c>
      <c r="DF48">
        <v>110</v>
      </c>
      <c r="DG48">
        <v>111</v>
      </c>
      <c r="DH48">
        <v>112</v>
      </c>
      <c r="DI48">
        <v>113</v>
      </c>
      <c r="DJ48">
        <v>114</v>
      </c>
      <c r="DK48">
        <v>115</v>
      </c>
      <c r="DL48">
        <v>116</v>
      </c>
      <c r="DM48">
        <v>117</v>
      </c>
      <c r="DN48">
        <v>118</v>
      </c>
      <c r="DO48">
        <v>119</v>
      </c>
      <c r="DP48">
        <v>120</v>
      </c>
      <c r="DQ48">
        <v>121</v>
      </c>
      <c r="DR48">
        <v>122</v>
      </c>
      <c r="DS48">
        <v>123</v>
      </c>
      <c r="DT48">
        <v>124</v>
      </c>
      <c r="DU48">
        <v>125</v>
      </c>
      <c r="DV48">
        <v>126</v>
      </c>
      <c r="DW48">
        <v>127</v>
      </c>
      <c r="DX48">
        <v>128</v>
      </c>
      <c r="DY48">
        <v>129</v>
      </c>
      <c r="DZ48">
        <v>130</v>
      </c>
      <c r="EA48">
        <v>131</v>
      </c>
      <c r="EB48">
        <v>132</v>
      </c>
      <c r="EC48">
        <v>133</v>
      </c>
      <c r="ED48">
        <v>134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12"/>
  <sheetViews>
    <sheetView zoomScaleNormal="100" workbookViewId="0">
      <selection activeCell="L5" sqref="L5"/>
    </sheetView>
  </sheetViews>
  <sheetFormatPr defaultColWidth="8.6640625" defaultRowHeight="14.4" x14ac:dyDescent="0.3"/>
  <cols>
    <col min="1" max="1" width="20" customWidth="1"/>
    <col min="2" max="2" width="30.109375" bestFit="1" customWidth="1"/>
    <col min="3" max="3" width="30.109375" customWidth="1"/>
    <col min="4" max="4" width="29.77734375" customWidth="1"/>
    <col min="5" max="5" width="30.21875" customWidth="1"/>
    <col min="6" max="6" width="31.21875" customWidth="1"/>
    <col min="7" max="7" width="33.88671875" customWidth="1"/>
    <col min="8" max="8" width="33.77734375" customWidth="1"/>
    <col min="9" max="9" width="30" customWidth="1"/>
    <col min="10" max="10" width="33.77734375" customWidth="1"/>
    <col min="11" max="11" width="22.21875" customWidth="1"/>
    <col min="12" max="12" width="20.33203125" customWidth="1"/>
    <col min="13" max="13" width="21.6640625" customWidth="1"/>
    <col min="1024" max="1024" width="11.5546875" customWidth="1"/>
  </cols>
  <sheetData>
    <row r="3" spans="1:13" x14ac:dyDescent="0.3">
      <c r="B3" s="11" t="s">
        <v>123</v>
      </c>
    </row>
    <row r="4" spans="1:13" x14ac:dyDescent="0.3">
      <c r="A4" s="11" t="s">
        <v>0</v>
      </c>
      <c r="B4" t="s">
        <v>124</v>
      </c>
      <c r="C4" t="s">
        <v>125</v>
      </c>
      <c r="D4" t="s">
        <v>126</v>
      </c>
      <c r="E4" t="s">
        <v>127</v>
      </c>
      <c r="F4" t="s">
        <v>128</v>
      </c>
      <c r="G4" t="s">
        <v>129</v>
      </c>
      <c r="H4" t="s">
        <v>130</v>
      </c>
      <c r="I4" t="s">
        <v>131</v>
      </c>
      <c r="J4" t="s">
        <v>132</v>
      </c>
      <c r="K4" t="s">
        <v>133</v>
      </c>
      <c r="L4" t="s">
        <v>134</v>
      </c>
      <c r="M4" t="s">
        <v>135</v>
      </c>
    </row>
    <row r="5" spans="1:13" x14ac:dyDescent="0.3">
      <c r="A5" s="10" t="s">
        <v>136</v>
      </c>
      <c r="B5" s="46">
        <v>289.11099999999999</v>
      </c>
      <c r="C5" s="46">
        <v>285.07499999999999</v>
      </c>
      <c r="D5" s="46">
        <v>286.72999999999996</v>
      </c>
      <c r="E5" s="46">
        <v>70.36</v>
      </c>
      <c r="F5" s="46">
        <v>279.43200000000002</v>
      </c>
      <c r="G5" s="46">
        <v>0.49443159999999997</v>
      </c>
      <c r="H5" s="46">
        <v>3.2705039999999999</v>
      </c>
      <c r="I5" s="46">
        <v>10.1</v>
      </c>
      <c r="J5" s="46">
        <v>35.78</v>
      </c>
      <c r="K5" s="2">
        <v>0</v>
      </c>
      <c r="L5" s="46">
        <v>0</v>
      </c>
      <c r="M5" s="46">
        <v>0</v>
      </c>
    </row>
    <row r="6" spans="1:13" x14ac:dyDescent="0.3">
      <c r="A6" s="10" t="s">
        <v>137</v>
      </c>
      <c r="B6" s="46">
        <v>290.89699999999999</v>
      </c>
      <c r="C6" s="46">
        <v>284.70600000000002</v>
      </c>
      <c r="D6" s="46">
        <v>287.16137500000002</v>
      </c>
      <c r="E6" s="46">
        <v>77.837500000000006</v>
      </c>
      <c r="F6" s="46">
        <v>282.63799999999998</v>
      </c>
      <c r="G6" s="46">
        <v>0.21859482500000002</v>
      </c>
      <c r="H6" s="46">
        <v>2.0128925375000004</v>
      </c>
      <c r="I6" s="46">
        <v>22</v>
      </c>
      <c r="J6" s="46">
        <v>7.3125</v>
      </c>
      <c r="K6" s="2">
        <v>1.5999999999999999E-6</v>
      </c>
      <c r="L6" s="46">
        <v>0</v>
      </c>
      <c r="M6" s="46">
        <v>0</v>
      </c>
    </row>
    <row r="7" spans="1:13" x14ac:dyDescent="0.3">
      <c r="A7" s="10" t="s">
        <v>138</v>
      </c>
      <c r="B7" s="46">
        <v>289.89100000000002</v>
      </c>
      <c r="C7" s="46">
        <v>284.60899999999998</v>
      </c>
      <c r="D7" s="46">
        <v>287.18799999999999</v>
      </c>
      <c r="E7" s="46">
        <v>83.600000000000009</v>
      </c>
      <c r="F7" s="46">
        <v>282.36900000000003</v>
      </c>
      <c r="G7" s="46">
        <v>-1.806211625</v>
      </c>
      <c r="H7" s="46">
        <v>5.3553237500000002</v>
      </c>
      <c r="I7" s="46">
        <v>4.3</v>
      </c>
      <c r="J7" s="46">
        <v>49.1</v>
      </c>
      <c r="K7" s="2">
        <v>0</v>
      </c>
      <c r="L7" s="46">
        <v>0</v>
      </c>
      <c r="M7" s="46">
        <v>0</v>
      </c>
    </row>
    <row r="8" spans="1:13" x14ac:dyDescent="0.3">
      <c r="A8" s="10" t="s">
        <v>139</v>
      </c>
      <c r="B8" s="46">
        <v>290.161</v>
      </c>
      <c r="C8" s="46">
        <v>285.185</v>
      </c>
      <c r="D8" s="46">
        <v>288.11062500000003</v>
      </c>
      <c r="E8" s="46">
        <v>81.462499999999991</v>
      </c>
      <c r="F8" s="46">
        <v>281.846</v>
      </c>
      <c r="G8" s="46">
        <v>-4.3282274999999997</v>
      </c>
      <c r="H8" s="46">
        <v>10.606276249999999</v>
      </c>
      <c r="I8" s="46">
        <v>68.3</v>
      </c>
      <c r="J8" s="46">
        <v>77.625000000000014</v>
      </c>
      <c r="K8" s="2">
        <v>4.9359999999999996E-4</v>
      </c>
      <c r="L8" s="46">
        <v>1</v>
      </c>
      <c r="M8" s="46">
        <v>0</v>
      </c>
    </row>
    <row r="9" spans="1:13" x14ac:dyDescent="0.3">
      <c r="A9" s="10" t="s">
        <v>140</v>
      </c>
      <c r="B9" s="46">
        <v>285.46699999999998</v>
      </c>
      <c r="C9" s="46">
        <v>283.2</v>
      </c>
      <c r="D9" s="46">
        <v>284.28312499999998</v>
      </c>
      <c r="E9" s="46">
        <v>84.337500000000006</v>
      </c>
      <c r="F9" s="46">
        <v>281.02199999999999</v>
      </c>
      <c r="G9" s="46">
        <v>2.7862877500000001</v>
      </c>
      <c r="H9" s="46">
        <v>1.028570875</v>
      </c>
      <c r="I9" s="46">
        <v>82.3</v>
      </c>
      <c r="J9" s="46">
        <v>66.224999999999994</v>
      </c>
      <c r="K9" s="2">
        <v>2.7599999999999999E-4</v>
      </c>
      <c r="L9" s="46">
        <v>1</v>
      </c>
      <c r="M9" s="46">
        <v>0</v>
      </c>
    </row>
    <row r="10" spans="1:13" x14ac:dyDescent="0.3">
      <c r="A10" s="10" t="s">
        <v>141</v>
      </c>
      <c r="B10" s="46">
        <v>286.68200000000002</v>
      </c>
      <c r="C10" s="46">
        <v>282.67</v>
      </c>
      <c r="D10" s="46">
        <v>284.36757142857141</v>
      </c>
      <c r="E10" s="46">
        <v>79.95714285714287</v>
      </c>
      <c r="F10" s="46">
        <v>280.065</v>
      </c>
      <c r="G10" s="46">
        <v>2.9925277142857145</v>
      </c>
      <c r="H10" s="46">
        <v>-3.1490358571428572</v>
      </c>
      <c r="I10" s="46">
        <v>81.3</v>
      </c>
      <c r="J10" s="46">
        <v>44.785714285714292</v>
      </c>
      <c r="K10" s="2">
        <v>2.12E-5</v>
      </c>
      <c r="L10" s="46">
        <v>1</v>
      </c>
      <c r="M10" s="46">
        <v>0</v>
      </c>
    </row>
    <row r="11" spans="1:13" x14ac:dyDescent="0.3">
      <c r="A11" s="10" t="s">
        <v>142</v>
      </c>
      <c r="B11" s="46">
        <v>290.89699999999999</v>
      </c>
      <c r="C11" s="46">
        <v>282.67</v>
      </c>
      <c r="D11" s="46">
        <v>286.32200000000006</v>
      </c>
      <c r="E11" s="46">
        <v>80.213636363636382</v>
      </c>
      <c r="F11" s="46">
        <v>279.43200000000002</v>
      </c>
      <c r="G11" s="46">
        <v>-3.6740918181818356E-2</v>
      </c>
      <c r="H11" s="46">
        <v>3.3257676431818197</v>
      </c>
      <c r="I11" s="46">
        <v>82.3</v>
      </c>
      <c r="J11" s="46">
        <v>47.60227272727272</v>
      </c>
      <c r="K11" s="2">
        <v>4.9359999999999996E-4</v>
      </c>
      <c r="L11" s="46">
        <v>1</v>
      </c>
      <c r="M11" s="46">
        <v>0</v>
      </c>
    </row>
    <row r="12" spans="1:13" hidden="1" x14ac:dyDescent="0.3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"/>
  <sheetViews>
    <sheetView zoomScaleNormal="100" workbookViewId="0">
      <selection activeCell="P11" sqref="P11"/>
    </sheetView>
  </sheetViews>
  <sheetFormatPr defaultColWidth="8.6640625" defaultRowHeight="14.4" x14ac:dyDescent="0.3"/>
  <cols>
    <col min="1" max="1" width="25.33203125" style="29" bestFit="1" customWidth="1"/>
    <col min="2" max="2" width="8.21875" bestFit="1" customWidth="1"/>
    <col min="3" max="3" width="7.88671875" bestFit="1" customWidth="1"/>
    <col min="4" max="4" width="7" hidden="1" customWidth="1"/>
    <col min="5" max="5" width="3.21875" hidden="1" customWidth="1"/>
    <col min="6" max="6" width="3.5546875" hidden="1" customWidth="1"/>
    <col min="7" max="7" width="8.21875" bestFit="1" customWidth="1"/>
    <col min="8" max="8" width="11.5546875" hidden="1" customWidth="1"/>
    <col min="9" max="9" width="8.77734375" bestFit="1" customWidth="1"/>
    <col min="10" max="10" width="3.5546875" hidden="1" customWidth="1"/>
    <col min="11" max="11" width="8.33203125" bestFit="1" customWidth="1"/>
    <col min="12" max="12" width="3" hidden="1" customWidth="1"/>
    <col min="13" max="13" width="14.44140625" bestFit="1" customWidth="1"/>
    <col min="14" max="14" width="5.5546875" hidden="1" customWidth="1"/>
    <col min="15" max="15" width="7" bestFit="1" customWidth="1"/>
    <col min="16" max="16" width="9.6640625" bestFit="1" customWidth="1"/>
    <col min="17" max="17" width="5.5546875" customWidth="1"/>
  </cols>
  <sheetData>
    <row r="1" spans="1:18" s="13" customFormat="1" ht="28.8" customHeight="1" x14ac:dyDescent="0.3">
      <c r="A1" s="28" t="s">
        <v>143</v>
      </c>
      <c r="B1" s="12" t="s">
        <v>144</v>
      </c>
      <c r="C1" s="12" t="s">
        <v>145</v>
      </c>
      <c r="D1" s="12" t="s">
        <v>146</v>
      </c>
      <c r="E1" s="12"/>
      <c r="F1" s="12"/>
      <c r="G1" s="12" t="s">
        <v>147</v>
      </c>
      <c r="H1" s="12"/>
      <c r="I1" s="12" t="s">
        <v>148</v>
      </c>
      <c r="J1" s="12"/>
      <c r="K1" s="12" t="s">
        <v>149</v>
      </c>
      <c r="L1" s="12"/>
      <c r="M1" s="12" t="s">
        <v>150</v>
      </c>
      <c r="N1" s="12"/>
      <c r="O1" s="12" t="s">
        <v>151</v>
      </c>
      <c r="P1" s="12" t="s">
        <v>152</v>
      </c>
      <c r="Q1" s="12" t="s">
        <v>153</v>
      </c>
      <c r="R1" s="12"/>
    </row>
    <row r="2" spans="1:18" x14ac:dyDescent="0.3">
      <c r="A2" s="32">
        <f>DATEVALUE(final2!A5)</f>
        <v>45294</v>
      </c>
      <c r="B2" s="14">
        <f>final2!B5-273.15</f>
        <v>15.961000000000013</v>
      </c>
      <c r="C2" s="15">
        <f>final2!C5-273.15</f>
        <v>11.925000000000011</v>
      </c>
      <c r="D2" s="15">
        <f>final2!D5-273.15</f>
        <v>13.579999999999984</v>
      </c>
      <c r="E2" s="15">
        <f>final2!F5-273.15</f>
        <v>6.2820000000000391</v>
      </c>
      <c r="F2" s="15">
        <f>final2!D5-final2!F5</f>
        <v>7.297999999999945</v>
      </c>
      <c r="G2" s="14">
        <f>final2!E5</f>
        <v>70.36</v>
      </c>
      <c r="H2" s="15">
        <f>IF(ATAN2(final2!G5,final2!H5)&gt;0,ATAN2(final2!G5,final2!H5)*57.3,(ATAN2(final2!G5,final2!H5)+2*PI())*57.3)</f>
        <v>81.409175561662892</v>
      </c>
      <c r="I2" s="14" t="str">
        <f t="shared" ref="I2:I8" si="0">IF(AND(H2&gt;45,H2&lt;135),"SUD",IF(AND(H2&gt;=135,H2&lt;225),"OVEST",IF(AND(H2&gt;=225,H2&lt;315),"NORD","EST")))</f>
        <v>SUD</v>
      </c>
      <c r="J2" s="15">
        <f>SQRT(POWER(final2!G5,2)+POWER(final2!H5,2))*3.6</f>
        <v>11.907600132410623</v>
      </c>
      <c r="K2" s="16" t="str">
        <f t="shared" ref="K2:K8" si="1">IF(J2&lt;=5,"Calma",IF(AND(J2&gt;5,J2&lt;20),"Brezza",IF(AND(J2&gt;20,J2&lt;=40),"Teso",IF(AND(J2&gt;40,J2&lt;=60),"Forte",IF(AND(J2&gt;60,J2&lt;=90),"Burrasca",IF(AND(J2&gt;90,J2&lt;=100),"Tempesta",IF(AND(J2&gt;100,J2&lt;=117),"Fortunale",IF(J2&gt;117,"Uragano",""))))))))</f>
        <v>Brezza</v>
      </c>
      <c r="L2" s="15">
        <f>MAX(final2!I5,final2!J5)</f>
        <v>35.78</v>
      </c>
      <c r="M2" s="14" t="str">
        <f t="shared" ref="M2:M8" si="2">IF(L2&lt;12,"Sereno",IF(AND(L2&gt;=12,L2&lt;25),"Poche nubi",IF(AND(L2&gt;=24,L2&lt;38),"Poco nuvoloso",IF(AND(L2&gt;=38,L2&lt;50),"Nubi sparse",IF(AND(L2&gt;=50,L2&lt;65),"Nuvoloso",IF(AND(L2&gt;=65,L2&lt;90),"Molto nuvoloso","Coperto"))))))</f>
        <v>Poco nuvoloso</v>
      </c>
      <c r="N2" s="17">
        <f>final2!K5*3600</f>
        <v>0</v>
      </c>
      <c r="O2" s="22" t="str">
        <f>IF(AND(final2!C5-final2!F5&lt;=2.5,final2!E4&gt;=70,final2!L5&lt;1),"Nebbia","")</f>
        <v/>
      </c>
      <c r="P2" s="18" t="str">
        <f>IF(AND(N2&lt;=1,final2!L5=1),"Pioviggine",IF(AND(N2&gt;1,N2&lt;=2,final2!L5=1),"Debole",IF(AND(N2&gt;2,N2&lt;=5,final2!L5=1),"Moderata",IF(AND(N2&gt;5,N2&lt;=10,final2!L5=1),"Forte",IF(AND(N2&gt;10,N2&lt;=20,final2!L5=1),"Rovescio",IF(AND(N2&gt;20,final2!L5=1),"Nubifragio",""))))))</f>
        <v/>
      </c>
      <c r="Q2" s="19" t="str">
        <f>IF(final2!M5&gt;0,"Neve","")</f>
        <v/>
      </c>
      <c r="R2" s="21">
        <f>final2!C5-final2!F5</f>
        <v>5.6429999999999723</v>
      </c>
    </row>
    <row r="3" spans="1:18" ht="28.8" customHeight="1" x14ac:dyDescent="0.3">
      <c r="A3" s="30">
        <f>DATEVALUE(final2!A6)</f>
        <v>45295</v>
      </c>
      <c r="B3" s="20">
        <f>final2!B6-273.15</f>
        <v>17.747000000000014</v>
      </c>
      <c r="C3" s="20">
        <f>final2!C6-273.15</f>
        <v>11.55600000000004</v>
      </c>
      <c r="D3" s="15">
        <f>final2!D6-273.15</f>
        <v>14.011375000000044</v>
      </c>
      <c r="E3" s="15">
        <f>final2!F6-273.15</f>
        <v>9.4879999999999995</v>
      </c>
      <c r="F3" s="15">
        <f>final2!D6-final2!F6</f>
        <v>4.5233750000000441</v>
      </c>
      <c r="G3" s="20">
        <f>final2!E6</f>
        <v>77.837500000000006</v>
      </c>
      <c r="H3" s="15">
        <f>IF(ATAN2(final2!G6,final2!H6)&gt;0,ATAN2(final2!G6,final2!H6)*57.3,(ATAN2(final2!G6,final2!H6)+2*PI())*57.3)</f>
        <v>83.808290837792171</v>
      </c>
      <c r="I3" s="20" t="str">
        <f t="shared" si="0"/>
        <v>SUD</v>
      </c>
      <c r="J3" s="15">
        <f>SQRT(POWER(final2!G6,2)+POWER(final2!H6,2))*3.6</f>
        <v>7.2890177694198295</v>
      </c>
      <c r="K3" s="21" t="str">
        <f t="shared" si="1"/>
        <v>Brezza</v>
      </c>
      <c r="L3" s="15">
        <f>MAX(final2!I6,final2!J6)</f>
        <v>22</v>
      </c>
      <c r="M3" s="20" t="str">
        <f t="shared" si="2"/>
        <v>Poche nubi</v>
      </c>
      <c r="N3" s="17">
        <f>final2!K6*3600</f>
        <v>5.7599999999999995E-3</v>
      </c>
      <c r="O3" s="22" t="str">
        <f>IF(AND(final2!C6-final2!F6&lt;=2.5,final2!E5&gt;=70,final2!L6&lt;1),"Nebbia","")</f>
        <v>Nebbia</v>
      </c>
      <c r="P3" s="23" t="str">
        <f>IF(AND(N3&lt;=1,final2!L6=1),"Pioviggine",IF(AND(N3&gt;1,N3&lt;=2,final2!L6=1),"Debole",IF(AND(N3&gt;2,N3&lt;=5,final2!L6=1),"Moderata",IF(AND(N3&gt;5,N3&lt;=10,final2!L6=1),"Forte",IF(AND(N3&gt;10,N3&lt;=20,final2!L6=1),"Rovescio",IF(AND(N3&gt;20,final2!L6=1),"Nubifragio",""))))))</f>
        <v/>
      </c>
      <c r="Q3" s="21" t="str">
        <f>IF(final2!M6&gt;0,"Neve","")</f>
        <v/>
      </c>
      <c r="R3" s="21">
        <f>final2!C6-final2!F6</f>
        <v>2.0680000000000405</v>
      </c>
    </row>
    <row r="4" spans="1:18" ht="28.8" customHeight="1" x14ac:dyDescent="0.3">
      <c r="A4" s="30">
        <f>DATEVALUE(final2!A7)</f>
        <v>45296</v>
      </c>
      <c r="B4" s="20">
        <f>final2!B7-273.15</f>
        <v>16.741000000000042</v>
      </c>
      <c r="C4" s="20">
        <f>final2!C7-273.15</f>
        <v>11.459000000000003</v>
      </c>
      <c r="D4" s="15">
        <f>final2!D7-273.15</f>
        <v>14.038000000000011</v>
      </c>
      <c r="E4" s="15">
        <f>final2!F7-273.15</f>
        <v>9.2190000000000509</v>
      </c>
      <c r="F4" s="15">
        <f>final2!D7-final2!F7</f>
        <v>4.81899999999996</v>
      </c>
      <c r="G4" s="20">
        <f>final2!E7</f>
        <v>83.600000000000009</v>
      </c>
      <c r="H4" s="15">
        <f>IF(ATAN2(final2!G7,final2!H7)&gt;0,ATAN2(final2!G7,final2!H7)*57.3,(ATAN2(final2!G7,final2!H7)+2*PI())*57.3)</f>
        <v>108.64591722154114</v>
      </c>
      <c r="I4" s="20" t="str">
        <f t="shared" si="0"/>
        <v>SUD</v>
      </c>
      <c r="J4" s="15">
        <f>SQRT(POWER(final2!G7,2)+POWER(final2!H7,2))*3.6</f>
        <v>20.346177331497081</v>
      </c>
      <c r="K4" s="21" t="str">
        <f t="shared" si="1"/>
        <v>Teso</v>
      </c>
      <c r="L4" s="15">
        <f>MAX(final2!I7,final2!J7)</f>
        <v>49.1</v>
      </c>
      <c r="M4" s="20" t="str">
        <f t="shared" si="2"/>
        <v>Nubi sparse</v>
      </c>
      <c r="N4" s="17">
        <f>final2!K7*3600</f>
        <v>0</v>
      </c>
      <c r="O4" s="22" t="str">
        <f>IF(AND(final2!C7-final2!F7&lt;=2.5,final2!E6&gt;=70,final2!L7&lt;1),"Nebbia","")</f>
        <v>Nebbia</v>
      </c>
      <c r="P4" s="23" t="str">
        <f>IF(AND(N4&lt;=1,final2!L7=1),"Pioviggine",IF(AND(N4&gt;1,N4&lt;=2,final2!L7=1),"Debole",IF(AND(N4&gt;2,N4&lt;=5,final2!L7=1),"Moderata",IF(AND(N4&gt;5,N4&lt;=10,final2!L7=1),"Forte",IF(AND(N4&gt;10,N4&lt;=20,final2!L7=1),"Rovescio",IF(AND(N4&gt;20,final2!L7=1),"Nubifragio",""))))))</f>
        <v/>
      </c>
      <c r="Q4" s="21" t="str">
        <f>IF(final2!M7&gt;0,"Neve","")</f>
        <v/>
      </c>
      <c r="R4" s="21">
        <f>final2!C7-final2!F7</f>
        <v>2.2399999999999523</v>
      </c>
    </row>
    <row r="5" spans="1:18" ht="28.8" customHeight="1" x14ac:dyDescent="0.3">
      <c r="A5" s="30">
        <f>DATEVALUE(final2!A8)</f>
        <v>45297</v>
      </c>
      <c r="B5" s="20">
        <f>final2!B8-273.15</f>
        <v>17.011000000000024</v>
      </c>
      <c r="C5" s="20">
        <f>final2!C8-273.15</f>
        <v>12.035000000000025</v>
      </c>
      <c r="D5" s="15">
        <f>final2!D8-273.15</f>
        <v>14.96062500000005</v>
      </c>
      <c r="E5" s="15">
        <f>final2!F8-273.15</f>
        <v>8.6960000000000264</v>
      </c>
      <c r="F5" s="15">
        <f>final2!D8-final2!F8</f>
        <v>6.2646250000000236</v>
      </c>
      <c r="G5" s="20">
        <f>final2!E8</f>
        <v>81.462499999999991</v>
      </c>
      <c r="H5" s="15">
        <f>IF(ATAN2(final2!G8,final2!H8)&gt;0,ATAN2(final2!G8,final2!H8)*57.3,(ATAN2(final2!G8,final2!H8)+2*PI())*57.3)</f>
        <v>112.20773841340444</v>
      </c>
      <c r="I5" s="20" t="str">
        <f t="shared" si="0"/>
        <v>SUD</v>
      </c>
      <c r="J5" s="15">
        <f>SQRT(POWER(final2!G8,2)+POWER(final2!H8,2))*3.6</f>
        <v>41.239512283883656</v>
      </c>
      <c r="K5" s="21" t="str">
        <f t="shared" si="1"/>
        <v>Forte</v>
      </c>
      <c r="L5" s="15">
        <f>MAX(final2!I8,final2!J8)</f>
        <v>77.625000000000014</v>
      </c>
      <c r="M5" s="20" t="str">
        <f t="shared" si="2"/>
        <v>Molto nuvoloso</v>
      </c>
      <c r="N5" s="17">
        <f>final2!K8*3600</f>
        <v>1.7769599999999999</v>
      </c>
      <c r="O5" s="22" t="str">
        <f>IF(AND(final2!C8-final2!F8&lt;=2.5,final2!E7&gt;=70,final2!L8&lt;1),"Nebbia","")</f>
        <v/>
      </c>
      <c r="P5" s="23" t="str">
        <f>IF(AND(N5&lt;=1,final2!L8=1),"Pioviggine",IF(AND(N5&gt;1,N5&lt;=2,final2!L8=1),"Debole",IF(AND(N5&gt;2,N5&lt;=5,final2!L8=1),"Moderata",IF(AND(N5&gt;5,N5&lt;=10,final2!L8=1),"Forte",IF(AND(N5&gt;10,N5&lt;=20,final2!L8=1),"Rovescio",IF(AND(N5&gt;20,final2!L8=1),"Nubifragio",""))))))</f>
        <v>Debole</v>
      </c>
      <c r="Q5" s="21" t="str">
        <f>IF(final2!M8&gt;0,"Neve","")</f>
        <v/>
      </c>
      <c r="R5" s="21">
        <f>final2!C8-final2!F8</f>
        <v>3.3389999999999986</v>
      </c>
    </row>
    <row r="6" spans="1:18" ht="28.8" customHeight="1" x14ac:dyDescent="0.3">
      <c r="A6" s="30">
        <f>DATEVALUE(final2!A9)</f>
        <v>45298</v>
      </c>
      <c r="B6" s="20">
        <f>final2!B9-273.15</f>
        <v>12.317000000000007</v>
      </c>
      <c r="C6" s="20">
        <f>final2!C9-273.15</f>
        <v>10.050000000000011</v>
      </c>
      <c r="D6" s="15">
        <f>final2!D9-273.15</f>
        <v>11.133125000000007</v>
      </c>
      <c r="E6" s="15">
        <f>final2!F9-273.15</f>
        <v>7.8720000000000141</v>
      </c>
      <c r="F6" s="15">
        <f>final2!D9-final2!F9</f>
        <v>3.2611249999999927</v>
      </c>
      <c r="G6" s="20">
        <f>final2!E9</f>
        <v>84.337500000000006</v>
      </c>
      <c r="H6" s="15">
        <f>IF(ATAN2(final2!G9,final2!H9)&gt;0,ATAN2(final2!G9,final2!H9)*57.3,(ATAN2(final2!G9,final2!H9)+2*PI())*57.3)</f>
        <v>20.263348135564801</v>
      </c>
      <c r="I6" s="20" t="str">
        <f t="shared" si="0"/>
        <v>EST</v>
      </c>
      <c r="J6" s="15">
        <f>SQRT(POWER(final2!G9,2)+POWER(final2!H9,2))*3.6</f>
        <v>10.692277251374019</v>
      </c>
      <c r="K6" s="21" t="str">
        <f t="shared" si="1"/>
        <v>Brezza</v>
      </c>
      <c r="L6" s="15">
        <f>MAX(final2!I9,final2!J9)</f>
        <v>82.3</v>
      </c>
      <c r="M6" s="20" t="str">
        <f t="shared" si="2"/>
        <v>Molto nuvoloso</v>
      </c>
      <c r="N6" s="17">
        <f>final2!K9*3600</f>
        <v>0.99359999999999993</v>
      </c>
      <c r="O6" s="22" t="str">
        <f>IF(AND(final2!C9-final2!F9&lt;=2.5,final2!E8&gt;=70,final2!L9&lt;1),"Nebbia","")</f>
        <v/>
      </c>
      <c r="P6" s="23" t="str">
        <f>IF(AND(N6&lt;=1,final2!L9=1),"Pioviggine",IF(AND(N6&gt;1,N6&lt;=2,final2!L9=1),"Debole",IF(AND(N6&gt;2,N6&lt;=5,final2!L9=1),"Moderata",IF(AND(N6&gt;5,N6&lt;=10,final2!L9=1),"Forte",IF(AND(N6&gt;10,N6&lt;=20,final2!L9=1),"Rovescio",IF(AND(N6&gt;20,final2!L9=1),"Nubifragio",""))))))</f>
        <v>Pioviggine</v>
      </c>
      <c r="Q6" s="21" t="str">
        <f>IF(final2!M9&gt;0,"Neve","")</f>
        <v/>
      </c>
      <c r="R6" s="21">
        <f>final2!C9-final2!F9</f>
        <v>2.1779999999999973</v>
      </c>
    </row>
    <row r="7" spans="1:18" ht="28.8" customHeight="1" x14ac:dyDescent="0.3">
      <c r="A7" s="33">
        <f>DATEVALUE(final2!A10)</f>
        <v>45299</v>
      </c>
      <c r="B7" s="24">
        <f>final2!B10-273.15</f>
        <v>13.532000000000039</v>
      </c>
      <c r="C7" s="24">
        <f>final2!C10-273.15</f>
        <v>9.5200000000000387</v>
      </c>
      <c r="D7" s="15">
        <f>final2!D10-273.15</f>
        <v>11.217571428571432</v>
      </c>
      <c r="E7" s="15">
        <f>final2!F10-273.15</f>
        <v>6.9150000000000205</v>
      </c>
      <c r="F7" s="15">
        <f>final2!D10-final2!F10</f>
        <v>4.3025714285714116</v>
      </c>
      <c r="G7" s="24">
        <f>final2!E10</f>
        <v>79.95714285714287</v>
      </c>
      <c r="H7" s="15">
        <f>IF(ATAN2(final2!G10,final2!H10)&gt;0,ATAN2(final2!G10,final2!H10)*57.3,(ATAN2(final2!G10,final2!H10)+2*PI())*57.3)</f>
        <v>313.56331841430091</v>
      </c>
      <c r="I7" s="24" t="str">
        <f t="shared" si="0"/>
        <v>NORD</v>
      </c>
      <c r="J7" s="15">
        <f>SQRT(POWER(final2!G10,2)+POWER(final2!H10,2))*3.6</f>
        <v>15.638944030733034</v>
      </c>
      <c r="K7" s="25" t="str">
        <f t="shared" si="1"/>
        <v>Brezza</v>
      </c>
      <c r="L7" s="15">
        <f>MAX(final2!I10,final2!J10)</f>
        <v>81.3</v>
      </c>
      <c r="M7" s="24" t="str">
        <f t="shared" si="2"/>
        <v>Molto nuvoloso</v>
      </c>
      <c r="N7" s="17">
        <f>final2!K10*3600</f>
        <v>7.6319999999999999E-2</v>
      </c>
      <c r="O7" s="26" t="str">
        <f>IF(AND(final2!C10-final2!F10&lt;=2.5,final2!E9&gt;=70,final2!L10&lt;1),"Nebbia","")</f>
        <v/>
      </c>
      <c r="P7" s="27" t="str">
        <f>IF(AND(N7&lt;=1,final2!L10=1),"Pioviggine",IF(AND(N7&gt;1,N7&lt;=2,final2!L10=1),"Debole",IF(AND(N7&gt;2,N7&lt;=5,final2!L10=1),"Moderata",IF(AND(N7&gt;5,N7&lt;=10,final2!L10=1),"Forte",IF(AND(N7&gt;10,N7&lt;=20,final2!L10=1),"Rovescio",IF(AND(N7&gt;20,final2!L10=1),"Nubifragio",""))))))</f>
        <v>Pioviggine</v>
      </c>
      <c r="Q7" s="25" t="str">
        <f>IF(final2!M10&gt;0,"Neve","")</f>
        <v/>
      </c>
      <c r="R7" s="25">
        <f>final2!C10-final2!F10</f>
        <v>2.6050000000000182</v>
      </c>
    </row>
    <row r="8" spans="1:18" hidden="1" x14ac:dyDescent="0.3">
      <c r="A8" s="31" t="e">
        <f>DATEVALUE(final2!A11)</f>
        <v>#VALUE!</v>
      </c>
      <c r="B8" s="3">
        <f>final2!B11-273.15</f>
        <v>17.747000000000014</v>
      </c>
      <c r="C8" s="3">
        <f>final2!C11-273.15</f>
        <v>9.5200000000000387</v>
      </c>
      <c r="D8" s="3">
        <f>final2!D11-273.15</f>
        <v>13.172000000000082</v>
      </c>
      <c r="E8" s="3">
        <f>final2!F11-273.15</f>
        <v>6.2820000000000391</v>
      </c>
      <c r="F8" s="3">
        <f>final2!D11-final2!F11</f>
        <v>6.8900000000000432</v>
      </c>
      <c r="G8" s="3">
        <f>final2!E11</f>
        <v>80.213636363636382</v>
      </c>
      <c r="H8" s="3">
        <f>IF(ATAN2(final2!G11,final2!H11)&gt;0,ATAN2(final2!G11,final2!H11)*57.3,(ATAN2(final2!G11,final2!H11)+2*PI())*57.3)</f>
        <v>90.639616913352739</v>
      </c>
      <c r="I8" s="3" t="str">
        <f t="shared" si="0"/>
        <v>SUD</v>
      </c>
      <c r="J8" s="3">
        <f>SQRT(POWER(final2!G11,2)+POWER(final2!H11,2))*3.6</f>
        <v>11.973494094753287</v>
      </c>
      <c r="K8" s="4" t="str">
        <f t="shared" si="1"/>
        <v>Brezza</v>
      </c>
      <c r="L8" s="3">
        <f>MAX(final2!I11,final2!J11)</f>
        <v>82.3</v>
      </c>
      <c r="M8" s="3" t="str">
        <f t="shared" si="2"/>
        <v>Molto nuvoloso</v>
      </c>
      <c r="N8" s="5">
        <f>final2!K11*3600</f>
        <v>1.7769599999999999</v>
      </c>
      <c r="O8" s="6" t="str">
        <f>IF(final2!D11-final2!F11&lt;=4,"Nebbia","")</f>
        <v/>
      </c>
      <c r="P8" s="5" t="str">
        <f>IF(AND(N8&lt;=1,final2!L11=1),"Pioviggine",IF(AND(N8&gt;1,N8&lt;=2,final2!L11=1),"Debole",IF(AND(N8&gt;2,N8&lt;=5,final2!L11=1),"Moderata",IF(AND(N8&gt;5,N8&lt;=10,final2!L11=1),"Forte",IF(AND(N8&gt;10,N8&lt;=20,final2!L11=1),"Rovescio",IF(AND(N8&gt;20,final2!L11=1),"Nubifragio",""))))))</f>
        <v>Debole</v>
      </c>
      <c r="Q8" s="7" t="str">
        <f>IF(final2!M11&gt;0,"Neve","")</f>
        <v/>
      </c>
    </row>
  </sheetData>
  <conditionalFormatting sqref="B2">
    <cfRule type="colorScale" priority="15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8 C2">
    <cfRule type="colorScale" priority="26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2 E3:F8">
    <cfRule type="colorScale" priority="28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">
    <cfRule type="dataBar" priority="30">
      <dataBar>
        <cfvo type="num" val="0"/>
        <cfvo type="num" val="100"/>
        <color rgb="FF638EC6"/>
      </dataBar>
    </cfRule>
    <cfRule type="dataBar" priority="31">
      <dataBar>
        <cfvo type="min"/>
        <cfvo type="max"/>
        <color rgb="FF638EC6"/>
      </dataBar>
    </cfRule>
  </conditionalFormatting>
  <conditionalFormatting sqref="K2:K8">
    <cfRule type="containsText" dxfId="63" priority="17" operator="containsText" text="Uragano">
      <formula>NOT(ISERROR(SEARCH("Uragano",K2)))</formula>
    </cfRule>
    <cfRule type="containsText" dxfId="62" priority="18" operator="containsText" text="Fortunale">
      <formula>NOT(ISERROR(SEARCH("Fortunale",K2)))</formula>
    </cfRule>
    <cfRule type="containsText" dxfId="61" priority="19" operator="containsText" text="Tempesta">
      <formula>NOT(ISERROR(SEARCH("Tempesta",K2)))</formula>
    </cfRule>
    <cfRule type="containsText" dxfId="60" priority="20" operator="containsText" text="Burrasca">
      <formula>NOT(ISERROR(SEARCH("Burrasca",K2)))</formula>
    </cfRule>
    <cfRule type="containsText" dxfId="59" priority="21" operator="containsText" text="Forte">
      <formula>NOT(ISERROR(SEARCH("Forte",K2)))</formula>
    </cfRule>
    <cfRule type="containsText" dxfId="58" priority="22" operator="containsText" text="Teso">
      <formula>NOT(ISERROR(SEARCH("Teso",K2)))</formula>
    </cfRule>
    <cfRule type="containsText" dxfId="57" priority="23" operator="containsText" text="Brezza">
      <formula>NOT(ISERROR(SEARCH("Brezza",K2)))</formula>
    </cfRule>
    <cfRule type="containsText" dxfId="56" priority="24" operator="containsText" text="Calma">
      <formula>NOT(ISERROR(SEARCH("Calma",K2)))</formula>
    </cfRule>
  </conditionalFormatting>
  <conditionalFormatting sqref="L2:M8">
    <cfRule type="containsText" dxfId="55" priority="2" operator="containsText" text="Molto nuvoloso">
      <formula>NOT(ISERROR(SEARCH("Molto nuvoloso",L2)))</formula>
    </cfRule>
    <cfRule type="containsText" dxfId="54" priority="3" operator="containsText" text="Nuvoloso">
      <formula>NOT(ISERROR(SEARCH("Nuvoloso",L2)))</formula>
    </cfRule>
    <cfRule type="containsText" dxfId="53" priority="4" operator="containsText" text="Nubi sparse">
      <formula>NOT(ISERROR(SEARCH("Nubi sparse",L2)))</formula>
    </cfRule>
    <cfRule type="containsText" dxfId="52" priority="5" operator="containsText" text="Poco nuvoloso">
      <formula>NOT(ISERROR(SEARCH("Poco nuvoloso",L2)))</formula>
    </cfRule>
    <cfRule type="containsText" dxfId="51" priority="6" operator="containsText" text="Sereno">
      <formula>NOT(ISERROR(SEARCH("Sereno",L2)))</formula>
    </cfRule>
    <cfRule type="containsText" dxfId="50" priority="7" operator="containsText" text="Coperto">
      <formula>NOT(ISERROR(SEARCH("Coperto",L2)))</formula>
    </cfRule>
  </conditionalFormatting>
  <conditionalFormatting sqref="N2:N8 P2:P8">
    <cfRule type="containsText" dxfId="49" priority="8" operator="containsText" text="Nubifragio">
      <formula>NOT(ISERROR(SEARCH("Nubifragio",N2)))</formula>
    </cfRule>
    <cfRule type="containsText" dxfId="48" priority="9" operator="containsText" text="Rovescio">
      <formula>NOT(ISERROR(SEARCH("Rovescio",N2)))</formula>
    </cfRule>
    <cfRule type="containsText" dxfId="47" priority="10" operator="containsText" text="Forte">
      <formula>NOT(ISERROR(SEARCH("Forte",N2)))</formula>
    </cfRule>
    <cfRule type="containsText" dxfId="46" priority="11" operator="containsText" text="Moderata">
      <formula>NOT(ISERROR(SEARCH("Moderata",N2)))</formula>
    </cfRule>
    <cfRule type="containsText" dxfId="45" priority="12" operator="containsText" text="Debole">
      <formula>NOT(ISERROR(SEARCH("Debole",N2)))</formula>
    </cfRule>
    <cfRule type="containsText" dxfId="44" priority="13" operator="containsText" text="Pioviggine">
      <formula>NOT(ISERROR(SEARCH("Pioviggine",N2)))</formula>
    </cfRule>
  </conditionalFormatting>
  <conditionalFormatting sqref="O2:O8">
    <cfRule type="containsText" dxfId="16" priority="25" operator="containsText" text="Nebbia">
      <formula>NOT(ISERROR(SEARCH("Nebbia",O2)))</formula>
    </cfRule>
  </conditionalFormatting>
  <conditionalFormatting sqref="Q2:Q8 R2:R7">
    <cfRule type="containsText" dxfId="43" priority="14" operator="containsText" text="Neve">
      <formula>NOT(ISERROR(SEARCH("Neve",Q2)))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abSelected="1" zoomScale="95" zoomScaleNormal="95" workbookViewId="0">
      <selection activeCell="C3" sqref="C3"/>
    </sheetView>
  </sheetViews>
  <sheetFormatPr defaultColWidth="11.5546875" defaultRowHeight="14.4" x14ac:dyDescent="0.3"/>
  <cols>
    <col min="1" max="1" width="17.21875" bestFit="1" customWidth="1"/>
    <col min="2" max="2" width="18.33203125" bestFit="1" customWidth="1"/>
    <col min="3" max="4" width="20.33203125" bestFit="1" customWidth="1"/>
    <col min="5" max="5" width="23" bestFit="1" customWidth="1"/>
    <col min="6" max="6" width="22.88671875" bestFit="1" customWidth="1"/>
    <col min="7" max="7" width="24.109375" bestFit="1" customWidth="1"/>
    <col min="8" max="8" width="24" bestFit="1" customWidth="1"/>
  </cols>
  <sheetData>
    <row r="1" spans="1:8" x14ac:dyDescent="0.3">
      <c r="A1" s="35"/>
      <c r="B1" s="43" t="s">
        <v>123</v>
      </c>
      <c r="C1" s="35"/>
      <c r="D1" s="35"/>
      <c r="E1" s="35"/>
      <c r="F1" s="35"/>
      <c r="G1" s="35"/>
      <c r="H1" s="35"/>
    </row>
    <row r="2" spans="1:8" x14ac:dyDescent="0.3">
      <c r="A2" s="43" t="s">
        <v>0</v>
      </c>
      <c r="B2" s="35" t="s">
        <v>154</v>
      </c>
      <c r="C2" s="35" t="s">
        <v>155</v>
      </c>
      <c r="D2" s="35" t="s">
        <v>156</v>
      </c>
      <c r="E2" s="35" t="s">
        <v>157</v>
      </c>
      <c r="F2" s="35" t="s">
        <v>158</v>
      </c>
      <c r="G2" s="35" t="s">
        <v>159</v>
      </c>
      <c r="H2" s="35" t="s">
        <v>160</v>
      </c>
    </row>
    <row r="3" spans="1:8" x14ac:dyDescent="0.3">
      <c r="A3" s="44" t="s">
        <v>136</v>
      </c>
      <c r="B3" s="42">
        <v>279.36799999999999</v>
      </c>
      <c r="C3" s="42">
        <v>56.120000000000005</v>
      </c>
      <c r="D3" s="42">
        <v>75.28</v>
      </c>
      <c r="E3" s="42">
        <v>5.0911439999999999</v>
      </c>
      <c r="F3" s="42">
        <v>0.32559860000000007</v>
      </c>
      <c r="G3" s="42">
        <v>0.97226541999999994</v>
      </c>
      <c r="H3" s="42">
        <v>4.3031979999999992</v>
      </c>
    </row>
    <row r="4" spans="1:8" x14ac:dyDescent="0.3">
      <c r="A4" s="44" t="s">
        <v>137</v>
      </c>
      <c r="B4" s="42">
        <v>278.85899999999998</v>
      </c>
      <c r="C4" s="42">
        <v>69.3125</v>
      </c>
      <c r="D4" s="42">
        <v>33.962499999999999</v>
      </c>
      <c r="E4" s="42">
        <v>6.1946287499999997</v>
      </c>
      <c r="F4" s="42">
        <v>-1.2502951375000002</v>
      </c>
      <c r="G4" s="42">
        <v>0.1120198750000001</v>
      </c>
      <c r="H4" s="42">
        <v>2.4791133749999998</v>
      </c>
    </row>
    <row r="5" spans="1:8" x14ac:dyDescent="0.3">
      <c r="A5" s="44" t="s">
        <v>138</v>
      </c>
      <c r="B5" s="42">
        <v>279.44099999999997</v>
      </c>
      <c r="C5" s="42">
        <v>40.237500000000004</v>
      </c>
      <c r="D5" s="42">
        <v>26.775000000000002</v>
      </c>
      <c r="E5" s="42">
        <v>2.1030964999999999</v>
      </c>
      <c r="F5" s="42">
        <v>9.0952766750000009</v>
      </c>
      <c r="G5" s="42">
        <v>-2.3057471249999999</v>
      </c>
      <c r="H5" s="42">
        <v>6.9550025</v>
      </c>
    </row>
    <row r="6" spans="1:8" x14ac:dyDescent="0.3">
      <c r="A6" s="44" t="s">
        <v>139</v>
      </c>
      <c r="B6" s="42">
        <v>276.99099999999999</v>
      </c>
      <c r="C6" s="42">
        <v>64.125</v>
      </c>
      <c r="D6" s="42">
        <v>60.737499999999997</v>
      </c>
      <c r="E6" s="42">
        <v>-0.59665362499999985</v>
      </c>
      <c r="F6" s="42">
        <v>20.136162500000001</v>
      </c>
      <c r="G6" s="42">
        <v>-4.2463099999999994</v>
      </c>
      <c r="H6" s="42">
        <v>10.936338750000001</v>
      </c>
    </row>
    <row r="7" spans="1:8" x14ac:dyDescent="0.3">
      <c r="A7" s="44" t="s">
        <v>140</v>
      </c>
      <c r="B7" s="42">
        <v>275.36</v>
      </c>
      <c r="C7" s="42">
        <v>92.612499999999997</v>
      </c>
      <c r="D7" s="42">
        <v>77.037499999999994</v>
      </c>
      <c r="E7" s="42">
        <v>5.0169812500000006</v>
      </c>
      <c r="F7" s="42">
        <v>0.75791014999999984</v>
      </c>
      <c r="G7" s="42">
        <v>2.771719</v>
      </c>
      <c r="H7" s="42">
        <v>1.0006178750000001</v>
      </c>
    </row>
    <row r="8" spans="1:8" x14ac:dyDescent="0.3">
      <c r="A8" s="44" t="s">
        <v>141</v>
      </c>
      <c r="B8" s="42">
        <v>275.36700000000002</v>
      </c>
      <c r="C8" s="42">
        <v>85.257142857142867</v>
      </c>
      <c r="D8" s="42">
        <v>86.085714285714289</v>
      </c>
      <c r="E8" s="42">
        <v>3.2815300000000001</v>
      </c>
      <c r="F8" s="42">
        <v>-4.4881814285714281</v>
      </c>
      <c r="G8" s="42">
        <v>2.904521571428571</v>
      </c>
      <c r="H8" s="42">
        <v>-3.245718985714285</v>
      </c>
    </row>
    <row r="9" spans="1:8" hidden="1" x14ac:dyDescent="0.3">
      <c r="A9" s="44" t="s">
        <v>142</v>
      </c>
      <c r="B9" s="42">
        <v>275.36</v>
      </c>
      <c r="C9" s="42">
        <v>68.356818181818184</v>
      </c>
      <c r="D9" s="42">
        <v>58.343181818181819</v>
      </c>
      <c r="E9" s="42">
        <v>3.4129739318181818</v>
      </c>
      <c r="F9" s="42">
        <v>4.5482535568181808</v>
      </c>
      <c r="G9" s="42">
        <v>-9.4399270454545312E-2</v>
      </c>
      <c r="H9" s="42">
        <v>3.858284934090908</v>
      </c>
    </row>
    <row r="13" spans="1:8" x14ac:dyDescent="0.3">
      <c r="A13" s="36" t="s">
        <v>161</v>
      </c>
      <c r="B13" s="39" t="s">
        <v>162</v>
      </c>
      <c r="C13" s="39" t="s">
        <v>163</v>
      </c>
      <c r="D13" s="39" t="s">
        <v>164</v>
      </c>
      <c r="E13" s="39" t="s">
        <v>165</v>
      </c>
      <c r="F13" s="39" t="s">
        <v>166</v>
      </c>
      <c r="G13" s="39" t="s">
        <v>167</v>
      </c>
      <c r="H13" s="39" t="s">
        <v>168</v>
      </c>
    </row>
    <row r="14" spans="1:8" x14ac:dyDescent="0.3">
      <c r="A14" s="36" t="str">
        <f t="shared" ref="A14:A20" si="0">A3</f>
        <v>03-gen</v>
      </c>
      <c r="B14" s="42">
        <f t="shared" ref="B14:B20" si="1">B3-273.15</f>
        <v>6.2180000000000177</v>
      </c>
      <c r="C14" s="42">
        <f t="shared" ref="C14:H20" si="2">C3</f>
        <v>56.120000000000005</v>
      </c>
      <c r="D14" s="42">
        <f t="shared" si="2"/>
        <v>75.28</v>
      </c>
      <c r="E14" s="42">
        <f t="shared" si="2"/>
        <v>5.0911439999999999</v>
      </c>
      <c r="F14" s="42">
        <f t="shared" si="2"/>
        <v>0.32559860000000007</v>
      </c>
      <c r="G14" s="42">
        <f t="shared" si="2"/>
        <v>0.97226541999999994</v>
      </c>
      <c r="H14" s="42">
        <f t="shared" si="2"/>
        <v>4.3031979999999992</v>
      </c>
    </row>
    <row r="15" spans="1:8" x14ac:dyDescent="0.3">
      <c r="A15" s="36" t="str">
        <f t="shared" si="0"/>
        <v>04-gen</v>
      </c>
      <c r="B15" s="42">
        <f t="shared" si="1"/>
        <v>5.7090000000000032</v>
      </c>
      <c r="C15" s="42">
        <f t="shared" si="2"/>
        <v>69.3125</v>
      </c>
      <c r="D15" s="42">
        <f t="shared" si="2"/>
        <v>33.962499999999999</v>
      </c>
      <c r="E15" s="42">
        <f t="shared" si="2"/>
        <v>6.1946287499999997</v>
      </c>
      <c r="F15" s="42">
        <f t="shared" si="2"/>
        <v>-1.2502951375000002</v>
      </c>
      <c r="G15" s="42">
        <f t="shared" si="2"/>
        <v>0.1120198750000001</v>
      </c>
      <c r="H15" s="42">
        <f t="shared" si="2"/>
        <v>2.4791133749999998</v>
      </c>
    </row>
    <row r="16" spans="1:8" x14ac:dyDescent="0.3">
      <c r="A16" s="36" t="str">
        <f t="shared" si="0"/>
        <v>05-gen</v>
      </c>
      <c r="B16" s="42">
        <f t="shared" si="1"/>
        <v>6.2909999999999968</v>
      </c>
      <c r="C16" s="42">
        <f t="shared" si="2"/>
        <v>40.237500000000004</v>
      </c>
      <c r="D16" s="42">
        <f t="shared" si="2"/>
        <v>26.775000000000002</v>
      </c>
      <c r="E16" s="42">
        <f t="shared" si="2"/>
        <v>2.1030964999999999</v>
      </c>
      <c r="F16" s="42">
        <f t="shared" si="2"/>
        <v>9.0952766750000009</v>
      </c>
      <c r="G16" s="42">
        <f t="shared" si="2"/>
        <v>-2.3057471249999999</v>
      </c>
      <c r="H16" s="42">
        <f t="shared" si="2"/>
        <v>6.9550025</v>
      </c>
    </row>
    <row r="17" spans="1:8" x14ac:dyDescent="0.3">
      <c r="A17" s="36" t="str">
        <f t="shared" si="0"/>
        <v>06-gen</v>
      </c>
      <c r="B17" s="42">
        <f t="shared" si="1"/>
        <v>3.8410000000000082</v>
      </c>
      <c r="C17" s="42">
        <f t="shared" si="2"/>
        <v>64.125</v>
      </c>
      <c r="D17" s="42">
        <f t="shared" si="2"/>
        <v>60.737499999999997</v>
      </c>
      <c r="E17" s="42">
        <f t="shared" si="2"/>
        <v>-0.59665362499999985</v>
      </c>
      <c r="F17" s="42">
        <f t="shared" si="2"/>
        <v>20.136162500000001</v>
      </c>
      <c r="G17" s="42">
        <f t="shared" si="2"/>
        <v>-4.2463099999999994</v>
      </c>
      <c r="H17" s="42">
        <f t="shared" si="2"/>
        <v>10.936338750000001</v>
      </c>
    </row>
    <row r="18" spans="1:8" x14ac:dyDescent="0.3">
      <c r="A18" s="36" t="str">
        <f t="shared" si="0"/>
        <v>07-gen</v>
      </c>
      <c r="B18" s="42">
        <f t="shared" si="1"/>
        <v>2.2100000000000364</v>
      </c>
      <c r="C18" s="42">
        <f t="shared" si="2"/>
        <v>92.612499999999997</v>
      </c>
      <c r="D18" s="42">
        <f t="shared" si="2"/>
        <v>77.037499999999994</v>
      </c>
      <c r="E18" s="42">
        <f t="shared" si="2"/>
        <v>5.0169812500000006</v>
      </c>
      <c r="F18" s="42">
        <f t="shared" si="2"/>
        <v>0.75791014999999984</v>
      </c>
      <c r="G18" s="42">
        <f t="shared" si="2"/>
        <v>2.771719</v>
      </c>
      <c r="H18" s="42">
        <f t="shared" si="2"/>
        <v>1.0006178750000001</v>
      </c>
    </row>
    <row r="19" spans="1:8" x14ac:dyDescent="0.3">
      <c r="A19" s="36" t="str">
        <f t="shared" si="0"/>
        <v>08-gen</v>
      </c>
      <c r="B19" s="42">
        <f t="shared" si="1"/>
        <v>2.2170000000000414</v>
      </c>
      <c r="C19" s="42">
        <f t="shared" si="2"/>
        <v>85.257142857142867</v>
      </c>
      <c r="D19" s="42">
        <f t="shared" si="2"/>
        <v>86.085714285714289</v>
      </c>
      <c r="E19" s="42">
        <f t="shared" si="2"/>
        <v>3.2815300000000001</v>
      </c>
      <c r="F19" s="42">
        <f t="shared" si="2"/>
        <v>-4.4881814285714281</v>
      </c>
      <c r="G19" s="42">
        <f t="shared" si="2"/>
        <v>2.904521571428571</v>
      </c>
      <c r="H19" s="42">
        <f t="shared" si="2"/>
        <v>-3.245718985714285</v>
      </c>
    </row>
    <row r="20" spans="1:8" hidden="1" x14ac:dyDescent="0.3">
      <c r="A20" t="str">
        <f t="shared" si="0"/>
        <v>Totale complessivo</v>
      </c>
      <c r="B20" s="8">
        <f t="shared" si="1"/>
        <v>2.2100000000000364</v>
      </c>
      <c r="C20" s="8">
        <f t="shared" si="2"/>
        <v>68.356818181818184</v>
      </c>
      <c r="D20" s="8">
        <f t="shared" si="2"/>
        <v>58.343181818181819</v>
      </c>
      <c r="E20" s="8">
        <f t="shared" si="2"/>
        <v>3.4129739318181818</v>
      </c>
      <c r="F20" s="8">
        <f t="shared" si="2"/>
        <v>4.5482535568181808</v>
      </c>
      <c r="G20" s="8">
        <f t="shared" si="2"/>
        <v>-9.4399270454545312E-2</v>
      </c>
      <c r="H20" s="8">
        <f t="shared" si="2"/>
        <v>3.858284934090908</v>
      </c>
    </row>
    <row r="23" spans="1:8" x14ac:dyDescent="0.3">
      <c r="A23" s="36" t="str">
        <f t="shared" ref="A23:D30" si="3">A13</f>
        <v>Data</v>
      </c>
      <c r="B23" s="39" t="str">
        <f t="shared" si="3"/>
        <v>Min850</v>
      </c>
      <c r="C23" s="39" t="str">
        <f t="shared" si="3"/>
        <v>RH850</v>
      </c>
      <c r="D23" s="39" t="str">
        <f t="shared" si="3"/>
        <v>RH700</v>
      </c>
      <c r="E23" s="39" t="s">
        <v>166</v>
      </c>
      <c r="F23" s="39" t="s">
        <v>168</v>
      </c>
    </row>
    <row r="24" spans="1:8" x14ac:dyDescent="0.3">
      <c r="A24" s="36" t="str">
        <f t="shared" si="3"/>
        <v>03-gen</v>
      </c>
      <c r="B24" s="42">
        <f t="shared" si="3"/>
        <v>6.2180000000000177</v>
      </c>
      <c r="C24" s="42">
        <f t="shared" si="3"/>
        <v>56.120000000000005</v>
      </c>
      <c r="D24" s="42">
        <f t="shared" si="3"/>
        <v>75.28</v>
      </c>
      <c r="E24" s="42">
        <f t="shared" ref="E24:F30" si="4">SQRT(POWER(E14,2)+POWER(F14,2))*3.6*0.54</f>
        <v>9.9174035352601297</v>
      </c>
      <c r="F24" s="42">
        <f t="shared" si="4"/>
        <v>1.9932537360607425</v>
      </c>
      <c r="G24" s="8"/>
      <c r="H24" s="8"/>
    </row>
    <row r="25" spans="1:8" x14ac:dyDescent="0.3">
      <c r="A25" s="36" t="str">
        <f t="shared" si="3"/>
        <v>04-gen</v>
      </c>
      <c r="B25" s="42">
        <f t="shared" si="3"/>
        <v>5.7090000000000032</v>
      </c>
      <c r="C25" s="42">
        <f t="shared" si="3"/>
        <v>69.3125</v>
      </c>
      <c r="D25" s="42">
        <f t="shared" si="3"/>
        <v>33.962499999999999</v>
      </c>
      <c r="E25" s="42">
        <f t="shared" si="4"/>
        <v>12.285197675487183</v>
      </c>
      <c r="F25" s="42">
        <f t="shared" si="4"/>
        <v>2.4403096215960498</v>
      </c>
      <c r="G25" s="8"/>
      <c r="H25" s="8"/>
    </row>
    <row r="26" spans="1:8" x14ac:dyDescent="0.3">
      <c r="A26" s="36" t="str">
        <f t="shared" si="3"/>
        <v>05-gen</v>
      </c>
      <c r="B26" s="42">
        <f t="shared" si="3"/>
        <v>6.2909999999999968</v>
      </c>
      <c r="C26" s="42">
        <f t="shared" si="3"/>
        <v>40.237500000000004</v>
      </c>
      <c r="D26" s="42">
        <f t="shared" si="3"/>
        <v>26.775000000000002</v>
      </c>
      <c r="E26" s="42">
        <f t="shared" si="4"/>
        <v>18.147744754414049</v>
      </c>
      <c r="F26" s="42">
        <f t="shared" si="4"/>
        <v>18.240535280229572</v>
      </c>
      <c r="G26" s="8"/>
      <c r="H26" s="8"/>
    </row>
    <row r="27" spans="1:8" x14ac:dyDescent="0.3">
      <c r="A27" s="36" t="str">
        <f t="shared" si="3"/>
        <v>06-gen</v>
      </c>
      <c r="B27" s="42">
        <f t="shared" si="3"/>
        <v>3.8410000000000082</v>
      </c>
      <c r="C27" s="42">
        <f t="shared" si="3"/>
        <v>64.125</v>
      </c>
      <c r="D27" s="42">
        <f t="shared" si="3"/>
        <v>60.737499999999997</v>
      </c>
      <c r="E27" s="42">
        <f t="shared" si="4"/>
        <v>39.161880519877997</v>
      </c>
      <c r="F27" s="42">
        <f t="shared" si="4"/>
        <v>40.005620769055867</v>
      </c>
      <c r="G27" s="8"/>
      <c r="H27" s="8"/>
    </row>
    <row r="28" spans="1:8" x14ac:dyDescent="0.3">
      <c r="A28" s="36" t="str">
        <f t="shared" si="3"/>
        <v>07-gen</v>
      </c>
      <c r="B28" s="42">
        <f t="shared" si="3"/>
        <v>2.2100000000000364</v>
      </c>
      <c r="C28" s="42">
        <f t="shared" si="3"/>
        <v>92.612499999999997</v>
      </c>
      <c r="D28" s="42">
        <f t="shared" si="3"/>
        <v>77.037499999999994</v>
      </c>
      <c r="E28" s="42">
        <f t="shared" si="4"/>
        <v>9.8636745209737224</v>
      </c>
      <c r="F28" s="42">
        <f t="shared" si="4"/>
        <v>5.5860338557491387</v>
      </c>
      <c r="G28" s="8"/>
      <c r="H28" s="8"/>
    </row>
    <row r="29" spans="1:8" x14ac:dyDescent="0.3">
      <c r="A29" s="36" t="str">
        <f t="shared" si="3"/>
        <v>08-gen</v>
      </c>
      <c r="B29" s="42">
        <f t="shared" si="3"/>
        <v>2.2170000000000414</v>
      </c>
      <c r="C29" s="42">
        <f t="shared" si="3"/>
        <v>85.257142857142867</v>
      </c>
      <c r="D29" s="42">
        <f t="shared" si="3"/>
        <v>86.085714285714289</v>
      </c>
      <c r="E29" s="42">
        <f t="shared" si="4"/>
        <v>10.808397290391257</v>
      </c>
      <c r="F29" s="42">
        <f t="shared" si="4"/>
        <v>10.392678926158013</v>
      </c>
      <c r="G29" s="8"/>
      <c r="H29" s="8"/>
    </row>
    <row r="30" spans="1:8" hidden="1" x14ac:dyDescent="0.3">
      <c r="A30" s="34" t="str">
        <f t="shared" si="3"/>
        <v>Totale complessivo</v>
      </c>
      <c r="B30" s="8">
        <f t="shared" si="3"/>
        <v>2.2100000000000364</v>
      </c>
      <c r="C30" s="8">
        <f t="shared" si="3"/>
        <v>68.356818181818184</v>
      </c>
      <c r="D30" s="8">
        <f t="shared" si="3"/>
        <v>58.343181818181819</v>
      </c>
      <c r="E30" s="8">
        <f t="shared" si="4"/>
        <v>11.054337073720868</v>
      </c>
      <c r="F30" s="8">
        <f t="shared" si="4"/>
        <v>8.8437091124781002</v>
      </c>
      <c r="G30" s="8"/>
      <c r="H30" s="8"/>
    </row>
    <row r="31" spans="1:8" x14ac:dyDescent="0.3">
      <c r="A31" s="34"/>
    </row>
    <row r="32" spans="1:8" x14ac:dyDescent="0.3">
      <c r="A32" s="36" t="str">
        <f t="shared" ref="A32:B39" si="5">A23</f>
        <v>Data</v>
      </c>
      <c r="B32" s="39" t="str">
        <f t="shared" si="5"/>
        <v>Min850</v>
      </c>
      <c r="C32" s="39" t="s">
        <v>169</v>
      </c>
      <c r="D32" s="39" t="s">
        <v>170</v>
      </c>
    </row>
    <row r="33" spans="1:6" x14ac:dyDescent="0.3">
      <c r="A33" s="36" t="str">
        <f t="shared" si="5"/>
        <v>03-gen</v>
      </c>
      <c r="B33" s="42">
        <f t="shared" si="5"/>
        <v>6.2180000000000177</v>
      </c>
      <c r="C33" s="42">
        <f t="shared" ref="C33:C39" si="6">(C24+D24)/2</f>
        <v>65.7</v>
      </c>
      <c r="D33" s="42">
        <f t="shared" ref="D33:D39" si="7">(E24+F24)/2</f>
        <v>5.955328635660436</v>
      </c>
    </row>
    <row r="34" spans="1:6" x14ac:dyDescent="0.3">
      <c r="A34" s="36" t="str">
        <f t="shared" si="5"/>
        <v>04-gen</v>
      </c>
      <c r="B34" s="42">
        <f t="shared" si="5"/>
        <v>5.7090000000000032</v>
      </c>
      <c r="C34" s="42">
        <f t="shared" si="6"/>
        <v>51.637500000000003</v>
      </c>
      <c r="D34" s="42">
        <f t="shared" si="7"/>
        <v>7.3627536485416165</v>
      </c>
    </row>
    <row r="35" spans="1:6" x14ac:dyDescent="0.3">
      <c r="A35" s="36" t="str">
        <f t="shared" si="5"/>
        <v>05-gen</v>
      </c>
      <c r="B35" s="42">
        <f t="shared" si="5"/>
        <v>6.2909999999999968</v>
      </c>
      <c r="C35" s="42">
        <f t="shared" si="6"/>
        <v>33.506250000000001</v>
      </c>
      <c r="D35" s="42">
        <f t="shared" si="7"/>
        <v>18.194140017321811</v>
      </c>
    </row>
    <row r="36" spans="1:6" x14ac:dyDescent="0.3">
      <c r="A36" s="36" t="str">
        <f t="shared" si="5"/>
        <v>06-gen</v>
      </c>
      <c r="B36" s="42">
        <f t="shared" si="5"/>
        <v>3.8410000000000082</v>
      </c>
      <c r="C36" s="42">
        <f t="shared" si="6"/>
        <v>62.431249999999999</v>
      </c>
      <c r="D36" s="42">
        <f t="shared" si="7"/>
        <v>39.583750644466932</v>
      </c>
    </row>
    <row r="37" spans="1:6" x14ac:dyDescent="0.3">
      <c r="A37" s="36" t="str">
        <f t="shared" si="5"/>
        <v>07-gen</v>
      </c>
      <c r="B37" s="42">
        <f t="shared" si="5"/>
        <v>2.2100000000000364</v>
      </c>
      <c r="C37" s="42">
        <f t="shared" si="6"/>
        <v>84.824999999999989</v>
      </c>
      <c r="D37" s="42">
        <f t="shared" si="7"/>
        <v>7.7248541883614301</v>
      </c>
    </row>
    <row r="38" spans="1:6" x14ac:dyDescent="0.3">
      <c r="A38" s="36" t="str">
        <f t="shared" si="5"/>
        <v>08-gen</v>
      </c>
      <c r="B38" s="42">
        <f t="shared" si="5"/>
        <v>2.2170000000000414</v>
      </c>
      <c r="C38" s="42">
        <f t="shared" si="6"/>
        <v>85.671428571428578</v>
      </c>
      <c r="D38" s="42">
        <f t="shared" si="7"/>
        <v>10.600538108274634</v>
      </c>
    </row>
    <row r="39" spans="1:6" hidden="1" x14ac:dyDescent="0.3">
      <c r="A39" t="str">
        <f t="shared" si="5"/>
        <v>Totale complessivo</v>
      </c>
      <c r="B39" s="8">
        <f t="shared" si="5"/>
        <v>2.2100000000000364</v>
      </c>
      <c r="C39" s="8">
        <f t="shared" si="6"/>
        <v>63.35</v>
      </c>
      <c r="D39" s="8">
        <f t="shared" si="7"/>
        <v>9.9490230930994841</v>
      </c>
    </row>
    <row r="41" spans="1:6" x14ac:dyDescent="0.3">
      <c r="A41" s="35" t="str">
        <f t="shared" ref="A41:A48" si="8">A32</f>
        <v>Data</v>
      </c>
      <c r="B41" s="39" t="s">
        <v>171</v>
      </c>
      <c r="C41" s="39" t="s">
        <v>172</v>
      </c>
      <c r="D41" s="39" t="s">
        <v>173</v>
      </c>
      <c r="E41" s="40"/>
      <c r="F41" s="41" t="s">
        <v>174</v>
      </c>
    </row>
    <row r="42" spans="1:6" x14ac:dyDescent="0.3">
      <c r="A42" s="36" t="str">
        <f t="shared" si="8"/>
        <v>03-gen</v>
      </c>
      <c r="B42" s="35">
        <f t="shared" ref="B42:B48" si="9">IF(B33&lt;=-5,1.515*POWER(10,-4)*POWER(B33,4)+9.1633*POWER(10,-3)*POWER(B33,3)+1.8454*POWER(10,-1)*POWER(B33,2)+1.3905*B33+4.1113,0)</f>
        <v>0</v>
      </c>
      <c r="C42" s="35">
        <f t="shared" ref="C42:C48" si="10">-4.6756*POWER(10,-6)*POWER(C33,3)+8.3776*POWER(10,-4)*POWER(C33,2)-2.3534*POWER(10,-2)*C33+3.0433*POWER(10,-1)</f>
        <v>1.0483595940891997</v>
      </c>
      <c r="D42" s="35">
        <f t="shared" ref="D42:D47" si="11">IF(D33&gt;=5.6,-1.6259*POWER(10,-5)*POWER(D33,4)+9.3575*POWER(10,-4)*POWER(D33,3)-1.6316*POWER(10,-2)*POWER(D33,2)+1.2678*POWER(10,-1)*D33+3.875*POWER(10,-1),0)</f>
        <v>0.74104419251891063</v>
      </c>
      <c r="E42" s="35"/>
      <c r="F42" s="37">
        <f t="shared" ref="F42:F48" si="12">B42*C42*D42</f>
        <v>0</v>
      </c>
    </row>
    <row r="43" spans="1:6" x14ac:dyDescent="0.3">
      <c r="A43" s="36" t="str">
        <f t="shared" si="8"/>
        <v>04-gen</v>
      </c>
      <c r="B43" s="35">
        <f t="shared" si="9"/>
        <v>0</v>
      </c>
      <c r="C43" s="35">
        <f t="shared" si="10"/>
        <v>0.67914933030336022</v>
      </c>
      <c r="D43" s="35">
        <f t="shared" si="11"/>
        <v>0.76216771107151904</v>
      </c>
      <c r="E43" s="35"/>
      <c r="F43" s="37">
        <f t="shared" si="12"/>
        <v>0</v>
      </c>
    </row>
    <row r="44" spans="1:6" x14ac:dyDescent="0.3">
      <c r="A44" s="36" t="str">
        <f t="shared" si="8"/>
        <v>05-gen</v>
      </c>
      <c r="B44" s="35">
        <f t="shared" si="9"/>
        <v>0</v>
      </c>
      <c r="C44" s="35">
        <f t="shared" si="10"/>
        <v>0.28044157866660058</v>
      </c>
      <c r="D44" s="35">
        <f t="shared" si="11"/>
        <v>1.1472661183354218</v>
      </c>
      <c r="E44" s="35"/>
      <c r="F44" s="37">
        <f t="shared" si="12"/>
        <v>0</v>
      </c>
    </row>
    <row r="45" spans="1:6" x14ac:dyDescent="0.3">
      <c r="A45" s="36" t="str">
        <f t="shared" si="8"/>
        <v>06-gen</v>
      </c>
      <c r="B45" s="35">
        <f t="shared" si="9"/>
        <v>0</v>
      </c>
      <c r="C45" s="35">
        <f t="shared" si="10"/>
        <v>0.96263633672578641</v>
      </c>
      <c r="D45" s="35">
        <f t="shared" si="11"/>
        <v>-2.0387550258153162</v>
      </c>
      <c r="E45" s="35"/>
      <c r="F45" s="37">
        <f t="shared" si="12"/>
        <v>0</v>
      </c>
    </row>
    <row r="46" spans="1:6" x14ac:dyDescent="0.3">
      <c r="A46" s="36" t="str">
        <f t="shared" si="8"/>
        <v>07-gen</v>
      </c>
      <c r="B46" s="35">
        <f t="shared" si="9"/>
        <v>0</v>
      </c>
      <c r="C46" s="35">
        <f t="shared" si="10"/>
        <v>1.4822725431945434</v>
      </c>
      <c r="D46" s="35">
        <f t="shared" si="11"/>
        <v>0.76668031400436121</v>
      </c>
      <c r="E46" s="35"/>
      <c r="F46" s="37">
        <f t="shared" si="12"/>
        <v>0</v>
      </c>
    </row>
    <row r="47" spans="1:6" x14ac:dyDescent="0.3">
      <c r="A47" s="36" t="str">
        <f t="shared" si="8"/>
        <v>08-gen</v>
      </c>
      <c r="B47" s="35">
        <f t="shared" si="9"/>
        <v>0</v>
      </c>
      <c r="C47" s="35">
        <f t="shared" si="10"/>
        <v>1.4969698235214033</v>
      </c>
      <c r="D47" s="35">
        <f t="shared" si="11"/>
        <v>0.80733947416949925</v>
      </c>
      <c r="E47" s="35"/>
      <c r="F47" s="37">
        <f t="shared" si="12"/>
        <v>0</v>
      </c>
    </row>
    <row r="48" spans="1:6" hidden="1" x14ac:dyDescent="0.3">
      <c r="A48" t="str">
        <f t="shared" si="8"/>
        <v>Totale complessivo</v>
      </c>
      <c r="B48">
        <f t="shared" si="9"/>
        <v>0</v>
      </c>
      <c r="C48">
        <f t="shared" si="10"/>
        <v>0.98685484688464986</v>
      </c>
      <c r="D48">
        <f>IF(D39&gt;=3,-1.6259*POWER(10,-5)*POWER(D39,4)+9.3575*POWER(10,-4)*POWER(D39,3)-1.6316*POWER(10,-2)*POWER(D39,2)+1.2678*POWER(10,-1)*D39+3.875*POWER(10,-1),0)</f>
        <v>0.79604193616338503</v>
      </c>
      <c r="F48" s="9">
        <f t="shared" si="12"/>
        <v>0</v>
      </c>
    </row>
    <row r="50" spans="1:6" x14ac:dyDescent="0.3">
      <c r="B50" s="38" t="s">
        <v>175</v>
      </c>
      <c r="C50" s="34"/>
      <c r="D50" s="45" t="s">
        <v>176</v>
      </c>
    </row>
    <row r="51" spans="1:6" x14ac:dyDescent="0.3">
      <c r="A51" s="36" t="s">
        <v>161</v>
      </c>
      <c r="B51" s="39" t="s">
        <v>171</v>
      </c>
      <c r="C51" s="39" t="s">
        <v>172</v>
      </c>
      <c r="D51" s="39" t="s">
        <v>173</v>
      </c>
      <c r="E51" s="40"/>
      <c r="F51" s="41" t="s">
        <v>174</v>
      </c>
    </row>
    <row r="52" spans="1:6" x14ac:dyDescent="0.3">
      <c r="A52" s="36" t="str">
        <f t="shared" ref="A52:A57" si="13">A42</f>
        <v>03-gen</v>
      </c>
      <c r="B52" s="35">
        <f t="shared" ref="B52:B57" si="14">(1.515*POWER(10,-4)*POWER(B33,4)+9.1633*POWER(10,-3)*POWER(B33,3)+1.8454*POWER(10,-1)*POWER(B33,2)+1.3905*B33+4.1113)</f>
        <v>22.321815283466506</v>
      </c>
      <c r="C52" s="35">
        <f t="shared" ref="C52:C57" si="15">-4.6756*POWER(10,-6)*POWER(C33,3)+8.3776*POWER(10,-4)*POWER(C33,2)-2.3534*POWER(10,-2)*C33+3.0433*POWER(10,-1)</f>
        <v>1.0483595940891997</v>
      </c>
      <c r="D52" s="35">
        <f t="shared" ref="D52:D57" si="16">(-1.6259*POWER(10,-5)*POWER(D33,4)+9.3575*POWER(10,-4)*POWER(D33,3)-1.6316*POWER(10,-2)*POWER(D33,2)+1.2678*POWER(10,-1)*D33+3.875*POWER(10,-1))</f>
        <v>0.74104419251891063</v>
      </c>
      <c r="E52" s="35"/>
      <c r="F52" s="37">
        <f t="shared" ref="F52:F57" si="17">B52*C52*D52</f>
        <v>17.341389466458541</v>
      </c>
    </row>
    <row r="53" spans="1:6" x14ac:dyDescent="0.3">
      <c r="A53" s="36" t="str">
        <f t="shared" si="13"/>
        <v>04-gen</v>
      </c>
      <c r="B53" s="35">
        <f t="shared" si="14"/>
        <v>19.930283741563208</v>
      </c>
      <c r="C53" s="35">
        <f t="shared" si="15"/>
        <v>0.67914933030336022</v>
      </c>
      <c r="D53" s="35">
        <f t="shared" si="16"/>
        <v>0.76216771107151904</v>
      </c>
      <c r="E53" s="35"/>
      <c r="F53" s="37">
        <f t="shared" si="17"/>
        <v>10.316426884645223</v>
      </c>
    </row>
    <row r="54" spans="1:6" x14ac:dyDescent="0.3">
      <c r="A54" s="36" t="str">
        <f t="shared" si="13"/>
        <v>05-gen</v>
      </c>
      <c r="B54" s="35">
        <f t="shared" si="14"/>
        <v>22.681162763441733</v>
      </c>
      <c r="C54" s="35">
        <f t="shared" si="15"/>
        <v>0.28044157866660058</v>
      </c>
      <c r="D54" s="35">
        <f t="shared" si="16"/>
        <v>1.1472661183354218</v>
      </c>
      <c r="E54" s="35"/>
      <c r="F54" s="37">
        <f t="shared" si="17"/>
        <v>7.297462741636938</v>
      </c>
    </row>
    <row r="55" spans="1:6" x14ac:dyDescent="0.3">
      <c r="A55" s="36" t="str">
        <f t="shared" si="13"/>
        <v>06-gen</v>
      </c>
      <c r="B55" s="35">
        <f t="shared" si="14"/>
        <v>12.727016309253187</v>
      </c>
      <c r="C55" s="35">
        <f t="shared" si="15"/>
        <v>0.96263633672578641</v>
      </c>
      <c r="D55" s="35">
        <f t="shared" si="16"/>
        <v>-2.0387550258153162</v>
      </c>
      <c r="E55" s="35"/>
      <c r="F55" s="37">
        <f t="shared" si="17"/>
        <v>-24.977783462344302</v>
      </c>
    </row>
    <row r="56" spans="1:6" x14ac:dyDescent="0.3">
      <c r="A56" s="36" t="str">
        <f t="shared" si="13"/>
        <v>07-gen</v>
      </c>
      <c r="B56" s="35">
        <f t="shared" si="14"/>
        <v>8.1881381470721006</v>
      </c>
      <c r="C56" s="35">
        <f t="shared" si="15"/>
        <v>1.4822725431945434</v>
      </c>
      <c r="D56" s="35">
        <f t="shared" si="16"/>
        <v>0.76668031400436121</v>
      </c>
      <c r="E56" s="35"/>
      <c r="F56" s="37">
        <f t="shared" si="17"/>
        <v>9.3052391108402031</v>
      </c>
    </row>
    <row r="57" spans="1:6" x14ac:dyDescent="0.3">
      <c r="A57" s="36" t="str">
        <f t="shared" si="13"/>
        <v>08-gen</v>
      </c>
      <c r="B57" s="35">
        <f t="shared" si="14"/>
        <v>8.2045791866613165</v>
      </c>
      <c r="C57" s="35">
        <f t="shared" si="15"/>
        <v>1.4969698235214033</v>
      </c>
      <c r="D57" s="35">
        <f t="shared" si="16"/>
        <v>0.80733947416949925</v>
      </c>
      <c r="E57" s="35"/>
      <c r="F57" s="37">
        <f t="shared" si="17"/>
        <v>9.9157494421801733</v>
      </c>
    </row>
  </sheetData>
  <conditionalFormatting sqref="B33:B38">
    <cfRule type="cellIs" dxfId="42" priority="2" operator="lessThanOrEqual">
      <formula>-8</formula>
    </cfRule>
    <cfRule type="cellIs" dxfId="41" priority="4" operator="lessThanOrEqual">
      <formula>-5</formula>
    </cfRule>
  </conditionalFormatting>
  <conditionalFormatting sqref="C33:C38">
    <cfRule type="cellIs" dxfId="40" priority="1" operator="greaterThanOrEqual">
      <formula>60</formula>
    </cfRule>
  </conditionalFormatting>
  <conditionalFormatting sqref="D33:D38">
    <cfRule type="cellIs" dxfId="39" priority="3" operator="greaterThanOrEqual">
      <formula>5.6</formula>
    </cfRule>
  </conditionalFormatting>
  <conditionalFormatting sqref="F42:F47">
    <cfRule type="cellIs" dxfId="38" priority="9" operator="greaterThanOrEqual">
      <formula>2</formula>
    </cfRule>
    <cfRule type="cellIs" dxfId="37" priority="10" operator="between">
      <formula>1</formula>
      <formula>2</formula>
    </cfRule>
    <cfRule type="cellIs" dxfId="36" priority="11" operator="lessThanOrEqual">
      <formula>1</formula>
    </cfRule>
  </conditionalFormatting>
  <conditionalFormatting sqref="F52:F57">
    <cfRule type="cellIs" dxfId="35" priority="5" operator="greaterThanOrEqual">
      <formula>2</formula>
    </cfRule>
    <cfRule type="cellIs" dxfId="34" priority="6" operator="between">
      <formula>1</formula>
      <formula>2</formula>
    </cfRule>
    <cfRule type="cellIs" dxfId="33" priority="7" operator="lessThanOr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final</vt:lpstr>
      <vt:lpstr>final2</vt:lpstr>
      <vt:lpstr>Foglio3</vt:lpstr>
      <vt:lpstr>snow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</dc:creator>
  <cp:lastModifiedBy>Remo Tomasi (EKA)</cp:lastModifiedBy>
  <cp:revision>71</cp:revision>
  <dcterms:created xsi:type="dcterms:W3CDTF">2022-01-09T21:53:57Z</dcterms:created>
  <dcterms:modified xsi:type="dcterms:W3CDTF">2024-01-03T13:38:51Z</dcterms:modified>
  <dc:language>it-IT</dc:language>
</cp:coreProperties>
</file>