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emsc\OneDrive\Desktop\GIT\KitchenCompanion\C61\Sprint 1\"/>
    </mc:Choice>
  </mc:AlternateContent>
  <xr:revisionPtr revIDLastSave="0" documentId="13_ncr:1_{95DD70D9-1069-4431-96E2-B104EE82D27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Nom et description de la tâche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Cette colonne sert à déclarer et nommer chacune des tâches importantes à réaliser. Chaque nom doit être concis et précis.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Dépendance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La notion de dépendance fait référence au fait qu'une tâche dépend d'une autre.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Catégorie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Il existe 3 catégories de tâche :
</t>
        </r>
        <r>
          <rPr>
            <sz val="9"/>
            <color rgb="FF000000"/>
            <rFont val="Tahoma"/>
            <family val="2"/>
          </rPr>
          <t xml:space="preserve"> - Essentielle | tâche obligatoire devant être réalisée
</t>
        </r>
        <r>
          <rPr>
            <sz val="9"/>
            <color rgb="FF000000"/>
            <rFont val="Tahoma"/>
            <family val="2"/>
          </rPr>
          <t xml:space="preserve"> - Souhaitable | tâche envisagée sérieusement
</t>
        </r>
        <r>
          <rPr>
            <sz val="9"/>
            <color rgb="FF000000"/>
            <rFont val="Tahoma"/>
            <family val="2"/>
          </rPr>
          <t xml:space="preserve">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Durée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<sst xmlns="http://schemas.openxmlformats.org/spreadsheetml/2006/main" count="242" uniqueCount="108">
  <si>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</si>
  <si>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</si>
  <si>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</si>
  <si>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</si>
  <si>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</si>
  <si>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</si>
  <si>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</si>
  <si>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</si>
  <si>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</si>
  <si>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</si>
  <si>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</si>
  <si>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</si>
  <si>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</si>
  <si>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</si>
  <si>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</si>
  <si>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</si>
  <si>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</si>
  <si>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</si>
  <si>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</si>
  <si>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</si>
  <si>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</si>
  <si>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</si>
  <si>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</si>
  <si>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</si>
  <si>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</si>
  <si>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</si>
  <si>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</si>
  <si>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</si>
  <si>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</si>
  <si>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</si>
  <si>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</si>
  <si>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</si>
  <si>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</si>
  <si>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</si>
  <si>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</si>
  <si>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</si>
  <si>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</si>
  <si>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</si>
  <si>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</si>
  <si>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</si>
  <si>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</si>
  <si>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</si>
  <si>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</si>
  <si>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</si>
  <si>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</si>
  <si>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</si>
  <si>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</si>
  <si>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</si>
  <si>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</si>
  <si>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</si>
  <si>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</si>
  <si>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</si>
  <si>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</si>
  <si>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</si>
  <si>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</si>
  <si>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</si>
  <si>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</si>
  <si>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</si>
  <si>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</si>
  <si>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</si>
  <si>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</si>
  <si>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</si>
  <si>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</si>
  <si>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</si>
  <si>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</si>
  <si>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</si>
  <si>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</si>
  <si>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</si>
  <si>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</si>
  <si>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Julien</t>
  </si>
  <si>
    <t>Coulombe-Morency</t>
  </si>
  <si>
    <t>Rémi</t>
  </si>
  <si>
    <t>Chuet</t>
  </si>
  <si>
    <t>Création du serveur Next.js</t>
  </si>
  <si>
    <t>Création de la base de donnée Prisma</t>
  </si>
  <si>
    <t>Ajout:  Module d'authentification -  Changer le type de compte utilisateur (Membre vers Chef)</t>
  </si>
  <si>
    <t>Implémentation: Module d'authentification</t>
  </si>
  <si>
    <t>Implémentation: DAO</t>
  </si>
  <si>
    <t>Fonctionalité: Création des comptes usager administrateur</t>
  </si>
  <si>
    <t>Implémentation: Module - Liste de prix (fournisseur, non modifiable)</t>
  </si>
  <si>
    <t>Implémentation: Module - Liste de prix (marché, modifiable)</t>
  </si>
  <si>
    <t>Implémentation:  Stratégie -  Conversion d'unité de mesure</t>
  </si>
  <si>
    <t>Implémentation: Module de gestion de recettes</t>
  </si>
  <si>
    <t>Implémentation:  Logique du Composite de Menu,Recette,Ingrédients</t>
  </si>
  <si>
    <t>Implémentation : Livres de recettes</t>
  </si>
  <si>
    <t>Fonctionnalité : Ajout et de modification de recettes</t>
  </si>
  <si>
    <t>Implémentation : Module de gestion des menus</t>
  </si>
  <si>
    <t>Algoritme: Calcul du coût de reviens dans la structure Composite</t>
  </si>
  <si>
    <t>Fonctionalité: Créer des usager de type membre</t>
  </si>
  <si>
    <t>Implémentation: Module de gestion des brigades</t>
  </si>
  <si>
    <t>Implémentation: Options de partages de menus</t>
  </si>
  <si>
    <t>Initialisation du projet (package.json, typescript.config, github test)</t>
  </si>
  <si>
    <t>Implémentation: Module registre MAPAQ</t>
  </si>
  <si>
    <t>Fonctionalité: Alerte températures trop haute</t>
  </si>
  <si>
    <t>Fonctionalité: Ajouter des températures au registre</t>
  </si>
  <si>
    <t>Fonctionalité: Création de frigo</t>
  </si>
  <si>
    <t>Fonctionnalité: Notification (modification d'un menu)</t>
  </si>
  <si>
    <t>Implémentation: Module de gestion de contacts</t>
  </si>
  <si>
    <t>Implémentation: Façade CréationPDF</t>
  </si>
  <si>
    <t>Fonctionalité: Exportation des recettes, menu, livre de recettes, liste d'ingrédients</t>
  </si>
  <si>
    <t>Fonctionalité: Tutoriel intéractif</t>
  </si>
  <si>
    <t>Fonctionalité: Gestion des médias (video, avatar, image recette)</t>
  </si>
  <si>
    <t>Implémentation: Création et destruction de membres et rôle dans une brigade</t>
  </si>
  <si>
    <t>Implémentation: Gestion du compte utilisateur (mot de passe, nom, etc.)</t>
  </si>
  <si>
    <t>Implémentation: Internationalisation (ajout des version anglaise à la base de donnée)</t>
  </si>
  <si>
    <t>Déploiement</t>
  </si>
  <si>
    <t>JC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</si>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</sst>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2.1770833333302133</c:v>
                </c:pt>
                <c:pt idx="1">
                  <c:v>4.7499999999985061</c:v>
                </c:pt>
                <c:pt idx="2">
                  <c:v>2.3749999999984102</c:v>
                </c:pt>
                <c:pt idx="3">
                  <c:v>3.6666666666666292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2.1770833333302133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4.7499999999985061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2.3749999999984102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13</c:v>
                </c:pt>
                <c:pt idx="1">
                  <c:v>3.6666666666666292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23</c:v>
                </c:pt>
                <c:pt idx="1">
                  <c:v>9.093749999993797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1.5833333333333919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2.291666666666571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20</c:v>
                </c:pt>
                <c:pt idx="1">
                  <c:v>3.677083333333377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4.2916666666648871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7</c:v>
                </c:pt>
                <c:pt idx="1">
                  <c:v>4.9999999999954952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23</c:v>
                </c:pt>
                <c:pt idx="1">
                  <c:v>4.8437499999997815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8</c:v>
                </c:pt>
                <c:pt idx="1">
                  <c:v>4.3749999999958229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3.7499999999981539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26" zoomScaleNormal="100" workbookViewId="0">
      <selection activeCell="L42" sqref="L42"/>
    </sheetView>
  </sheetViews>
  <sheetFormatPr defaultColWidth="9.36328125" defaultRowHeight="12" x14ac:dyDescent="0.3"/>
  <cols>
    <col min="1" max="1" width="2.36328125" style="1" customWidth="1"/>
    <col min="2" max="2" width="0.6328125" style="1" customWidth="1"/>
    <col min="3" max="3" width="5.6328125" style="1" customWidth="1"/>
    <col min="4" max="5" width="19" style="1" customWidth="1"/>
    <col min="6" max="7" width="11.6328125" style="1" customWidth="1"/>
    <col min="8" max="14" width="8.453125" style="2" customWidth="1"/>
    <col min="15" max="18" width="9.36328125" style="1"/>
    <col min="19" max="19" width="0" style="1" hidden="1" customWidth="1"/>
    <col min="20" max="21" width="9.36328125" style="1" hidden="1" customWidth="1"/>
    <col min="22" max="27" width="9.36328125" style="2" hidden="1" customWidth="1"/>
    <col min="28" max="32" width="9.36328125" style="1" hidden="1" customWidth="1"/>
    <col min="33" max="16384" width="9.36328125" style="1"/>
  </cols>
  <sheetData>
    <row r="1" spans="2:31" ht="12.5" thickBot="1" x14ac:dyDescent="0.35"/>
    <row r="2" spans="2:31" ht="25.75" customHeight="1" thickBot="1" x14ac:dyDescent="0.35">
      <c r="B2" s="17"/>
      <c r="C2" s="42" t="s">
        <v>9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2:31" ht="12.5" thickTop="1" x14ac:dyDescent="0.3">
      <c r="C3" s="43" t="s">
        <v>27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2:31" ht="15" customHeight="1" x14ac:dyDescent="0.3"/>
    <row r="5" spans="2:31" ht="16" thickBot="1" x14ac:dyDescent="0.4">
      <c r="B5" s="18"/>
      <c r="C5" s="44" t="s">
        <v>47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</row>
    <row r="6" spans="2:31" ht="6.5" customHeight="1" thickBot="1" x14ac:dyDescent="0.35">
      <c r="I6" s="15"/>
      <c r="K6" s="1"/>
      <c r="L6" s="1"/>
      <c r="M6" s="1"/>
      <c r="N6" s="1"/>
    </row>
    <row r="7" spans="2:31" ht="15" customHeight="1" thickBot="1" x14ac:dyDescent="0.35">
      <c r="C7" s="5"/>
      <c r="D7" s="16" t="s">
        <v>2</v>
      </c>
      <c r="E7" s="16" t="s">
        <v>1</v>
      </c>
      <c r="F7" s="5" t="s">
        <v>29</v>
      </c>
      <c r="I7" s="15"/>
      <c r="J7" s="45" t="s">
        <v>28</v>
      </c>
      <c r="K7" s="45"/>
      <c r="L7" s="45"/>
      <c r="M7" s="45"/>
      <c r="N7" s="38">
        <v>2</v>
      </c>
    </row>
    <row r="8" spans="2:31" x14ac:dyDescent="0.3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JC</v>
      </c>
      <c r="I8" s="15"/>
    </row>
    <row r="9" spans="2:31" x14ac:dyDescent="0.3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RC</v>
      </c>
      <c r="I9" s="15"/>
    </row>
    <row r="10" spans="2:31" x14ac:dyDescent="0.3">
      <c r="C10" s="8">
        <v>3</v>
      </c>
      <c r="D10" s="28"/>
      <c r="E10" s="28"/>
      <c r="F10" s="8" t="str">
        <f t="shared" si="0"/>
        <v/>
      </c>
      <c r="I10" s="15"/>
    </row>
    <row r="11" spans="2:31" x14ac:dyDescent="0.3">
      <c r="C11" s="7">
        <v>4</v>
      </c>
      <c r="D11" s="29"/>
      <c r="E11" s="29"/>
      <c r="F11" s="7" t="str">
        <f t="shared" si="0"/>
        <v/>
      </c>
    </row>
    <row r="12" spans="2:31" ht="15" customHeight="1" x14ac:dyDescent="0.3"/>
    <row r="13" spans="2:31" ht="16" thickBot="1" x14ac:dyDescent="0.4">
      <c r="B13" s="18"/>
      <c r="C13" s="44" t="s">
        <v>0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U13" s="2">
        <f>D68</f>
        <v>38</v>
      </c>
      <c r="AA13" s="2">
        <f>N7</f>
        <v>2</v>
      </c>
    </row>
    <row r="14" spans="2:31" ht="6.5" customHeight="1" thickBot="1" x14ac:dyDescent="0.35"/>
    <row r="15" spans="2:31" s="4" customFormat="1" ht="15" customHeight="1" thickBot="1" x14ac:dyDescent="0.35">
      <c r="C15" s="5" t="s">
        <v>3</v>
      </c>
      <c r="D15" s="46" t="s">
        <v>4</v>
      </c>
      <c r="E15" s="46"/>
      <c r="F15" s="46"/>
      <c r="G15" s="46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3">
      <c r="C16" s="11">
        <v>1</v>
      </c>
      <c r="D16" s="47" t="s">
        <v>23</v>
      </c>
      <c r="E16" s="47"/>
      <c r="F16" s="47"/>
      <c r="G16" s="47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3">
      <c r="C17" s="12">
        <v>2</v>
      </c>
      <c r="D17" s="39" t="s">
        <v>68</v>
      </c>
      <c r="E17" s="39"/>
      <c r="F17" s="39"/>
      <c r="G17" s="39"/>
      <c r="H17" s="32">
        <v>1</v>
      </c>
      <c r="I17" s="32" t="s">
        <v>17</v>
      </c>
      <c r="J17" s="32">
        <v>2</v>
      </c>
      <c r="K17" s="32">
        <v>1</v>
      </c>
      <c r="L17" s="33">
        <v>0.83333333333307302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2.1770833333302133</v>
      </c>
    </row>
    <row r="18" spans="3:31" x14ac:dyDescent="0.3">
      <c r="C18" s="13">
        <v>3</v>
      </c>
      <c r="D18" s="40" t="s">
        <v>24</v>
      </c>
      <c r="E18" s="40"/>
      <c r="F18" s="40"/>
      <c r="G18" s="40"/>
      <c r="H18" s="34">
        <v>2</v>
      </c>
      <c r="I18" s="34" t="s">
        <v>17</v>
      </c>
      <c r="J18" s="34">
        <v>3</v>
      </c>
      <c r="K18" s="34">
        <v>2</v>
      </c>
      <c r="L18" s="35">
        <v>1.2499999999971401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JC</v>
      </c>
      <c r="AB18" s="1">
        <v>1</v>
      </c>
      <c r="AC18" s="1" t="str">
        <f t="shared" ref="AC18:AC20" si="2">Z18</f>
        <v>Sprint 2</v>
      </c>
      <c r="AD18" s="1">
        <f>COUNTIF(Sprint,AC18)</f>
        <v>14</v>
      </c>
      <c r="AE18" s="19">
        <f>SUMIFS(Duree, Sprint,AC18)</f>
        <v>4.7499999999985061</v>
      </c>
    </row>
    <row r="19" spans="3:31" x14ac:dyDescent="0.3">
      <c r="C19" s="12">
        <v>4</v>
      </c>
      <c r="D19" s="39" t="s">
        <v>25</v>
      </c>
      <c r="E19" s="39"/>
      <c r="F19" s="39"/>
      <c r="G19" s="39"/>
      <c r="H19" s="32">
        <v>3</v>
      </c>
      <c r="I19" s="32" t="s">
        <v>17</v>
      </c>
      <c r="J19" s="32">
        <v>1</v>
      </c>
      <c r="K19" s="32">
        <v>1</v>
      </c>
      <c r="L19" s="33">
        <v>8.3333333333333398E-2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RC</v>
      </c>
      <c r="AB19" s="1">
        <v>2</v>
      </c>
      <c r="AC19" s="1" t="str">
        <f t="shared" si="2"/>
        <v>Sprint 3</v>
      </c>
      <c r="AD19" s="1">
        <f>COUNTIF(Sprint,AC19)</f>
        <v>6</v>
      </c>
      <c r="AE19" s="19">
        <f>SUMIFS(Duree, Sprint,AC19)</f>
        <v>2.3749999999984102</v>
      </c>
    </row>
    <row r="20" spans="3:31" x14ac:dyDescent="0.3">
      <c r="C20" s="13">
        <v>5</v>
      </c>
      <c r="D20" s="40" t="s">
        <v>91</v>
      </c>
      <c r="E20" s="40"/>
      <c r="F20" s="40"/>
      <c r="G20" s="40"/>
      <c r="H20" s="34">
        <v>2</v>
      </c>
      <c r="I20" s="34" t="s">
        <v>17</v>
      </c>
      <c r="J20" s="34">
        <v>1</v>
      </c>
      <c r="K20" s="34">
        <v>1</v>
      </c>
      <c r="L20" s="35">
        <v>8.3333333333333398E-2</v>
      </c>
      <c r="M20" s="34" t="s">
        <v>14</v>
      </c>
      <c r="N20" s="34" t="s">
        <v>21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13</v>
      </c>
      <c r="AE20" s="19">
        <f>SUMIFS(Duree, Sprint,AC20)</f>
        <v>3.6666666666666292</v>
      </c>
    </row>
    <row r="21" spans="3:31" x14ac:dyDescent="0.3">
      <c r="C21" s="12">
        <v>6</v>
      </c>
      <c r="D21" s="39" t="s">
        <v>73</v>
      </c>
      <c r="E21" s="39"/>
      <c r="F21" s="39"/>
      <c r="G21" s="39"/>
      <c r="H21" s="32">
        <v>5</v>
      </c>
      <c r="I21" s="32" t="s">
        <v>17</v>
      </c>
      <c r="J21" s="32">
        <v>1</v>
      </c>
      <c r="K21" s="32">
        <v>1</v>
      </c>
      <c r="L21" s="33">
        <v>4.1666666666666699E-2</v>
      </c>
      <c r="M21" s="32" t="s">
        <v>14</v>
      </c>
      <c r="N21" s="32" t="s">
        <v>106</v>
      </c>
      <c r="T21" s="1" t="b">
        <f t="shared" si="1"/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3">
      <c r="C22" s="13">
        <v>7</v>
      </c>
      <c r="D22" s="40" t="s">
        <v>74</v>
      </c>
      <c r="E22" s="40"/>
      <c r="F22" s="40"/>
      <c r="G22" s="40"/>
      <c r="H22" s="34">
        <v>5</v>
      </c>
      <c r="I22" s="34" t="s">
        <v>17</v>
      </c>
      <c r="J22" s="34">
        <v>2</v>
      </c>
      <c r="K22" s="34">
        <v>1</v>
      </c>
      <c r="L22" s="35">
        <v>0.16666666666666599</v>
      </c>
      <c r="M22" s="34" t="s">
        <v>14</v>
      </c>
      <c r="N22" s="34" t="s">
        <v>107</v>
      </c>
      <c r="T22" s="1" t="b">
        <f t="shared" si="1"/>
        <v>0</v>
      </c>
      <c r="U22" s="2">
        <v>6</v>
      </c>
      <c r="Y22" s="9">
        <v>6.25E-2</v>
      </c>
    </row>
    <row r="23" spans="3:31" x14ac:dyDescent="0.3">
      <c r="C23" s="12">
        <v>8</v>
      </c>
      <c r="D23" s="39" t="s">
        <v>77</v>
      </c>
      <c r="E23" s="39"/>
      <c r="F23" s="39"/>
      <c r="G23" s="39"/>
      <c r="H23" s="32">
        <v>7</v>
      </c>
      <c r="I23" s="32" t="s">
        <v>17</v>
      </c>
      <c r="J23" s="32">
        <v>2</v>
      </c>
      <c r="K23" s="32">
        <v>1</v>
      </c>
      <c r="L23" s="33">
        <v>0.16666666666666599</v>
      </c>
      <c r="M23" s="32" t="s">
        <v>14</v>
      </c>
      <c r="N23" s="32" t="s">
        <v>107</v>
      </c>
      <c r="T23" s="1" t="b">
        <f t="shared" si="1"/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3">
      <c r="C24" s="13">
        <v>9</v>
      </c>
      <c r="D24" s="40" t="s">
        <v>76</v>
      </c>
      <c r="E24" s="40"/>
      <c r="F24" s="40"/>
      <c r="G24" s="40"/>
      <c r="H24" s="34">
        <v>7</v>
      </c>
      <c r="I24" s="34" t="s">
        <v>17</v>
      </c>
      <c r="J24" s="34">
        <v>3</v>
      </c>
      <c r="K24" s="34">
        <v>2</v>
      </c>
      <c r="L24" s="35">
        <v>0.250000000000003</v>
      </c>
      <c r="M24" s="34" t="s">
        <v>14</v>
      </c>
      <c r="N24" s="34" t="s">
        <v>106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18</v>
      </c>
      <c r="AE24" s="19">
        <f>SUMIFS(Duree, Responsabilite,AC24)</f>
        <v>8.7604166666603334</v>
      </c>
    </row>
    <row r="25" spans="3:31" x14ac:dyDescent="0.3">
      <c r="C25" s="12">
        <v>10</v>
      </c>
      <c r="D25" s="39" t="s">
        <v>78</v>
      </c>
      <c r="E25" s="39"/>
      <c r="F25" s="39"/>
      <c r="G25" s="39"/>
      <c r="H25" s="32">
        <v>9</v>
      </c>
      <c r="I25" s="32" t="s">
        <v>17</v>
      </c>
      <c r="J25" s="32">
        <v>1</v>
      </c>
      <c r="K25" s="32">
        <v>1</v>
      </c>
      <c r="L25" s="33">
        <v>4.1666666666666699E-2</v>
      </c>
      <c r="M25" s="32" t="s">
        <v>14</v>
      </c>
      <c r="N25" s="32" t="s">
        <v>106</v>
      </c>
      <c r="T25" s="1" t="b">
        <f t="shared" ref="T25:T36" si="3">ISBLANK(D25)</f>
        <v>0</v>
      </c>
      <c r="U25" s="2">
        <v>9</v>
      </c>
      <c r="Y25" s="9">
        <v>9.375E-2</v>
      </c>
      <c r="AC25" s="1" t="str">
        <f t="shared" ref="AC25:AC28" si="4">AA18</f>
        <v>JC</v>
      </c>
      <c r="AD25" s="1">
        <f>COUNTIF(Responsabilite,AC25)</f>
        <v>10</v>
      </c>
      <c r="AE25" s="19">
        <f>SUMIFS(Duree, Responsabilite,AC25)</f>
        <v>2.2083333333333872</v>
      </c>
    </row>
    <row r="26" spans="3:31" x14ac:dyDescent="0.3">
      <c r="C26" s="13">
        <v>11</v>
      </c>
      <c r="D26" s="40" t="s">
        <v>79</v>
      </c>
      <c r="E26" s="40"/>
      <c r="F26" s="40"/>
      <c r="G26" s="40"/>
      <c r="H26" s="34">
        <v>7</v>
      </c>
      <c r="I26" s="34" t="s">
        <v>17</v>
      </c>
      <c r="J26" s="34">
        <v>3</v>
      </c>
      <c r="K26" s="34">
        <v>2</v>
      </c>
      <c r="L26" s="35">
        <v>0.625</v>
      </c>
      <c r="M26" s="34" t="s">
        <v>14</v>
      </c>
      <c r="N26" s="34" t="s">
        <v>21</v>
      </c>
      <c r="T26" s="1" t="b">
        <f t="shared" si="3"/>
        <v>0</v>
      </c>
      <c r="U26" s="2">
        <v>10</v>
      </c>
      <c r="Y26" s="9">
        <v>0.104166666666667</v>
      </c>
      <c r="AC26" s="1" t="str">
        <f t="shared" si="4"/>
        <v>RC</v>
      </c>
      <c r="AD26" s="1">
        <f>COUNTIF(Responsabilite,AC26)</f>
        <v>9</v>
      </c>
      <c r="AE26" s="19">
        <f>SUMIFS(Duree, Responsabilite,AC26)</f>
        <v>2.0000000000000395</v>
      </c>
    </row>
    <row r="27" spans="3:31" x14ac:dyDescent="0.3">
      <c r="C27" s="12">
        <v>12</v>
      </c>
      <c r="D27" s="39" t="s">
        <v>80</v>
      </c>
      <c r="E27" s="39"/>
      <c r="F27" s="39"/>
      <c r="G27" s="39"/>
      <c r="H27" s="32">
        <v>7</v>
      </c>
      <c r="I27" s="32" t="s">
        <v>12</v>
      </c>
      <c r="J27" s="32">
        <v>1</v>
      </c>
      <c r="K27" s="32">
        <v>1</v>
      </c>
      <c r="L27" s="33">
        <v>0.20833333333333334</v>
      </c>
      <c r="M27" s="32" t="s">
        <v>14</v>
      </c>
      <c r="N27" s="32" t="s">
        <v>21</v>
      </c>
      <c r="T27" s="1" t="b">
        <f t="shared" si="3"/>
        <v>0</v>
      </c>
      <c r="U27" s="2">
        <v>11</v>
      </c>
      <c r="Y27" s="9">
        <v>0.11458333333333399</v>
      </c>
      <c r="AC27" s="1" t="str">
        <f t="shared" si="4"/>
        <v/>
      </c>
      <c r="AD27" s="1">
        <f>COUNTIF(Responsabilite,AC27)</f>
        <v>13</v>
      </c>
      <c r="AE27" s="19">
        <f>SUMIFS(Duree, Responsabilite,AC27)</f>
        <v>0</v>
      </c>
    </row>
    <row r="28" spans="3:31" x14ac:dyDescent="0.3">
      <c r="C28" s="13">
        <v>13</v>
      </c>
      <c r="D28" s="40" t="s">
        <v>81</v>
      </c>
      <c r="E28" s="40"/>
      <c r="F28" s="40"/>
      <c r="G28" s="40"/>
      <c r="H28" s="34">
        <v>7</v>
      </c>
      <c r="I28" s="34" t="s">
        <v>17</v>
      </c>
      <c r="J28" s="34">
        <v>1</v>
      </c>
      <c r="K28" s="34">
        <v>1</v>
      </c>
      <c r="L28" s="35">
        <v>0.250000000000003</v>
      </c>
      <c r="M28" s="34" t="s">
        <v>14</v>
      </c>
      <c r="N28" s="34" t="s">
        <v>106</v>
      </c>
      <c r="T28" s="1" t="b">
        <f t="shared" si="3"/>
        <v>0</v>
      </c>
      <c r="U28" s="2">
        <v>12</v>
      </c>
      <c r="Y28" s="9">
        <v>0.125</v>
      </c>
      <c r="AC28" s="1" t="str">
        <f t="shared" si="4"/>
        <v/>
      </c>
      <c r="AD28" s="1">
        <f>COUNTIF(Responsabilite,AC28)</f>
        <v>13</v>
      </c>
      <c r="AE28" s="19">
        <f>SUMIFS(Duree, Responsabilite,AC28)</f>
        <v>0</v>
      </c>
    </row>
    <row r="29" spans="3:31" x14ac:dyDescent="0.3">
      <c r="C29" s="12">
        <v>14</v>
      </c>
      <c r="D29" s="39" t="s">
        <v>82</v>
      </c>
      <c r="E29" s="39"/>
      <c r="F29" s="39"/>
      <c r="G29" s="39"/>
      <c r="H29" s="32">
        <v>7</v>
      </c>
      <c r="I29" s="32" t="s">
        <v>17</v>
      </c>
      <c r="J29" s="32">
        <v>3</v>
      </c>
      <c r="K29" s="32">
        <v>2</v>
      </c>
      <c r="L29" s="33">
        <v>0.99999999999870004</v>
      </c>
      <c r="M29" s="32" t="s">
        <v>14</v>
      </c>
      <c r="N29" s="32" t="s">
        <v>21</v>
      </c>
      <c r="T29" s="1" t="b">
        <f t="shared" si="3"/>
        <v>0</v>
      </c>
      <c r="U29" s="2">
        <v>13</v>
      </c>
      <c r="Y29" s="9">
        <v>0.13541666666666699</v>
      </c>
    </row>
    <row r="30" spans="3:31" x14ac:dyDescent="0.3">
      <c r="C30" s="13">
        <v>15</v>
      </c>
      <c r="D30" s="40" t="s">
        <v>83</v>
      </c>
      <c r="E30" s="40"/>
      <c r="F30" s="40"/>
      <c r="G30" s="40"/>
      <c r="H30" s="34">
        <v>14</v>
      </c>
      <c r="I30" s="34" t="s">
        <v>17</v>
      </c>
      <c r="J30" s="34">
        <v>3</v>
      </c>
      <c r="K30" s="34">
        <v>3</v>
      </c>
      <c r="L30" s="35">
        <v>0.83333333333307302</v>
      </c>
      <c r="M30" s="34" t="s">
        <v>14</v>
      </c>
      <c r="N30" s="34" t="s">
        <v>21</v>
      </c>
      <c r="T30" s="1" t="b">
        <f t="shared" si="3"/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3">
      <c r="C31" s="12">
        <v>16</v>
      </c>
      <c r="D31" s="39" t="s">
        <v>84</v>
      </c>
      <c r="E31" s="39"/>
      <c r="F31" s="39"/>
      <c r="G31" s="39"/>
      <c r="H31" s="32">
        <v>15</v>
      </c>
      <c r="I31" s="32" t="s">
        <v>17</v>
      </c>
      <c r="J31" s="32">
        <v>1</v>
      </c>
      <c r="K31" s="32">
        <v>1</v>
      </c>
      <c r="L31" s="33">
        <v>0.250000000000003</v>
      </c>
      <c r="M31" s="32" t="s">
        <v>14</v>
      </c>
      <c r="N31" s="32" t="s">
        <v>107</v>
      </c>
      <c r="T31" s="1" t="b">
        <f t="shared" si="3"/>
        <v>0</v>
      </c>
      <c r="U31" s="2">
        <v>15</v>
      </c>
      <c r="Y31" s="9">
        <v>0.15625</v>
      </c>
      <c r="AC31" s="2" t="s">
        <v>17</v>
      </c>
      <c r="AD31" s="1">
        <f>COUNTIF(Categorie,AC31)</f>
        <v>23</v>
      </c>
      <c r="AE31" s="19">
        <f>SUMIFS(Duree, Categorie,AC31)</f>
        <v>9.093749999993797</v>
      </c>
    </row>
    <row r="32" spans="3:31" x14ac:dyDescent="0.3">
      <c r="C32" s="13">
        <v>17</v>
      </c>
      <c r="D32" s="40" t="s">
        <v>85</v>
      </c>
      <c r="E32" s="40"/>
      <c r="F32" s="40"/>
      <c r="G32" s="40"/>
      <c r="H32" s="34">
        <v>14</v>
      </c>
      <c r="I32" s="34" t="s">
        <v>17</v>
      </c>
      <c r="J32" s="34">
        <v>1</v>
      </c>
      <c r="K32" s="34">
        <v>1</v>
      </c>
      <c r="L32" s="35">
        <v>0.416666666666696</v>
      </c>
      <c r="M32" s="34" t="s">
        <v>14</v>
      </c>
      <c r="N32" s="34" t="s">
        <v>106</v>
      </c>
      <c r="T32" s="1" t="b">
        <f t="shared" si="3"/>
        <v>0</v>
      </c>
      <c r="U32" s="2">
        <v>16</v>
      </c>
      <c r="Y32" s="9">
        <v>0.16666666666666599</v>
      </c>
      <c r="AC32" s="2" t="s">
        <v>12</v>
      </c>
      <c r="AD32" s="1">
        <f>COUNTIF(Categorie,AC32)</f>
        <v>6</v>
      </c>
      <c r="AE32" s="19">
        <f>SUMIFS(Duree, Categorie,AC32)</f>
        <v>1.5833333333333919</v>
      </c>
    </row>
    <row r="33" spans="3:31" x14ac:dyDescent="0.3">
      <c r="C33" s="12">
        <v>18</v>
      </c>
      <c r="D33" s="39" t="s">
        <v>86</v>
      </c>
      <c r="E33" s="39"/>
      <c r="F33" s="39"/>
      <c r="G33" s="39"/>
      <c r="H33" s="32">
        <v>14</v>
      </c>
      <c r="I33" s="32" t="s">
        <v>17</v>
      </c>
      <c r="J33" s="32">
        <v>1</v>
      </c>
      <c r="K33" s="32">
        <v>1</v>
      </c>
      <c r="L33" s="33">
        <v>0.416666666666696</v>
      </c>
      <c r="M33" s="32" t="s">
        <v>14</v>
      </c>
      <c r="N33" s="32" t="s">
        <v>21</v>
      </c>
      <c r="T33" s="1" t="b">
        <f t="shared" si="3"/>
        <v>0</v>
      </c>
      <c r="U33" s="2">
        <v>17</v>
      </c>
      <c r="Y33" s="9">
        <v>0.17708333333333201</v>
      </c>
      <c r="AC33" s="2" t="s">
        <v>18</v>
      </c>
      <c r="AD33" s="1">
        <f>COUNTIF(Categorie,AC33)</f>
        <v>8</v>
      </c>
      <c r="AE33" s="19">
        <f>SUMIFS(Duree, Categorie,AC33)</f>
        <v>2.291666666666571</v>
      </c>
    </row>
    <row r="34" spans="3:31" x14ac:dyDescent="0.3">
      <c r="C34" s="13">
        <v>19</v>
      </c>
      <c r="D34" s="40" t="s">
        <v>87</v>
      </c>
      <c r="E34" s="40"/>
      <c r="F34" s="40"/>
      <c r="G34" s="40"/>
      <c r="H34" s="34">
        <v>15</v>
      </c>
      <c r="I34" s="34" t="s">
        <v>17</v>
      </c>
      <c r="J34" s="34">
        <v>2</v>
      </c>
      <c r="K34" s="34">
        <v>3</v>
      </c>
      <c r="L34" s="35">
        <v>1.04166666666511</v>
      </c>
      <c r="M34" s="34" t="s">
        <v>15</v>
      </c>
      <c r="N34" s="34" t="s">
        <v>21</v>
      </c>
      <c r="T34" s="1" t="b">
        <f t="shared" si="3"/>
        <v>0</v>
      </c>
      <c r="U34" s="2">
        <v>18</v>
      </c>
      <c r="Y34" s="9">
        <v>0.187499999999998</v>
      </c>
    </row>
    <row r="35" spans="3:31" x14ac:dyDescent="0.3">
      <c r="C35" s="12">
        <v>20</v>
      </c>
      <c r="D35" s="39" t="s">
        <v>88</v>
      </c>
      <c r="E35" s="39"/>
      <c r="F35" s="39"/>
      <c r="G35" s="39"/>
      <c r="H35" s="32">
        <v>9</v>
      </c>
      <c r="I35" s="32" t="s">
        <v>17</v>
      </c>
      <c r="J35" s="32">
        <v>1</v>
      </c>
      <c r="K35" s="32">
        <v>1</v>
      </c>
      <c r="L35" s="33">
        <v>0.20833333333333001</v>
      </c>
      <c r="M35" s="32" t="s">
        <v>15</v>
      </c>
      <c r="N35" s="32" t="s">
        <v>106</v>
      </c>
      <c r="T35" s="1" t="b">
        <f t="shared" si="3"/>
        <v>0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3">
      <c r="C36" s="13">
        <v>21</v>
      </c>
      <c r="D36" s="40" t="s">
        <v>89</v>
      </c>
      <c r="E36" s="40"/>
      <c r="F36" s="40"/>
      <c r="G36" s="40"/>
      <c r="H36" s="34">
        <v>7</v>
      </c>
      <c r="I36" s="34" t="s">
        <v>17</v>
      </c>
      <c r="J36" s="34">
        <v>2</v>
      </c>
      <c r="K36" s="34">
        <v>2</v>
      </c>
      <c r="L36" s="35">
        <v>0.49999999999997102</v>
      </c>
      <c r="M36" s="34" t="s">
        <v>15</v>
      </c>
      <c r="N36" s="34" t="s">
        <v>21</v>
      </c>
      <c r="T36" s="1" t="b">
        <f t="shared" si="3"/>
        <v>0</v>
      </c>
      <c r="U36" s="2">
        <v>20</v>
      </c>
      <c r="Y36" s="9">
        <v>0.20833333333333001</v>
      </c>
      <c r="AC36" s="1" t="s">
        <v>32</v>
      </c>
      <c r="AD36" s="1">
        <f>COUNTIF(Difficulte,W17)</f>
        <v>20</v>
      </c>
      <c r="AE36" s="19">
        <f>SUMIFS(Duree, Difficulte,W17)</f>
        <v>3.677083333333377</v>
      </c>
    </row>
    <row r="37" spans="3:31" x14ac:dyDescent="0.3">
      <c r="C37" s="12">
        <v>22</v>
      </c>
      <c r="D37" s="39" t="s">
        <v>102</v>
      </c>
      <c r="E37" s="39"/>
      <c r="F37" s="39"/>
      <c r="G37" s="39"/>
      <c r="H37" s="32">
        <v>21</v>
      </c>
      <c r="I37" s="32" t="s">
        <v>17</v>
      </c>
      <c r="J37" s="32">
        <v>1</v>
      </c>
      <c r="K37" s="32">
        <v>1</v>
      </c>
      <c r="L37" s="33">
        <v>0.16666666666666599</v>
      </c>
      <c r="M37" s="32" t="s">
        <v>15</v>
      </c>
      <c r="N37" s="32" t="s">
        <v>107</v>
      </c>
      <c r="T37" s="1" t="b">
        <f t="shared" si="1"/>
        <v>0</v>
      </c>
      <c r="U37" s="2">
        <v>21</v>
      </c>
      <c r="Y37" s="9">
        <v>0.22916666666666666</v>
      </c>
      <c r="AC37" s="1" t="s">
        <v>33</v>
      </c>
      <c r="AD37" s="1">
        <f>COUNTIF(Difficulte,W18)</f>
        <v>10</v>
      </c>
      <c r="AE37" s="19">
        <f>SUMIFS(Duree, Difficulte,W18)</f>
        <v>4.2916666666648871</v>
      </c>
    </row>
    <row r="38" spans="3:31" x14ac:dyDescent="0.3">
      <c r="C38" s="13">
        <v>23</v>
      </c>
      <c r="D38" s="40" t="s">
        <v>90</v>
      </c>
      <c r="E38" s="40"/>
      <c r="F38" s="40"/>
      <c r="G38" s="40"/>
      <c r="H38" s="34">
        <v>21</v>
      </c>
      <c r="I38" s="34" t="s">
        <v>17</v>
      </c>
      <c r="J38" s="34">
        <v>2</v>
      </c>
      <c r="K38" s="34">
        <v>2</v>
      </c>
      <c r="L38" s="35">
        <v>0.250000000000003</v>
      </c>
      <c r="M38" s="34" t="s">
        <v>15</v>
      </c>
      <c r="N38" s="34" t="s">
        <v>107</v>
      </c>
      <c r="T38" s="1" t="b">
        <f t="shared" si="1"/>
        <v>0</v>
      </c>
      <c r="U38" s="2">
        <v>22</v>
      </c>
      <c r="Y38" s="9">
        <v>0.250000000000003</v>
      </c>
      <c r="AC38" s="1" t="s">
        <v>34</v>
      </c>
      <c r="AD38" s="1">
        <f>COUNTIF(Difficulte,W19)</f>
        <v>7</v>
      </c>
      <c r="AE38" s="19">
        <f>SUMIFS(Duree, Difficulte,W19)</f>
        <v>4.9999999999954952</v>
      </c>
    </row>
    <row r="39" spans="3:31" x14ac:dyDescent="0.3">
      <c r="C39" s="12">
        <v>24</v>
      </c>
      <c r="D39" s="39" t="s">
        <v>103</v>
      </c>
      <c r="E39" s="39"/>
      <c r="F39" s="39"/>
      <c r="G39" s="39"/>
      <c r="H39" s="32">
        <v>9</v>
      </c>
      <c r="I39" s="32" t="s">
        <v>17</v>
      </c>
      <c r="J39" s="32">
        <v>1</v>
      </c>
      <c r="K39" s="32">
        <v>1</v>
      </c>
      <c r="L39" s="33">
        <v>0.20833333333333001</v>
      </c>
      <c r="M39" s="32" t="s">
        <v>15</v>
      </c>
      <c r="N39" s="32" t="s">
        <v>21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3">
      <c r="C40" s="13">
        <v>25</v>
      </c>
      <c r="D40" s="40" t="s">
        <v>75</v>
      </c>
      <c r="E40" s="40"/>
      <c r="F40" s="40"/>
      <c r="G40" s="40"/>
      <c r="H40" s="34">
        <v>7</v>
      </c>
      <c r="I40" s="34" t="s">
        <v>18</v>
      </c>
      <c r="J40" s="34">
        <v>1</v>
      </c>
      <c r="K40" s="34">
        <v>1</v>
      </c>
      <c r="L40" s="35">
        <v>0.20833333333333001</v>
      </c>
      <c r="M40" s="34" t="s">
        <v>16</v>
      </c>
      <c r="N40" s="34" t="s">
        <v>21</v>
      </c>
      <c r="T40" s="1" t="b">
        <f t="shared" si="1"/>
        <v>0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3">
      <c r="C41" s="12">
        <v>26</v>
      </c>
      <c r="D41" s="39" t="s">
        <v>92</v>
      </c>
      <c r="E41" s="39"/>
      <c r="F41" s="39"/>
      <c r="G41" s="39"/>
      <c r="H41" s="32">
        <v>25</v>
      </c>
      <c r="I41" s="32" t="s">
        <v>18</v>
      </c>
      <c r="J41" s="32">
        <v>1</v>
      </c>
      <c r="K41" s="32">
        <v>1</v>
      </c>
      <c r="L41" s="33">
        <v>0.20833333333333001</v>
      </c>
      <c r="M41" s="32" t="s">
        <v>16</v>
      </c>
      <c r="N41" s="32" t="s">
        <v>106</v>
      </c>
      <c r="T41" s="1" t="b">
        <f t="shared" si="1"/>
        <v>0</v>
      </c>
      <c r="U41" s="2">
        <v>25</v>
      </c>
      <c r="Y41" s="9">
        <v>0.31250000000001299</v>
      </c>
      <c r="AC41" s="1" t="s">
        <v>48</v>
      </c>
      <c r="AD41" s="1">
        <f>COUNTIF(Incertitude,X17)</f>
        <v>23</v>
      </c>
      <c r="AE41" s="19">
        <f>SUMIFS(Duree, Incertitude,X17)</f>
        <v>4.8437499999997815</v>
      </c>
    </row>
    <row r="42" spans="3:31" x14ac:dyDescent="0.3">
      <c r="C42" s="13">
        <v>27</v>
      </c>
      <c r="D42" s="40" t="s">
        <v>95</v>
      </c>
      <c r="E42" s="40"/>
      <c r="F42" s="40"/>
      <c r="G42" s="40"/>
      <c r="H42" s="34">
        <v>25</v>
      </c>
      <c r="I42" s="34" t="s">
        <v>18</v>
      </c>
      <c r="J42" s="34">
        <v>1</v>
      </c>
      <c r="K42" s="34">
        <v>1</v>
      </c>
      <c r="L42" s="35">
        <v>0.20833333333333001</v>
      </c>
      <c r="M42" s="34" t="s">
        <v>16</v>
      </c>
      <c r="N42" s="34" t="s">
        <v>106</v>
      </c>
      <c r="T42" s="1" t="b">
        <f t="shared" si="1"/>
        <v>0</v>
      </c>
      <c r="U42" s="2">
        <v>26</v>
      </c>
      <c r="Y42" s="9">
        <v>0.33333333333335002</v>
      </c>
      <c r="AC42" s="1" t="s">
        <v>49</v>
      </c>
      <c r="AD42" s="1">
        <f>COUNTIF(Incertitude,X18)</f>
        <v>8</v>
      </c>
      <c r="AE42" s="19">
        <f>SUMIFS(Duree, Incertitude,X18)</f>
        <v>4.3749999999958229</v>
      </c>
    </row>
    <row r="43" spans="3:31" x14ac:dyDescent="0.3">
      <c r="C43" s="12">
        <v>28</v>
      </c>
      <c r="D43" s="39" t="s">
        <v>94</v>
      </c>
      <c r="E43" s="39"/>
      <c r="F43" s="39"/>
      <c r="G43" s="39"/>
      <c r="H43" s="32">
        <v>25</v>
      </c>
      <c r="I43" s="32" t="s">
        <v>18</v>
      </c>
      <c r="J43" s="32">
        <v>2</v>
      </c>
      <c r="K43" s="32">
        <v>2</v>
      </c>
      <c r="L43" s="33">
        <v>0.250000000000003</v>
      </c>
      <c r="M43" s="32" t="s">
        <v>16</v>
      </c>
      <c r="N43" s="32" t="s">
        <v>107</v>
      </c>
      <c r="T43" s="1" t="b">
        <f t="shared" si="1"/>
        <v>0</v>
      </c>
      <c r="U43" s="2">
        <v>27</v>
      </c>
      <c r="Y43" s="9">
        <v>0.354166666666687</v>
      </c>
      <c r="AC43" s="1" t="s">
        <v>50</v>
      </c>
      <c r="AD43" s="1">
        <f>COUNTIF(Incertitude,X19)</f>
        <v>6</v>
      </c>
      <c r="AE43" s="19">
        <f>SUMIFS(Duree, Incertitude,X19)</f>
        <v>3.7499999999981539</v>
      </c>
    </row>
    <row r="44" spans="3:31" x14ac:dyDescent="0.3">
      <c r="C44" s="13">
        <v>29</v>
      </c>
      <c r="D44" s="40" t="s">
        <v>93</v>
      </c>
      <c r="E44" s="40"/>
      <c r="F44" s="40"/>
      <c r="G44" s="40"/>
      <c r="H44" s="34">
        <v>18</v>
      </c>
      <c r="I44" s="34" t="s">
        <v>12</v>
      </c>
      <c r="J44" s="34">
        <v>2</v>
      </c>
      <c r="K44" s="34">
        <v>2</v>
      </c>
      <c r="L44" s="35">
        <v>0.250000000000003</v>
      </c>
      <c r="M44" s="34" t="s">
        <v>16</v>
      </c>
      <c r="N44" s="34" t="s">
        <v>107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3">
      <c r="C45" s="12">
        <v>30</v>
      </c>
      <c r="D45" s="39" t="s">
        <v>96</v>
      </c>
      <c r="E45" s="39"/>
      <c r="F45" s="39"/>
      <c r="G45" s="39"/>
      <c r="H45" s="32">
        <v>7</v>
      </c>
      <c r="I45" s="32" t="s">
        <v>12</v>
      </c>
      <c r="J45" s="32">
        <v>1</v>
      </c>
      <c r="K45" s="32">
        <v>1</v>
      </c>
      <c r="L45" s="33">
        <v>0.20833333333333001</v>
      </c>
      <c r="M45" s="32" t="s">
        <v>16</v>
      </c>
      <c r="N45" s="32" t="s">
        <v>21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3">
      <c r="C46" s="13">
        <v>31</v>
      </c>
      <c r="D46" s="40" t="s">
        <v>97</v>
      </c>
      <c r="E46" s="40"/>
      <c r="F46" s="40"/>
      <c r="G46" s="40"/>
      <c r="H46" s="34">
        <v>3</v>
      </c>
      <c r="I46" s="34" t="s">
        <v>12</v>
      </c>
      <c r="J46" s="34">
        <v>2</v>
      </c>
      <c r="K46" s="34">
        <v>3</v>
      </c>
      <c r="L46" s="35">
        <v>0.416666666666696</v>
      </c>
      <c r="M46" s="34" t="s">
        <v>16</v>
      </c>
      <c r="N46" s="34" t="s">
        <v>107</v>
      </c>
      <c r="T46" s="1" t="b">
        <f t="shared" si="1"/>
        <v>0</v>
      </c>
      <c r="U46" s="2">
        <v>30</v>
      </c>
      <c r="Y46" s="9">
        <v>0.416666666666696</v>
      </c>
    </row>
    <row r="47" spans="3:31" x14ac:dyDescent="0.3">
      <c r="C47" s="12">
        <v>32</v>
      </c>
      <c r="D47" s="39" t="s">
        <v>98</v>
      </c>
      <c r="E47" s="39"/>
      <c r="F47" s="39"/>
      <c r="G47" s="39"/>
      <c r="H47" s="32">
        <v>31</v>
      </c>
      <c r="I47" s="32" t="s">
        <v>12</v>
      </c>
      <c r="J47" s="32">
        <v>1</v>
      </c>
      <c r="K47" s="32">
        <v>1</v>
      </c>
      <c r="L47" s="33">
        <v>8.3333333333333398E-2</v>
      </c>
      <c r="M47" s="32" t="s">
        <v>16</v>
      </c>
      <c r="N47" s="32" t="s">
        <v>107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3">
      <c r="C48" s="13">
        <v>33</v>
      </c>
      <c r="D48" s="40" t="s">
        <v>99</v>
      </c>
      <c r="E48" s="40"/>
      <c r="F48" s="40"/>
      <c r="G48" s="40"/>
      <c r="H48" s="34">
        <v>7</v>
      </c>
      <c r="I48" s="34" t="s">
        <v>18</v>
      </c>
      <c r="J48" s="34">
        <v>1</v>
      </c>
      <c r="K48" s="34">
        <v>1</v>
      </c>
      <c r="L48" s="35">
        <v>0.16666666666666599</v>
      </c>
      <c r="M48" s="34" t="s">
        <v>16</v>
      </c>
      <c r="N48" s="34" t="s">
        <v>106</v>
      </c>
      <c r="T48" s="1" t="b">
        <f t="shared" ref="T48:T65" si="5">ISBLANK(D48)</f>
        <v>0</v>
      </c>
      <c r="U48" s="2">
        <v>32</v>
      </c>
      <c r="Y48" s="9">
        <v>0.49999999999997102</v>
      </c>
    </row>
    <row r="49" spans="3:25" s="1" customFormat="1" x14ac:dyDescent="0.3">
      <c r="C49" s="12">
        <v>34</v>
      </c>
      <c r="D49" s="39" t="s">
        <v>101</v>
      </c>
      <c r="E49" s="39"/>
      <c r="F49" s="39"/>
      <c r="G49" s="39"/>
      <c r="H49" s="32">
        <v>9</v>
      </c>
      <c r="I49" s="32" t="s">
        <v>18</v>
      </c>
      <c r="J49" s="32">
        <v>1</v>
      </c>
      <c r="K49" s="32">
        <v>1</v>
      </c>
      <c r="L49" s="33">
        <v>0.20833333333333334</v>
      </c>
      <c r="M49" s="32" t="s">
        <v>16</v>
      </c>
      <c r="N49" s="32" t="s">
        <v>21</v>
      </c>
      <c r="T49" s="1" t="b">
        <f t="shared" si="5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3">
      <c r="C50" s="13">
        <v>35</v>
      </c>
      <c r="D50" s="40" t="s">
        <v>103</v>
      </c>
      <c r="E50" s="40"/>
      <c r="F50" s="40"/>
      <c r="G50" s="40"/>
      <c r="H50" s="34">
        <v>7</v>
      </c>
      <c r="I50" s="34" t="s">
        <v>18</v>
      </c>
      <c r="J50" s="34">
        <v>2</v>
      </c>
      <c r="K50" s="34">
        <v>3</v>
      </c>
      <c r="L50" s="35">
        <v>0.416666666666696</v>
      </c>
      <c r="M50" s="34" t="s">
        <v>16</v>
      </c>
      <c r="N50" s="34" t="s">
        <v>106</v>
      </c>
      <c r="T50" s="1" t="b">
        <f t="shared" si="5"/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3">
      <c r="C51" s="12">
        <v>36</v>
      </c>
      <c r="D51" s="39" t="s">
        <v>104</v>
      </c>
      <c r="E51" s="39"/>
      <c r="F51" s="39"/>
      <c r="G51" s="39"/>
      <c r="H51" s="32">
        <v>16</v>
      </c>
      <c r="I51" s="32" t="s">
        <v>18</v>
      </c>
      <c r="J51" s="32">
        <v>3</v>
      </c>
      <c r="K51" s="32">
        <v>3</v>
      </c>
      <c r="L51" s="33">
        <v>0.62499999999988298</v>
      </c>
      <c r="M51" s="32" t="s">
        <v>16</v>
      </c>
      <c r="N51" s="32" t="s">
        <v>21</v>
      </c>
      <c r="T51" s="1" t="b">
        <f>ISBLANK(D51)</f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3">
      <c r="C52" s="13">
        <v>37</v>
      </c>
      <c r="D52" s="40" t="s">
        <v>100</v>
      </c>
      <c r="E52" s="40"/>
      <c r="F52" s="40"/>
      <c r="G52" s="40"/>
      <c r="H52" s="34">
        <v>6</v>
      </c>
      <c r="I52" s="34" t="s">
        <v>12</v>
      </c>
      <c r="J52" s="34">
        <v>3</v>
      </c>
      <c r="K52" s="34">
        <v>3</v>
      </c>
      <c r="L52" s="35">
        <v>0.416666666666696</v>
      </c>
      <c r="M52" s="34" t="s">
        <v>16</v>
      </c>
      <c r="N52" s="34" t="s">
        <v>21</v>
      </c>
      <c r="T52" s="1" t="b">
        <f>ISBLANK(D52)</f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3">
      <c r="C53" s="12">
        <v>38</v>
      </c>
      <c r="D53" s="39" t="s">
        <v>105</v>
      </c>
      <c r="E53" s="39"/>
      <c r="F53" s="39"/>
      <c r="G53" s="39"/>
      <c r="H53" s="32"/>
      <c r="I53" s="32"/>
      <c r="J53" s="32"/>
      <c r="K53" s="32"/>
      <c r="L53" s="33"/>
      <c r="M53" s="32"/>
      <c r="N53" s="32"/>
      <c r="T53" s="1" t="b">
        <f t="shared" si="5"/>
        <v>0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3">
      <c r="C54" s="13">
        <v>39</v>
      </c>
      <c r="D54" s="40"/>
      <c r="E54" s="40"/>
      <c r="F54" s="40"/>
      <c r="G54" s="40"/>
      <c r="H54" s="34"/>
      <c r="I54" s="34"/>
      <c r="J54" s="34"/>
      <c r="K54" s="34"/>
      <c r="L54" s="35"/>
      <c r="M54" s="34"/>
      <c r="N54" s="34"/>
      <c r="T54" s="1" t="b">
        <f t="shared" si="5"/>
        <v>1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3">
      <c r="C55" s="12">
        <v>40</v>
      </c>
      <c r="D55" s="39"/>
      <c r="E55" s="39"/>
      <c r="F55" s="39"/>
      <c r="G55" s="39"/>
      <c r="H55" s="32"/>
      <c r="I55" s="32"/>
      <c r="J55" s="32"/>
      <c r="K55" s="32"/>
      <c r="L55" s="33"/>
      <c r="M55" s="32"/>
      <c r="N55" s="32"/>
      <c r="T55" s="1" t="b">
        <f t="shared" si="5"/>
        <v>1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3">
      <c r="C56" s="13">
        <v>41</v>
      </c>
      <c r="D56" s="40"/>
      <c r="E56" s="40"/>
      <c r="F56" s="40"/>
      <c r="G56" s="40"/>
      <c r="H56" s="34"/>
      <c r="I56" s="34"/>
      <c r="J56" s="34"/>
      <c r="K56" s="34"/>
      <c r="L56" s="35"/>
      <c r="M56" s="34"/>
      <c r="N56" s="34"/>
      <c r="T56" s="1" t="b">
        <f t="shared" si="5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3">
      <c r="C57" s="12">
        <v>42</v>
      </c>
      <c r="D57" s="39"/>
      <c r="E57" s="39"/>
      <c r="F57" s="39"/>
      <c r="G57" s="39"/>
      <c r="H57" s="32"/>
      <c r="I57" s="32"/>
      <c r="J57" s="32"/>
      <c r="K57" s="32"/>
      <c r="L57" s="33"/>
      <c r="M57" s="32"/>
      <c r="N57" s="32"/>
      <c r="T57" s="1" t="b">
        <f t="shared" si="5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3">
      <c r="C58" s="13">
        <v>43</v>
      </c>
      <c r="D58" s="40"/>
      <c r="E58" s="40"/>
      <c r="F58" s="40"/>
      <c r="G58" s="40"/>
      <c r="H58" s="34"/>
      <c r="I58" s="34"/>
      <c r="J58" s="34"/>
      <c r="K58" s="34"/>
      <c r="L58" s="35"/>
      <c r="M58" s="34"/>
      <c r="N58" s="34"/>
      <c r="T58" s="1" t="b">
        <f t="shared" si="5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3">
      <c r="C59" s="12">
        <v>44</v>
      </c>
      <c r="D59" s="39"/>
      <c r="E59" s="39"/>
      <c r="F59" s="39"/>
      <c r="G59" s="39"/>
      <c r="H59" s="32"/>
      <c r="I59" s="32"/>
      <c r="J59" s="32"/>
      <c r="K59" s="32"/>
      <c r="L59" s="33"/>
      <c r="M59" s="32"/>
      <c r="N59" s="32"/>
      <c r="T59" s="1" t="b">
        <f t="shared" si="5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3">
      <c r="C60" s="13">
        <v>45</v>
      </c>
      <c r="D60" s="40"/>
      <c r="E60" s="40"/>
      <c r="F60" s="40"/>
      <c r="G60" s="40"/>
      <c r="H60" s="34"/>
      <c r="I60" s="34"/>
      <c r="J60" s="34"/>
      <c r="K60" s="34"/>
      <c r="L60" s="35"/>
      <c r="M60" s="34"/>
      <c r="N60" s="34"/>
      <c r="T60" s="1" t="b">
        <f t="shared" si="5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3">
      <c r="C61" s="12">
        <v>46</v>
      </c>
      <c r="D61" s="39"/>
      <c r="E61" s="39"/>
      <c r="F61" s="39"/>
      <c r="G61" s="39"/>
      <c r="H61" s="32"/>
      <c r="I61" s="32"/>
      <c r="J61" s="32"/>
      <c r="K61" s="32"/>
      <c r="L61" s="33"/>
      <c r="M61" s="32"/>
      <c r="N61" s="32"/>
      <c r="T61" s="1" t="b">
        <f t="shared" si="5"/>
        <v>1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3">
      <c r="C62" s="13">
        <v>47</v>
      </c>
      <c r="D62" s="40"/>
      <c r="E62" s="40"/>
      <c r="F62" s="40"/>
      <c r="G62" s="40"/>
      <c r="H62" s="34"/>
      <c r="I62" s="34"/>
      <c r="J62" s="34"/>
      <c r="K62" s="34"/>
      <c r="L62" s="35"/>
      <c r="M62" s="34"/>
      <c r="N62" s="34"/>
      <c r="T62" s="1" t="b">
        <f t="shared" si="5"/>
        <v>1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3">
      <c r="C63" s="12">
        <v>48</v>
      </c>
      <c r="D63" s="39"/>
      <c r="E63" s="39"/>
      <c r="F63" s="39"/>
      <c r="G63" s="39"/>
      <c r="H63" s="32"/>
      <c r="I63" s="32"/>
      <c r="J63" s="32"/>
      <c r="K63" s="32"/>
      <c r="L63" s="33"/>
      <c r="M63" s="32"/>
      <c r="N63" s="32"/>
      <c r="T63" s="1" t="b">
        <f t="shared" si="5"/>
        <v>1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3">
      <c r="C64" s="13">
        <v>49</v>
      </c>
      <c r="D64" s="40"/>
      <c r="E64" s="40"/>
      <c r="F64" s="40"/>
      <c r="G64" s="40"/>
      <c r="H64" s="34"/>
      <c r="I64" s="34"/>
      <c r="J64" s="34"/>
      <c r="K64" s="34"/>
      <c r="L64" s="35"/>
      <c r="M64" s="34"/>
      <c r="N64" s="34"/>
      <c r="T64" s="1" t="b">
        <f t="shared" si="5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35">
      <c r="C65" s="14">
        <v>50</v>
      </c>
      <c r="D65" s="41"/>
      <c r="E65" s="41"/>
      <c r="F65" s="41"/>
      <c r="G65" s="41"/>
      <c r="H65" s="36"/>
      <c r="I65" s="36"/>
      <c r="J65" s="36"/>
      <c r="K65" s="36"/>
      <c r="L65" s="37"/>
      <c r="M65" s="36"/>
      <c r="N65" s="36"/>
      <c r="T65" s="1" t="b">
        <f t="shared" si="5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3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3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3">
      <c r="D68" s="1">
        <f>COUNTA(D16:D65)</f>
        <v>38</v>
      </c>
      <c r="H68" s="2"/>
      <c r="I68" s="2"/>
      <c r="J68" s="2"/>
      <c r="K68" s="2"/>
      <c r="L68" s="9">
        <f>SUM(L16:L65)</f>
        <v>12.968749999993765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3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3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3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3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3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3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3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3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3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3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3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3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3">
      <c r="Y81" s="9">
        <v>1.83333333332684</v>
      </c>
    </row>
    <row r="82" spans="25:25" s="1" customFormat="1" x14ac:dyDescent="0.3">
      <c r="Y82" s="9">
        <v>1.8749999999932501</v>
      </c>
    </row>
    <row r="83" spans="25:25" s="1" customFormat="1" x14ac:dyDescent="0.3">
      <c r="Y83" s="9">
        <v>1.9166666666596599</v>
      </c>
    </row>
    <row r="84" spans="25:25" s="1" customFormat="1" x14ac:dyDescent="0.3">
      <c r="Y84" s="9">
        <v>1.95833333332606</v>
      </c>
    </row>
    <row r="85" spans="25:25" s="1" customFormat="1" x14ac:dyDescent="0.3">
      <c r="Y85" s="9">
        <v>1.99999999999247</v>
      </c>
    </row>
    <row r="86" spans="25:25" s="1" customFormat="1" x14ac:dyDescent="0.3">
      <c r="Y86" s="9">
        <v>2.0416666666588701</v>
      </c>
    </row>
    <row r="87" spans="25:25" s="1" customFormat="1" x14ac:dyDescent="0.3">
      <c r="Y87" s="9">
        <v>2.0833333333252799</v>
      </c>
    </row>
    <row r="88" spans="25:25" s="1" customFormat="1" x14ac:dyDescent="0.3">
      <c r="Y88" s="9">
        <v>2.1249999999916902</v>
      </c>
    </row>
    <row r="89" spans="25:25" s="1" customFormat="1" x14ac:dyDescent="0.3">
      <c r="Y89" s="9">
        <v>2.1666666666580898</v>
      </c>
    </row>
    <row r="90" spans="25:25" s="1" customFormat="1" x14ac:dyDescent="0.3">
      <c r="Y90" s="9">
        <v>2.2083333333245001</v>
      </c>
    </row>
    <row r="91" spans="25:25" s="1" customFormat="1" x14ac:dyDescent="0.3">
      <c r="Y91" s="9">
        <v>2.2499999999909099</v>
      </c>
    </row>
    <row r="92" spans="25:25" s="1" customFormat="1" x14ac:dyDescent="0.3">
      <c r="Y92" s="9">
        <v>2.2916666666573202</v>
      </c>
    </row>
    <row r="93" spans="25:25" s="1" customFormat="1" x14ac:dyDescent="0.3">
      <c r="Y93" s="9">
        <v>2.3333333333237198</v>
      </c>
    </row>
    <row r="94" spans="25:25" s="1" customFormat="1" x14ac:dyDescent="0.3">
      <c r="Y94" s="9">
        <v>2.3749999999901301</v>
      </c>
    </row>
    <row r="95" spans="25:25" s="1" customFormat="1" x14ac:dyDescent="0.3">
      <c r="Y95" s="9">
        <v>2.41666666665654</v>
      </c>
    </row>
    <row r="96" spans="25:25" s="1" customFormat="1" x14ac:dyDescent="0.3">
      <c r="Y96" s="9">
        <v>2.45833333332294</v>
      </c>
    </row>
    <row r="97" spans="25:25" s="1" customFormat="1" x14ac:dyDescent="0.3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6">
    <mergeCell ref="D34:G34"/>
    <mergeCell ref="D33:G33"/>
    <mergeCell ref="D20:G20"/>
    <mergeCell ref="D15:G15"/>
    <mergeCell ref="D16:G16"/>
    <mergeCell ref="D17:G17"/>
    <mergeCell ref="D18:G18"/>
    <mergeCell ref="D19:G19"/>
    <mergeCell ref="D32:G32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50:G50"/>
    <mergeCell ref="D44:G44"/>
    <mergeCell ref="D36:G36"/>
    <mergeCell ref="D37:G37"/>
    <mergeCell ref="D38:G38"/>
    <mergeCell ref="D39:G39"/>
    <mergeCell ref="D40:G40"/>
    <mergeCell ref="D41:G41"/>
    <mergeCell ref="D42:G42"/>
    <mergeCell ref="D43:G43"/>
    <mergeCell ref="D45:G45"/>
    <mergeCell ref="D46:G46"/>
    <mergeCell ref="D47:G47"/>
    <mergeCell ref="D48:G48"/>
    <mergeCell ref="D49:G49"/>
    <mergeCell ref="D52:G52"/>
    <mergeCell ref="D53:G53"/>
    <mergeCell ref="D54:G54"/>
    <mergeCell ref="D55:G55"/>
    <mergeCell ref="D56:G56"/>
    <mergeCell ref="D35:G35"/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topLeftCell="A26" workbookViewId="0">
      <selection sqref="A1:XFD1048576"/>
    </sheetView>
  </sheetViews>
  <sheetFormatPr defaultColWidth="9.1796875" defaultRowHeight="14.5" x14ac:dyDescent="0.35"/>
  <cols>
    <col min="1" max="1" width="2.36328125" customWidth="1"/>
    <col min="2" max="2" width="18.81640625" customWidth="1"/>
  </cols>
  <sheetData>
    <row r="1" spans="2:13" ht="13" customHeight="1" x14ac:dyDescent="0.35"/>
    <row r="2" spans="2:13" ht="16" thickBot="1" x14ac:dyDescent="0.4">
      <c r="B2" s="44" t="s">
        <v>36</v>
      </c>
      <c r="C2" s="44"/>
      <c r="D2" s="44"/>
      <c r="E2" s="44"/>
      <c r="F2" s="44"/>
      <c r="G2" s="44"/>
    </row>
    <row r="3" spans="2:13" ht="10.75" customHeight="1" thickBot="1" x14ac:dyDescent="0.4"/>
    <row r="4" spans="2:13" ht="15" thickBot="1" x14ac:dyDescent="0.4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35">
      <c r="B5" s="20" t="s">
        <v>31</v>
      </c>
      <c r="C5" s="8">
        <f>COUNTIF(Sprint,C4)</f>
        <v>4</v>
      </c>
      <c r="D5" s="8">
        <f>COUNTIF(Sprint,D4)</f>
        <v>14</v>
      </c>
      <c r="E5" s="8">
        <f>COUNTIF(Sprint,E4)</f>
        <v>6</v>
      </c>
      <c r="F5" s="8">
        <f>COUNTIF(Sprint,F4)</f>
        <v>13</v>
      </c>
      <c r="G5" s="25">
        <f>SUM(C5:F5)</f>
        <v>37</v>
      </c>
    </row>
    <row r="6" spans="2:13" x14ac:dyDescent="0.35">
      <c r="B6" s="21" t="s">
        <v>20</v>
      </c>
      <c r="C6" s="10">
        <f>SUMIFS(Duree, Sprint,C4)</f>
        <v>2.1770833333302133</v>
      </c>
      <c r="D6" s="10">
        <f>SUMIFS(Duree, Sprint,D4)</f>
        <v>4.7499999999985061</v>
      </c>
      <c r="E6" s="10">
        <f>SUMIFS(Duree, Sprint,E4)</f>
        <v>2.3749999999984102</v>
      </c>
      <c r="F6" s="10">
        <f>SUMIFS(Duree, Sprint,F4)</f>
        <v>3.6666666666666292</v>
      </c>
      <c r="G6" s="26">
        <f>SUM(C6:F6)</f>
        <v>12.968749999993758</v>
      </c>
    </row>
    <row r="9" spans="2:13" ht="16" thickBot="1" x14ac:dyDescent="0.4">
      <c r="B9" s="48" t="s">
        <v>51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2:13" ht="10.75" customHeight="1" x14ac:dyDescent="0.3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15" zoomScaleNormal="115" workbookViewId="0">
      <selection sqref="A1:XFD1048576"/>
    </sheetView>
  </sheetViews>
  <sheetFormatPr defaultColWidth="8.81640625" defaultRowHeight="14.5" x14ac:dyDescent="0.35"/>
  <cols>
    <col min="1" max="4" width="2.36328125" customWidth="1"/>
    <col min="5" max="5" width="13.453125" customWidth="1"/>
  </cols>
  <sheetData>
    <row r="1" spans="2:18" ht="13.25" customHeight="1" x14ac:dyDescent="0.35"/>
    <row r="2" spans="2:18" ht="16" thickBot="1" x14ac:dyDescent="0.4">
      <c r="B2" s="48" t="s">
        <v>37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2:18" s="1" customFormat="1" ht="12" x14ac:dyDescent="0.3"/>
    <row r="4" spans="2:18" s="1" customFormat="1" ht="12" x14ac:dyDescent="0.3">
      <c r="C4" s="23" t="s">
        <v>38</v>
      </c>
    </row>
    <row r="5" spans="2:18" s="1" customFormat="1" ht="13" x14ac:dyDescent="0.3">
      <c r="D5" s="24" t="s">
        <v>55</v>
      </c>
    </row>
    <row r="6" spans="2:18" s="1" customFormat="1" ht="13" x14ac:dyDescent="0.3">
      <c r="D6" s="24" t="s">
        <v>54</v>
      </c>
    </row>
    <row r="7" spans="2:18" s="1" customFormat="1" ht="13" x14ac:dyDescent="0.3">
      <c r="D7" s="24" t="s">
        <v>53</v>
      </c>
    </row>
    <row r="8" spans="2:18" s="1" customFormat="1" ht="12" x14ac:dyDescent="0.3"/>
    <row r="9" spans="2:18" s="1" customFormat="1" ht="12.5" customHeight="1" x14ac:dyDescent="0.3">
      <c r="C9" s="23" t="s">
        <v>52</v>
      </c>
    </row>
    <row r="10" spans="2:18" s="1" customFormat="1" ht="12.5" customHeight="1" x14ac:dyDescent="0.3">
      <c r="D10" s="24" t="s">
        <v>39</v>
      </c>
    </row>
    <row r="11" spans="2:18" s="1" customFormat="1" ht="12.5" customHeight="1" x14ac:dyDescent="0.3">
      <c r="D11" s="24" t="s">
        <v>41</v>
      </c>
    </row>
    <row r="12" spans="2:18" s="1" customFormat="1" ht="12.5" customHeight="1" x14ac:dyDescent="0.3">
      <c r="D12" s="27" t="s">
        <v>56</v>
      </c>
    </row>
    <row r="13" spans="2:18" s="1" customFormat="1" ht="12" x14ac:dyDescent="0.3">
      <c r="D13" s="24" t="s">
        <v>40</v>
      </c>
    </row>
    <row r="14" spans="2:18" s="1" customFormat="1" ht="12" x14ac:dyDescent="0.3">
      <c r="D14" s="24" t="s">
        <v>42</v>
      </c>
    </row>
    <row r="15" spans="2:18" s="1" customFormat="1" ht="12" x14ac:dyDescent="0.3">
      <c r="D15" s="24" t="s">
        <v>43</v>
      </c>
    </row>
    <row r="16" spans="2:18" s="1" customFormat="1" ht="12" x14ac:dyDescent="0.3">
      <c r="D16" s="24" t="s">
        <v>44</v>
      </c>
    </row>
    <row r="17" spans="3:5" s="1" customFormat="1" ht="12" x14ac:dyDescent="0.3">
      <c r="D17" s="24" t="s">
        <v>45</v>
      </c>
    </row>
    <row r="18" spans="3:5" s="1" customFormat="1" ht="12" x14ac:dyDescent="0.3">
      <c r="D18" s="24" t="s">
        <v>46</v>
      </c>
    </row>
    <row r="19" spans="3:5" s="1" customFormat="1" ht="12" x14ac:dyDescent="0.3"/>
    <row r="20" spans="3:5" s="1" customFormat="1" ht="12" x14ac:dyDescent="0.3"/>
    <row r="21" spans="3:5" s="1" customFormat="1" ht="12" x14ac:dyDescent="0.3"/>
    <row r="22" spans="3:5" s="1" customFormat="1" ht="12" x14ac:dyDescent="0.3">
      <c r="C22" s="23" t="s">
        <v>66</v>
      </c>
    </row>
    <row r="23" spans="3:5" s="1" customFormat="1" ht="12" x14ac:dyDescent="0.3">
      <c r="D23" s="1" t="s">
        <v>65</v>
      </c>
    </row>
    <row r="24" spans="3:5" s="1" customFormat="1" ht="12" x14ac:dyDescent="0.3">
      <c r="D24" s="1" t="s">
        <v>57</v>
      </c>
    </row>
    <row r="25" spans="3:5" s="1" customFormat="1" ht="12" x14ac:dyDescent="0.3">
      <c r="D25" s="1" t="s">
        <v>59</v>
      </c>
    </row>
    <row r="26" spans="3:5" s="1" customFormat="1" ht="12" x14ac:dyDescent="0.3">
      <c r="D26" s="1" t="s">
        <v>58</v>
      </c>
    </row>
    <row r="27" spans="3:5" s="1" customFormat="1" ht="12" x14ac:dyDescent="0.3">
      <c r="D27" s="1" t="s">
        <v>60</v>
      </c>
    </row>
    <row r="28" spans="3:5" s="1" customFormat="1" ht="12" x14ac:dyDescent="0.3">
      <c r="D28" s="1" t="s">
        <v>61</v>
      </c>
    </row>
    <row r="29" spans="3:5" s="1" customFormat="1" ht="12" x14ac:dyDescent="0.3">
      <c r="E29" s="24" t="s">
        <v>64</v>
      </c>
    </row>
    <row r="30" spans="3:5" s="1" customFormat="1" ht="12" x14ac:dyDescent="0.3">
      <c r="E30" s="24" t="s">
        <v>63</v>
      </c>
    </row>
    <row r="31" spans="3:5" s="1" customFormat="1" ht="12" x14ac:dyDescent="0.3">
      <c r="E31" s="24" t="s">
        <v>62</v>
      </c>
    </row>
    <row r="32" spans="3:5" s="1" customFormat="1" ht="12" x14ac:dyDescent="0.3">
      <c r="D32" s="1" t="s">
        <v>67</v>
      </c>
    </row>
    <row r="33" s="1" customFormat="1" ht="12" x14ac:dyDescent="0.3"/>
    <row r="34" s="1" customFormat="1" ht="12" x14ac:dyDescent="0.3"/>
    <row r="35" s="1" customFormat="1" ht="12" x14ac:dyDescent="0.3"/>
    <row r="36" s="1" customFormat="1" ht="12" x14ac:dyDescent="0.3"/>
    <row r="37" s="1" customFormat="1" ht="12" x14ac:dyDescent="0.3"/>
    <row r="38" s="1" customFormat="1" ht="12" x14ac:dyDescent="0.3"/>
    <row r="39" s="1" customFormat="1" ht="12" x14ac:dyDescent="0.3"/>
    <row r="40" s="1" customFormat="1" ht="12" x14ac:dyDescent="0.3"/>
    <row r="41" s="1" customFormat="1" ht="12" x14ac:dyDescent="0.3"/>
    <row r="42" s="1" customFormat="1" ht="12" x14ac:dyDescent="0.3"/>
    <row r="43" s="1" customFormat="1" ht="12" x14ac:dyDescent="0.3"/>
    <row r="44" s="1" customFormat="1" ht="12" x14ac:dyDescent="0.3"/>
    <row r="45" s="1" customFormat="1" ht="12" x14ac:dyDescent="0.3"/>
    <row r="46" s="1" customFormat="1" ht="12" x14ac:dyDescent="0.3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Remi Chuet</cp:lastModifiedBy>
  <dcterms:created xsi:type="dcterms:W3CDTF">2015-06-05T18:17:20Z</dcterms:created>
  <dcterms:modified xsi:type="dcterms:W3CDTF">2024-03-06T21:21:46Z</dcterms:modified>
</cp:coreProperties>
</file>