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heckCompatibility="1" autoCompressPictures="0"/>
  <mc:AlternateContent xmlns:mc="http://schemas.openxmlformats.org/markup-compatibility/2006">
    <mc:Choice Requires="x15">
      <x15ac:absPath xmlns:x15ac="http://schemas.microsoft.com/office/spreadsheetml/2010/11/ac" url="C:\Users\MichaeldeMaar\Dropbox\Active Client Files\Moyer, Christine\Rosen November mediation documents\"/>
    </mc:Choice>
  </mc:AlternateContent>
  <xr:revisionPtr revIDLastSave="0" documentId="13_ncr:1_{DCF2026B-0791-48E4-9F45-B20857668A18}" xr6:coauthVersionLast="47" xr6:coauthVersionMax="47" xr10:uidLastSave="{00000000-0000-0000-0000-000000000000}"/>
  <bookViews>
    <workbookView xWindow="10428" yWindow="-336" windowWidth="17220" windowHeight="11580" xr2:uid="{00000000-000D-0000-FFFF-FFFF00000000}"/>
  </bookViews>
  <sheets>
    <sheet name="Sheet1" sheetId="1" r:id="rId1"/>
  </sheets>
  <definedNames>
    <definedName name="_xlnm.Print_Area" localSheetId="0">Sheet1!$A$1:$K$44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8" i="1" l="1"/>
  <c r="L8" i="1" s="1"/>
  <c r="G7" i="1"/>
  <c r="L7" i="1" s="1"/>
  <c r="G26" i="1" l="1"/>
  <c r="L26" i="1" s="1"/>
  <c r="G18" i="1"/>
  <c r="L18" i="1"/>
  <c r="G17" i="1"/>
  <c r="L17" i="1"/>
  <c r="G28" i="1"/>
  <c r="L28" i="1"/>
  <c r="G27" i="1"/>
  <c r="L27" i="1" s="1"/>
  <c r="G25" i="1"/>
  <c r="L25" i="1"/>
  <c r="G24" i="1"/>
  <c r="L24" i="1"/>
  <c r="G23" i="1"/>
  <c r="L23" i="1"/>
  <c r="G22" i="1"/>
  <c r="L22" i="1"/>
  <c r="L16" i="1"/>
  <c r="G15" i="1"/>
  <c r="L15" i="1"/>
  <c r="G14" i="1"/>
  <c r="L14" i="1"/>
  <c r="G13" i="1"/>
  <c r="L13" i="1"/>
  <c r="G5" i="1"/>
  <c r="L5" i="1" s="1"/>
  <c r="G6" i="1"/>
  <c r="L6" i="1" s="1"/>
  <c r="K40" i="1"/>
  <c r="J40" i="1"/>
  <c r="H40" i="1"/>
  <c r="G4" i="1"/>
  <c r="L4" i="1" s="1"/>
  <c r="G9" i="1"/>
  <c r="G12" i="1"/>
  <c r="L12" i="1" s="1"/>
  <c r="G19" i="1"/>
  <c r="G20" i="1"/>
  <c r="G21" i="1"/>
  <c r="G29" i="1"/>
  <c r="G32" i="1"/>
  <c r="G35" i="1"/>
  <c r="I40" i="1"/>
  <c r="E40" i="1"/>
  <c r="F40" i="1"/>
  <c r="L35" i="1"/>
  <c r="L36" i="1"/>
  <c r="L37" i="1"/>
  <c r="L38" i="1"/>
  <c r="L39" i="1"/>
  <c r="L34" i="1"/>
  <c r="L33" i="1"/>
  <c r="L11" i="1"/>
  <c r="L10" i="1"/>
  <c r="L9" i="1"/>
  <c r="L21" i="1"/>
  <c r="L31" i="1"/>
  <c r="L20" i="1"/>
  <c r="L19" i="1"/>
  <c r="L30" i="1"/>
  <c r="D43" i="1"/>
  <c r="L32" i="1"/>
  <c r="L29" i="1"/>
  <c r="J41" i="1" l="1"/>
  <c r="H41" i="1" s="1"/>
  <c r="H42" i="1" s="1"/>
  <c r="H43" i="1" s="1"/>
  <c r="G40" i="1"/>
  <c r="J42" i="1" l="1"/>
  <c r="J43" i="1" s="1"/>
</calcChain>
</file>

<file path=xl/sharedStrings.xml><?xml version="1.0" encoding="utf-8"?>
<sst xmlns="http://schemas.openxmlformats.org/spreadsheetml/2006/main" count="129" uniqueCount="86">
  <si>
    <t>Liens/</t>
  </si>
  <si>
    <t>Debts</t>
  </si>
  <si>
    <t>SEP</t>
  </si>
  <si>
    <t>Date of</t>
  </si>
  <si>
    <t>ASSETS</t>
  </si>
  <si>
    <t xml:space="preserve">     Math</t>
  </si>
  <si>
    <t xml:space="preserve">    Check</t>
  </si>
  <si>
    <t>TO WIFE</t>
  </si>
  <si>
    <t>TO HUSBAND</t>
  </si>
  <si>
    <t>COMM</t>
  </si>
  <si>
    <t>Wife's percentage (entered by user)</t>
  </si>
  <si>
    <t>Husband's percentage (automatic)</t>
  </si>
  <si>
    <t>Each party's total dollars</t>
  </si>
  <si>
    <t>Each party's percentage</t>
  </si>
  <si>
    <t>Gross</t>
  </si>
  <si>
    <t>Value</t>
  </si>
  <si>
    <t>&amp; DEBTS</t>
  </si>
  <si>
    <t>NET</t>
  </si>
  <si>
    <t>VALUE</t>
  </si>
  <si>
    <t>NOTES</t>
  </si>
  <si>
    <t>TOTALS</t>
  </si>
  <si>
    <t>MARITAL LIEN &gt;</t>
  </si>
  <si>
    <r>
      <t>Note 1</t>
    </r>
    <r>
      <rPr>
        <sz val="10"/>
        <color indexed="12"/>
        <rFont val="Calisto MT"/>
        <family val="1"/>
      </rPr>
      <t xml:space="preserve">: </t>
    </r>
    <r>
      <rPr>
        <sz val="10"/>
        <color indexed="21"/>
        <rFont val="Calisto MT"/>
        <family val="1"/>
      </rPr>
      <t>Green boxes</t>
    </r>
    <r>
      <rPr>
        <sz val="10"/>
        <color indexed="12"/>
        <rFont val="Calisto MT"/>
        <family val="1"/>
      </rPr>
      <t xml:space="preserve"> are automatically calculated; DON'T WRITE IN THEM. To change numbers in the green boxes, you must change numbers in the white boxes. For example, if you change the wife's percentage, the husband's percentage and several other green boxes will automatically adjust. </t>
    </r>
  </si>
  <si>
    <r>
      <t>Note 2</t>
    </r>
    <r>
      <rPr>
        <sz val="10"/>
        <color indexed="12"/>
        <rFont val="Calisto MT"/>
        <family val="1"/>
      </rPr>
      <t xml:space="preserve">: </t>
    </r>
    <r>
      <rPr>
        <sz val="10"/>
        <color indexed="21"/>
        <rFont val="Calisto MT"/>
        <family val="1"/>
      </rPr>
      <t>To delete empty rows</t>
    </r>
    <r>
      <rPr>
        <sz val="10"/>
        <color indexed="12"/>
        <rFont val="Calisto MT"/>
        <family val="1"/>
      </rPr>
      <t>, don't use Control-X, it will just strip the boxes of all numbers and formulas and make the row useless. Instead, select the row by clicking on the row number on the left edge of the screen and a) select "Delete" from the Edit menu or b) right-click in the row and select "Delete.".</t>
    </r>
  </si>
  <si>
    <r>
      <t>Note 3</t>
    </r>
    <r>
      <rPr>
        <sz val="10"/>
        <color indexed="12"/>
        <rFont val="Calisto MT"/>
        <family val="1"/>
      </rPr>
      <t xml:space="preserve">: Similarly, </t>
    </r>
    <r>
      <rPr>
        <sz val="10"/>
        <color indexed="21"/>
        <rFont val="Calisto MT"/>
        <family val="1"/>
      </rPr>
      <t>to add a new row,</t>
    </r>
    <r>
      <rPr>
        <sz val="10"/>
        <color indexed="12"/>
        <rFont val="Calisto MT"/>
        <family val="1"/>
      </rPr>
      <t xml:space="preserve"> don't use Control-V: go to a blank row </t>
    </r>
    <r>
      <rPr>
        <i/>
        <sz val="10"/>
        <color indexed="12"/>
        <rFont val="Calisto MT"/>
        <family val="1"/>
      </rPr>
      <t>that has empty green boxes in it</t>
    </r>
    <r>
      <rPr>
        <sz val="10"/>
        <color indexed="12"/>
        <rFont val="Calisto MT"/>
        <family val="1"/>
      </rPr>
      <t xml:space="preserve">. Click on the box at the far left edge of the spreadsheet, which will select the whole row, then a) do Control-C or b) right-click  in the row and select "Copy." A flashing dotted line will surround the row, meaning a copy is ready to be pasted. Now select (by clicking on the far left) the row immediately </t>
    </r>
    <r>
      <rPr>
        <i/>
        <sz val="10"/>
        <color indexed="12"/>
        <rFont val="Calisto MT"/>
        <family val="1"/>
      </rPr>
      <t>below</t>
    </r>
    <r>
      <rPr>
        <sz val="10"/>
        <color indexed="12"/>
        <rFont val="Calisto MT"/>
        <family val="1"/>
      </rPr>
      <t xml:space="preserve"> where you want the copied row to be inserted and a) right-click in that row and select "</t>
    </r>
    <r>
      <rPr>
        <i/>
        <sz val="10"/>
        <color indexed="12"/>
        <rFont val="Calisto MT"/>
        <family val="1"/>
      </rPr>
      <t>Insert Copied Cells</t>
    </r>
    <r>
      <rPr>
        <sz val="10"/>
        <color indexed="12"/>
        <rFont val="Calisto MT"/>
        <family val="1"/>
      </rPr>
      <t>" or b) go to the Insert menu above and select "Copied cells." Voila, the copied</t>
    </r>
    <r>
      <rPr>
        <i/>
        <sz val="10"/>
        <color indexed="12"/>
        <rFont val="Calisto MT"/>
        <family val="1"/>
      </rPr>
      <t xml:space="preserve"> </t>
    </r>
    <r>
      <rPr>
        <sz val="10"/>
        <color indexed="12"/>
        <rFont val="Calisto MT"/>
        <family val="1"/>
      </rPr>
      <t>row</t>
    </r>
    <r>
      <rPr>
        <i/>
        <sz val="10"/>
        <color indexed="12"/>
        <rFont val="Calisto MT"/>
        <family val="1"/>
      </rPr>
      <t xml:space="preserve"> </t>
    </r>
    <r>
      <rPr>
        <sz val="10"/>
        <color indexed="12"/>
        <rFont val="Calisto MT"/>
        <family val="1"/>
      </rPr>
      <t>will appear--the old row and the lower rows will be pushed down and renumbered. To abandon the operation after copying but before pasting, click ESC on the upper left of your keyboard.</t>
    </r>
  </si>
  <si>
    <r>
      <t>Note 4</t>
    </r>
    <r>
      <rPr>
        <sz val="10"/>
        <color indexed="12"/>
        <rFont val="Calisto MT"/>
        <family val="1"/>
      </rPr>
      <t>: The "</t>
    </r>
    <r>
      <rPr>
        <sz val="10"/>
        <color indexed="21"/>
        <rFont val="Calisto MT"/>
        <family val="1"/>
      </rPr>
      <t>Math Check</t>
    </r>
    <r>
      <rPr>
        <sz val="10"/>
        <color indexed="12"/>
        <rFont val="Calisto MT"/>
        <family val="1"/>
      </rPr>
      <t>" number in column J should be always be "0." If not, the numbers in the To Wife and To Husband columns (G and H) don't add up to the number in the Net Value column (F), as they should.</t>
    </r>
  </si>
  <si>
    <t>Real Property</t>
  </si>
  <si>
    <t>Cash and Bank Accounts</t>
  </si>
  <si>
    <t>Vehicles</t>
  </si>
  <si>
    <t>Other</t>
  </si>
  <si>
    <t>Retirement, Investment, Brokerage Accounts</t>
  </si>
  <si>
    <t>Credit Cards and Other Debts</t>
  </si>
  <si>
    <t>Notes</t>
  </si>
  <si>
    <t>Ex #</t>
  </si>
  <si>
    <t xml:space="preserve"> In re Marriage of Moyer                        DOM: September 5th, 1998               DOS: September 15th, 2023          Years:  25</t>
  </si>
  <si>
    <t>1210 Kirkland Ave Kirkland, Washington 98033</t>
  </si>
  <si>
    <t>7012 116th Ave NE Unit D Kirkland, Washington 98033</t>
  </si>
  <si>
    <t>Microsoft Fidelity 401K</t>
  </si>
  <si>
    <t>Robert's</t>
  </si>
  <si>
    <t>Microsoft Deferred Compensation Fidelity</t>
  </si>
  <si>
    <t>Starbucks 401k</t>
  </si>
  <si>
    <t>Christine's</t>
  </si>
  <si>
    <t>Fidelity IRA #0520</t>
  </si>
  <si>
    <t>Fidelity Brokerage #0939</t>
  </si>
  <si>
    <t>Fidelity 529 Adrian #3635</t>
  </si>
  <si>
    <t>Adrian's</t>
  </si>
  <si>
    <t>X</t>
  </si>
  <si>
    <t>Fidelity 529 Max's (Robert III)</t>
  </si>
  <si>
    <t>Max's</t>
  </si>
  <si>
    <t>Vanguard UTMA Brokerage #8951</t>
  </si>
  <si>
    <t>Vanguard UTMA Brokerage #5817</t>
  </si>
  <si>
    <t>Microsoft Fidelity HSA #5316</t>
  </si>
  <si>
    <t>Joint Fidelity brokerage #5828</t>
  </si>
  <si>
    <t>Fidelity Brokerage #2840</t>
  </si>
  <si>
    <t xml:space="preserve">Fidelity IRA #9280 </t>
  </si>
  <si>
    <t>2017 Tesla Model P100D</t>
  </si>
  <si>
    <t>Personal property in Christine's possesion</t>
  </si>
  <si>
    <t>Personal Property in Robert's possession</t>
  </si>
  <si>
    <t>HELOC ($160,597 and Primary loan $183733)</t>
  </si>
  <si>
    <t>Bank accounts in Christine's name</t>
  </si>
  <si>
    <t>Bank accounts in Robert's name</t>
  </si>
  <si>
    <t>Microsoft Deferred Compensation Plan Withdrawals by Robert in Violation of Temporary Order and Financial Restraining Order</t>
  </si>
  <si>
    <t>Fidelity Brokerage #1931</t>
  </si>
  <si>
    <t>UMB HSA #6492</t>
  </si>
  <si>
    <t>Fidelity Brokerage #2068</t>
  </si>
  <si>
    <t>Credit cards in Christine's name</t>
  </si>
  <si>
    <t>Credit Cards in Robert's name</t>
  </si>
  <si>
    <t>2019 Subaru Ascent</t>
  </si>
  <si>
    <t>post separation</t>
  </si>
  <si>
    <t>separate is post separation contributions</t>
  </si>
  <si>
    <t>Cabo 2 bedroom Grand Solmar timeshare</t>
  </si>
  <si>
    <t>Cabo 3 bedroom Grand Solmar Timeshare</t>
  </si>
  <si>
    <t>estimate, paid $70K</t>
  </si>
  <si>
    <t>estimate, paid $120K</t>
  </si>
  <si>
    <t>Split per agreement at temp orders.</t>
  </si>
  <si>
    <t>Christine's post temp orders (current value $350,986)</t>
  </si>
  <si>
    <t>Robert's post temp orders (current value$346,242)</t>
  </si>
  <si>
    <t>7/12/2024 (like kinds valued)</t>
  </si>
  <si>
    <t>13, 17</t>
  </si>
  <si>
    <t>7, 17</t>
  </si>
  <si>
    <t>Appraised by Jason French, to be sold, (see exhibit 12, $515,413  Christine's separate property from parents owed back to her off the top)</t>
  </si>
  <si>
    <t>1,2, 12, 18</t>
  </si>
  <si>
    <t>3. 19</t>
  </si>
  <si>
    <t>Robert's predistributions from joint accounts before and post temporary Order</t>
  </si>
  <si>
    <t>Robert owes Christine $21,753 additional for child support expenses to be added to marital lien. (see exhibit 20)</t>
  </si>
  <si>
    <t xml:space="preserve">Robert's, microsoft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</si>
</sst>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0.0%"/>
  </numFmts>
  <fonts count="10" x14ac:knownFonts="1">
    <font>
      <sz val="12"/>
      <name val="Arial"/>
    </font>
    <font>
      <sz val="12"/>
      <name val="Arial"/>
      <family val="2"/>
    </font>
    <font>
      <sz val="10"/>
      <name val="Arial"/>
      <family val="2"/>
    </font>
    <font>
      <sz val="10"/>
      <name val="Calisto MT"/>
      <family val="1"/>
    </font>
    <font>
      <b/>
      <sz val="10"/>
      <name val="Calisto MT"/>
      <family val="1"/>
    </font>
    <font>
      <b/>
      <i/>
      <sz val="10"/>
      <name val="Calisto MT"/>
      <family val="1"/>
    </font>
    <font>
      <b/>
      <sz val="10"/>
      <color indexed="12"/>
      <name val="Calisto MT"/>
      <family val="1"/>
    </font>
    <font>
      <sz val="10"/>
      <color indexed="12"/>
      <name val="Calisto MT"/>
      <family val="1"/>
    </font>
    <font>
      <sz val="10"/>
      <color indexed="21"/>
      <name val="Calisto MT"/>
      <family val="1"/>
    </font>
    <font>
      <i/>
      <sz val="10"/>
      <color indexed="12"/>
      <name val="Calisto MT"/>
      <family val="1"/>
    </font>
  </fonts>
  <fills count="8">
    <fill>
      <patternFill patternType="none"/>
    </fill>
    <fill>
      <patternFill patternType="gray125"/>
    </fill>
    <fill>
      <patternFill patternType="gray0625"/>
    </fill>
    <fill>
      <patternFill patternType="solid">
        <fgColor indexed="42"/>
        <bgColor indexed="64"/>
      </patternFill>
    </fill>
    <fill>
      <patternFill patternType="solid">
        <fgColor theme="0" tint="-0.249977111117893"/>
        <bgColor indexed="64"/>
      </patternFill>
    </fill>
    <fill>
      <patternFill patternType="solid">
        <fgColor rgb="FFCCFFCC"/>
        <bgColor indexed="64"/>
      </patternFill>
    </fill>
    <fill>
      <patternFill patternType="solid">
        <fgColor theme="4" tint="0.79998168889431442"/>
        <bgColor indexed="64"/>
      </patternFill>
    </fill>
    <fill>
      <patternFill patternType="solid">
        <fgColor theme="5" tint="0.59999389629810485"/>
        <bgColor indexed="64"/>
      </patternFill>
    </fill>
  </fills>
  <borders count="41">
    <border>
      <left/>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style="double">
        <color auto="1"/>
      </bottom>
      <diagonal/>
    </border>
    <border>
      <left style="medium">
        <color auto="1"/>
      </left>
      <right style="medium">
        <color auto="1"/>
      </right>
      <top/>
      <bottom style="double">
        <color auto="1"/>
      </bottom>
      <diagonal/>
    </border>
    <border>
      <left style="medium">
        <color auto="1"/>
      </left>
      <right style="medium">
        <color auto="1"/>
      </right>
      <top style="double">
        <color auto="1"/>
      </top>
      <bottom style="medium">
        <color auto="1"/>
      </bottom>
      <diagonal/>
    </border>
    <border>
      <left/>
      <right/>
      <top style="thin">
        <color auto="1"/>
      </top>
      <bottom/>
      <diagonal/>
    </border>
    <border>
      <left/>
      <right/>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medium">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s>
  <cellStyleXfs count="5">
    <xf numFmtId="0" fontId="0" fillId="0" borderId="0"/>
    <xf numFmtId="44" fontId="1" fillId="0" borderId="0" applyFont="0" applyFill="0" applyBorder="0" applyAlignment="0" applyProtection="0"/>
    <xf numFmtId="42" fontId="1" fillId="0" borderId="0" applyFont="0" applyFill="0" applyBorder="0" applyAlignment="0" applyProtection="0"/>
    <xf numFmtId="5" fontId="2" fillId="0" borderId="0" applyFill="0" applyBorder="0" applyProtection="0">
      <alignment horizontal="right"/>
    </xf>
    <xf numFmtId="0" fontId="2" fillId="0" borderId="0" applyProtection="0"/>
  </cellStyleXfs>
  <cellXfs count="110">
    <xf numFmtId="0" fontId="0" fillId="0" borderId="0" xfId="0"/>
    <xf numFmtId="0" fontId="3" fillId="0" borderId="0" xfId="0" applyFont="1"/>
    <xf numFmtId="0" fontId="3" fillId="2" borderId="1" xfId="0" applyFont="1" applyFill="1" applyBorder="1"/>
    <xf numFmtId="0" fontId="4" fillId="2" borderId="2" xfId="0" applyFont="1" applyFill="1" applyBorder="1" applyAlignment="1">
      <alignment horizontal="center"/>
    </xf>
    <xf numFmtId="14" fontId="4" fillId="2" borderId="3" xfId="3" applyNumberFormat="1" applyFont="1" applyFill="1" applyBorder="1" applyAlignment="1">
      <alignment horizontal="center"/>
    </xf>
    <xf numFmtId="42" fontId="4" fillId="2" borderId="3" xfId="2" applyFont="1" applyFill="1" applyBorder="1" applyAlignment="1">
      <alignment horizontal="centerContinuous"/>
    </xf>
    <xf numFmtId="164" fontId="4" fillId="2" borderId="3" xfId="1" applyNumberFormat="1" applyFont="1" applyFill="1" applyBorder="1" applyAlignment="1">
      <alignment horizontal="center"/>
    </xf>
    <xf numFmtId="164" fontId="4" fillId="2" borderId="3" xfId="1" applyNumberFormat="1" applyFont="1" applyFill="1" applyBorder="1" applyAlignment="1">
      <alignment horizontal="centerContinuous"/>
    </xf>
    <xf numFmtId="0" fontId="4" fillId="2" borderId="3" xfId="0" applyFont="1" applyFill="1" applyBorder="1" applyAlignment="1">
      <alignment horizontal="centerContinuous"/>
    </xf>
    <xf numFmtId="164" fontId="4" fillId="2" borderId="4" xfId="1" applyNumberFormat="1" applyFont="1" applyFill="1" applyBorder="1" applyAlignment="1">
      <alignment horizontal="centerContinuous"/>
    </xf>
    <xf numFmtId="0" fontId="4" fillId="2" borderId="0" xfId="0" applyFont="1" applyFill="1"/>
    <xf numFmtId="0" fontId="3" fillId="2" borderId="5" xfId="0" applyFont="1" applyFill="1" applyBorder="1"/>
    <xf numFmtId="0" fontId="4" fillId="2" borderId="6" xfId="0" applyFont="1" applyFill="1" applyBorder="1" applyAlignment="1">
      <alignment horizontal="center" vertical="center"/>
    </xf>
    <xf numFmtId="14" fontId="4" fillId="2" borderId="7" xfId="3" applyNumberFormat="1" applyFont="1" applyFill="1" applyBorder="1" applyAlignment="1">
      <alignment horizontal="center" vertical="center"/>
    </xf>
    <xf numFmtId="42" fontId="4" fillId="2" borderId="7" xfId="2" applyFont="1" applyFill="1" applyBorder="1" applyAlignment="1">
      <alignment horizontal="center" vertical="center"/>
    </xf>
    <xf numFmtId="164" fontId="4" fillId="2" borderId="7" xfId="1" applyNumberFormat="1" applyFont="1" applyFill="1" applyBorder="1" applyAlignment="1">
      <alignment horizontal="center" vertical="center"/>
    </xf>
    <xf numFmtId="164" fontId="4" fillId="2" borderId="8" xfId="1" applyNumberFormat="1" applyFont="1" applyFill="1" applyBorder="1" applyAlignment="1">
      <alignment horizontal="center" vertical="center"/>
    </xf>
    <xf numFmtId="5" fontId="4" fillId="2" borderId="8" xfId="3" applyFont="1" applyFill="1" applyBorder="1" applyAlignment="1">
      <alignment horizontal="center" vertical="center"/>
    </xf>
    <xf numFmtId="164" fontId="4" fillId="2" borderId="9" xfId="1" applyNumberFormat="1" applyFont="1" applyFill="1" applyBorder="1" applyAlignment="1">
      <alignment horizontal="center" vertical="center"/>
    </xf>
    <xf numFmtId="1" fontId="3" fillId="0" borderId="10" xfId="0" applyNumberFormat="1" applyFont="1" applyBorder="1"/>
    <xf numFmtId="1" fontId="3" fillId="0" borderId="20" xfId="0" applyNumberFormat="1" applyFont="1" applyBorder="1"/>
    <xf numFmtId="0" fontId="4" fillId="0" borderId="21" xfId="0" applyFont="1" applyBorder="1"/>
    <xf numFmtId="14" fontId="3" fillId="0" borderId="22" xfId="3" applyNumberFormat="1" applyFont="1" applyBorder="1" applyAlignment="1">
      <alignment horizontal="center"/>
    </xf>
    <xf numFmtId="3" fontId="3" fillId="3" borderId="23" xfId="1" applyNumberFormat="1" applyFont="1" applyFill="1" applyBorder="1" applyAlignment="1">
      <alignment horizontal="right"/>
    </xf>
    <xf numFmtId="3" fontId="3" fillId="3" borderId="21" xfId="1" applyNumberFormat="1" applyFont="1" applyFill="1" applyBorder="1" applyAlignment="1">
      <alignment horizontal="right"/>
    </xf>
    <xf numFmtId="3" fontId="3" fillId="3" borderId="24" xfId="1" applyNumberFormat="1" applyFont="1" applyFill="1" applyBorder="1" applyAlignment="1">
      <alignment horizontal="right"/>
    </xf>
    <xf numFmtId="3" fontId="3" fillId="3" borderId="25" xfId="1" applyNumberFormat="1" applyFont="1" applyFill="1" applyBorder="1" applyAlignment="1">
      <alignment horizontal="right"/>
    </xf>
    <xf numFmtId="3" fontId="3" fillId="0" borderId="0" xfId="0" applyNumberFormat="1" applyFont="1" applyAlignment="1">
      <alignment horizontal="right"/>
    </xf>
    <xf numFmtId="1" fontId="3" fillId="0" borderId="22" xfId="0" applyNumberFormat="1" applyFont="1" applyBorder="1"/>
    <xf numFmtId="0" fontId="3" fillId="0" borderId="0" xfId="0" applyFont="1" applyAlignment="1">
      <alignment horizontal="right"/>
    </xf>
    <xf numFmtId="42" fontId="3" fillId="0" borderId="0" xfId="2" applyFont="1" applyAlignment="1"/>
    <xf numFmtId="3" fontId="3" fillId="3" borderId="26" xfId="1" applyNumberFormat="1" applyFont="1" applyFill="1" applyBorder="1" applyAlignment="1">
      <alignment horizontal="right"/>
    </xf>
    <xf numFmtId="3" fontId="3" fillId="0" borderId="27" xfId="3" applyNumberFormat="1" applyFont="1" applyBorder="1" applyAlignment="1">
      <alignment horizontal="center"/>
    </xf>
    <xf numFmtId="43" fontId="3" fillId="0" borderId="0" xfId="1" applyNumberFormat="1" applyFont="1" applyBorder="1" applyAlignment="1">
      <alignment horizontal="center"/>
    </xf>
    <xf numFmtId="43" fontId="3" fillId="0" borderId="0" xfId="0" applyNumberFormat="1" applyFont="1"/>
    <xf numFmtId="1" fontId="3" fillId="0" borderId="0" xfId="0" applyNumberFormat="1" applyFont="1"/>
    <xf numFmtId="165" fontId="3" fillId="0" borderId="0" xfId="3" applyNumberFormat="1" applyFont="1" applyBorder="1" applyAlignment="1" applyProtection="1">
      <alignment horizontal="center"/>
      <protection locked="0"/>
    </xf>
    <xf numFmtId="42" fontId="3" fillId="0" borderId="0" xfId="2" applyFont="1" applyAlignment="1">
      <alignment horizontal="right"/>
    </xf>
    <xf numFmtId="3" fontId="3" fillId="3" borderId="28" xfId="1" applyNumberFormat="1" applyFont="1" applyFill="1" applyBorder="1" applyAlignment="1">
      <alignment horizontal="right"/>
    </xf>
    <xf numFmtId="3" fontId="3" fillId="3" borderId="29" xfId="1" applyNumberFormat="1" applyFont="1" applyFill="1" applyBorder="1" applyAlignment="1">
      <alignment horizontal="right"/>
    </xf>
    <xf numFmtId="165" fontId="3" fillId="3" borderId="0" xfId="3" applyNumberFormat="1" applyFont="1" applyFill="1" applyBorder="1" applyAlignment="1" applyProtection="1">
      <alignment horizontal="center"/>
      <protection locked="0"/>
    </xf>
    <xf numFmtId="9" fontId="3" fillId="3" borderId="30" xfId="1" applyNumberFormat="1" applyFont="1" applyFill="1" applyBorder="1" applyAlignment="1">
      <alignment horizontal="right"/>
    </xf>
    <xf numFmtId="164" fontId="3" fillId="0" borderId="0" xfId="1" applyNumberFormat="1" applyFont="1" applyBorder="1" applyAlignment="1">
      <alignment horizontal="center"/>
    </xf>
    <xf numFmtId="42" fontId="3" fillId="0" borderId="0" xfId="0" applyNumberFormat="1" applyFont="1"/>
    <xf numFmtId="3" fontId="3" fillId="0" borderId="0" xfId="0" applyNumberFormat="1" applyFont="1"/>
    <xf numFmtId="0" fontId="4" fillId="0" borderId="0" xfId="0" applyFont="1" applyAlignment="1">
      <alignment horizontal="left" wrapText="1"/>
    </xf>
    <xf numFmtId="0" fontId="3" fillId="0" borderId="0" xfId="0" applyFont="1" applyAlignment="1">
      <alignment horizontal="left" wrapText="1"/>
    </xf>
    <xf numFmtId="1" fontId="3" fillId="4" borderId="34" xfId="0" applyNumberFormat="1" applyFont="1" applyFill="1" applyBorder="1"/>
    <xf numFmtId="49" fontId="5" fillId="4" borderId="35" xfId="0" applyNumberFormat="1" applyFont="1" applyFill="1" applyBorder="1" applyProtection="1">
      <protection locked="0"/>
    </xf>
    <xf numFmtId="14" fontId="3" fillId="4" borderId="36" xfId="3" applyNumberFormat="1" applyFont="1" applyFill="1" applyBorder="1" applyAlignment="1" applyProtection="1">
      <alignment horizontal="center"/>
      <protection locked="0"/>
    </xf>
    <xf numFmtId="3" fontId="3" fillId="4" borderId="36" xfId="2" applyNumberFormat="1" applyFont="1" applyFill="1" applyBorder="1" applyAlignment="1" applyProtection="1">
      <alignment horizontal="right"/>
      <protection locked="0"/>
    </xf>
    <xf numFmtId="3" fontId="3" fillId="4" borderId="37" xfId="2" applyNumberFormat="1" applyFont="1" applyFill="1" applyBorder="1" applyAlignment="1" applyProtection="1">
      <alignment horizontal="right"/>
      <protection locked="0"/>
    </xf>
    <xf numFmtId="3" fontId="3" fillId="4" borderId="33" xfId="1" applyNumberFormat="1" applyFont="1" applyFill="1" applyBorder="1" applyAlignment="1">
      <alignment horizontal="right"/>
    </xf>
    <xf numFmtId="3" fontId="3" fillId="4" borderId="38" xfId="1" applyNumberFormat="1" applyFont="1" applyFill="1" applyBorder="1" applyAlignment="1" applyProtection="1">
      <alignment horizontal="right"/>
      <protection locked="0"/>
    </xf>
    <xf numFmtId="3" fontId="3" fillId="4" borderId="33" xfId="1" applyNumberFormat="1" applyFont="1" applyFill="1" applyBorder="1" applyAlignment="1" applyProtection="1">
      <alignment horizontal="right"/>
      <protection locked="0"/>
    </xf>
    <xf numFmtId="3" fontId="3" fillId="4" borderId="35" xfId="1" applyNumberFormat="1" applyFont="1" applyFill="1" applyBorder="1" applyAlignment="1" applyProtection="1">
      <alignment horizontal="right"/>
      <protection locked="0"/>
    </xf>
    <xf numFmtId="3" fontId="3" fillId="4" borderId="39" xfId="1" applyNumberFormat="1" applyFont="1" applyFill="1" applyBorder="1" applyAlignment="1" applyProtection="1">
      <alignment horizontal="right"/>
      <protection locked="0"/>
    </xf>
    <xf numFmtId="3" fontId="3" fillId="4" borderId="0" xfId="0" applyNumberFormat="1" applyFont="1" applyFill="1" applyAlignment="1">
      <alignment horizontal="left"/>
    </xf>
    <xf numFmtId="0" fontId="3" fillId="4" borderId="0" xfId="0" applyFont="1" applyFill="1" applyAlignment="1">
      <alignment horizontal="left" wrapText="1"/>
    </xf>
    <xf numFmtId="0" fontId="3" fillId="4" borderId="0" xfId="0" applyFont="1" applyFill="1"/>
    <xf numFmtId="1" fontId="3" fillId="4" borderId="10" xfId="0" applyNumberFormat="1" applyFont="1" applyFill="1" applyBorder="1"/>
    <xf numFmtId="49" fontId="5" fillId="4" borderId="11" xfId="0" applyNumberFormat="1" applyFont="1" applyFill="1" applyBorder="1" applyAlignment="1" applyProtection="1">
      <alignment horizontal="left" wrapText="1"/>
      <protection locked="0"/>
    </xf>
    <xf numFmtId="14" fontId="3" fillId="4" borderId="12" xfId="3" applyNumberFormat="1" applyFont="1" applyFill="1" applyBorder="1" applyAlignment="1" applyProtection="1">
      <alignment horizontal="center"/>
      <protection locked="0"/>
    </xf>
    <xf numFmtId="3" fontId="3" fillId="4" borderId="12" xfId="2" applyNumberFormat="1" applyFont="1" applyFill="1" applyBorder="1" applyAlignment="1" applyProtection="1">
      <alignment horizontal="right"/>
      <protection locked="0"/>
    </xf>
    <xf numFmtId="3" fontId="3" fillId="4" borderId="13" xfId="2" applyNumberFormat="1" applyFont="1" applyFill="1" applyBorder="1" applyAlignment="1" applyProtection="1">
      <alignment horizontal="right"/>
      <protection locked="0"/>
    </xf>
    <xf numFmtId="3" fontId="3" fillId="4" borderId="12" xfId="1" applyNumberFormat="1" applyFont="1" applyFill="1" applyBorder="1" applyAlignment="1">
      <alignment horizontal="right"/>
    </xf>
    <xf numFmtId="3" fontId="3" fillId="4" borderId="14" xfId="1" applyNumberFormat="1" applyFont="1" applyFill="1" applyBorder="1" applyAlignment="1" applyProtection="1">
      <alignment horizontal="right"/>
      <protection locked="0"/>
    </xf>
    <xf numFmtId="3" fontId="3" fillId="4" borderId="12" xfId="1" applyNumberFormat="1" applyFont="1" applyFill="1" applyBorder="1" applyAlignment="1" applyProtection="1">
      <alignment horizontal="right"/>
      <protection locked="0"/>
    </xf>
    <xf numFmtId="3" fontId="3" fillId="4" borderId="11" xfId="1" applyNumberFormat="1" applyFont="1" applyFill="1" applyBorder="1" applyAlignment="1" applyProtection="1">
      <alignment horizontal="right"/>
      <protection locked="0"/>
    </xf>
    <xf numFmtId="3" fontId="3" fillId="4" borderId="15" xfId="1" applyNumberFormat="1" applyFont="1" applyFill="1" applyBorder="1" applyAlignment="1" applyProtection="1">
      <alignment horizontal="right"/>
      <protection locked="0"/>
    </xf>
    <xf numFmtId="3" fontId="3" fillId="0" borderId="0" xfId="0" applyNumberFormat="1" applyFont="1" applyAlignment="1">
      <alignment horizontal="left"/>
    </xf>
    <xf numFmtId="0" fontId="4" fillId="0" borderId="22" xfId="0" applyFont="1" applyBorder="1"/>
    <xf numFmtId="49" fontId="5" fillId="0" borderId="11" xfId="0" applyNumberFormat="1" applyFont="1" applyBorder="1" applyAlignment="1" applyProtection="1">
      <alignment horizontal="left" wrapText="1"/>
      <protection locked="0"/>
    </xf>
    <xf numFmtId="14" fontId="3" fillId="0" borderId="12" xfId="3" applyNumberFormat="1" applyFont="1" applyFill="1" applyBorder="1" applyAlignment="1" applyProtection="1">
      <alignment horizontal="center"/>
      <protection locked="0"/>
    </xf>
    <xf numFmtId="3" fontId="3" fillId="0" borderId="12" xfId="2" applyNumberFormat="1" applyFont="1" applyFill="1" applyBorder="1" applyAlignment="1" applyProtection="1">
      <alignment horizontal="right"/>
      <protection locked="0"/>
    </xf>
    <xf numFmtId="3" fontId="3" fillId="0" borderId="13" xfId="2" applyNumberFormat="1" applyFont="1" applyFill="1" applyBorder="1" applyAlignment="1" applyProtection="1">
      <alignment horizontal="right"/>
      <protection locked="0"/>
    </xf>
    <xf numFmtId="3" fontId="3" fillId="0" borderId="12" xfId="1" applyNumberFormat="1" applyFont="1" applyFill="1" applyBorder="1" applyAlignment="1">
      <alignment horizontal="right"/>
    </xf>
    <xf numFmtId="3" fontId="3" fillId="0" borderId="14" xfId="1" applyNumberFormat="1" applyFont="1" applyFill="1" applyBorder="1" applyAlignment="1" applyProtection="1">
      <alignment horizontal="right"/>
      <protection locked="0"/>
    </xf>
    <xf numFmtId="3" fontId="3" fillId="0" borderId="12" xfId="1" applyNumberFormat="1" applyFont="1" applyFill="1" applyBorder="1" applyAlignment="1" applyProtection="1">
      <alignment horizontal="right"/>
      <protection locked="0"/>
    </xf>
    <xf numFmtId="3" fontId="3" fillId="0" borderId="11" xfId="1" applyNumberFormat="1" applyFont="1" applyFill="1" applyBorder="1" applyAlignment="1" applyProtection="1">
      <alignment horizontal="right"/>
      <protection locked="0"/>
    </xf>
    <xf numFmtId="3" fontId="3" fillId="0" borderId="15" xfId="1" applyNumberFormat="1" applyFont="1" applyFill="1" applyBorder="1" applyAlignment="1" applyProtection="1">
      <alignment horizontal="right"/>
      <protection locked="0"/>
    </xf>
    <xf numFmtId="49" fontId="3" fillId="0" borderId="11" xfId="0" applyNumberFormat="1" applyFont="1" applyBorder="1" applyAlignment="1" applyProtection="1">
      <alignment horizontal="left" wrapText="1"/>
      <protection locked="0"/>
    </xf>
    <xf numFmtId="0" fontId="3" fillId="6" borderId="0" xfId="0" applyFont="1" applyFill="1"/>
    <xf numFmtId="0" fontId="3" fillId="5" borderId="0" xfId="0" applyFont="1" applyFill="1"/>
    <xf numFmtId="0" fontId="3" fillId="7" borderId="0" xfId="0" applyFont="1" applyFill="1"/>
    <xf numFmtId="1" fontId="3" fillId="0" borderId="40" xfId="0" applyNumberFormat="1" applyFont="1" applyBorder="1"/>
    <xf numFmtId="49" fontId="3" fillId="0" borderId="16" xfId="0" applyNumberFormat="1" applyFont="1" applyBorder="1" applyAlignment="1" applyProtection="1">
      <alignment horizontal="left" wrapText="1"/>
      <protection locked="0"/>
    </xf>
    <xf numFmtId="3" fontId="3" fillId="0" borderId="17" xfId="2" applyNumberFormat="1" applyFont="1" applyFill="1" applyBorder="1" applyAlignment="1" applyProtection="1">
      <alignment horizontal="right"/>
      <protection locked="0"/>
    </xf>
    <xf numFmtId="3" fontId="3" fillId="0" borderId="18" xfId="2" applyNumberFormat="1" applyFont="1" applyFill="1" applyBorder="1" applyAlignment="1" applyProtection="1">
      <alignment horizontal="right"/>
      <protection locked="0"/>
    </xf>
    <xf numFmtId="3" fontId="3" fillId="0" borderId="17" xfId="1" applyNumberFormat="1" applyFont="1" applyFill="1" applyBorder="1" applyAlignment="1">
      <alignment horizontal="right"/>
    </xf>
    <xf numFmtId="3" fontId="3" fillId="0" borderId="31" xfId="1" applyNumberFormat="1" applyFont="1" applyFill="1" applyBorder="1" applyAlignment="1" applyProtection="1">
      <alignment horizontal="right"/>
      <protection locked="0"/>
    </xf>
    <xf numFmtId="3" fontId="3" fillId="0" borderId="17" xfId="1" applyNumberFormat="1" applyFont="1" applyFill="1" applyBorder="1" applyAlignment="1" applyProtection="1">
      <alignment horizontal="right"/>
      <protection locked="0"/>
    </xf>
    <xf numFmtId="3" fontId="3" fillId="0" borderId="16" xfId="1" applyNumberFormat="1" applyFont="1" applyFill="1" applyBorder="1" applyAlignment="1" applyProtection="1">
      <alignment horizontal="right"/>
      <protection locked="0"/>
    </xf>
    <xf numFmtId="3" fontId="3" fillId="0" borderId="19" xfId="1" applyNumberFormat="1" applyFont="1" applyFill="1" applyBorder="1" applyAlignment="1" applyProtection="1">
      <alignment horizontal="right"/>
      <protection locked="0"/>
    </xf>
    <xf numFmtId="1" fontId="3" fillId="0" borderId="10" xfId="0" applyNumberFormat="1" applyFont="1" applyBorder="1" applyAlignment="1">
      <alignment wrapText="1"/>
    </xf>
    <xf numFmtId="14" fontId="3" fillId="0" borderId="12" xfId="3" applyNumberFormat="1" applyFont="1" applyFill="1" applyBorder="1" applyAlignment="1" applyProtection="1">
      <alignment horizontal="center" wrapText="1"/>
      <protection locked="0"/>
    </xf>
    <xf numFmtId="1" fontId="3" fillId="0" borderId="40" xfId="0" applyNumberFormat="1" applyFont="1" applyBorder="1" applyAlignment="1">
      <alignment wrapText="1"/>
    </xf>
    <xf numFmtId="0" fontId="6" fillId="0" borderId="13" xfId="0" applyFont="1" applyBorder="1" applyAlignment="1">
      <alignment vertical="top" wrapText="1"/>
    </xf>
    <xf numFmtId="0" fontId="6" fillId="0" borderId="14" xfId="0" applyFont="1" applyBorder="1" applyAlignment="1">
      <alignment vertical="top" wrapText="1"/>
    </xf>
    <xf numFmtId="0" fontId="7" fillId="0" borderId="14" xfId="0" applyFont="1" applyBorder="1" applyAlignment="1">
      <alignment vertical="top" wrapText="1"/>
    </xf>
    <xf numFmtId="0" fontId="7" fillId="0" borderId="11" xfId="0" applyFont="1" applyBorder="1" applyAlignment="1">
      <alignment vertical="top" wrapText="1"/>
    </xf>
    <xf numFmtId="42" fontId="3" fillId="0" borderId="0" xfId="2" applyFont="1" applyAlignment="1">
      <alignment horizontal="center"/>
    </xf>
    <xf numFmtId="0" fontId="4" fillId="0" borderId="32" xfId="3" applyNumberFormat="1" applyFont="1" applyBorder="1" applyAlignment="1">
      <alignment horizontal="left" vertical="top"/>
    </xf>
    <xf numFmtId="0" fontId="4" fillId="0" borderId="32" xfId="0" applyFont="1" applyBorder="1" applyAlignment="1">
      <alignment horizontal="left" vertical="top"/>
    </xf>
    <xf numFmtId="42" fontId="4" fillId="0" borderId="0" xfId="2" applyFont="1" applyAlignment="1">
      <alignment horizontal="right"/>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7" fillId="0" borderId="14" xfId="0" applyFont="1" applyBorder="1" applyAlignment="1">
      <alignment horizontal="left" vertical="top" wrapText="1"/>
    </xf>
    <xf numFmtId="0" fontId="7" fillId="0" borderId="11" xfId="0" applyFont="1" applyBorder="1" applyAlignment="1">
      <alignment horizontal="left" vertical="top" wrapText="1"/>
    </xf>
    <xf numFmtId="0" fontId="7" fillId="0" borderId="13" xfId="0" applyFont="1" applyBorder="1" applyAlignment="1">
      <alignment horizontal="left" vertical="top" wrapText="1"/>
    </xf>
  </cellXfs>
  <cellStyles count="5">
    <cellStyle name="Currency" xfId="1" builtinId="4"/>
    <cellStyle name="Currency [0]" xfId="2" builtinId="7"/>
    <cellStyle name="Currency [0]_Final" xfId="3" xr:uid="{00000000-0005-0000-0000-000002000000}"/>
    <cellStyle name="item" xfId="4" xr:uid="{00000000-0005-0000-0000-00000300000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2"/>
  <sheetViews>
    <sheetView tabSelected="1" topLeftCell="B1" workbookViewId="0">
      <pane ySplit="3" topLeftCell="A4" activePane="bottomLeft" state="frozen"/>
      <selection activeCell="B1" sqref="B1"/>
      <selection pane="bottomLeft" activeCell="C17" sqref="C17"/>
    </sheetView>
  </sheetViews>
  <sheetFormatPr defaultColWidth="11.54296875" defaultRowHeight="13.2" x14ac:dyDescent="0.25"/>
  <cols>
    <col min="1" max="1" width="3.6328125" style="1" customWidth="1"/>
    <col min="2" max="2" width="24.81640625" style="1" customWidth="1"/>
    <col min="3" max="3" width="13.7265625" style="1" customWidth="1"/>
    <col min="4" max="4" width="9" style="1" bestFit="1" customWidth="1"/>
    <col min="5" max="5" width="8.453125" style="1" customWidth="1"/>
    <col min="6" max="6" width="8.7265625" style="1" customWidth="1"/>
    <col min="7" max="7" width="8.1796875" style="1" customWidth="1"/>
    <col min="8" max="8" width="8.7265625" style="1" customWidth="1"/>
    <col min="9" max="9" width="7.26953125" style="1" customWidth="1"/>
    <col min="10" max="10" width="7.453125" style="1" customWidth="1"/>
    <col min="11" max="11" width="8.453125" style="1" customWidth="1"/>
    <col min="12" max="12" width="11.54296875" style="1" customWidth="1"/>
    <col min="13" max="13" width="35.7265625" style="46" customWidth="1"/>
    <col min="14" max="16384" width="11.54296875" style="1"/>
  </cols>
  <sheetData>
    <row r="1" spans="1:17" ht="13.8" thickBot="1" x14ac:dyDescent="0.3">
      <c r="A1" s="102" t="s">
        <v>34</v>
      </c>
      <c r="B1" s="103"/>
      <c r="C1" s="103"/>
      <c r="D1" s="103"/>
      <c r="E1" s="103"/>
      <c r="F1" s="103"/>
      <c r="G1" s="103"/>
      <c r="H1" s="103"/>
      <c r="I1" s="103"/>
      <c r="J1" s="103"/>
      <c r="K1" s="103"/>
      <c r="M1" s="45" t="s">
        <v>19</v>
      </c>
    </row>
    <row r="2" spans="1:17" x14ac:dyDescent="0.25">
      <c r="A2" s="2"/>
      <c r="B2" s="3" t="s">
        <v>4</v>
      </c>
      <c r="C2" s="3" t="s">
        <v>32</v>
      </c>
      <c r="D2" s="4" t="s">
        <v>3</v>
      </c>
      <c r="E2" s="5" t="s">
        <v>14</v>
      </c>
      <c r="F2" s="5" t="s">
        <v>0</v>
      </c>
      <c r="G2" s="6" t="s">
        <v>17</v>
      </c>
      <c r="H2" s="7" t="s">
        <v>8</v>
      </c>
      <c r="I2" s="8"/>
      <c r="J2" s="7" t="s">
        <v>7</v>
      </c>
      <c r="K2" s="9"/>
      <c r="L2" s="10" t="s">
        <v>5</v>
      </c>
    </row>
    <row r="3" spans="1:17" ht="13.8" thickBot="1" x14ac:dyDescent="0.3">
      <c r="A3" s="11"/>
      <c r="B3" s="12" t="s">
        <v>16</v>
      </c>
      <c r="C3" s="12"/>
      <c r="D3" s="13" t="s">
        <v>15</v>
      </c>
      <c r="E3" s="14" t="s">
        <v>15</v>
      </c>
      <c r="F3" s="14" t="s">
        <v>1</v>
      </c>
      <c r="G3" s="15" t="s">
        <v>18</v>
      </c>
      <c r="H3" s="16" t="s">
        <v>9</v>
      </c>
      <c r="I3" s="17" t="s">
        <v>2</v>
      </c>
      <c r="J3" s="16" t="s">
        <v>9</v>
      </c>
      <c r="K3" s="18" t="s">
        <v>2</v>
      </c>
      <c r="L3" s="10" t="s">
        <v>6</v>
      </c>
    </row>
    <row r="4" spans="1:17" s="59" customFormat="1" x14ac:dyDescent="0.25">
      <c r="A4" s="47" t="s">
        <v>33</v>
      </c>
      <c r="B4" s="48" t="s">
        <v>26</v>
      </c>
      <c r="C4" s="48"/>
      <c r="D4" s="49"/>
      <c r="E4" s="50"/>
      <c r="F4" s="51"/>
      <c r="G4" s="52">
        <f>+E4-F4</f>
        <v>0</v>
      </c>
      <c r="H4" s="53"/>
      <c r="I4" s="54"/>
      <c r="J4" s="55"/>
      <c r="K4" s="56"/>
      <c r="L4" s="57">
        <f t="shared" ref="L4:L11" si="0">SUM(G4-H4-I4-J4-K4)</f>
        <v>0</v>
      </c>
      <c r="M4" s="58"/>
    </row>
    <row r="5" spans="1:17" s="82" customFormat="1" ht="105.6" x14ac:dyDescent="0.25">
      <c r="A5" s="94" t="s">
        <v>81</v>
      </c>
      <c r="B5" s="81" t="s">
        <v>35</v>
      </c>
      <c r="C5" s="81" t="s">
        <v>80</v>
      </c>
      <c r="D5" s="95" t="s">
        <v>58</v>
      </c>
      <c r="E5" s="74">
        <v>2504000</v>
      </c>
      <c r="F5" s="75">
        <v>344330</v>
      </c>
      <c r="G5" s="76">
        <f>E5-F5</f>
        <v>2159670</v>
      </c>
      <c r="H5" s="77" t="s">
        <v>46</v>
      </c>
      <c r="I5" s="78"/>
      <c r="J5" s="79" t="s">
        <v>46</v>
      </c>
      <c r="K5" s="80">
        <v>515413</v>
      </c>
      <c r="L5" s="70" t="e">
        <f t="shared" si="0"/>
        <v>#VALUE!</v>
      </c>
      <c r="M5" s="46"/>
      <c r="N5" s="1"/>
      <c r="O5" s="1"/>
    </row>
    <row r="6" spans="1:17" s="82" customFormat="1" ht="26.4" x14ac:dyDescent="0.25">
      <c r="A6" s="94" t="s">
        <v>82</v>
      </c>
      <c r="B6" s="81" t="s">
        <v>36</v>
      </c>
      <c r="C6" s="81"/>
      <c r="D6" s="73"/>
      <c r="E6" s="74">
        <v>570000</v>
      </c>
      <c r="F6" s="75">
        <v>114320.58</v>
      </c>
      <c r="G6" s="76">
        <f>E6-F6</f>
        <v>455679.42</v>
      </c>
      <c r="H6" s="77">
        <v>455679</v>
      </c>
      <c r="I6" s="78"/>
      <c r="J6" s="79"/>
      <c r="K6" s="80"/>
      <c r="L6" s="70">
        <f t="shared" ref="L6" si="1">SUM(G6-H6-I6-J6-K6)</f>
        <v>0.41999999998370185</v>
      </c>
      <c r="M6" s="46"/>
      <c r="N6" s="1"/>
      <c r="O6" s="1"/>
    </row>
    <row r="7" spans="1:17" s="82" customFormat="1" ht="26.4" x14ac:dyDescent="0.25">
      <c r="A7" s="94"/>
      <c r="B7" s="81" t="s">
        <v>70</v>
      </c>
      <c r="C7" s="81" t="s">
        <v>72</v>
      </c>
      <c r="D7" s="73"/>
      <c r="E7" s="74">
        <v>35000</v>
      </c>
      <c r="F7" s="75"/>
      <c r="G7" s="76">
        <f>E7-F7</f>
        <v>35000</v>
      </c>
      <c r="H7" s="77"/>
      <c r="I7" s="78"/>
      <c r="J7" s="79">
        <v>35000</v>
      </c>
      <c r="K7" s="80"/>
      <c r="L7" s="70">
        <f t="shared" ref="L7" si="2">SUM(G7-H7-I7-J7-K7)</f>
        <v>0</v>
      </c>
      <c r="M7" s="46"/>
      <c r="N7" s="1"/>
      <c r="O7" s="1"/>
    </row>
    <row r="8" spans="1:17" s="82" customFormat="1" ht="26.4" x14ac:dyDescent="0.25">
      <c r="A8" s="94"/>
      <c r="B8" s="81" t="s">
        <v>71</v>
      </c>
      <c r="C8" s="81" t="s">
        <v>73</v>
      </c>
      <c r="D8" s="73"/>
      <c r="E8" s="74">
        <v>60000</v>
      </c>
      <c r="F8" s="75"/>
      <c r="G8" s="76">
        <f>E8-F8</f>
        <v>60000</v>
      </c>
      <c r="H8" s="77">
        <v>60000</v>
      </c>
      <c r="I8" s="78"/>
      <c r="J8" s="79"/>
      <c r="K8" s="80"/>
      <c r="L8" s="70">
        <f t="shared" ref="L8" si="3">SUM(G8-H8-I8-J8-K8)</f>
        <v>0</v>
      </c>
      <c r="M8" s="46"/>
      <c r="N8" s="1"/>
      <c r="O8" s="1"/>
    </row>
    <row r="9" spans="1:17" s="59" customFormat="1" x14ac:dyDescent="0.25">
      <c r="A9" s="60"/>
      <c r="B9" s="61" t="s">
        <v>27</v>
      </c>
      <c r="C9" s="61"/>
      <c r="D9" s="62"/>
      <c r="E9" s="63"/>
      <c r="F9" s="64"/>
      <c r="G9" s="65">
        <f>+E9-F9</f>
        <v>0</v>
      </c>
      <c r="H9" s="66"/>
      <c r="I9" s="67"/>
      <c r="J9" s="68"/>
      <c r="K9" s="69"/>
      <c r="L9" s="57">
        <f t="shared" si="0"/>
        <v>0</v>
      </c>
      <c r="M9" s="58"/>
    </row>
    <row r="10" spans="1:17" s="83" customFormat="1" x14ac:dyDescent="0.25">
      <c r="A10" s="19"/>
      <c r="B10" s="81" t="s">
        <v>59</v>
      </c>
      <c r="C10" s="81"/>
      <c r="D10" s="73"/>
      <c r="E10" s="74" t="s">
        <v>46</v>
      </c>
      <c r="F10" s="75"/>
      <c r="G10" s="76" t="s">
        <v>46</v>
      </c>
      <c r="H10" s="77"/>
      <c r="I10" s="78"/>
      <c r="J10" s="79" t="s">
        <v>46</v>
      </c>
      <c r="K10" s="80"/>
      <c r="L10" s="70" t="e">
        <f t="shared" si="0"/>
        <v>#VALUE!</v>
      </c>
      <c r="M10" s="46"/>
      <c r="N10" s="1"/>
      <c r="O10" s="1"/>
    </row>
    <row r="11" spans="1:17" s="83" customFormat="1" x14ac:dyDescent="0.25">
      <c r="A11" s="19"/>
      <c r="B11" s="81" t="s">
        <v>60</v>
      </c>
      <c r="C11" s="81"/>
      <c r="D11" s="73"/>
      <c r="E11" s="74" t="s">
        <v>46</v>
      </c>
      <c r="F11" s="75"/>
      <c r="G11" s="76" t="s">
        <v>46</v>
      </c>
      <c r="H11" s="77" t="s">
        <v>46</v>
      </c>
      <c r="I11" s="78"/>
      <c r="J11" s="79"/>
      <c r="K11" s="80"/>
      <c r="L11" s="70" t="e">
        <f t="shared" si="0"/>
        <v>#VALUE!</v>
      </c>
      <c r="M11" s="46"/>
      <c r="N11" s="1"/>
      <c r="O11" s="1"/>
    </row>
    <row r="12" spans="1:17" s="59" customFormat="1" ht="26.4" x14ac:dyDescent="0.25">
      <c r="A12" s="60"/>
      <c r="B12" s="61" t="s">
        <v>30</v>
      </c>
      <c r="C12" s="61"/>
      <c r="D12" s="62"/>
      <c r="E12" s="63"/>
      <c r="F12" s="64"/>
      <c r="G12" s="65">
        <f>+E12-F12</f>
        <v>0</v>
      </c>
      <c r="H12" s="66"/>
      <c r="I12" s="67"/>
      <c r="J12" s="68"/>
      <c r="K12" s="69"/>
      <c r="L12" s="57">
        <f t="shared" ref="L12:L32" si="4">SUM(G12-H12-I12-J12-K12)</f>
        <v>0</v>
      </c>
      <c r="M12" s="58"/>
    </row>
    <row r="13" spans="1:17" s="83" customFormat="1" x14ac:dyDescent="0.25">
      <c r="A13" s="19">
        <v>4</v>
      </c>
      <c r="B13" s="81" t="s">
        <v>37</v>
      </c>
      <c r="C13" s="81" t="s">
        <v>38</v>
      </c>
      <c r="D13" s="73">
        <v>45565</v>
      </c>
      <c r="E13" s="74">
        <v>1824071</v>
      </c>
      <c r="F13" s="75"/>
      <c r="G13" s="76">
        <f>E13+F13</f>
        <v>1824071</v>
      </c>
      <c r="H13" s="77">
        <v>1824071</v>
      </c>
      <c r="I13" s="78"/>
      <c r="J13" s="79"/>
      <c r="K13" s="80"/>
      <c r="L13" s="70">
        <f t="shared" si="4"/>
        <v>0</v>
      </c>
      <c r="M13" s="46"/>
      <c r="N13" s="1"/>
      <c r="O13" s="1"/>
      <c r="P13" s="1"/>
      <c r="Q13" s="1"/>
    </row>
    <row r="14" spans="1:17" s="84" customFormat="1" ht="26.4" x14ac:dyDescent="0.25">
      <c r="A14" s="19">
        <v>5</v>
      </c>
      <c r="B14" s="81" t="s">
        <v>39</v>
      </c>
      <c r="C14" s="81" t="s">
        <v>38</v>
      </c>
      <c r="D14" s="73">
        <v>45565</v>
      </c>
      <c r="E14" s="74">
        <v>32888.559999999998</v>
      </c>
      <c r="F14" s="75"/>
      <c r="G14" s="76">
        <f>E14+F14</f>
        <v>32888.559999999998</v>
      </c>
      <c r="H14" s="77">
        <v>32889</v>
      </c>
      <c r="I14" s="78"/>
      <c r="J14" s="79"/>
      <c r="K14" s="80"/>
      <c r="L14" s="70">
        <f t="shared" si="4"/>
        <v>-0.44000000000232831</v>
      </c>
      <c r="M14" s="46"/>
      <c r="N14" s="1"/>
      <c r="O14" s="1"/>
      <c r="P14" s="1"/>
      <c r="Q14" s="1"/>
    </row>
    <row r="15" spans="1:17" s="83" customFormat="1" x14ac:dyDescent="0.25">
      <c r="A15" s="19">
        <v>6</v>
      </c>
      <c r="B15" s="81" t="s">
        <v>51</v>
      </c>
      <c r="C15" s="81" t="s">
        <v>38</v>
      </c>
      <c r="D15" s="73">
        <v>45565</v>
      </c>
      <c r="E15" s="74">
        <v>32428</v>
      </c>
      <c r="F15" s="75"/>
      <c r="G15" s="76">
        <f>E15+F15</f>
        <v>32428</v>
      </c>
      <c r="H15" s="77">
        <v>32428</v>
      </c>
      <c r="I15" s="78"/>
      <c r="J15" s="79"/>
      <c r="K15" s="80"/>
      <c r="L15" s="70">
        <f t="shared" si="4"/>
        <v>0</v>
      </c>
      <c r="M15" s="46"/>
      <c r="N15" s="1"/>
      <c r="O15" s="1"/>
      <c r="P15" s="1"/>
      <c r="Q15" s="1"/>
    </row>
    <row r="16" spans="1:17" ht="26.4" x14ac:dyDescent="0.25">
      <c r="A16" s="85"/>
      <c r="B16" s="86" t="s">
        <v>52</v>
      </c>
      <c r="C16" s="86" t="s">
        <v>74</v>
      </c>
      <c r="D16" s="73">
        <v>45443</v>
      </c>
      <c r="E16" s="87" t="s">
        <v>46</v>
      </c>
      <c r="F16" s="88"/>
      <c r="G16" s="89" t="s">
        <v>46</v>
      </c>
      <c r="H16" s="90"/>
      <c r="I16" s="91" t="s">
        <v>46</v>
      </c>
      <c r="J16" s="92"/>
      <c r="K16" s="93" t="s">
        <v>46</v>
      </c>
      <c r="L16" s="70" t="e">
        <f>G16-H16-I16-J16-K16</f>
        <v>#VALUE!</v>
      </c>
    </row>
    <row r="17" spans="1:17" x14ac:dyDescent="0.25">
      <c r="A17" s="85">
        <v>7</v>
      </c>
      <c r="B17" s="86" t="s">
        <v>53</v>
      </c>
      <c r="C17" s="86" t="s">
        <v>85</v>
      </c>
      <c r="D17" s="73">
        <v>45565</v>
      </c>
      <c r="E17" s="87">
        <v>1553332.74</v>
      </c>
      <c r="F17" s="88"/>
      <c r="G17" s="89">
        <f>F17+E17</f>
        <v>1553332.74</v>
      </c>
      <c r="H17" s="90">
        <v>1553333</v>
      </c>
      <c r="I17" s="91"/>
      <c r="J17" s="92"/>
      <c r="K17" s="93"/>
      <c r="L17" s="70">
        <f>G17-H17-I17-J17-K17</f>
        <v>-0.26000000000931323</v>
      </c>
    </row>
    <row r="18" spans="1:17" s="83" customFormat="1" x14ac:dyDescent="0.25">
      <c r="A18" s="19">
        <v>7</v>
      </c>
      <c r="B18" s="81" t="s">
        <v>54</v>
      </c>
      <c r="C18" s="81" t="s">
        <v>38</v>
      </c>
      <c r="D18" s="73">
        <v>45565</v>
      </c>
      <c r="E18" s="74">
        <v>66511.929999999993</v>
      </c>
      <c r="F18" s="75"/>
      <c r="G18" s="76">
        <f>E18+F18</f>
        <v>66511.929999999993</v>
      </c>
      <c r="H18" s="77">
        <v>66512</v>
      </c>
      <c r="I18" s="78"/>
      <c r="J18" s="79"/>
      <c r="K18" s="80"/>
      <c r="L18" s="70">
        <f t="shared" ref="L18" si="5">SUM(G18-H18-I18-J18-K18)</f>
        <v>-7.0000000006984919E-2</v>
      </c>
      <c r="M18" s="46"/>
      <c r="N18" s="1"/>
      <c r="O18" s="1"/>
      <c r="P18" s="1"/>
      <c r="Q18" s="1"/>
    </row>
    <row r="19" spans="1:17" s="84" customFormat="1" ht="39.6" x14ac:dyDescent="0.25">
      <c r="A19" s="19">
        <v>8</v>
      </c>
      <c r="B19" s="81" t="s">
        <v>40</v>
      </c>
      <c r="C19" s="81" t="s">
        <v>69</v>
      </c>
      <c r="D19" s="73">
        <v>45565</v>
      </c>
      <c r="E19" s="74">
        <v>1098190</v>
      </c>
      <c r="F19" s="75"/>
      <c r="G19" s="76">
        <f>E19+F19</f>
        <v>1098190</v>
      </c>
      <c r="H19" s="77"/>
      <c r="I19" s="78"/>
      <c r="J19" s="79">
        <v>1061616</v>
      </c>
      <c r="K19" s="80">
        <v>36574.129999999997</v>
      </c>
      <c r="L19" s="70">
        <f t="shared" ref="L19:L20" si="6">SUM(G19-H19-I19-J19-K19)</f>
        <v>-0.12999999999738066</v>
      </c>
      <c r="M19" s="46"/>
      <c r="N19" s="1"/>
      <c r="O19" s="1"/>
      <c r="P19" s="1"/>
      <c r="Q19" s="1"/>
    </row>
    <row r="20" spans="1:17" s="83" customFormat="1" x14ac:dyDescent="0.25">
      <c r="A20" s="19">
        <v>11</v>
      </c>
      <c r="B20" s="81" t="s">
        <v>42</v>
      </c>
      <c r="C20" s="81" t="s">
        <v>41</v>
      </c>
      <c r="D20" s="73">
        <v>45565</v>
      </c>
      <c r="E20" s="74">
        <v>4904.4799999999996</v>
      </c>
      <c r="F20" s="75"/>
      <c r="G20" s="76">
        <f>E20+F20</f>
        <v>4904.4799999999996</v>
      </c>
      <c r="H20" s="77"/>
      <c r="I20" s="78"/>
      <c r="J20" s="79">
        <v>4904</v>
      </c>
      <c r="K20" s="80"/>
      <c r="L20" s="70">
        <f t="shared" si="6"/>
        <v>0.47999999999956344</v>
      </c>
      <c r="M20" s="46"/>
      <c r="N20" s="1"/>
      <c r="O20" s="1"/>
      <c r="P20" s="1"/>
      <c r="Q20" s="1"/>
    </row>
    <row r="21" spans="1:17" x14ac:dyDescent="0.25">
      <c r="A21" s="85">
        <v>13</v>
      </c>
      <c r="B21" s="86" t="s">
        <v>43</v>
      </c>
      <c r="C21" s="86" t="s">
        <v>41</v>
      </c>
      <c r="D21" s="73">
        <v>45565</v>
      </c>
      <c r="E21" s="87">
        <v>12184.7</v>
      </c>
      <c r="F21" s="88"/>
      <c r="G21" s="89">
        <f>F21+E21</f>
        <v>12184.7</v>
      </c>
      <c r="H21" s="90"/>
      <c r="I21" s="91"/>
      <c r="J21" s="92">
        <v>11190</v>
      </c>
      <c r="K21" s="93"/>
      <c r="L21" s="70">
        <f>G21-H21-I21-J21-K21</f>
        <v>994.70000000000073</v>
      </c>
    </row>
    <row r="22" spans="1:17" s="83" customFormat="1" x14ac:dyDescent="0.25">
      <c r="A22" s="19">
        <v>13</v>
      </c>
      <c r="B22" s="81" t="s">
        <v>44</v>
      </c>
      <c r="C22" s="81" t="s">
        <v>45</v>
      </c>
      <c r="D22" s="73">
        <v>45565</v>
      </c>
      <c r="E22" s="74">
        <v>86505</v>
      </c>
      <c r="F22" s="75"/>
      <c r="G22" s="76">
        <f>E22+F22</f>
        <v>86505</v>
      </c>
      <c r="H22" s="77" t="s">
        <v>46</v>
      </c>
      <c r="I22" s="78"/>
      <c r="J22" s="79" t="s">
        <v>46</v>
      </c>
      <c r="K22" s="80"/>
      <c r="L22" s="70" t="e">
        <f t="shared" ref="L22" si="7">SUM(G22-H22-I22-J22-K22)</f>
        <v>#VALUE!</v>
      </c>
      <c r="M22" s="46"/>
      <c r="N22" s="1"/>
      <c r="O22" s="1"/>
      <c r="P22" s="1"/>
      <c r="Q22" s="1"/>
    </row>
    <row r="23" spans="1:17" x14ac:dyDescent="0.25">
      <c r="A23" s="85">
        <v>13</v>
      </c>
      <c r="B23" s="86" t="s">
        <v>47</v>
      </c>
      <c r="C23" s="86" t="s">
        <v>48</v>
      </c>
      <c r="D23" s="73">
        <v>45565</v>
      </c>
      <c r="E23" s="87">
        <v>108911.36</v>
      </c>
      <c r="F23" s="88"/>
      <c r="G23" s="89">
        <f>F23+E23</f>
        <v>108911.36</v>
      </c>
      <c r="H23" s="90" t="s">
        <v>46</v>
      </c>
      <c r="I23" s="91"/>
      <c r="J23" s="92" t="s">
        <v>46</v>
      </c>
      <c r="K23" s="93"/>
      <c r="L23" s="70" t="e">
        <f>G23-H23-I23-J23-K23</f>
        <v>#VALUE!</v>
      </c>
    </row>
    <row r="24" spans="1:17" s="83" customFormat="1" x14ac:dyDescent="0.25">
      <c r="A24" s="19">
        <v>14</v>
      </c>
      <c r="B24" s="81" t="s">
        <v>49</v>
      </c>
      <c r="C24" s="81" t="s">
        <v>45</v>
      </c>
      <c r="D24" s="73">
        <v>45565</v>
      </c>
      <c r="E24" s="74">
        <v>11219.03</v>
      </c>
      <c r="F24" s="75"/>
      <c r="G24" s="76">
        <f>E24+F24</f>
        <v>11219.03</v>
      </c>
      <c r="H24" s="77" t="s">
        <v>46</v>
      </c>
      <c r="I24" s="78"/>
      <c r="J24" s="79" t="s">
        <v>46</v>
      </c>
      <c r="K24" s="80"/>
      <c r="L24" s="70" t="e">
        <f t="shared" ref="L24:L25" si="8">SUM(G24-H24-I24-J24-K24)</f>
        <v>#VALUE!</v>
      </c>
      <c r="M24" s="46"/>
      <c r="N24" s="1"/>
      <c r="O24" s="1"/>
      <c r="P24" s="1"/>
      <c r="Q24" s="1"/>
    </row>
    <row r="25" spans="1:17" s="83" customFormat="1" x14ac:dyDescent="0.25">
      <c r="A25" s="19"/>
      <c r="B25" s="81" t="s">
        <v>50</v>
      </c>
      <c r="C25" s="81" t="s">
        <v>48</v>
      </c>
      <c r="D25" s="73">
        <v>45382</v>
      </c>
      <c r="E25" s="74">
        <v>10966.7</v>
      </c>
      <c r="F25" s="75"/>
      <c r="G25" s="76">
        <f>E25+F25</f>
        <v>10966.7</v>
      </c>
      <c r="H25" s="77" t="s">
        <v>46</v>
      </c>
      <c r="I25" s="78"/>
      <c r="J25" s="79" t="s">
        <v>46</v>
      </c>
      <c r="K25" s="80"/>
      <c r="L25" s="70" t="e">
        <f t="shared" si="8"/>
        <v>#VALUE!</v>
      </c>
      <c r="M25" s="46"/>
      <c r="N25" s="1"/>
      <c r="O25" s="1"/>
      <c r="P25" s="1"/>
      <c r="Q25" s="1"/>
    </row>
    <row r="26" spans="1:17" ht="52.8" x14ac:dyDescent="0.25">
      <c r="A26" s="96" t="s">
        <v>78</v>
      </c>
      <c r="B26" s="86" t="s">
        <v>64</v>
      </c>
      <c r="C26" s="86" t="s">
        <v>75</v>
      </c>
      <c r="D26" s="95" t="s">
        <v>77</v>
      </c>
      <c r="E26" s="87">
        <v>440150</v>
      </c>
      <c r="F26" s="88"/>
      <c r="G26" s="89">
        <f>F26+E26</f>
        <v>440150</v>
      </c>
      <c r="H26" s="90"/>
      <c r="I26" s="91"/>
      <c r="J26" s="92">
        <v>440150</v>
      </c>
      <c r="K26" s="93" t="s">
        <v>46</v>
      </c>
      <c r="L26" s="70" t="e">
        <f>G26-H26-I26-J26-K26</f>
        <v>#VALUE!</v>
      </c>
    </row>
    <row r="27" spans="1:17" ht="39.6" x14ac:dyDescent="0.25">
      <c r="A27" s="96" t="s">
        <v>79</v>
      </c>
      <c r="B27" s="86" t="s">
        <v>62</v>
      </c>
      <c r="C27" s="86" t="s">
        <v>76</v>
      </c>
      <c r="D27" s="95" t="s">
        <v>77</v>
      </c>
      <c r="E27" s="87">
        <v>440150</v>
      </c>
      <c r="F27" s="88"/>
      <c r="G27" s="89">
        <f>F27+E27</f>
        <v>440150</v>
      </c>
      <c r="H27" s="90">
        <v>440150</v>
      </c>
      <c r="I27" s="91" t="s">
        <v>46</v>
      </c>
      <c r="J27" s="92"/>
      <c r="K27" s="93"/>
      <c r="L27" s="70" t="e">
        <f>G27-H27-I27-J27-K27</f>
        <v>#VALUE!</v>
      </c>
    </row>
    <row r="28" spans="1:17" s="83" customFormat="1" x14ac:dyDescent="0.25">
      <c r="A28" s="19">
        <v>9</v>
      </c>
      <c r="B28" s="81" t="s">
        <v>63</v>
      </c>
      <c r="C28" s="81" t="s">
        <v>68</v>
      </c>
      <c r="D28" s="73">
        <v>45565</v>
      </c>
      <c r="E28" s="74">
        <v>4960.25</v>
      </c>
      <c r="F28" s="75"/>
      <c r="G28" s="76">
        <f>E28+F28</f>
        <v>4960.25</v>
      </c>
      <c r="H28" s="77"/>
      <c r="I28" s="78"/>
      <c r="J28" s="79"/>
      <c r="K28" s="80">
        <v>4960</v>
      </c>
      <c r="L28" s="70">
        <f t="shared" ref="L28" si="9">SUM(G28-H28-I28-J28-K28)</f>
        <v>0.25</v>
      </c>
      <c r="M28" s="46"/>
      <c r="N28" s="1"/>
      <c r="O28" s="1"/>
      <c r="P28" s="1"/>
      <c r="Q28" s="1"/>
    </row>
    <row r="29" spans="1:17" s="59" customFormat="1" x14ac:dyDescent="0.25">
      <c r="A29" s="60"/>
      <c r="B29" s="61" t="s">
        <v>31</v>
      </c>
      <c r="C29" s="61"/>
      <c r="D29" s="62"/>
      <c r="E29" s="63"/>
      <c r="F29" s="64"/>
      <c r="G29" s="65">
        <f t="shared" ref="G29:G32" si="10">+E29-F29</f>
        <v>0</v>
      </c>
      <c r="H29" s="66"/>
      <c r="I29" s="67"/>
      <c r="J29" s="68"/>
      <c r="K29" s="69"/>
      <c r="L29" s="57">
        <f t="shared" si="4"/>
        <v>0</v>
      </c>
      <c r="M29" s="58"/>
    </row>
    <row r="30" spans="1:17" s="83" customFormat="1" x14ac:dyDescent="0.25">
      <c r="A30" s="19"/>
      <c r="B30" s="81" t="s">
        <v>65</v>
      </c>
      <c r="C30" s="81"/>
      <c r="D30" s="73"/>
      <c r="E30" s="74" t="s">
        <v>46</v>
      </c>
      <c r="F30" s="75"/>
      <c r="G30" s="76" t="s">
        <v>46</v>
      </c>
      <c r="H30" s="77"/>
      <c r="I30" s="78"/>
      <c r="J30" s="79"/>
      <c r="K30" s="80" t="s">
        <v>46</v>
      </c>
      <c r="L30" s="70" t="e">
        <f>SUM(G30-H30-I30-J30-K30)</f>
        <v>#VALUE!</v>
      </c>
      <c r="M30" s="46"/>
      <c r="N30" s="1"/>
      <c r="O30" s="1"/>
    </row>
    <row r="31" spans="1:17" x14ac:dyDescent="0.25">
      <c r="A31" s="19"/>
      <c r="B31" s="81" t="s">
        <v>66</v>
      </c>
      <c r="C31" s="81"/>
      <c r="D31" s="73"/>
      <c r="E31" s="74" t="s">
        <v>46</v>
      </c>
      <c r="F31" s="75"/>
      <c r="G31" s="76" t="s">
        <v>46</v>
      </c>
      <c r="H31" s="77"/>
      <c r="I31" s="78" t="s">
        <v>46</v>
      </c>
      <c r="J31" s="79"/>
      <c r="K31" s="80"/>
      <c r="L31" s="70" t="e">
        <f t="shared" ref="L31" si="11">SUM(G31-H31-I31-J31-K31)</f>
        <v>#VALUE!</v>
      </c>
    </row>
    <row r="32" spans="1:17" s="59" customFormat="1" x14ac:dyDescent="0.25">
      <c r="A32" s="60"/>
      <c r="B32" s="61" t="s">
        <v>28</v>
      </c>
      <c r="C32" s="61"/>
      <c r="D32" s="62"/>
      <c r="E32" s="63"/>
      <c r="F32" s="64"/>
      <c r="G32" s="65">
        <f t="shared" si="10"/>
        <v>0</v>
      </c>
      <c r="H32" s="66"/>
      <c r="I32" s="67"/>
      <c r="J32" s="68"/>
      <c r="K32" s="69"/>
      <c r="L32" s="57">
        <f t="shared" si="4"/>
        <v>0</v>
      </c>
      <c r="M32" s="58"/>
    </row>
    <row r="33" spans="1:13" x14ac:dyDescent="0.25">
      <c r="A33" s="19">
        <v>10</v>
      </c>
      <c r="B33" s="81" t="s">
        <v>55</v>
      </c>
      <c r="C33" s="81" t="s">
        <v>38</v>
      </c>
      <c r="D33" s="73"/>
      <c r="E33" s="74">
        <v>27774</v>
      </c>
      <c r="F33" s="75"/>
      <c r="G33" s="76">
        <v>27774</v>
      </c>
      <c r="H33" s="77">
        <v>27774</v>
      </c>
      <c r="I33" s="78"/>
      <c r="J33" s="79"/>
      <c r="K33" s="80"/>
      <c r="L33" s="70">
        <f t="shared" ref="L33:L34" si="12">SUM(G33-H33-I33-J33-K33)</f>
        <v>0</v>
      </c>
    </row>
    <row r="34" spans="1:13" x14ac:dyDescent="0.25">
      <c r="A34" s="19">
        <v>16</v>
      </c>
      <c r="B34" s="81" t="s">
        <v>67</v>
      </c>
      <c r="C34" s="81" t="s">
        <v>41</v>
      </c>
      <c r="D34" s="73"/>
      <c r="E34" s="74">
        <v>20454</v>
      </c>
      <c r="F34" s="75"/>
      <c r="G34" s="76">
        <v>20454</v>
      </c>
      <c r="H34" s="77"/>
      <c r="I34" s="78"/>
      <c r="J34" s="79">
        <v>20454</v>
      </c>
      <c r="K34" s="80"/>
      <c r="L34" s="70">
        <f t="shared" si="12"/>
        <v>0</v>
      </c>
    </row>
    <row r="35" spans="1:13" s="59" customFormat="1" x14ac:dyDescent="0.25">
      <c r="A35" s="60"/>
      <c r="B35" s="61" t="s">
        <v>29</v>
      </c>
      <c r="C35" s="61"/>
      <c r="D35" s="62"/>
      <c r="E35" s="63"/>
      <c r="F35" s="64"/>
      <c r="G35" s="65">
        <f t="shared" ref="G35" si="13">+E35-F35</f>
        <v>0</v>
      </c>
      <c r="H35" s="66"/>
      <c r="I35" s="67"/>
      <c r="J35" s="68"/>
      <c r="K35" s="69"/>
      <c r="L35" s="57">
        <f t="shared" ref="L35:L39" si="14">SUM(G35-H35-I35-J35-K35)</f>
        <v>0</v>
      </c>
      <c r="M35" s="58"/>
    </row>
    <row r="36" spans="1:13" ht="26.4" x14ac:dyDescent="0.25">
      <c r="A36" s="19"/>
      <c r="B36" s="81" t="s">
        <v>56</v>
      </c>
      <c r="C36" s="72"/>
      <c r="D36" s="73"/>
      <c r="E36" s="74"/>
      <c r="F36" s="75"/>
      <c r="G36" s="76" t="s">
        <v>46</v>
      </c>
      <c r="H36" s="77"/>
      <c r="I36" s="78"/>
      <c r="J36" s="79" t="s">
        <v>46</v>
      </c>
      <c r="K36" s="80"/>
      <c r="L36" s="70" t="e">
        <f t="shared" si="14"/>
        <v>#VALUE!</v>
      </c>
    </row>
    <row r="37" spans="1:13" ht="26.4" x14ac:dyDescent="0.25">
      <c r="A37" s="19"/>
      <c r="B37" s="81" t="s">
        <v>57</v>
      </c>
      <c r="C37" s="81"/>
      <c r="D37" s="73"/>
      <c r="E37" s="74"/>
      <c r="F37" s="75"/>
      <c r="G37" s="76" t="s">
        <v>46</v>
      </c>
      <c r="H37" s="77" t="s">
        <v>46</v>
      </c>
      <c r="I37" s="78"/>
      <c r="J37" s="79"/>
      <c r="K37" s="80"/>
      <c r="L37" s="70" t="e">
        <f t="shared" si="14"/>
        <v>#VALUE!</v>
      </c>
    </row>
    <row r="38" spans="1:13" ht="52.8" x14ac:dyDescent="0.25">
      <c r="A38" s="19">
        <v>5</v>
      </c>
      <c r="B38" s="81" t="s">
        <v>61</v>
      </c>
      <c r="C38" s="81"/>
      <c r="D38" s="73"/>
      <c r="E38" s="74">
        <v>26979.26</v>
      </c>
      <c r="F38" s="75"/>
      <c r="G38" s="76">
        <v>26979</v>
      </c>
      <c r="H38" s="77">
        <v>26979.26</v>
      </c>
      <c r="I38" s="78"/>
      <c r="J38" s="79"/>
      <c r="K38" s="80"/>
      <c r="L38" s="70">
        <f t="shared" si="14"/>
        <v>-0.25999999999839929</v>
      </c>
    </row>
    <row r="39" spans="1:13" ht="40.200000000000003" thickBot="1" x14ac:dyDescent="0.3">
      <c r="A39" s="19">
        <v>20</v>
      </c>
      <c r="B39" s="81" t="s">
        <v>83</v>
      </c>
      <c r="C39" s="81"/>
      <c r="D39" s="73"/>
      <c r="E39" s="74">
        <v>175289</v>
      </c>
      <c r="F39" s="75"/>
      <c r="G39" s="76">
        <v>175289</v>
      </c>
      <c r="H39" s="77">
        <v>175289</v>
      </c>
      <c r="I39" s="78"/>
      <c r="J39" s="79"/>
      <c r="K39" s="80"/>
      <c r="L39" s="70">
        <f t="shared" si="14"/>
        <v>0</v>
      </c>
    </row>
    <row r="40" spans="1:13" ht="13.8" thickBot="1" x14ac:dyDescent="0.3">
      <c r="A40" s="20"/>
      <c r="B40" s="21" t="s">
        <v>20</v>
      </c>
      <c r="C40" s="71"/>
      <c r="D40" s="22"/>
      <c r="E40" s="23">
        <f>SUM(E1:E39)</f>
        <v>9146870.0099999998</v>
      </c>
      <c r="F40" s="24">
        <f>SUM(F1:F39)</f>
        <v>458650.58</v>
      </c>
      <c r="G40" s="25">
        <f>SUM(G1:G39)</f>
        <v>8688219.1700000018</v>
      </c>
      <c r="H40" s="26">
        <f>SUM(H4:H39)</f>
        <v>4695104.26</v>
      </c>
      <c r="I40" s="26">
        <f>SUM(I4:I39)</f>
        <v>0</v>
      </c>
      <c r="J40" s="26">
        <f>SUM(J4:J39)</f>
        <v>1573314</v>
      </c>
      <c r="K40" s="26">
        <f>SUM(K4:K39)</f>
        <v>556947.13</v>
      </c>
      <c r="L40" s="27"/>
    </row>
    <row r="41" spans="1:13" ht="13.8" thickBot="1" x14ac:dyDescent="0.3">
      <c r="A41" s="28"/>
      <c r="B41" s="29"/>
      <c r="C41" s="29"/>
      <c r="D41" s="30"/>
      <c r="E41" s="30"/>
      <c r="F41" s="104" t="s">
        <v>21</v>
      </c>
      <c r="G41" s="104"/>
      <c r="H41" s="31">
        <f>-J41</f>
        <v>-2187736.9559999998</v>
      </c>
      <c r="I41" s="32"/>
      <c r="J41" s="31">
        <f>((D42*(H40+J40))-J40)</f>
        <v>2187736.9559999998</v>
      </c>
      <c r="K41" s="33"/>
      <c r="L41" s="34"/>
    </row>
    <row r="42" spans="1:13" ht="13.8" thickBot="1" x14ac:dyDescent="0.3">
      <c r="A42" s="35"/>
      <c r="B42" s="29" t="s">
        <v>10</v>
      </c>
      <c r="C42" s="29"/>
      <c r="D42" s="36">
        <v>0.6</v>
      </c>
      <c r="E42" s="37"/>
      <c r="F42" s="101" t="s">
        <v>12</v>
      </c>
      <c r="G42" s="101"/>
      <c r="H42" s="38">
        <f>H40+H41</f>
        <v>2507367.304</v>
      </c>
      <c r="I42" s="32"/>
      <c r="J42" s="39">
        <f>J40+J41</f>
        <v>3761050.9559999998</v>
      </c>
      <c r="K42" s="34"/>
      <c r="L42" s="34"/>
    </row>
    <row r="43" spans="1:13" ht="14.4" thickTop="1" thickBot="1" x14ac:dyDescent="0.3">
      <c r="A43" s="35"/>
      <c r="B43" s="29" t="s">
        <v>11</v>
      </c>
      <c r="C43" s="29"/>
      <c r="D43" s="40">
        <f>SUM(1-D42)</f>
        <v>0.4</v>
      </c>
      <c r="E43" s="37"/>
      <c r="F43" s="101" t="s">
        <v>13</v>
      </c>
      <c r="G43" s="101"/>
      <c r="H43" s="41">
        <f>H42/(H40+J40)</f>
        <v>0.4</v>
      </c>
      <c r="I43" s="32"/>
      <c r="J43" s="41">
        <f>J42/(H40+J40)</f>
        <v>0.6</v>
      </c>
      <c r="K43" s="42"/>
    </row>
    <row r="44" spans="1:13" x14ac:dyDescent="0.25">
      <c r="A44" s="35"/>
      <c r="B44" s="1" t="s">
        <v>84</v>
      </c>
      <c r="G44" s="43"/>
      <c r="H44" s="44"/>
      <c r="I44" s="44"/>
      <c r="J44" s="44"/>
      <c r="K44" s="44"/>
      <c r="L44" s="43"/>
    </row>
    <row r="45" spans="1:13" x14ac:dyDescent="0.25">
      <c r="G45" s="43"/>
      <c r="H45" s="43"/>
      <c r="I45" s="43"/>
      <c r="J45" s="43"/>
      <c r="K45" s="43"/>
      <c r="L45" s="43"/>
    </row>
    <row r="46" spans="1:13" ht="24.75" customHeight="1" x14ac:dyDescent="0.25">
      <c r="B46" s="105" t="s">
        <v>22</v>
      </c>
      <c r="C46" s="106"/>
      <c r="D46" s="107"/>
      <c r="E46" s="107"/>
      <c r="F46" s="107"/>
      <c r="G46" s="107"/>
      <c r="H46" s="107"/>
      <c r="I46" s="107"/>
      <c r="J46" s="107"/>
      <c r="K46" s="108"/>
      <c r="L46" s="43"/>
    </row>
    <row r="47" spans="1:13" ht="24.75" customHeight="1" x14ac:dyDescent="0.25">
      <c r="B47" s="109"/>
      <c r="C47" s="107"/>
      <c r="D47" s="107"/>
      <c r="E47" s="107"/>
      <c r="F47" s="107"/>
      <c r="G47" s="107"/>
      <c r="H47" s="107"/>
      <c r="I47" s="107"/>
      <c r="J47" s="107"/>
      <c r="K47" s="108"/>
      <c r="L47" s="43"/>
    </row>
    <row r="48" spans="1:13" ht="19.95" customHeight="1" x14ac:dyDescent="0.25">
      <c r="B48" s="105" t="s">
        <v>23</v>
      </c>
      <c r="C48" s="106"/>
      <c r="D48" s="107"/>
      <c r="E48" s="107"/>
      <c r="F48" s="107"/>
      <c r="G48" s="107"/>
      <c r="H48" s="107"/>
      <c r="I48" s="107"/>
      <c r="J48" s="107"/>
      <c r="K48" s="108"/>
      <c r="L48" s="43"/>
    </row>
    <row r="49" spans="2:12" x14ac:dyDescent="0.25">
      <c r="B49" s="109"/>
      <c r="C49" s="107"/>
      <c r="D49" s="107"/>
      <c r="E49" s="107"/>
      <c r="F49" s="107"/>
      <c r="G49" s="107"/>
      <c r="H49" s="107"/>
      <c r="I49" s="107"/>
      <c r="J49" s="107"/>
      <c r="K49" s="108"/>
      <c r="L49" s="43"/>
    </row>
    <row r="50" spans="2:12" x14ac:dyDescent="0.25">
      <c r="B50" s="109"/>
      <c r="C50" s="107"/>
      <c r="D50" s="107"/>
      <c r="E50" s="107"/>
      <c r="F50" s="107"/>
      <c r="G50" s="107"/>
      <c r="H50" s="107"/>
      <c r="I50" s="107"/>
      <c r="J50" s="107"/>
      <c r="K50" s="108"/>
      <c r="L50" s="43"/>
    </row>
    <row r="51" spans="2:12" ht="109.95" customHeight="1" x14ac:dyDescent="0.25">
      <c r="B51" s="97" t="s">
        <v>24</v>
      </c>
      <c r="C51" s="98"/>
      <c r="D51" s="99"/>
      <c r="E51" s="99"/>
      <c r="F51" s="99"/>
      <c r="G51" s="99"/>
      <c r="H51" s="99"/>
      <c r="I51" s="99"/>
      <c r="J51" s="99"/>
      <c r="K51" s="100"/>
    </row>
    <row r="52" spans="2:12" ht="34.950000000000003" customHeight="1" x14ac:dyDescent="0.25">
      <c r="B52" s="97" t="s">
        <v>25</v>
      </c>
      <c r="C52" s="98"/>
      <c r="D52" s="99"/>
      <c r="E52" s="99"/>
      <c r="F52" s="99"/>
      <c r="G52" s="99"/>
      <c r="H52" s="99"/>
      <c r="I52" s="99"/>
      <c r="J52" s="99"/>
      <c r="K52" s="100"/>
    </row>
  </sheetData>
  <mergeCells count="8">
    <mergeCell ref="B52:K52"/>
    <mergeCell ref="F42:G42"/>
    <mergeCell ref="F43:G43"/>
    <mergeCell ref="A1:K1"/>
    <mergeCell ref="F41:G41"/>
    <mergeCell ref="B46:K47"/>
    <mergeCell ref="B48:K50"/>
    <mergeCell ref="B51:K51"/>
  </mergeCells>
  <phoneticPr fontId="0" type="noConversion"/>
  <printOptions horizontalCentered="1"/>
  <pageMargins left="0.25" right="0.25" top="0.5" bottom="0.5" header="0.3" footer="0.3"/>
  <pageSetup fitToHeight="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Wechsler Becker,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Becker</dc:creator>
  <cp:lastModifiedBy>Michael de Maar</cp:lastModifiedBy>
  <cp:lastPrinted>2024-10-23T17:24:32Z</cp:lastPrinted>
  <dcterms:created xsi:type="dcterms:W3CDTF">2004-05-11T14:45:41Z</dcterms:created>
  <dcterms:modified xsi:type="dcterms:W3CDTF">2024-10-28T22:51:47Z</dcterms:modified>
</cp:coreProperties>
</file>