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y\Documents\spring2021\ling472\LING472_project\"/>
    </mc:Choice>
  </mc:AlternateContent>
  <xr:revisionPtr revIDLastSave="0" documentId="8_{EA0D5504-362F-4A90-9CF5-5AB13A730A35}" xr6:coauthVersionLast="46" xr6:coauthVersionMax="46" xr10:uidLastSave="{00000000-0000-0000-0000-000000000000}"/>
  <bookViews>
    <workbookView xWindow="9850" yWindow="800" windowWidth="27520" windowHeight="17470" xr2:uid="{D72EC029-05EA-418A-A6C1-9A2813E714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1" l="1"/>
  <c r="O25" i="1"/>
  <c r="J43" i="1"/>
  <c r="J42" i="1"/>
  <c r="J41" i="1"/>
  <c r="K41" i="1" s="1"/>
  <c r="J40" i="1"/>
  <c r="J39" i="1"/>
  <c r="J37" i="1"/>
  <c r="J36" i="1"/>
  <c r="K36" i="1" s="1"/>
  <c r="J35" i="1"/>
  <c r="K35" i="1" s="1"/>
  <c r="J34" i="1"/>
  <c r="J33" i="1"/>
  <c r="K33" i="1" s="1"/>
  <c r="J32" i="1"/>
  <c r="J31" i="1"/>
  <c r="J30" i="1"/>
  <c r="K30" i="1" s="1"/>
  <c r="J29" i="1"/>
  <c r="K29" i="1" s="1"/>
  <c r="J28" i="1"/>
  <c r="K28" i="1" s="1"/>
  <c r="J27" i="1"/>
  <c r="J26" i="1"/>
  <c r="J25" i="1"/>
  <c r="K25" i="1" s="1"/>
  <c r="J24" i="1"/>
  <c r="K24" i="1" s="1"/>
  <c r="J23" i="1"/>
  <c r="K43" i="1"/>
  <c r="K26" i="1"/>
  <c r="K27" i="1"/>
  <c r="K31" i="1"/>
  <c r="K32" i="1"/>
  <c r="K34" i="1"/>
  <c r="K37" i="1"/>
  <c r="K39" i="1"/>
  <c r="K40" i="1"/>
  <c r="K42" i="1"/>
  <c r="K23" i="1"/>
  <c r="J7" i="1"/>
  <c r="J6" i="1"/>
  <c r="J5" i="1"/>
  <c r="J4" i="1"/>
  <c r="G9" i="1"/>
  <c r="O23" i="1" l="1"/>
  <c r="O24" i="1"/>
  <c r="O26" i="1"/>
  <c r="N7" i="1"/>
  <c r="N4" i="1"/>
  <c r="N5" i="1"/>
  <c r="N6" i="1"/>
  <c r="N8" i="1"/>
  <c r="O29" i="1" l="1"/>
  <c r="N10" i="1"/>
  <c r="N13" i="1" s="1"/>
  <c r="N15" i="1" s="1"/>
  <c r="O32" i="1" l="1"/>
  <c r="O34" i="1" s="1"/>
</calcChain>
</file>

<file path=xl/sharedStrings.xml><?xml version="1.0" encoding="utf-8"?>
<sst xmlns="http://schemas.openxmlformats.org/spreadsheetml/2006/main" count="170" uniqueCount="94">
  <si>
    <t>Unigram Counts</t>
  </si>
  <si>
    <t>&lt;s&gt;</t>
  </si>
  <si>
    <t>&lt;UNK&gt;</t>
  </si>
  <si>
    <t xml:space="preserve">Unigram probs </t>
  </si>
  <si>
    <t>Unigram UNKED</t>
  </si>
  <si>
    <t>total</t>
  </si>
  <si>
    <t>perplexity</t>
  </si>
  <si>
    <t>a</t>
  </si>
  <si>
    <t>a b c</t>
  </si>
  <si>
    <t>a b b c c</t>
  </si>
  <si>
    <t>c b a b b c</t>
  </si>
  <si>
    <t>a b c d d b a</t>
  </si>
  <si>
    <t>a d e b</t>
  </si>
  <si>
    <t>TEST SET</t>
  </si>
  <si>
    <t>a a b b c c</t>
  </si>
  <si>
    <t>a c b c</t>
  </si>
  <si>
    <t>b c c a b</t>
  </si>
  <si>
    <t>a b c d e f</t>
  </si>
  <si>
    <t>UNKED</t>
  </si>
  <si>
    <t>b</t>
  </si>
  <si>
    <t>c</t>
  </si>
  <si>
    <t>d</t>
  </si>
  <si>
    <t>e</t>
  </si>
  <si>
    <t>f</t>
  </si>
  <si>
    <t>sentence</t>
  </si>
  <si>
    <t>probability</t>
  </si>
  <si>
    <t>n = 25</t>
  </si>
  <si>
    <t xml:space="preserve">h </t>
  </si>
  <si>
    <t>&lt;s&gt; a a b b c c &lt;/s&gt;</t>
  </si>
  <si>
    <t>&lt;s&gt; a c b c &lt;/s&gt;</t>
  </si>
  <si>
    <t>&lt;s&gt; b c c a b &lt;/s&gt;</t>
  </si>
  <si>
    <t>a b c &lt;UNK&gt; &lt;UNK&gt; &lt;UNK&gt;</t>
  </si>
  <si>
    <t>&lt;/s&gt;</t>
  </si>
  <si>
    <t>&lt;s&gt; a b c &lt;UNK&gt; &lt;UNK&gt; &lt;UNK&gt; &lt;/s&gt;</t>
  </si>
  <si>
    <t>bigram counts</t>
  </si>
  <si>
    <t xml:space="preserve">&lt;s&gt; a </t>
  </si>
  <si>
    <t xml:space="preserve">a a </t>
  </si>
  <si>
    <t xml:space="preserve">a b </t>
  </si>
  <si>
    <t xml:space="preserve">b b </t>
  </si>
  <si>
    <t xml:space="preserve">b c </t>
  </si>
  <si>
    <t>c c</t>
  </si>
  <si>
    <t>c &lt;/s&gt;</t>
  </si>
  <si>
    <t xml:space="preserve">a c </t>
  </si>
  <si>
    <t xml:space="preserve">c b </t>
  </si>
  <si>
    <t>&lt;s&gt; b</t>
  </si>
  <si>
    <t xml:space="preserve">c a </t>
  </si>
  <si>
    <t>b &lt;/s&gt;</t>
  </si>
  <si>
    <t>c &lt;UNK&gt;</t>
  </si>
  <si>
    <t>&lt;UNK&gt; &lt;UNK&gt;</t>
  </si>
  <si>
    <t>V = 4</t>
  </si>
  <si>
    <t>&lt;UNK&gt; &lt;/s&gt;</t>
  </si>
  <si>
    <t>bigram probs</t>
  </si>
  <si>
    <t xml:space="preserve">unseen a </t>
  </si>
  <si>
    <t>unseen UNK</t>
  </si>
  <si>
    <t>unseen b</t>
  </si>
  <si>
    <t>unseen c</t>
  </si>
  <si>
    <t>&lt;s&gt; a b c &lt;/s&gt;</t>
  </si>
  <si>
    <t>&lt;s&gt; a b b c c &lt;/s&gt;</t>
  </si>
  <si>
    <t>&lt;s&gt; c b a b b c &lt;/s&gt;</t>
  </si>
  <si>
    <t>unseen &lt;s&gt;</t>
  </si>
  <si>
    <t>&lt;s&gt; a b c &lt;UNK&gt; &lt;UNK&gt; b a &lt;/s&gt;</t>
  </si>
  <si>
    <t>&lt;s&gt; a &lt;UNK&gt; &lt;UNK&gt; b &lt;/s&gt;</t>
  </si>
  <si>
    <t>V=5</t>
  </si>
  <si>
    <t>n = 30</t>
  </si>
  <si>
    <t>&lt;s&gt; &lt;s&gt; a a b b c c &lt;/s&gt;</t>
  </si>
  <si>
    <t>&lt;s&gt; &lt;s&gt; a c b c &lt;/s&gt;</t>
  </si>
  <si>
    <t>&lt;s&gt; &lt;s&gt; b c c a b &lt;/s&gt;</t>
  </si>
  <si>
    <t>&lt;s&gt; &lt;s&gt; a b c &lt;UNK&gt; &lt;UNK&gt; &lt;UNK&gt; &lt;/s&gt;</t>
  </si>
  <si>
    <t>trigram counts</t>
  </si>
  <si>
    <t>&lt;s&gt; &lt;s&gt; a</t>
  </si>
  <si>
    <t>&lt;s&gt; a a</t>
  </si>
  <si>
    <t>a a b</t>
  </si>
  <si>
    <t>a b b</t>
  </si>
  <si>
    <t>b b c</t>
  </si>
  <si>
    <t>b c c</t>
  </si>
  <si>
    <t>c c &lt;/s&gt;</t>
  </si>
  <si>
    <t>&lt;s&gt; a c</t>
  </si>
  <si>
    <t>a c b</t>
  </si>
  <si>
    <t xml:space="preserve">c b c </t>
  </si>
  <si>
    <t>b c &lt;/s&gt;</t>
  </si>
  <si>
    <t>&lt;s&gt; &lt;s&gt; b</t>
  </si>
  <si>
    <t xml:space="preserve">&lt;s&gt; b c </t>
  </si>
  <si>
    <t>c c a</t>
  </si>
  <si>
    <t>c a b</t>
  </si>
  <si>
    <t>a b &lt;/s&gt;</t>
  </si>
  <si>
    <t>&lt;s&gt; a b</t>
  </si>
  <si>
    <t xml:space="preserve">a b c </t>
  </si>
  <si>
    <t>b c &lt;UNK&gt;</t>
  </si>
  <si>
    <t>c &lt;UNK&gt; &lt;UNK&gt;</t>
  </si>
  <si>
    <t>&lt;UNK&gt; &lt;UNK&gt; &lt;UNK&gt;</t>
  </si>
  <si>
    <t>&lt;UNK&gt; &lt;UNK&gt; &lt;/s&gt;</t>
  </si>
  <si>
    <t>trigram probs</t>
  </si>
  <si>
    <t>&lt;s&gt; &lt;s&gt;</t>
  </si>
  <si>
    <t>V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</si>
</sst>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91AD-A558-4049-8132-FE82FB03F91C}">
  <dimension ref="A1:O72"/>
  <sheetViews>
    <sheetView tabSelected="1" topLeftCell="D1" workbookViewId="0">
      <selection activeCell="J48" sqref="J48"/>
    </sheetView>
  </sheetViews>
  <sheetFormatPr defaultRowHeight="14.5"/>
  <cols>
    <col min="1" max="1" width="46.54296875" customWidth="1"/>
    <col min="3" max="3" width="17.26953125" customWidth="1"/>
    <col min="7" max="7" width="12.26953125" customWidth="1"/>
    <col min="9" max="9" width="18.453125" customWidth="1"/>
    <col min="10" max="10" width="11.81640625" bestFit="1" customWidth="1"/>
    <col min="13" max="13" width="11.81640625" bestFit="1" customWidth="1"/>
    <col min="14" max="14" width="35.81640625" customWidth="1"/>
    <col min="15" max="15" width="11.36328125" customWidth="1"/>
  </cols>
  <sheetData>
    <row r="1" spans="1:14">
      <c r="M1" t="s">
        <v>13</v>
      </c>
    </row>
    <row r="3" spans="1:14">
      <c r="C3" t="s">
        <v>0</v>
      </c>
      <c r="F3" t="s">
        <v>4</v>
      </c>
      <c r="I3" t="s">
        <v>3</v>
      </c>
      <c r="K3" s="1"/>
      <c r="L3" s="2"/>
      <c r="M3" t="s">
        <v>24</v>
      </c>
      <c r="N3" t="s">
        <v>25</v>
      </c>
    </row>
    <row r="4" spans="1:14">
      <c r="C4" t="s">
        <v>7</v>
      </c>
      <c r="D4">
        <v>5</v>
      </c>
      <c r="F4" t="s">
        <v>7</v>
      </c>
      <c r="G4">
        <v>5</v>
      </c>
      <c r="I4" t="s">
        <v>7</v>
      </c>
      <c r="J4">
        <f>LOG(6/25,2)</f>
        <v>-2.0588936890535687</v>
      </c>
      <c r="K4" s="1"/>
      <c r="L4" s="2">
        <v>0</v>
      </c>
      <c r="M4" t="s">
        <v>8</v>
      </c>
      <c r="N4">
        <f>J4+J5+J6</f>
        <v>-5.5392511465454142</v>
      </c>
    </row>
    <row r="5" spans="1:14">
      <c r="A5" t="s">
        <v>14</v>
      </c>
      <c r="C5" t="s">
        <v>19</v>
      </c>
      <c r="D5">
        <v>6</v>
      </c>
      <c r="F5" t="s">
        <v>19</v>
      </c>
      <c r="G5">
        <v>6</v>
      </c>
      <c r="I5" t="s">
        <v>19</v>
      </c>
      <c r="J5">
        <f>LOG(7/25,2)</f>
        <v>-1.8365012677171204</v>
      </c>
      <c r="K5" s="1"/>
      <c r="L5" s="2">
        <v>1</v>
      </c>
      <c r="M5" t="s">
        <v>9</v>
      </c>
      <c r="N5">
        <f>J4+J5+J5+J6+J6</f>
        <v>-9.0196086040372592</v>
      </c>
    </row>
    <row r="6" spans="1:14">
      <c r="A6" t="s">
        <v>15</v>
      </c>
      <c r="C6" t="s">
        <v>20</v>
      </c>
      <c r="D6">
        <v>7</v>
      </c>
      <c r="F6" t="s">
        <v>20</v>
      </c>
      <c r="G6">
        <v>7</v>
      </c>
      <c r="I6" t="s">
        <v>20</v>
      </c>
      <c r="J6">
        <f>LOG(8/25,2)</f>
        <v>-1.6438561897747248</v>
      </c>
      <c r="K6" s="1"/>
      <c r="L6" s="2">
        <v>2</v>
      </c>
      <c r="M6" t="s">
        <v>10</v>
      </c>
      <c r="N6">
        <f>J6+J5+J4+J5+J5+J6</f>
        <v>-10.856109871754381</v>
      </c>
    </row>
    <row r="7" spans="1:14">
      <c r="A7" t="s">
        <v>16</v>
      </c>
      <c r="C7" t="s">
        <v>21</v>
      </c>
      <c r="D7">
        <v>1</v>
      </c>
      <c r="F7" t="s">
        <v>2</v>
      </c>
      <c r="G7">
        <v>3</v>
      </c>
      <c r="I7" t="s">
        <v>2</v>
      </c>
      <c r="J7">
        <f>LOG(4/25,2)</f>
        <v>-2.6438561897747248</v>
      </c>
      <c r="K7" s="1"/>
      <c r="L7" s="2">
        <v>3</v>
      </c>
      <c r="M7" t="s">
        <v>11</v>
      </c>
      <c r="N7">
        <f>J4+J5+J6+J7+J7+J5+J4</f>
        <v>-14.722358482865554</v>
      </c>
    </row>
    <row r="8" spans="1:14">
      <c r="A8" t="s">
        <v>17</v>
      </c>
      <c r="C8" t="s">
        <v>22</v>
      </c>
      <c r="D8">
        <v>1</v>
      </c>
      <c r="K8" s="1"/>
      <c r="L8" s="2">
        <v>4</v>
      </c>
      <c r="M8" t="s">
        <v>12</v>
      </c>
      <c r="N8">
        <f>J4+J7+J7+J5</f>
        <v>-9.1831073363201376</v>
      </c>
    </row>
    <row r="9" spans="1:14">
      <c r="C9" t="s">
        <v>23</v>
      </c>
      <c r="D9">
        <v>1</v>
      </c>
      <c r="F9" t="s">
        <v>5</v>
      </c>
      <c r="G9">
        <f>SUM(G4:G7)</f>
        <v>21</v>
      </c>
      <c r="K9" s="1"/>
    </row>
    <row r="10" spans="1:14">
      <c r="C10" t="s">
        <v>1</v>
      </c>
      <c r="D10">
        <v>4</v>
      </c>
      <c r="K10" s="1"/>
      <c r="L10" t="s">
        <v>5</v>
      </c>
      <c r="N10">
        <f>SUM(N4:N8)</f>
        <v>-49.320435441522747</v>
      </c>
    </row>
    <row r="11" spans="1:14">
      <c r="A11" t="s">
        <v>18</v>
      </c>
      <c r="C11" t="s">
        <v>32</v>
      </c>
      <c r="D11">
        <v>4</v>
      </c>
      <c r="K11" s="1"/>
    </row>
    <row r="12" spans="1:14">
      <c r="A12" t="s">
        <v>14</v>
      </c>
      <c r="F12" t="s">
        <v>49</v>
      </c>
      <c r="K12" s="1"/>
      <c r="M12" t="s">
        <v>26</v>
      </c>
    </row>
    <row r="13" spans="1:14">
      <c r="A13" t="s">
        <v>15</v>
      </c>
      <c r="C13" s="1"/>
      <c r="K13" s="1"/>
      <c r="M13" t="s">
        <v>27</v>
      </c>
      <c r="N13">
        <f>(-1/25)*N10</f>
        <v>1.9728174176609099</v>
      </c>
    </row>
    <row r="14" spans="1:14">
      <c r="A14" t="s">
        <v>16</v>
      </c>
      <c r="C14" s="1"/>
      <c r="K14" s="1"/>
    </row>
    <row r="15" spans="1:14">
      <c r="A15" t="s">
        <v>31</v>
      </c>
      <c r="C15" s="1"/>
      <c r="M15" t="s">
        <v>6</v>
      </c>
      <c r="N15">
        <f>2^N13</f>
        <v>3.9253394470165026</v>
      </c>
    </row>
    <row r="16" spans="1:14">
      <c r="C16" s="1"/>
    </row>
    <row r="17" spans="1:15">
      <c r="C17" s="1"/>
    </row>
    <row r="18" spans="1:15">
      <c r="C18" s="1"/>
    </row>
    <row r="19" spans="1:15">
      <c r="C19" s="1"/>
    </row>
    <row r="20" spans="1:15">
      <c r="C20" s="1"/>
    </row>
    <row r="21" spans="1:15">
      <c r="C21" s="1"/>
    </row>
    <row r="22" spans="1:15">
      <c r="C22" s="1" t="s">
        <v>34</v>
      </c>
      <c r="F22" t="s">
        <v>0</v>
      </c>
      <c r="I22" t="s">
        <v>51</v>
      </c>
      <c r="M22" s="2"/>
      <c r="N22" t="s">
        <v>24</v>
      </c>
      <c r="O22" t="s">
        <v>25</v>
      </c>
    </row>
    <row r="23" spans="1:15">
      <c r="A23" t="s">
        <v>28</v>
      </c>
      <c r="C23" s="1" t="s">
        <v>35</v>
      </c>
      <c r="D23">
        <v>3</v>
      </c>
      <c r="F23" t="s">
        <v>7</v>
      </c>
      <c r="G23">
        <v>5</v>
      </c>
      <c r="I23" s="1" t="s">
        <v>35</v>
      </c>
      <c r="J23">
        <f>(3+1)/(4+5)</f>
        <v>0.44444444444444442</v>
      </c>
      <c r="K23">
        <f>LOG(J23,2)</f>
        <v>-1.1699250014423124</v>
      </c>
      <c r="M23" s="2">
        <v>0</v>
      </c>
      <c r="N23" t="s">
        <v>56</v>
      </c>
      <c r="O23">
        <f>K23+K25+K27+K29</f>
        <v>-5.6293566200796095</v>
      </c>
    </row>
    <row r="24" spans="1:15">
      <c r="A24" t="s">
        <v>29</v>
      </c>
      <c r="C24" t="s">
        <v>36</v>
      </c>
      <c r="D24">
        <v>1</v>
      </c>
      <c r="F24" t="s">
        <v>19</v>
      </c>
      <c r="G24">
        <v>6</v>
      </c>
      <c r="I24" t="s">
        <v>36</v>
      </c>
      <c r="J24">
        <f>2/10</f>
        <v>0.2</v>
      </c>
      <c r="K24">
        <f t="shared" ref="K24:K42" si="0">LOG(J24,2)</f>
        <v>-2.3219280948873622</v>
      </c>
      <c r="M24" s="2">
        <v>1</v>
      </c>
      <c r="N24" t="s">
        <v>57</v>
      </c>
      <c r="O24">
        <f>K23+K25+K26+K27+K28+K29</f>
        <v>-10.088788238716907</v>
      </c>
    </row>
    <row r="25" spans="1:15">
      <c r="A25" t="s">
        <v>30</v>
      </c>
      <c r="C25" t="s">
        <v>37</v>
      </c>
      <c r="D25">
        <v>3</v>
      </c>
      <c r="F25" t="s">
        <v>20</v>
      </c>
      <c r="G25">
        <v>7</v>
      </c>
      <c r="I25" t="s">
        <v>37</v>
      </c>
      <c r="J25">
        <f>(3+1)/(5+5)</f>
        <v>0.4</v>
      </c>
      <c r="K25">
        <f t="shared" si="0"/>
        <v>-1.3219280948873622</v>
      </c>
      <c r="M25" s="2">
        <v>2</v>
      </c>
      <c r="N25" t="s">
        <v>58</v>
      </c>
      <c r="O25">
        <f>K43+K31+K40+K25+K26+K27+K29</f>
        <v>-16.133182358075359</v>
      </c>
    </row>
    <row r="26" spans="1:15">
      <c r="A26" t="s">
        <v>33</v>
      </c>
      <c r="C26" t="s">
        <v>38</v>
      </c>
      <c r="D26">
        <v>1</v>
      </c>
      <c r="I26" t="s">
        <v>38</v>
      </c>
      <c r="J26">
        <f>(1+1)/(6+5)</f>
        <v>0.18181818181818182</v>
      </c>
      <c r="K26">
        <f t="shared" si="0"/>
        <v>-2.4594316186372973</v>
      </c>
      <c r="M26" s="2">
        <v>3</v>
      </c>
      <c r="N26" t="s">
        <v>60</v>
      </c>
      <c r="O26">
        <f>K23+K25+K27+K35+K36+K42+K40+K39</f>
        <v>-17.41071633360427</v>
      </c>
    </row>
    <row r="27" spans="1:15">
      <c r="C27" t="s">
        <v>39</v>
      </c>
      <c r="D27">
        <v>4</v>
      </c>
      <c r="F27" t="s">
        <v>2</v>
      </c>
      <c r="G27">
        <v>3</v>
      </c>
      <c r="I27" t="s">
        <v>39</v>
      </c>
      <c r="J27">
        <f>(1+4)/(6+5)</f>
        <v>0.45454545454545453</v>
      </c>
      <c r="K27">
        <f t="shared" si="0"/>
        <v>-1.1375035237499349</v>
      </c>
      <c r="M27" s="2">
        <v>4</v>
      </c>
      <c r="N27" t="s">
        <v>61</v>
      </c>
      <c r="O27">
        <f>K23+K39+K36+K42+K34</f>
        <v>-11.366322214245816</v>
      </c>
    </row>
    <row r="28" spans="1:15">
      <c r="C28" t="s">
        <v>40</v>
      </c>
      <c r="D28">
        <v>2</v>
      </c>
      <c r="I28" t="s">
        <v>40</v>
      </c>
      <c r="J28">
        <f>(2+1)/(7+5)</f>
        <v>0.25</v>
      </c>
      <c r="K28">
        <f t="shared" si="0"/>
        <v>-2</v>
      </c>
    </row>
    <row r="29" spans="1:15">
      <c r="C29" t="s">
        <v>41</v>
      </c>
      <c r="D29">
        <v>2</v>
      </c>
      <c r="F29" t="s">
        <v>1</v>
      </c>
      <c r="G29">
        <v>4</v>
      </c>
      <c r="I29" t="s">
        <v>41</v>
      </c>
      <c r="J29">
        <f>(1+2)/(7+5)</f>
        <v>0.25</v>
      </c>
      <c r="K29">
        <f t="shared" si="0"/>
        <v>-2</v>
      </c>
      <c r="M29" t="s">
        <v>5</v>
      </c>
      <c r="O29">
        <f>SUM(O23:O27)</f>
        <v>-60.628365764721963</v>
      </c>
    </row>
    <row r="30" spans="1:15">
      <c r="C30" t="s">
        <v>42</v>
      </c>
      <c r="D30">
        <v>1</v>
      </c>
      <c r="F30" t="s">
        <v>32</v>
      </c>
      <c r="G30">
        <v>4</v>
      </c>
      <c r="I30" t="s">
        <v>42</v>
      </c>
      <c r="J30">
        <f>(1+1)/(5+5)</f>
        <v>0.2</v>
      </c>
      <c r="K30">
        <f t="shared" si="0"/>
        <v>-2.3219280948873622</v>
      </c>
    </row>
    <row r="31" spans="1:15">
      <c r="C31" t="s">
        <v>43</v>
      </c>
      <c r="D31">
        <v>1</v>
      </c>
      <c r="I31" t="s">
        <v>43</v>
      </c>
      <c r="J31">
        <f>(1+1)/(7+5)</f>
        <v>0.16666666666666666</v>
      </c>
      <c r="K31">
        <f t="shared" si="0"/>
        <v>-2.5849625007211561</v>
      </c>
      <c r="N31" t="s">
        <v>63</v>
      </c>
    </row>
    <row r="32" spans="1:15">
      <c r="C32" t="s">
        <v>44</v>
      </c>
      <c r="D32">
        <v>1</v>
      </c>
      <c r="I32" t="s">
        <v>44</v>
      </c>
      <c r="J32">
        <f>(1+1)/(4+5)</f>
        <v>0.22222222222222221</v>
      </c>
      <c r="K32">
        <f t="shared" si="0"/>
        <v>-2.1699250014423126</v>
      </c>
      <c r="N32" t="s">
        <v>27</v>
      </c>
      <c r="O32">
        <f>(-1/30)*O29</f>
        <v>2.020945525490732</v>
      </c>
    </row>
    <row r="33" spans="1:15">
      <c r="C33" t="s">
        <v>45</v>
      </c>
      <c r="D33">
        <v>1</v>
      </c>
      <c r="I33" t="s">
        <v>45</v>
      </c>
      <c r="J33">
        <f>(1+1)/(7+5)</f>
        <v>0.16666666666666666</v>
      </c>
      <c r="K33">
        <f t="shared" si="0"/>
        <v>-2.5849625007211561</v>
      </c>
    </row>
    <row r="34" spans="1:15">
      <c r="C34" t="s">
        <v>46</v>
      </c>
      <c r="D34">
        <v>1</v>
      </c>
      <c r="I34" t="s">
        <v>46</v>
      </c>
      <c r="J34">
        <f>(1+1)/(6+5)</f>
        <v>0.18181818181818182</v>
      </c>
      <c r="K34">
        <f t="shared" si="0"/>
        <v>-2.4594316186372973</v>
      </c>
      <c r="N34" t="s">
        <v>6</v>
      </c>
      <c r="O34">
        <f>2^O32</f>
        <v>4.0584969392429757</v>
      </c>
    </row>
    <row r="35" spans="1:15">
      <c r="C35" t="s">
        <v>47</v>
      </c>
      <c r="D35">
        <v>1</v>
      </c>
      <c r="I35" t="s">
        <v>47</v>
      </c>
      <c r="J35">
        <f>(1+1)/(7+5)</f>
        <v>0.16666666666666666</v>
      </c>
      <c r="K35">
        <f t="shared" si="0"/>
        <v>-2.5849625007211561</v>
      </c>
    </row>
    <row r="36" spans="1:15">
      <c r="C36" t="s">
        <v>48</v>
      </c>
      <c r="D36">
        <v>2</v>
      </c>
      <c r="I36" t="s">
        <v>48</v>
      </c>
      <c r="J36">
        <f>(2+1)/(3+5)</f>
        <v>0.375</v>
      </c>
      <c r="K36">
        <f t="shared" si="0"/>
        <v>-1.4150374992788437</v>
      </c>
    </row>
    <row r="37" spans="1:15">
      <c r="C37" t="s">
        <v>50</v>
      </c>
      <c r="D37">
        <v>1</v>
      </c>
      <c r="I37" t="s">
        <v>50</v>
      </c>
      <c r="J37">
        <f>(1+1)/(3+5)</f>
        <v>0.25</v>
      </c>
      <c r="K37">
        <f t="shared" si="0"/>
        <v>-2</v>
      </c>
    </row>
    <row r="39" spans="1:15">
      <c r="I39" t="s">
        <v>52</v>
      </c>
      <c r="J39">
        <f>1/(5+5)</f>
        <v>0.1</v>
      </c>
      <c r="K39">
        <f t="shared" si="0"/>
        <v>-3.3219280948873622</v>
      </c>
    </row>
    <row r="40" spans="1:15">
      <c r="I40" t="s">
        <v>54</v>
      </c>
      <c r="J40">
        <f>1/(6+5)</f>
        <v>9.0909090909090912E-2</v>
      </c>
      <c r="K40">
        <f t="shared" si="0"/>
        <v>-3.4594316186372978</v>
      </c>
    </row>
    <row r="41" spans="1:15">
      <c r="I41" t="s">
        <v>55</v>
      </c>
      <c r="J41">
        <f>1/(7+5)</f>
        <v>8.3333333333333329E-2</v>
      </c>
      <c r="K41">
        <f t="shared" si="0"/>
        <v>-3.5849625007211565</v>
      </c>
    </row>
    <row r="42" spans="1:15">
      <c r="I42" t="s">
        <v>53</v>
      </c>
      <c r="J42">
        <f>1/(3+5)</f>
        <v>0.125</v>
      </c>
      <c r="K42">
        <f t="shared" si="0"/>
        <v>-3</v>
      </c>
    </row>
    <row r="43" spans="1:15">
      <c r="I43" t="s">
        <v>59</v>
      </c>
      <c r="J43">
        <f>1/(4+5)</f>
        <v>0.1111111111111111</v>
      </c>
      <c r="K43">
        <f>LOG(J43,2)</f>
        <v>-3.1699250014423126</v>
      </c>
    </row>
    <row r="44" spans="1:15">
      <c r="I44" t="s">
        <v>62</v>
      </c>
    </row>
    <row r="47" spans="1:15">
      <c r="C47" t="s">
        <v>68</v>
      </c>
      <c r="F47" s="1" t="s">
        <v>34</v>
      </c>
      <c r="I47" t="s">
        <v>91</v>
      </c>
    </row>
    <row r="48" spans="1:15">
      <c r="A48" t="s">
        <v>64</v>
      </c>
      <c r="C48" t="s">
        <v>69</v>
      </c>
      <c r="D48">
        <v>3</v>
      </c>
      <c r="F48" s="1" t="s">
        <v>35</v>
      </c>
      <c r="G48">
        <v>3</v>
      </c>
      <c r="I48" t="s">
        <v>69</v>
      </c>
    </row>
    <row r="49" spans="1:9">
      <c r="A49" t="s">
        <v>65</v>
      </c>
      <c r="C49" t="s">
        <v>70</v>
      </c>
      <c r="D49">
        <v>1</v>
      </c>
      <c r="F49" t="s">
        <v>36</v>
      </c>
      <c r="G49">
        <v>1</v>
      </c>
      <c r="I49" t="s">
        <v>70</v>
      </c>
    </row>
    <row r="50" spans="1:9">
      <c r="A50" t="s">
        <v>66</v>
      </c>
      <c r="C50" t="s">
        <v>71</v>
      </c>
      <c r="D50">
        <v>1</v>
      </c>
      <c r="F50" t="s">
        <v>37</v>
      </c>
      <c r="G50">
        <v>3</v>
      </c>
      <c r="I50" t="s">
        <v>71</v>
      </c>
    </row>
    <row r="51" spans="1:9">
      <c r="A51" t="s">
        <v>67</v>
      </c>
      <c r="C51" t="s">
        <v>72</v>
      </c>
      <c r="D51">
        <v>1</v>
      </c>
      <c r="F51" t="s">
        <v>38</v>
      </c>
      <c r="G51">
        <v>1</v>
      </c>
      <c r="I51" t="s">
        <v>72</v>
      </c>
    </row>
    <row r="52" spans="1:9">
      <c r="C52" t="s">
        <v>73</v>
      </c>
      <c r="D52">
        <v>1</v>
      </c>
      <c r="F52" t="s">
        <v>39</v>
      </c>
      <c r="G52">
        <v>4</v>
      </c>
      <c r="I52" t="s">
        <v>73</v>
      </c>
    </row>
    <row r="53" spans="1:9">
      <c r="C53" t="s">
        <v>74</v>
      </c>
      <c r="D53">
        <v>2</v>
      </c>
      <c r="F53" t="s">
        <v>40</v>
      </c>
      <c r="G53">
        <v>2</v>
      </c>
      <c r="I53" t="s">
        <v>74</v>
      </c>
    </row>
    <row r="54" spans="1:9">
      <c r="C54" t="s">
        <v>75</v>
      </c>
      <c r="D54">
        <v>1</v>
      </c>
      <c r="F54" t="s">
        <v>41</v>
      </c>
      <c r="G54">
        <v>2</v>
      </c>
      <c r="I54" t="s">
        <v>75</v>
      </c>
    </row>
    <row r="55" spans="1:9">
      <c r="C55" t="s">
        <v>76</v>
      </c>
      <c r="D55">
        <v>1</v>
      </c>
      <c r="F55" t="s">
        <v>42</v>
      </c>
      <c r="G55">
        <v>1</v>
      </c>
      <c r="I55" t="s">
        <v>76</v>
      </c>
    </row>
    <row r="56" spans="1:9">
      <c r="C56" t="s">
        <v>77</v>
      </c>
      <c r="D56">
        <v>1</v>
      </c>
      <c r="F56" t="s">
        <v>43</v>
      </c>
      <c r="G56">
        <v>1</v>
      </c>
      <c r="I56" t="s">
        <v>77</v>
      </c>
    </row>
    <row r="57" spans="1:9">
      <c r="C57" t="s">
        <v>78</v>
      </c>
      <c r="D57">
        <v>1</v>
      </c>
      <c r="F57" t="s">
        <v>44</v>
      </c>
      <c r="G57">
        <v>1</v>
      </c>
      <c r="I57" t="s">
        <v>78</v>
      </c>
    </row>
    <row r="58" spans="1:9">
      <c r="C58" t="s">
        <v>79</v>
      </c>
      <c r="D58">
        <v>1</v>
      </c>
      <c r="F58" t="s">
        <v>45</v>
      </c>
      <c r="G58">
        <v>1</v>
      </c>
      <c r="I58" t="s">
        <v>79</v>
      </c>
    </row>
    <row r="59" spans="1:9">
      <c r="C59" t="s">
        <v>80</v>
      </c>
      <c r="D59">
        <v>1</v>
      </c>
      <c r="F59" t="s">
        <v>46</v>
      </c>
      <c r="G59">
        <v>1</v>
      </c>
      <c r="I59" t="s">
        <v>80</v>
      </c>
    </row>
    <row r="60" spans="1:9">
      <c r="C60" t="s">
        <v>81</v>
      </c>
      <c r="D60">
        <v>1</v>
      </c>
      <c r="F60" t="s">
        <v>47</v>
      </c>
      <c r="G60">
        <v>1</v>
      </c>
      <c r="I60" t="s">
        <v>81</v>
      </c>
    </row>
    <row r="61" spans="1:9">
      <c r="C61" t="s">
        <v>82</v>
      </c>
      <c r="D61">
        <v>1</v>
      </c>
      <c r="F61" t="s">
        <v>48</v>
      </c>
      <c r="G61">
        <v>2</v>
      </c>
      <c r="I61" t="s">
        <v>82</v>
      </c>
    </row>
    <row r="62" spans="1:9">
      <c r="C62" t="s">
        <v>83</v>
      </c>
      <c r="D62">
        <v>1</v>
      </c>
      <c r="F62" t="s">
        <v>50</v>
      </c>
      <c r="G62">
        <v>1</v>
      </c>
      <c r="I62" t="s">
        <v>83</v>
      </c>
    </row>
    <row r="63" spans="1:9">
      <c r="C63" t="s">
        <v>84</v>
      </c>
      <c r="D63">
        <v>1</v>
      </c>
      <c r="F63" t="s">
        <v>92</v>
      </c>
      <c r="G63">
        <v>4</v>
      </c>
      <c r="I63" t="s">
        <v>84</v>
      </c>
    </row>
    <row r="64" spans="1:9">
      <c r="C64" t="s">
        <v>85</v>
      </c>
      <c r="D64">
        <v>1</v>
      </c>
      <c r="I64" t="s">
        <v>85</v>
      </c>
    </row>
    <row r="65" spans="3:9">
      <c r="C65" t="s">
        <v>86</v>
      </c>
      <c r="D65">
        <v>1</v>
      </c>
      <c r="I65" t="s">
        <v>86</v>
      </c>
    </row>
    <row r="66" spans="3:9">
      <c r="C66" t="s">
        <v>87</v>
      </c>
      <c r="D66">
        <v>1</v>
      </c>
      <c r="I66" t="s">
        <v>87</v>
      </c>
    </row>
    <row r="67" spans="3:9">
      <c r="C67" t="s">
        <v>88</v>
      </c>
      <c r="D67">
        <v>1</v>
      </c>
      <c r="I67" t="s">
        <v>88</v>
      </c>
    </row>
    <row r="68" spans="3:9">
      <c r="C68" t="s">
        <v>89</v>
      </c>
      <c r="D68">
        <v>1</v>
      </c>
      <c r="I68" t="s">
        <v>89</v>
      </c>
    </row>
    <row r="69" spans="3:9">
      <c r="C69" t="s">
        <v>90</v>
      </c>
      <c r="D69">
        <v>1</v>
      </c>
      <c r="I69" t="s">
        <v>90</v>
      </c>
    </row>
    <row r="72" spans="3:9">
      <c r="F72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</dc:creator>
  <cp:lastModifiedBy>Remy</cp:lastModifiedBy>
  <dcterms:created xsi:type="dcterms:W3CDTF">2021-05-18T17:59:48Z</dcterms:created>
  <dcterms:modified xsi:type="dcterms:W3CDTF">2021-05-19T20:51:10Z</dcterms:modified>
</cp:coreProperties>
</file>