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renan\Desktop\WACOG\"/>
    </mc:Choice>
  </mc:AlternateContent>
  <xr:revisionPtr revIDLastSave="0" documentId="13_ncr:1_{42A8015B-FDCC-4BB0-9B17-A102E6416A31}" xr6:coauthVersionLast="47" xr6:coauthVersionMax="47" xr10:uidLastSave="{00000000-0000-0000-0000-000000000000}"/>
  <bookViews>
    <workbookView xWindow="-108" yWindow="-108" windowWidth="23256" windowHeight="13896" xr2:uid="{D80979AB-A18D-4258-B534-930BE47A9BB9}"/>
  </bookViews>
  <sheets>
    <sheet name="Problem #1" sheetId="1" r:id="rId1"/>
    <sheet name="Problem #2" sheetId="2" r:id="rId2"/>
    <sheet name="Problem #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 r="I2" i="1"/>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2" i="1"/>
  <c r="K2" i="1" s="1"/>
  <c r="E2" i="1"/>
  <c r="J2" i="1" s="1"/>
  <c r="E3" i="1"/>
  <c r="J3" i="1" s="1"/>
  <c r="E4" i="1"/>
  <c r="J4" i="1" s="1"/>
  <c r="E5" i="1"/>
  <c r="J5" i="1" s="1"/>
  <c r="E6" i="1"/>
  <c r="J6" i="1" s="1"/>
  <c r="E7" i="1"/>
  <c r="J7" i="1" s="1"/>
  <c r="E8" i="1"/>
  <c r="J8" i="1" s="1"/>
  <c r="E9" i="1"/>
  <c r="J9" i="1" s="1"/>
  <c r="E10" i="1"/>
  <c r="J10" i="1" s="1"/>
  <c r="E11" i="1"/>
  <c r="J11" i="1" s="1"/>
  <c r="E12" i="1"/>
  <c r="J12" i="1" s="1"/>
  <c r="E13" i="1"/>
  <c r="J13" i="1" s="1"/>
  <c r="E14" i="1"/>
  <c r="J14" i="1" s="1"/>
  <c r="E15" i="1"/>
  <c r="J15" i="1" s="1"/>
  <c r="E16" i="1"/>
  <c r="J16" i="1" s="1"/>
  <c r="E17" i="1"/>
  <c r="J17" i="1" s="1"/>
  <c r="E18" i="1"/>
  <c r="J18" i="1" s="1"/>
  <c r="E19" i="1"/>
  <c r="J19" i="1" s="1"/>
  <c r="E20" i="1"/>
  <c r="J20" i="1" s="1"/>
  <c r="E21" i="1"/>
  <c r="J21" i="1" s="1"/>
  <c r="E22" i="1"/>
  <c r="J22" i="1" s="1"/>
  <c r="E23" i="1"/>
  <c r="J23" i="1" s="1"/>
  <c r="E24" i="1"/>
  <c r="J24" i="1" s="1"/>
  <c r="E25" i="1"/>
  <c r="J25" i="1" s="1"/>
  <c r="E26" i="1"/>
  <c r="J26" i="1" s="1"/>
  <c r="E27" i="1"/>
  <c r="J27" i="1" s="1"/>
  <c r="E28" i="1"/>
  <c r="J28" i="1" s="1"/>
  <c r="E29" i="1"/>
  <c r="J29" i="1" s="1"/>
  <c r="E30" i="1"/>
  <c r="J30" i="1" s="1"/>
  <c r="E31" i="1"/>
  <c r="J31" i="1" s="1"/>
  <c r="D33" i="1"/>
  <c r="I33" i="1"/>
  <c r="G2" i="1" l="1"/>
  <c r="J33" i="1"/>
  <c r="L2" i="1"/>
  <c r="M2" i="1" s="1"/>
  <c r="D3" i="1"/>
  <c r="F33" i="1"/>
  <c r="B6" i="2" s="1"/>
  <c r="E33" i="1"/>
  <c r="C6" i="2" s="1"/>
  <c r="D6" i="2" s="1"/>
  <c r="G3" i="1" l="1"/>
  <c r="I3" i="1"/>
  <c r="H3" i="1" s="1"/>
  <c r="D4" i="1"/>
  <c r="G4" i="1"/>
  <c r="I4" i="1" l="1"/>
  <c r="D5" i="1"/>
  <c r="K3" i="1"/>
  <c r="G5" i="1" l="1"/>
  <c r="I5" i="1"/>
  <c r="H4" i="1"/>
  <c r="K4" i="1" s="1"/>
  <c r="L4" i="1" s="1"/>
  <c r="M4" i="1" s="1"/>
  <c r="L3" i="1"/>
  <c r="M3" i="1" s="1"/>
  <c r="D6" i="1"/>
  <c r="G6" i="1" s="1"/>
  <c r="H5" i="1" l="1"/>
  <c r="D7" i="1"/>
  <c r="I6" i="1"/>
  <c r="G7" i="1"/>
  <c r="H6" i="1" l="1"/>
  <c r="K6" i="1" s="1"/>
  <c r="L6" i="1" s="1"/>
  <c r="M6" i="1" s="1"/>
  <c r="K5" i="1"/>
  <c r="D8" i="1"/>
  <c r="I7" i="1"/>
  <c r="G8" i="1"/>
  <c r="L5" i="1" l="1"/>
  <c r="M5" i="1" s="1"/>
  <c r="H7" i="1"/>
  <c r="K7" i="1" s="1"/>
  <c r="L7" i="1" s="1"/>
  <c r="M7" i="1" s="1"/>
  <c r="D9" i="1"/>
  <c r="I8" i="1"/>
  <c r="H8" i="1" s="1"/>
  <c r="D10" i="1" l="1"/>
  <c r="I9" i="1"/>
  <c r="H9" i="1" s="1"/>
  <c r="G9" i="1"/>
  <c r="K8" i="1"/>
  <c r="L8" i="1" s="1"/>
  <c r="M8" i="1" s="1"/>
  <c r="G10" i="1"/>
  <c r="K9" i="1" l="1"/>
  <c r="L9" i="1" s="1"/>
  <c r="M9" i="1" s="1"/>
  <c r="D11" i="1"/>
  <c r="I10" i="1"/>
  <c r="G11" i="1"/>
  <c r="H10" i="1" l="1"/>
  <c r="D12" i="1"/>
  <c r="I11" i="1"/>
  <c r="G12" i="1"/>
  <c r="H11" i="1" l="1"/>
  <c r="K10" i="1"/>
  <c r="L10" i="1" s="1"/>
  <c r="M10" i="1" s="1"/>
  <c r="D13" i="1"/>
  <c r="G13" i="1" s="1"/>
  <c r="I12" i="1"/>
  <c r="H12" i="1" l="1"/>
  <c r="K11" i="1"/>
  <c r="L11" i="1" s="1"/>
  <c r="M11" i="1" s="1"/>
  <c r="D14" i="1"/>
  <c r="I13" i="1"/>
  <c r="G14" i="1"/>
  <c r="H13" i="1" l="1"/>
  <c r="K12" i="1"/>
  <c r="L12" i="1" s="1"/>
  <c r="M12" i="1" s="1"/>
  <c r="D15" i="1"/>
  <c r="I14" i="1"/>
  <c r="G15" i="1"/>
  <c r="H14" i="1" l="1"/>
  <c r="K13" i="1"/>
  <c r="L13" i="1" s="1"/>
  <c r="M13" i="1" s="1"/>
  <c r="D16" i="1"/>
  <c r="G16" i="1" s="1"/>
  <c r="I15" i="1"/>
  <c r="H15" i="1" l="1"/>
  <c r="K14" i="1"/>
  <c r="L14" i="1" s="1"/>
  <c r="M14" i="1" s="1"/>
  <c r="D17" i="1"/>
  <c r="I16" i="1"/>
  <c r="G17" i="1"/>
  <c r="H16" i="1" l="1"/>
  <c r="K15" i="1"/>
  <c r="L15" i="1" s="1"/>
  <c r="M15" i="1" s="1"/>
  <c r="K16" i="1"/>
  <c r="L16" i="1" s="1"/>
  <c r="M16" i="1" s="1"/>
  <c r="D18" i="1"/>
  <c r="I17" i="1"/>
  <c r="G18" i="1"/>
  <c r="H17" i="1" l="1"/>
  <c r="D19" i="1"/>
  <c r="I18" i="1"/>
  <c r="G19" i="1"/>
  <c r="H18" i="1" l="1"/>
  <c r="K17" i="1"/>
  <c r="L17" i="1" s="1"/>
  <c r="M17" i="1" s="1"/>
  <c r="D20" i="1"/>
  <c r="I19" i="1"/>
  <c r="G20" i="1"/>
  <c r="H19" i="1" l="1"/>
  <c r="K18" i="1"/>
  <c r="L18" i="1" s="1"/>
  <c r="M18" i="1" s="1"/>
  <c r="K19" i="1"/>
  <c r="L19" i="1" s="1"/>
  <c r="M19" i="1" s="1"/>
  <c r="D21" i="1"/>
  <c r="I20" i="1"/>
  <c r="G21" i="1"/>
  <c r="H20" i="1" l="1"/>
  <c r="D22" i="1"/>
  <c r="G22" i="1" s="1"/>
  <c r="I21" i="1"/>
  <c r="H21" i="1" l="1"/>
  <c r="K21" i="1"/>
  <c r="L21" i="1" s="1"/>
  <c r="M21" i="1" s="1"/>
  <c r="K20" i="1"/>
  <c r="L20" i="1" s="1"/>
  <c r="M20" i="1" s="1"/>
  <c r="D23" i="1"/>
  <c r="I22" i="1"/>
  <c r="H22" i="1" s="1"/>
  <c r="G23" i="1"/>
  <c r="K22" i="1" l="1"/>
  <c r="L22" i="1" s="1"/>
  <c r="M22" i="1" s="1"/>
  <c r="D24" i="1"/>
  <c r="G24" i="1" s="1"/>
  <c r="I23" i="1"/>
  <c r="H23" i="1" l="1"/>
  <c r="D25" i="1"/>
  <c r="I24" i="1"/>
  <c r="G25" i="1"/>
  <c r="H24" i="1" l="1"/>
  <c r="K23" i="1"/>
  <c r="L23" i="1" s="1"/>
  <c r="M23" i="1" s="1"/>
  <c r="K24" i="1"/>
  <c r="L24" i="1" s="1"/>
  <c r="M24" i="1" s="1"/>
  <c r="D26" i="1"/>
  <c r="I25" i="1"/>
  <c r="H25" i="1" s="1"/>
  <c r="G26" i="1"/>
  <c r="K25" i="1" l="1"/>
  <c r="L25" i="1" s="1"/>
  <c r="M25" i="1" s="1"/>
  <c r="D27" i="1"/>
  <c r="I26" i="1"/>
  <c r="H26" i="1" l="1"/>
  <c r="K26" i="1" s="1"/>
  <c r="L26" i="1" s="1"/>
  <c r="M26" i="1" s="1"/>
  <c r="D28" i="1"/>
  <c r="I27" i="1"/>
  <c r="H27" i="1" s="1"/>
  <c r="G27" i="1"/>
  <c r="G28" i="1"/>
  <c r="K27" i="1" l="1"/>
  <c r="L27" i="1" s="1"/>
  <c r="M27" i="1" s="1"/>
  <c r="D29" i="1"/>
  <c r="G29" i="1" s="1"/>
  <c r="I28" i="1"/>
  <c r="H28" i="1" l="1"/>
  <c r="K28" i="1" s="1"/>
  <c r="L28" i="1" s="1"/>
  <c r="M28" i="1" s="1"/>
  <c r="D30" i="1"/>
  <c r="I29" i="1"/>
  <c r="G30" i="1"/>
  <c r="H29" i="1" l="1"/>
  <c r="K29" i="1" s="1"/>
  <c r="L29" i="1" s="1"/>
  <c r="M29" i="1" s="1"/>
  <c r="D31" i="1"/>
  <c r="I30" i="1"/>
  <c r="H30" i="1" l="1"/>
  <c r="K30" i="1" s="1"/>
  <c r="L30" i="1" s="1"/>
  <c r="M30" i="1" s="1"/>
  <c r="I31" i="1"/>
  <c r="G31" i="1"/>
  <c r="G33" i="1" s="1"/>
  <c r="H31" i="1" l="1"/>
  <c r="K31" i="1" s="1"/>
  <c r="L31" i="1" l="1"/>
  <c r="K33" i="1"/>
  <c r="M31" i="1"/>
  <c r="M33" i="1" s="1"/>
  <c r="L33" i="1"/>
</calcChain>
</file>

<file path=xl/sharedStrings.xml><?xml version="1.0" encoding="utf-8"?>
<sst xmlns="http://schemas.openxmlformats.org/spreadsheetml/2006/main" count="57" uniqueCount="46">
  <si>
    <t>Beginning Inventory</t>
  </si>
  <si>
    <t>Injection</t>
  </si>
  <si>
    <t>Ending 
Inventory</t>
  </si>
  <si>
    <t>Market Price</t>
  </si>
  <si>
    <t>Date</t>
  </si>
  <si>
    <t>Withdrawal</t>
  </si>
  <si>
    <t>Daily Inject/ Withdraw (in dth)</t>
  </si>
  <si>
    <t>Background:</t>
  </si>
  <si>
    <t>Ending Inventory Cost</t>
  </si>
  <si>
    <t>Ending Inventory Market Value</t>
  </si>
  <si>
    <t>WACOG</t>
  </si>
  <si>
    <t>Injections at MP</t>
  </si>
  <si>
    <t>Withdraws at WACOG</t>
  </si>
  <si>
    <t>Task:</t>
  </si>
  <si>
    <t>Cash</t>
  </si>
  <si>
    <t>Accounts Receivable</t>
  </si>
  <si>
    <t>Accrued Expenses</t>
  </si>
  <si>
    <t>Condensed Chart of Accounts:</t>
  </si>
  <si>
    <t>Accounts Payable</t>
  </si>
  <si>
    <t>Cost of Sales - Natural Gas</t>
  </si>
  <si>
    <t>Accrued Revenue</t>
  </si>
  <si>
    <t>Natural Gas Inventory</t>
  </si>
  <si>
    <t>Prepaid Natural Gas Asset</t>
  </si>
  <si>
    <t>Deposits</t>
  </si>
  <si>
    <t>Derivative Asset</t>
  </si>
  <si>
    <t>Derivative Liability</t>
  </si>
  <si>
    <t>Unearned Revene</t>
  </si>
  <si>
    <t>Retained Earnings</t>
  </si>
  <si>
    <t xml:space="preserve">Revenue </t>
  </si>
  <si>
    <t>Unrealized Gain/Loss - Inventory</t>
  </si>
  <si>
    <t>Using the information in Problem #1 and the condensed chart of accounts below, complete the monthly journal entries.</t>
  </si>
  <si>
    <t>Account</t>
  </si>
  <si>
    <t>Debit</t>
  </si>
  <si>
    <t>Credit</t>
  </si>
  <si>
    <r>
      <rPr>
        <b/>
        <sz val="11"/>
        <color theme="1"/>
        <rFont val="Calibri"/>
        <family val="2"/>
        <scheme val="minor"/>
      </rPr>
      <t>Journal Entry #1:</t>
    </r>
    <r>
      <rPr>
        <sz val="11"/>
        <color theme="1"/>
        <rFont val="Calibri"/>
        <family val="2"/>
        <scheme val="minor"/>
      </rPr>
      <t xml:space="preserve"> to record the monthly natural gas inventory net injection/withdraws</t>
    </r>
  </si>
  <si>
    <r>
      <rPr>
        <b/>
        <sz val="11"/>
        <color theme="1"/>
        <rFont val="Calibri"/>
        <family val="2"/>
        <scheme val="minor"/>
      </rPr>
      <t>Journal Entry #2:</t>
    </r>
    <r>
      <rPr>
        <sz val="11"/>
        <color theme="1"/>
        <rFont val="Calibri"/>
        <family val="2"/>
        <scheme val="minor"/>
      </rPr>
      <t xml:space="preserve"> to record the monthly fair value adjustment to inventory</t>
    </r>
  </si>
  <si>
    <t>Finding #1</t>
  </si>
  <si>
    <t>Item</t>
  </si>
  <si>
    <t>Page #</t>
  </si>
  <si>
    <t>Finding #2</t>
  </si>
  <si>
    <t>Finding #3</t>
  </si>
  <si>
    <t>Concern or potential impact</t>
  </si>
  <si>
    <t>Review the provided example counterparty financial statements and state 3 key findings and the related concern or potential impact below.</t>
  </si>
  <si>
    <t>Every counterparty we sell natural gas to is evaluated for credit worthiness to ensure they will be able to pay our invoice when it is due. This evaluation includes calculation of key ratios and a comprehensive review of their audited financial statements.</t>
  </si>
  <si>
    <t>Gas Inventory</t>
  </si>
  <si>
    <t>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</si>
</sst>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quot;$&quot;#,##0.0000_);[Red]\(&quot;$&quot;#,##0.0000\)"/>
    <numFmt numFmtId="165" formatCode="_(* #,##0_);_(* \(#,##0\);_(* &quot;-&quot;??_);_(@_)"/>
    <numFmt numFmtId="166" formatCode="_(&quot;$&quot;* #,##0.000_);_(&quot;$&quot;* \(#,##0.000\);_(&quot;$&quot;*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8"/>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8"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28">
    <xf numFmtId="0" fontId="0" fillId="0" borderId="0" xfId="0"/>
    <xf numFmtId="0" fontId="2" fillId="0" borderId="0" xfId="0" applyFont="1"/>
    <xf numFmtId="43" fontId="2" fillId="2" borderId="1" xfId="1" applyFont="1" applyFill="1" applyBorder="1" applyAlignment="1">
      <alignment horizontal="center" wrapText="1"/>
    </xf>
    <xf numFmtId="14" fontId="3" fillId="2" borderId="1" xfId="0" applyNumberFormat="1" applyFont="1" applyFill="1" applyBorder="1" applyAlignment="1">
      <alignment horizontal="center" vertical="center"/>
    </xf>
    <xf numFmtId="164" fontId="3" fillId="2" borderId="1" xfId="0" applyNumberFormat="1" applyFont="1" applyFill="1" applyBorder="1" applyAlignment="1">
      <alignment horizontal="center" vertical="center"/>
    </xf>
    <xf numFmtId="38" fontId="3" fillId="2" borderId="1" xfId="0" applyNumberFormat="1" applyFont="1" applyFill="1" applyBorder="1" applyAlignment="1">
      <alignment horizontal="center" vertical="center"/>
    </xf>
    <xf numFmtId="43" fontId="2" fillId="3" borderId="1" xfId="1" applyFont="1" applyFill="1" applyBorder="1" applyAlignment="1">
      <alignment horizontal="center" wrapText="1"/>
    </xf>
    <xf numFmtId="165" fontId="2" fillId="3" borderId="1" xfId="1" applyNumberFormat="1" applyFont="1" applyFill="1" applyBorder="1" applyAlignment="1">
      <alignment horizontal="center" wrapText="1"/>
    </xf>
    <xf numFmtId="165" fontId="0" fillId="3" borderId="0" xfId="1" applyNumberFormat="1" applyFont="1" applyFill="1"/>
    <xf numFmtId="43" fontId="2" fillId="4" borderId="1" xfId="1" applyFont="1" applyFill="1" applyBorder="1" applyAlignment="1">
      <alignment horizontal="center" wrapText="1"/>
    </xf>
    <xf numFmtId="43" fontId="2" fillId="4" borderId="3" xfId="1" applyFont="1" applyFill="1" applyBorder="1" applyAlignment="1">
      <alignment horizontal="center" wrapText="1"/>
    </xf>
    <xf numFmtId="43" fontId="0" fillId="4" borderId="0" xfId="1" applyFont="1" applyFill="1"/>
    <xf numFmtId="0" fontId="0" fillId="4" borderId="0" xfId="0" applyFill="1"/>
    <xf numFmtId="14" fontId="3" fillId="2" borderId="2" xfId="0" applyNumberFormat="1" applyFont="1" applyFill="1" applyBorder="1" applyAlignment="1">
      <alignment horizontal="center" vertical="center"/>
    </xf>
    <xf numFmtId="0" fontId="0" fillId="3" borderId="0" xfId="0" applyFill="1"/>
    <xf numFmtId="165" fontId="2" fillId="3" borderId="0" xfId="0" applyNumberFormat="1" applyFont="1" applyFill="1"/>
    <xf numFmtId="43" fontId="2" fillId="4" borderId="0" xfId="1" applyFont="1" applyFill="1" applyBorder="1"/>
    <xf numFmtId="0" fontId="2" fillId="2" borderId="0" xfId="0" applyFont="1" applyFill="1"/>
    <xf numFmtId="0" fontId="0" fillId="2" borderId="0" xfId="0" applyFill="1"/>
    <xf numFmtId="0" fontId="0" fillId="0" borderId="1" xfId="0" applyBorder="1"/>
    <xf numFmtId="0" fontId="0" fillId="0" borderId="1" xfId="0" applyBorder="1" applyAlignment="1">
      <alignment horizontal="left" vertical="top"/>
    </xf>
    <xf numFmtId="0" fontId="0" fillId="0" borderId="3" xfId="0" applyBorder="1" applyAlignment="1">
      <alignment horizontal="left" vertical="top"/>
    </xf>
    <xf numFmtId="0" fontId="2" fillId="0" borderId="0" xfId="0" applyFont="1" applyAlignment="1">
      <alignment horizontal="center"/>
    </xf>
    <xf numFmtId="166" fontId="0" fillId="4" borderId="0" xfId="2" applyNumberFormat="1" applyFont="1" applyFill="1"/>
    <xf numFmtId="0" fontId="0" fillId="0" borderId="0" xfId="0" applyAlignment="1">
      <alignment horizontal="center"/>
    </xf>
    <xf numFmtId="0" fontId="2" fillId="0" borderId="1" xfId="0" applyFont="1" applyBorder="1"/>
    <xf numFmtId="0" fontId="0" fillId="0" borderId="0" xfId="0" applyAlignment="1">
      <alignment horizontal="left" wrapText="1"/>
    </xf>
    <xf numFmtId="0" fontId="0" fillId="0" borderId="1" xfId="0" applyBorder="1" applyAlignment="1">
      <alignment horizontal="left" vertical="top" wrapText="1"/>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78425-84FA-4856-BA0F-1DE536BCDDFC}">
  <dimension ref="A1:M34"/>
  <sheetViews>
    <sheetView showGridLines="0" tabSelected="1" workbookViewId="0">
      <pane ySplit="2" topLeftCell="A3" activePane="bottomLeft" state="frozen"/>
      <selection pane="bottomLeft" activeCell="E3" sqref="E3"/>
    </sheetView>
  </sheetViews>
  <sheetFormatPr defaultRowHeight="14.4" x14ac:dyDescent="0.3"/>
  <cols>
    <col min="2" max="2" width="17.6640625" customWidth="1"/>
    <col min="3" max="3" width="26.77734375" customWidth="1"/>
    <col min="4" max="4" width="14.5546875" customWidth="1"/>
    <col min="5" max="5" width="9.5546875" bestFit="1" customWidth="1"/>
    <col min="6" max="6" width="13.88671875" customWidth="1"/>
    <col min="7" max="7" width="10.88671875" customWidth="1"/>
    <col min="8" max="8" width="8.109375" bestFit="1" customWidth="1"/>
    <col min="9" max="9" width="13.21875" bestFit="1" customWidth="1"/>
    <col min="10" max="10" width="12.109375" bestFit="1" customWidth="1"/>
    <col min="11" max="11" width="12.5546875" customWidth="1"/>
    <col min="12" max="12" width="13.21875" bestFit="1" customWidth="1"/>
    <col min="13" max="13" width="14" bestFit="1" customWidth="1"/>
  </cols>
  <sheetData>
    <row r="1" spans="1:13" ht="43.2" x14ac:dyDescent="0.3">
      <c r="A1" s="2" t="s">
        <v>4</v>
      </c>
      <c r="B1" s="2" t="s">
        <v>3</v>
      </c>
      <c r="C1" s="2" t="s">
        <v>6</v>
      </c>
      <c r="D1" s="6" t="s">
        <v>0</v>
      </c>
      <c r="E1" s="7" t="s">
        <v>1</v>
      </c>
      <c r="F1" s="7" t="s">
        <v>5</v>
      </c>
      <c r="G1" s="6" t="s">
        <v>2</v>
      </c>
      <c r="H1" s="9" t="s">
        <v>10</v>
      </c>
      <c r="I1" s="9" t="s">
        <v>0</v>
      </c>
      <c r="J1" s="9" t="s">
        <v>11</v>
      </c>
      <c r="K1" s="10" t="s">
        <v>12</v>
      </c>
      <c r="L1" s="9" t="s">
        <v>8</v>
      </c>
      <c r="M1" s="9" t="s">
        <v>9</v>
      </c>
    </row>
    <row r="2" spans="1:13" x14ac:dyDescent="0.3">
      <c r="A2" s="3">
        <v>44713</v>
      </c>
      <c r="B2" s="4">
        <v>8.2349999999999994</v>
      </c>
      <c r="C2" s="5">
        <v>0</v>
      </c>
      <c r="D2" s="8">
        <v>0</v>
      </c>
      <c r="E2" s="8">
        <f>IF(C2&gt;0,C2,0)</f>
        <v>0</v>
      </c>
      <c r="F2" s="8">
        <f>IF(C2&lt;0,C2,0)</f>
        <v>0</v>
      </c>
      <c r="G2" s="8">
        <f>SUM(D2:F2)</f>
        <v>0</v>
      </c>
      <c r="H2" s="23">
        <f>0</f>
        <v>0</v>
      </c>
      <c r="I2" s="23">
        <f>D2*B2</f>
        <v>0</v>
      </c>
      <c r="J2" s="23">
        <f>E2*B2</f>
        <v>0</v>
      </c>
      <c r="K2" s="23">
        <f>(F2*H2)</f>
        <v>0</v>
      </c>
      <c r="L2" s="23">
        <f>SUM(I2:K2)</f>
        <v>0</v>
      </c>
      <c r="M2" s="11">
        <f>L2*B2</f>
        <v>0</v>
      </c>
    </row>
    <row r="3" spans="1:13" x14ac:dyDescent="0.3">
      <c r="A3" s="3">
        <v>44714</v>
      </c>
      <c r="B3" s="4">
        <v>8.41</v>
      </c>
      <c r="C3" s="5">
        <v>0</v>
      </c>
      <c r="D3" s="8">
        <f>D2+E2+F2</f>
        <v>0</v>
      </c>
      <c r="E3" s="8">
        <f>IF(C3&gt;0,C3,0)</f>
        <v>0</v>
      </c>
      <c r="F3" s="8">
        <f>IF(C3&lt;0,C3,0)</f>
        <v>0</v>
      </c>
      <c r="G3" s="8">
        <f t="shared" ref="G3:G31" si="0">SUM(D3:F3)</f>
        <v>0</v>
      </c>
      <c r="H3" s="23">
        <f>IF(AND(I3&gt;0,J3&gt;0),((J3/E3)+(I3/D3))/2,IF(J3=0,H2,IF(OR(I3=0,I3=""),J3/E3)))</f>
        <v>0</v>
      </c>
      <c r="I3" s="23">
        <f>D3*B3</f>
        <v>0</v>
      </c>
      <c r="J3" s="23">
        <f>E3*B3</f>
        <v>0</v>
      </c>
      <c r="K3" s="23">
        <f t="shared" ref="K3:K31" si="1">(F3*H3)</f>
        <v>0</v>
      </c>
      <c r="L3" s="23">
        <f t="shared" ref="L3:L31" si="2">SUM(I3:K3)</f>
        <v>0</v>
      </c>
      <c r="M3" s="11">
        <f>L3*B3</f>
        <v>0</v>
      </c>
    </row>
    <row r="4" spans="1:13" x14ac:dyDescent="0.3">
      <c r="A4" s="3">
        <v>44715</v>
      </c>
      <c r="B4" s="4">
        <v>8.625</v>
      </c>
      <c r="C4" s="5">
        <v>0</v>
      </c>
      <c r="D4" s="8">
        <f t="shared" ref="D4:D31" si="3">D3+E3+F3</f>
        <v>0</v>
      </c>
      <c r="E4" s="8">
        <f>IF(C4&gt;0,C4,0)</f>
        <v>0</v>
      </c>
      <c r="F4" s="8">
        <f>IF(C4&lt;0,C4,0)</f>
        <v>0</v>
      </c>
      <c r="G4" s="8">
        <f t="shared" si="0"/>
        <v>0</v>
      </c>
      <c r="H4" s="23">
        <f>IF(AND(I4&gt;0,J4&gt;0),((J4/E4)+(I4/D4))/2,IF(J4=0,H3,IF(OR(I4=0,I4=""),J4/E4)))</f>
        <v>0</v>
      </c>
      <c r="I4" s="23">
        <f>D4*B4</f>
        <v>0</v>
      </c>
      <c r="J4" s="23">
        <f>E4*B4</f>
        <v>0</v>
      </c>
      <c r="K4" s="23">
        <f t="shared" si="1"/>
        <v>0</v>
      </c>
      <c r="L4" s="23">
        <f t="shared" si="2"/>
        <v>0</v>
      </c>
      <c r="M4" s="11">
        <f>L4*B4</f>
        <v>0</v>
      </c>
    </row>
    <row r="5" spans="1:13" x14ac:dyDescent="0.3">
      <c r="A5" s="3">
        <v>44716</v>
      </c>
      <c r="B5" s="4">
        <v>8.0850000000000009</v>
      </c>
      <c r="C5" s="5">
        <v>30</v>
      </c>
      <c r="D5" s="8">
        <f t="shared" si="3"/>
        <v>0</v>
      </c>
      <c r="E5" s="8">
        <f>IF(C5&gt;0,C5,0)</f>
        <v>30</v>
      </c>
      <c r="F5" s="8">
        <f>IF(C5&lt;0,C5,0)</f>
        <v>0</v>
      </c>
      <c r="G5" s="8">
        <f>SUM(D5:F5)</f>
        <v>30</v>
      </c>
      <c r="H5" s="23">
        <f>IF(AND(I5&gt;0,J5&gt;0),((J5/E5)+(I5/D5))/2,IF(J5=0,H4,IF(OR(I5=0,I5=""),J5/E5)))</f>
        <v>8.0850000000000009</v>
      </c>
      <c r="I5" s="23">
        <f>D5*B5</f>
        <v>0</v>
      </c>
      <c r="J5" s="23">
        <f>E5*B5</f>
        <v>242.55</v>
      </c>
      <c r="K5" s="23">
        <f t="shared" si="1"/>
        <v>0</v>
      </c>
      <c r="L5" s="23">
        <f>SUM(I5:K5)</f>
        <v>242.55</v>
      </c>
      <c r="M5" s="11">
        <f>L5*B5</f>
        <v>1961.0167500000002</v>
      </c>
    </row>
    <row r="6" spans="1:13" x14ac:dyDescent="0.3">
      <c r="A6" s="3">
        <v>44717</v>
      </c>
      <c r="B6" s="4">
        <v>8.0850000000000009</v>
      </c>
      <c r="C6" s="5">
        <v>0</v>
      </c>
      <c r="D6" s="8">
        <f t="shared" si="3"/>
        <v>30</v>
      </c>
      <c r="E6" s="8">
        <f>IF(C6&gt;0,C6,0)</f>
        <v>0</v>
      </c>
      <c r="F6" s="8">
        <f>IF(C6&lt;0,C6,0)</f>
        <v>0</v>
      </c>
      <c r="G6" s="8">
        <f t="shared" si="0"/>
        <v>30</v>
      </c>
      <c r="H6" s="23">
        <f t="shared" ref="H6:H31" si="4">IF(AND(I6&gt;0,J6&gt;0),((J6/E6)+(I6/D6))/2,IF(J6=0,H5,IF(OR(I6=0,I6=""),J6/E6)))</f>
        <v>8.0850000000000009</v>
      </c>
      <c r="I6" s="23">
        <f>D6*B6</f>
        <v>242.55</v>
      </c>
      <c r="J6" s="23">
        <f>E6*B6</f>
        <v>0</v>
      </c>
      <c r="K6" s="23">
        <f t="shared" si="1"/>
        <v>0</v>
      </c>
      <c r="L6" s="23">
        <f t="shared" si="2"/>
        <v>242.55</v>
      </c>
      <c r="M6" s="11">
        <f>L6*B6</f>
        <v>1961.0167500000002</v>
      </c>
    </row>
    <row r="7" spans="1:13" x14ac:dyDescent="0.3">
      <c r="A7" s="3">
        <v>44718</v>
      </c>
      <c r="B7" s="4">
        <v>8.0850000000000009</v>
      </c>
      <c r="C7" s="5">
        <v>10000</v>
      </c>
      <c r="D7" s="8">
        <f t="shared" si="3"/>
        <v>30</v>
      </c>
      <c r="E7" s="8">
        <f>IF(C7&gt;0,C7,0)</f>
        <v>10000</v>
      </c>
      <c r="F7" s="8">
        <f>IF(C7&lt;0,C7,0)</f>
        <v>0</v>
      </c>
      <c r="G7" s="8">
        <f t="shared" si="0"/>
        <v>10030</v>
      </c>
      <c r="H7" s="23">
        <f t="shared" si="4"/>
        <v>8.0850000000000009</v>
      </c>
      <c r="I7" s="23">
        <f>D7*B7</f>
        <v>242.55</v>
      </c>
      <c r="J7" s="23">
        <f>E7*B7</f>
        <v>80850.000000000015</v>
      </c>
      <c r="K7" s="23">
        <f t="shared" si="1"/>
        <v>0</v>
      </c>
      <c r="L7" s="23">
        <f t="shared" si="2"/>
        <v>81092.550000000017</v>
      </c>
      <c r="M7" s="11">
        <f>L7*B7</f>
        <v>655633.26675000018</v>
      </c>
    </row>
    <row r="8" spans="1:13" x14ac:dyDescent="0.3">
      <c r="A8" s="3">
        <v>44719</v>
      </c>
      <c r="B8" s="4">
        <v>9.01</v>
      </c>
      <c r="C8" s="5">
        <v>1645</v>
      </c>
      <c r="D8" s="8">
        <f t="shared" si="3"/>
        <v>10030</v>
      </c>
      <c r="E8" s="8">
        <f>IF(C8&gt;0,C8,0)</f>
        <v>1645</v>
      </c>
      <c r="F8" s="8">
        <f>IF(C8&lt;0,C8,0)</f>
        <v>0</v>
      </c>
      <c r="G8" s="8">
        <f t="shared" si="0"/>
        <v>11675</v>
      </c>
      <c r="H8" s="23">
        <f t="shared" si="4"/>
        <v>9.01</v>
      </c>
      <c r="I8" s="23">
        <f>D8*B8</f>
        <v>90370.3</v>
      </c>
      <c r="J8" s="23">
        <f>E8*B8</f>
        <v>14821.449999999999</v>
      </c>
      <c r="K8" s="23">
        <f t="shared" si="1"/>
        <v>0</v>
      </c>
      <c r="L8" s="23">
        <f t="shared" si="2"/>
        <v>105191.75</v>
      </c>
      <c r="M8" s="11">
        <f>L8*B8</f>
        <v>947777.66749999998</v>
      </c>
    </row>
    <row r="9" spans="1:13" x14ac:dyDescent="0.3">
      <c r="A9" s="3">
        <v>44720</v>
      </c>
      <c r="B9" s="4">
        <v>9.17</v>
      </c>
      <c r="C9" s="5">
        <v>0</v>
      </c>
      <c r="D9" s="8">
        <f t="shared" si="3"/>
        <v>11675</v>
      </c>
      <c r="E9" s="8">
        <f>IF(C9&gt;0,C9,0)</f>
        <v>0</v>
      </c>
      <c r="F9" s="8">
        <f>IF(C9&lt;0,C9,0)</f>
        <v>0</v>
      </c>
      <c r="G9" s="8">
        <f t="shared" si="0"/>
        <v>11675</v>
      </c>
      <c r="H9" s="23">
        <f t="shared" si="4"/>
        <v>9.01</v>
      </c>
      <c r="I9" s="23">
        <f>D9*B9</f>
        <v>107059.75</v>
      </c>
      <c r="J9" s="23">
        <f>E9*B9</f>
        <v>0</v>
      </c>
      <c r="K9" s="23">
        <f t="shared" si="1"/>
        <v>0</v>
      </c>
      <c r="L9" s="23">
        <f t="shared" si="2"/>
        <v>107059.75</v>
      </c>
      <c r="M9" s="11">
        <f>L9*B9</f>
        <v>981737.90749999997</v>
      </c>
    </row>
    <row r="10" spans="1:13" x14ac:dyDescent="0.3">
      <c r="A10" s="3">
        <v>44721</v>
      </c>
      <c r="B10" s="4">
        <v>9.4</v>
      </c>
      <c r="C10" s="5">
        <v>0</v>
      </c>
      <c r="D10" s="8">
        <f t="shared" si="3"/>
        <v>11675</v>
      </c>
      <c r="E10" s="8">
        <f>IF(C10&gt;0,C10,0)</f>
        <v>0</v>
      </c>
      <c r="F10" s="8">
        <f>IF(C10&lt;0,C10,0)</f>
        <v>0</v>
      </c>
      <c r="G10" s="8">
        <f t="shared" si="0"/>
        <v>11675</v>
      </c>
      <c r="H10" s="23">
        <f t="shared" si="4"/>
        <v>9.01</v>
      </c>
      <c r="I10" s="23">
        <f>D10*B10</f>
        <v>109745</v>
      </c>
      <c r="J10" s="23">
        <f>E10*B10</f>
        <v>0</v>
      </c>
      <c r="K10" s="23">
        <f t="shared" si="1"/>
        <v>0</v>
      </c>
      <c r="L10" s="23">
        <f t="shared" si="2"/>
        <v>109745</v>
      </c>
      <c r="M10" s="11">
        <f>L10*B10</f>
        <v>1031603</v>
      </c>
    </row>
    <row r="11" spans="1:13" x14ac:dyDescent="0.3">
      <c r="A11" s="3">
        <v>44722</v>
      </c>
      <c r="B11" s="4">
        <v>7.8</v>
      </c>
      <c r="C11" s="5">
        <v>0</v>
      </c>
      <c r="D11" s="8">
        <f t="shared" si="3"/>
        <v>11675</v>
      </c>
      <c r="E11" s="8">
        <f>IF(C11&gt;0,C11,0)</f>
        <v>0</v>
      </c>
      <c r="F11" s="8">
        <f>IF(C11&lt;0,C11,0)</f>
        <v>0</v>
      </c>
      <c r="G11" s="8">
        <f t="shared" si="0"/>
        <v>11675</v>
      </c>
      <c r="H11" s="23">
        <f t="shared" si="4"/>
        <v>9.01</v>
      </c>
      <c r="I11" s="23">
        <f>D11*B11</f>
        <v>91065</v>
      </c>
      <c r="J11" s="23">
        <f>E11*B11</f>
        <v>0</v>
      </c>
      <c r="K11" s="23">
        <f t="shared" si="1"/>
        <v>0</v>
      </c>
      <c r="L11" s="23">
        <f t="shared" si="2"/>
        <v>91065</v>
      </c>
      <c r="M11" s="11">
        <f>L11*B11</f>
        <v>710307</v>
      </c>
    </row>
    <row r="12" spans="1:13" x14ac:dyDescent="0.3">
      <c r="A12" s="3">
        <v>44723</v>
      </c>
      <c r="B12" s="4">
        <v>8.5449999999999999</v>
      </c>
      <c r="C12" s="5">
        <v>-1645</v>
      </c>
      <c r="D12" s="8">
        <f t="shared" si="3"/>
        <v>11675</v>
      </c>
      <c r="E12" s="8">
        <f>IF(C12&gt;0,C12,0)</f>
        <v>0</v>
      </c>
      <c r="F12" s="8">
        <f>IF(C12&lt;0,C12,0)</f>
        <v>-1645</v>
      </c>
      <c r="G12" s="8">
        <f t="shared" si="0"/>
        <v>10030</v>
      </c>
      <c r="H12" s="23">
        <f t="shared" si="4"/>
        <v>9.01</v>
      </c>
      <c r="I12" s="23">
        <f>D12*B12</f>
        <v>99762.875</v>
      </c>
      <c r="J12" s="23">
        <f>E12*B12</f>
        <v>0</v>
      </c>
      <c r="K12" s="23">
        <f t="shared" si="1"/>
        <v>-14821.449999999999</v>
      </c>
      <c r="L12" s="23">
        <f t="shared" si="2"/>
        <v>84941.425000000003</v>
      </c>
      <c r="M12" s="11">
        <f>L12*B12</f>
        <v>725824.47662500001</v>
      </c>
    </row>
    <row r="13" spans="1:13" x14ac:dyDescent="0.3">
      <c r="A13" s="3">
        <v>44724</v>
      </c>
      <c r="B13" s="4">
        <v>8.5449999999999999</v>
      </c>
      <c r="C13" s="5">
        <v>0</v>
      </c>
      <c r="D13" s="8">
        <f t="shared" si="3"/>
        <v>10030</v>
      </c>
      <c r="E13" s="8">
        <f>IF(C13&gt;0,C13,0)</f>
        <v>0</v>
      </c>
      <c r="F13" s="8">
        <f>IF(C13&lt;0,C13,0)</f>
        <v>0</v>
      </c>
      <c r="G13" s="8">
        <f t="shared" si="0"/>
        <v>10030</v>
      </c>
      <c r="H13" s="23">
        <f t="shared" si="4"/>
        <v>9.01</v>
      </c>
      <c r="I13" s="23">
        <f>D13*B13</f>
        <v>85706.35</v>
      </c>
      <c r="J13" s="23">
        <f>E13*B13</f>
        <v>0</v>
      </c>
      <c r="K13" s="23">
        <f t="shared" si="1"/>
        <v>0</v>
      </c>
      <c r="L13" s="23">
        <f t="shared" si="2"/>
        <v>85706.35</v>
      </c>
      <c r="M13" s="11">
        <f>L13*B13</f>
        <v>732360.76075000002</v>
      </c>
    </row>
    <row r="14" spans="1:13" x14ac:dyDescent="0.3">
      <c r="A14" s="3">
        <v>44725</v>
      </c>
      <c r="B14" s="4">
        <v>8.5449999999999999</v>
      </c>
      <c r="C14" s="5">
        <v>0</v>
      </c>
      <c r="D14" s="8">
        <f t="shared" si="3"/>
        <v>10030</v>
      </c>
      <c r="E14" s="8">
        <f>IF(C14&gt;0,C14,0)</f>
        <v>0</v>
      </c>
      <c r="F14" s="8">
        <f>IF(C14&lt;0,C14,0)</f>
        <v>0</v>
      </c>
      <c r="G14" s="8">
        <f t="shared" si="0"/>
        <v>10030</v>
      </c>
      <c r="H14" s="23">
        <f t="shared" si="4"/>
        <v>9.01</v>
      </c>
      <c r="I14" s="23">
        <f>D14*B14</f>
        <v>85706.35</v>
      </c>
      <c r="J14" s="23">
        <f>E14*B14</f>
        <v>0</v>
      </c>
      <c r="K14" s="23">
        <f t="shared" si="1"/>
        <v>0</v>
      </c>
      <c r="L14" s="23">
        <f t="shared" si="2"/>
        <v>85706.35</v>
      </c>
      <c r="M14" s="11">
        <f>L14*B14</f>
        <v>732360.76075000002</v>
      </c>
    </row>
    <row r="15" spans="1:13" x14ac:dyDescent="0.3">
      <c r="A15" s="3">
        <v>44726</v>
      </c>
      <c r="B15" s="4">
        <v>8.7850000000000001</v>
      </c>
      <c r="C15" s="5">
        <v>0</v>
      </c>
      <c r="D15" s="8">
        <f t="shared" si="3"/>
        <v>10030</v>
      </c>
      <c r="E15" s="8">
        <f>IF(C15&gt;0,C15,0)</f>
        <v>0</v>
      </c>
      <c r="F15" s="8">
        <f>IF(C15&lt;0,C15,0)</f>
        <v>0</v>
      </c>
      <c r="G15" s="8">
        <f t="shared" si="0"/>
        <v>10030</v>
      </c>
      <c r="H15" s="23">
        <f t="shared" si="4"/>
        <v>9.01</v>
      </c>
      <c r="I15" s="23">
        <f>D15*B15</f>
        <v>88113.55</v>
      </c>
      <c r="J15" s="23">
        <f>E15*B15</f>
        <v>0</v>
      </c>
      <c r="K15" s="23">
        <f t="shared" si="1"/>
        <v>0</v>
      </c>
      <c r="L15" s="23">
        <f t="shared" si="2"/>
        <v>88113.55</v>
      </c>
      <c r="M15" s="11">
        <f>L15*B15</f>
        <v>774077.53675000009</v>
      </c>
    </row>
    <row r="16" spans="1:13" x14ac:dyDescent="0.3">
      <c r="A16" s="3">
        <v>44727</v>
      </c>
      <c r="B16" s="4">
        <v>8.125</v>
      </c>
      <c r="C16" s="5">
        <v>0</v>
      </c>
      <c r="D16" s="8">
        <f t="shared" si="3"/>
        <v>10030</v>
      </c>
      <c r="E16" s="8">
        <f>IF(C16&gt;0,C16,0)</f>
        <v>0</v>
      </c>
      <c r="F16" s="8">
        <f>IF(C16&lt;0,C16,0)</f>
        <v>0</v>
      </c>
      <c r="G16" s="8">
        <f t="shared" si="0"/>
        <v>10030</v>
      </c>
      <c r="H16" s="23">
        <f t="shared" si="4"/>
        <v>9.01</v>
      </c>
      <c r="I16" s="23">
        <f>D16*B16</f>
        <v>81493.75</v>
      </c>
      <c r="J16" s="23">
        <f>E16*B16</f>
        <v>0</v>
      </c>
      <c r="K16" s="23">
        <f t="shared" si="1"/>
        <v>0</v>
      </c>
      <c r="L16" s="23">
        <f t="shared" si="2"/>
        <v>81493.75</v>
      </c>
      <c r="M16" s="11">
        <f>L16*B16</f>
        <v>662136.71875</v>
      </c>
    </row>
    <row r="17" spans="1:13" x14ac:dyDescent="0.3">
      <c r="A17" s="3">
        <v>44728</v>
      </c>
      <c r="B17" s="4">
        <v>7.54</v>
      </c>
      <c r="C17" s="5">
        <v>0</v>
      </c>
      <c r="D17" s="8">
        <f t="shared" si="3"/>
        <v>10030</v>
      </c>
      <c r="E17" s="8">
        <f>IF(C17&gt;0,C17,0)</f>
        <v>0</v>
      </c>
      <c r="F17" s="8">
        <f>IF(C17&lt;0,C17,0)</f>
        <v>0</v>
      </c>
      <c r="G17" s="8">
        <f t="shared" si="0"/>
        <v>10030</v>
      </c>
      <c r="H17" s="23">
        <f t="shared" si="4"/>
        <v>9.01</v>
      </c>
      <c r="I17" s="23">
        <f>D17*B17</f>
        <v>75626.2</v>
      </c>
      <c r="J17" s="23">
        <f>E17*B17</f>
        <v>0</v>
      </c>
      <c r="K17" s="23">
        <f t="shared" si="1"/>
        <v>0</v>
      </c>
      <c r="L17" s="23">
        <f t="shared" si="2"/>
        <v>75626.2</v>
      </c>
      <c r="M17" s="11">
        <f>L17*B17</f>
        <v>570221.54799999995</v>
      </c>
    </row>
    <row r="18" spans="1:13" x14ac:dyDescent="0.3">
      <c r="A18" s="3">
        <v>44729</v>
      </c>
      <c r="B18" s="4">
        <v>7.81</v>
      </c>
      <c r="C18" s="5">
        <v>0</v>
      </c>
      <c r="D18" s="8">
        <f t="shared" si="3"/>
        <v>10030</v>
      </c>
      <c r="E18" s="8">
        <f>IF(C18&gt;0,C18,0)</f>
        <v>0</v>
      </c>
      <c r="F18" s="8">
        <f>IF(C18&lt;0,C18,0)</f>
        <v>0</v>
      </c>
      <c r="G18" s="8">
        <f t="shared" si="0"/>
        <v>10030</v>
      </c>
      <c r="H18" s="23">
        <f t="shared" si="4"/>
        <v>9.01</v>
      </c>
      <c r="I18" s="23">
        <f>D18*B18</f>
        <v>78334.3</v>
      </c>
      <c r="J18" s="23">
        <f>E18*B18</f>
        <v>0</v>
      </c>
      <c r="K18" s="23">
        <f t="shared" si="1"/>
        <v>0</v>
      </c>
      <c r="L18" s="23">
        <f t="shared" si="2"/>
        <v>78334.3</v>
      </c>
      <c r="M18" s="11">
        <f>L18*B18</f>
        <v>611790.88300000003</v>
      </c>
    </row>
    <row r="19" spans="1:13" x14ac:dyDescent="0.3">
      <c r="A19" s="3">
        <v>44730</v>
      </c>
      <c r="B19" s="4">
        <v>6.99</v>
      </c>
      <c r="C19" s="5">
        <v>0</v>
      </c>
      <c r="D19" s="8">
        <f t="shared" si="3"/>
        <v>10030</v>
      </c>
      <c r="E19" s="8">
        <f>IF(C19&gt;0,C19,0)</f>
        <v>0</v>
      </c>
      <c r="F19" s="8">
        <f>IF(C19&lt;0,C19,0)</f>
        <v>0</v>
      </c>
      <c r="G19" s="8">
        <f t="shared" si="0"/>
        <v>10030</v>
      </c>
      <c r="H19" s="23">
        <f t="shared" si="4"/>
        <v>9.01</v>
      </c>
      <c r="I19" s="23">
        <f>D19*B19</f>
        <v>70109.7</v>
      </c>
      <c r="J19" s="23">
        <f>E19*B19</f>
        <v>0</v>
      </c>
      <c r="K19" s="23">
        <f t="shared" si="1"/>
        <v>0</v>
      </c>
      <c r="L19" s="23">
        <f t="shared" si="2"/>
        <v>70109.7</v>
      </c>
      <c r="M19" s="11">
        <f>L19*B19</f>
        <v>490066.80300000001</v>
      </c>
    </row>
    <row r="20" spans="1:13" x14ac:dyDescent="0.3">
      <c r="A20" s="3">
        <v>44731</v>
      </c>
      <c r="B20" s="4">
        <v>6.99</v>
      </c>
      <c r="C20" s="5">
        <v>0</v>
      </c>
      <c r="D20" s="8">
        <f t="shared" si="3"/>
        <v>10030</v>
      </c>
      <c r="E20" s="8">
        <f>IF(C20&gt;0,C20,0)</f>
        <v>0</v>
      </c>
      <c r="F20" s="8">
        <f>IF(C20&lt;0,C20,0)</f>
        <v>0</v>
      </c>
      <c r="G20" s="8">
        <f t="shared" si="0"/>
        <v>10030</v>
      </c>
      <c r="H20" s="23">
        <f t="shared" si="4"/>
        <v>9.01</v>
      </c>
      <c r="I20" s="23">
        <f>D20*B20</f>
        <v>70109.7</v>
      </c>
      <c r="J20" s="23">
        <f>E20*B20</f>
        <v>0</v>
      </c>
      <c r="K20" s="23">
        <f t="shared" si="1"/>
        <v>0</v>
      </c>
      <c r="L20" s="23">
        <f t="shared" si="2"/>
        <v>70109.7</v>
      </c>
      <c r="M20" s="11">
        <f>L20*B20</f>
        <v>490066.80300000001</v>
      </c>
    </row>
    <row r="21" spans="1:13" x14ac:dyDescent="0.3">
      <c r="A21" s="3">
        <v>44732</v>
      </c>
      <c r="B21" s="4">
        <v>6.99</v>
      </c>
      <c r="C21" s="5">
        <v>0</v>
      </c>
      <c r="D21" s="8">
        <f t="shared" si="3"/>
        <v>10030</v>
      </c>
      <c r="E21" s="8">
        <f>IF(C21&gt;0,C21,0)</f>
        <v>0</v>
      </c>
      <c r="F21" s="8">
        <f>IF(C21&lt;0,C21,0)</f>
        <v>0</v>
      </c>
      <c r="G21" s="8">
        <f t="shared" si="0"/>
        <v>10030</v>
      </c>
      <c r="H21" s="23">
        <f t="shared" si="4"/>
        <v>9.01</v>
      </c>
      <c r="I21" s="23">
        <f>D21*B21</f>
        <v>70109.7</v>
      </c>
      <c r="J21" s="23">
        <f>E21*B21</f>
        <v>0</v>
      </c>
      <c r="K21" s="23">
        <f t="shared" si="1"/>
        <v>0</v>
      </c>
      <c r="L21" s="23">
        <f t="shared" si="2"/>
        <v>70109.7</v>
      </c>
      <c r="M21" s="11">
        <f>L21*B21</f>
        <v>490066.80300000001</v>
      </c>
    </row>
    <row r="22" spans="1:13" x14ac:dyDescent="0.3">
      <c r="A22" s="3">
        <v>44733</v>
      </c>
      <c r="B22" s="4">
        <v>6.99</v>
      </c>
      <c r="C22" s="5">
        <v>0</v>
      </c>
      <c r="D22" s="8">
        <f t="shared" si="3"/>
        <v>10030</v>
      </c>
      <c r="E22" s="8">
        <f>IF(C22&gt;0,C22,0)</f>
        <v>0</v>
      </c>
      <c r="F22" s="8">
        <f>IF(C22&lt;0,C22,0)</f>
        <v>0</v>
      </c>
      <c r="G22" s="8">
        <f t="shared" si="0"/>
        <v>10030</v>
      </c>
      <c r="H22" s="23">
        <f t="shared" si="4"/>
        <v>9.01</v>
      </c>
      <c r="I22" s="23">
        <f>D22*B22</f>
        <v>70109.7</v>
      </c>
      <c r="J22" s="23">
        <f>E22*B22</f>
        <v>0</v>
      </c>
      <c r="K22" s="23">
        <f t="shared" si="1"/>
        <v>0</v>
      </c>
      <c r="L22" s="23">
        <f t="shared" si="2"/>
        <v>70109.7</v>
      </c>
      <c r="M22" s="11">
        <f>L22*B22</f>
        <v>490066.80300000001</v>
      </c>
    </row>
    <row r="23" spans="1:13" x14ac:dyDescent="0.3">
      <c r="A23" s="3">
        <v>44734</v>
      </c>
      <c r="B23" s="4">
        <v>6.55</v>
      </c>
      <c r="C23" s="5">
        <v>0</v>
      </c>
      <c r="D23" s="8">
        <f t="shared" si="3"/>
        <v>10030</v>
      </c>
      <c r="E23" s="8">
        <f>IF(C23&gt;0,C23,0)</f>
        <v>0</v>
      </c>
      <c r="F23" s="8">
        <f>IF(C23&lt;0,C23,0)</f>
        <v>0</v>
      </c>
      <c r="G23" s="8">
        <f t="shared" si="0"/>
        <v>10030</v>
      </c>
      <c r="H23" s="23">
        <f t="shared" si="4"/>
        <v>9.01</v>
      </c>
      <c r="I23" s="23">
        <f>D23*B23</f>
        <v>65696.5</v>
      </c>
      <c r="J23" s="23">
        <f>E23*B23</f>
        <v>0</v>
      </c>
      <c r="K23" s="23">
        <f t="shared" si="1"/>
        <v>0</v>
      </c>
      <c r="L23" s="23">
        <f t="shared" si="2"/>
        <v>65696.5</v>
      </c>
      <c r="M23" s="11">
        <f>L23*B23</f>
        <v>430312.07500000001</v>
      </c>
    </row>
    <row r="24" spans="1:13" x14ac:dyDescent="0.3">
      <c r="A24" s="3">
        <v>44735</v>
      </c>
      <c r="B24" s="4">
        <v>6.56</v>
      </c>
      <c r="C24" s="5">
        <v>0</v>
      </c>
      <c r="D24" s="8">
        <f t="shared" si="3"/>
        <v>10030</v>
      </c>
      <c r="E24" s="8">
        <f>IF(C24&gt;0,C24,0)</f>
        <v>0</v>
      </c>
      <c r="F24" s="8">
        <f>IF(C24&lt;0,C24,0)</f>
        <v>0</v>
      </c>
      <c r="G24" s="8">
        <f t="shared" si="0"/>
        <v>10030</v>
      </c>
      <c r="H24" s="23">
        <f t="shared" si="4"/>
        <v>9.01</v>
      </c>
      <c r="I24" s="23">
        <f>D24*B24</f>
        <v>65796.800000000003</v>
      </c>
      <c r="J24" s="23">
        <f>E24*B24</f>
        <v>0</v>
      </c>
      <c r="K24" s="23">
        <f t="shared" si="1"/>
        <v>0</v>
      </c>
      <c r="L24" s="23">
        <f t="shared" si="2"/>
        <v>65796.800000000003</v>
      </c>
      <c r="M24" s="11">
        <f>L24*B24</f>
        <v>431627.00799999997</v>
      </c>
    </row>
    <row r="25" spans="1:13" x14ac:dyDescent="0.3">
      <c r="A25" s="3">
        <v>44736</v>
      </c>
      <c r="B25" s="4">
        <v>6.5549999999999997</v>
      </c>
      <c r="C25" s="5">
        <v>893</v>
      </c>
      <c r="D25" s="8">
        <f t="shared" si="3"/>
        <v>10030</v>
      </c>
      <c r="E25" s="8">
        <f>IF(C25&gt;0,C25,0)</f>
        <v>893</v>
      </c>
      <c r="F25" s="8">
        <f>IF(C25&lt;0,C25,0)</f>
        <v>0</v>
      </c>
      <c r="G25" s="8">
        <f t="shared" si="0"/>
        <v>10923</v>
      </c>
      <c r="H25" s="23">
        <f t="shared" si="4"/>
        <v>6.5549999999999997</v>
      </c>
      <c r="I25" s="23">
        <f>D25*B25</f>
        <v>65746.649999999994</v>
      </c>
      <c r="J25" s="23">
        <f>E25*B25</f>
        <v>5853.6149999999998</v>
      </c>
      <c r="K25" s="23">
        <f t="shared" si="1"/>
        <v>0</v>
      </c>
      <c r="L25" s="23">
        <f t="shared" si="2"/>
        <v>71600.264999999999</v>
      </c>
      <c r="M25" s="11">
        <f>L25*B25</f>
        <v>469339.73707499995</v>
      </c>
    </row>
    <row r="26" spans="1:13" x14ac:dyDescent="0.3">
      <c r="A26" s="3">
        <v>44737</v>
      </c>
      <c r="B26" s="4">
        <v>6.125</v>
      </c>
      <c r="C26" s="5">
        <v>15</v>
      </c>
      <c r="D26" s="8">
        <f t="shared" si="3"/>
        <v>10923</v>
      </c>
      <c r="E26" s="8">
        <f>IF(C26&gt;0,C26,0)</f>
        <v>15</v>
      </c>
      <c r="F26" s="8">
        <f>IF(C26&lt;0,C26,0)</f>
        <v>0</v>
      </c>
      <c r="G26" s="8">
        <f t="shared" si="0"/>
        <v>10938</v>
      </c>
      <c r="H26" s="23">
        <f t="shared" si="4"/>
        <v>6.125</v>
      </c>
      <c r="I26" s="23">
        <f>D26*B26</f>
        <v>66903.375</v>
      </c>
      <c r="J26" s="23">
        <f>E26*B26</f>
        <v>91.875</v>
      </c>
      <c r="K26" s="23">
        <f t="shared" si="1"/>
        <v>0</v>
      </c>
      <c r="L26" s="23">
        <f t="shared" si="2"/>
        <v>66995.25</v>
      </c>
      <c r="M26" s="11">
        <f>L26*B26</f>
        <v>410345.90625</v>
      </c>
    </row>
    <row r="27" spans="1:13" x14ac:dyDescent="0.3">
      <c r="A27" s="3">
        <v>44738</v>
      </c>
      <c r="B27" s="4">
        <v>6.125</v>
      </c>
      <c r="C27" s="5">
        <v>15</v>
      </c>
      <c r="D27" s="8">
        <f t="shared" si="3"/>
        <v>10938</v>
      </c>
      <c r="E27" s="8">
        <f>IF(C27&gt;0,C27,0)</f>
        <v>15</v>
      </c>
      <c r="F27" s="8">
        <f>IF(C27&lt;0,C27,0)</f>
        <v>0</v>
      </c>
      <c r="G27" s="8">
        <f t="shared" si="0"/>
        <v>10953</v>
      </c>
      <c r="H27" s="23">
        <f t="shared" si="4"/>
        <v>6.125</v>
      </c>
      <c r="I27" s="23">
        <f>D27*B27</f>
        <v>66995.25</v>
      </c>
      <c r="J27" s="23">
        <f>E27*B27</f>
        <v>91.875</v>
      </c>
      <c r="K27" s="23">
        <f t="shared" si="1"/>
        <v>0</v>
      </c>
      <c r="L27" s="23">
        <f t="shared" si="2"/>
        <v>67087.125</v>
      </c>
      <c r="M27" s="11">
        <f>L27*B27</f>
        <v>410908.640625</v>
      </c>
    </row>
    <row r="28" spans="1:13" x14ac:dyDescent="0.3">
      <c r="A28" s="3">
        <v>44739</v>
      </c>
      <c r="B28" s="4">
        <v>6.125</v>
      </c>
      <c r="C28" s="5">
        <v>21</v>
      </c>
      <c r="D28" s="8">
        <f t="shared" si="3"/>
        <v>10953</v>
      </c>
      <c r="E28" s="8">
        <f>IF(C28&gt;0,C28,0)</f>
        <v>21</v>
      </c>
      <c r="F28" s="8">
        <f>IF(C28&lt;0,C28,0)</f>
        <v>0</v>
      </c>
      <c r="G28" s="8">
        <f t="shared" si="0"/>
        <v>10974</v>
      </c>
      <c r="H28" s="23">
        <f t="shared" si="4"/>
        <v>6.125</v>
      </c>
      <c r="I28" s="23">
        <f>D28*B28</f>
        <v>67087.125</v>
      </c>
      <c r="J28" s="23">
        <f>E28*B28</f>
        <v>128.625</v>
      </c>
      <c r="K28" s="23">
        <f t="shared" si="1"/>
        <v>0</v>
      </c>
      <c r="L28" s="23">
        <f t="shared" si="2"/>
        <v>67215.75</v>
      </c>
      <c r="M28" s="11">
        <f>L28*B28</f>
        <v>411696.46875</v>
      </c>
    </row>
    <row r="29" spans="1:13" x14ac:dyDescent="0.3">
      <c r="A29" s="3">
        <v>44740</v>
      </c>
      <c r="B29" s="4">
        <v>6.1150000000000002</v>
      </c>
      <c r="C29" s="5">
        <v>-551</v>
      </c>
      <c r="D29" s="8">
        <f t="shared" si="3"/>
        <v>10974</v>
      </c>
      <c r="E29" s="8">
        <f>IF(C29&gt;0,C29,0)</f>
        <v>0</v>
      </c>
      <c r="F29" s="8">
        <f>IF(C29&lt;0,C29,0)</f>
        <v>-551</v>
      </c>
      <c r="G29" s="8">
        <f t="shared" si="0"/>
        <v>10423</v>
      </c>
      <c r="H29" s="23">
        <f t="shared" si="4"/>
        <v>6.125</v>
      </c>
      <c r="I29" s="23">
        <f>D29*B29</f>
        <v>67106.010000000009</v>
      </c>
      <c r="J29" s="23">
        <f>E29*B29</f>
        <v>0</v>
      </c>
      <c r="K29" s="23">
        <f t="shared" si="1"/>
        <v>-3374.875</v>
      </c>
      <c r="L29" s="23">
        <f t="shared" si="2"/>
        <v>63731.135000000009</v>
      </c>
      <c r="M29" s="11">
        <f>L29*B29</f>
        <v>389715.89052500005</v>
      </c>
    </row>
    <row r="30" spans="1:13" x14ac:dyDescent="0.3">
      <c r="A30" s="3">
        <v>44741</v>
      </c>
      <c r="B30" s="4">
        <v>6.6150000000000002</v>
      </c>
      <c r="C30" s="5">
        <v>6678</v>
      </c>
      <c r="D30" s="8">
        <f t="shared" si="3"/>
        <v>10423</v>
      </c>
      <c r="E30" s="8">
        <f>IF(C30&gt;0,C30,0)</f>
        <v>6678</v>
      </c>
      <c r="F30" s="8">
        <f>IF(C30&lt;0,C30,0)</f>
        <v>0</v>
      </c>
      <c r="G30" s="8">
        <f t="shared" si="0"/>
        <v>17101</v>
      </c>
      <c r="H30" s="23">
        <f t="shared" si="4"/>
        <v>6.6150000000000002</v>
      </c>
      <c r="I30" s="23">
        <f>D30*B30</f>
        <v>68948.145000000004</v>
      </c>
      <c r="J30" s="23">
        <f>E30*B30</f>
        <v>44174.97</v>
      </c>
      <c r="K30" s="23">
        <f t="shared" si="1"/>
        <v>0</v>
      </c>
      <c r="L30" s="23">
        <f t="shared" si="2"/>
        <v>113123.11500000001</v>
      </c>
      <c r="M30" s="11">
        <f>L30*B30</f>
        <v>748309.40572500008</v>
      </c>
    </row>
    <row r="31" spans="1:13" ht="15" thickBot="1" x14ac:dyDescent="0.35">
      <c r="A31" s="13">
        <v>44742</v>
      </c>
      <c r="B31" s="4">
        <v>6.75</v>
      </c>
      <c r="C31" s="5">
        <v>-105</v>
      </c>
      <c r="D31" s="8">
        <f t="shared" si="3"/>
        <v>17101</v>
      </c>
      <c r="E31" s="8">
        <f>IF(C31&gt;0,C31,0)</f>
        <v>0</v>
      </c>
      <c r="F31" s="8">
        <f>IF(C31&lt;0,C31,0)</f>
        <v>-105</v>
      </c>
      <c r="G31" s="8">
        <f t="shared" si="0"/>
        <v>16996</v>
      </c>
      <c r="H31" s="23">
        <f t="shared" si="4"/>
        <v>6.6150000000000002</v>
      </c>
      <c r="I31" s="23">
        <f>D31*B31</f>
        <v>115431.75</v>
      </c>
      <c r="J31" s="23">
        <f>E31*B31</f>
        <v>0</v>
      </c>
      <c r="K31" s="23">
        <f t="shared" si="1"/>
        <v>-694.57500000000005</v>
      </c>
      <c r="L31" s="23">
        <f t="shared" si="2"/>
        <v>114737.175</v>
      </c>
      <c r="M31" s="11">
        <f>L31*B31</f>
        <v>774475.93125000002</v>
      </c>
    </row>
    <row r="32" spans="1:13" x14ac:dyDescent="0.3">
      <c r="D32" s="14"/>
      <c r="E32" s="14"/>
      <c r="F32" s="14"/>
      <c r="G32" s="14"/>
      <c r="H32" s="12"/>
      <c r="I32" s="12"/>
      <c r="J32" s="12"/>
      <c r="K32" s="12"/>
      <c r="L32" s="12"/>
      <c r="M32" s="12"/>
    </row>
    <row r="33" spans="1:13" x14ac:dyDescent="0.3">
      <c r="A33" s="1"/>
      <c r="B33" s="1"/>
      <c r="C33" s="1"/>
      <c r="D33" s="15">
        <f>+D2</f>
        <v>0</v>
      </c>
      <c r="E33" s="15">
        <f>SUM(E2:E31)</f>
        <v>19297</v>
      </c>
      <c r="F33" s="15">
        <f>SUM(F2:F31)</f>
        <v>-2301</v>
      </c>
      <c r="G33" s="15">
        <f>+G31</f>
        <v>16996</v>
      </c>
      <c r="H33" s="16"/>
      <c r="I33" s="16">
        <f>+I2</f>
        <v>0</v>
      </c>
      <c r="J33" s="16">
        <f t="shared" ref="J33:K33" si="5">SUM(J2:J31)</f>
        <v>146254.96000000002</v>
      </c>
      <c r="K33" s="16">
        <f t="shared" si="5"/>
        <v>-18890.899999999998</v>
      </c>
      <c r="L33" s="16">
        <f>+L31</f>
        <v>114737.175</v>
      </c>
      <c r="M33" s="16">
        <f>+M31</f>
        <v>774475.93125000002</v>
      </c>
    </row>
    <row r="34" spans="1:13" s="1" customFormat="1" x14ac:dyDescent="0.3">
      <c r="A34"/>
      <c r="B34"/>
      <c r="C34"/>
      <c r="D34"/>
      <c r="E34"/>
      <c r="F34"/>
      <c r="G34"/>
      <c r="H34"/>
      <c r="I34"/>
      <c r="J34"/>
      <c r="K34"/>
      <c r="L34"/>
      <c r="M3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4DCF9-E6D7-4858-A574-C08B0A28ECE7}">
  <dimension ref="A1:D33"/>
  <sheetViews>
    <sheetView showGridLines="0" workbookViewId="0">
      <selection activeCell="C24" sqref="B22:C24"/>
    </sheetView>
  </sheetViews>
  <sheetFormatPr defaultRowHeight="14.4" x14ac:dyDescent="0.3"/>
  <cols>
    <col min="1" max="1" width="30.6640625" customWidth="1"/>
    <col min="2" max="3" width="12.6640625" customWidth="1"/>
    <col min="4" max="4" width="11.5546875" bestFit="1" customWidth="1"/>
    <col min="5" max="5" width="14.5546875" customWidth="1"/>
    <col min="6" max="6" width="9.5546875" bestFit="1" customWidth="1"/>
    <col min="7" max="7" width="13.88671875" customWidth="1"/>
    <col min="8" max="8" width="10.88671875" customWidth="1"/>
    <col min="9" max="9" width="13.88671875" customWidth="1"/>
    <col min="10" max="10" width="12.33203125" customWidth="1"/>
    <col min="11" max="11" width="10.88671875" customWidth="1"/>
    <col min="12" max="12" width="12.5546875" customWidth="1"/>
    <col min="13" max="13" width="11.5546875" bestFit="1" customWidth="1"/>
    <col min="15" max="15" width="14" bestFit="1" customWidth="1"/>
  </cols>
  <sheetData>
    <row r="1" spans="1:4" x14ac:dyDescent="0.3">
      <c r="A1" s="1" t="s">
        <v>13</v>
      </c>
    </row>
    <row r="2" spans="1:4" x14ac:dyDescent="0.3">
      <c r="A2" t="s">
        <v>30</v>
      </c>
    </row>
    <row r="4" spans="1:4" x14ac:dyDescent="0.3">
      <c r="A4" t="s">
        <v>34</v>
      </c>
    </row>
    <row r="5" spans="1:4" x14ac:dyDescent="0.3">
      <c r="A5" t="s">
        <v>31</v>
      </c>
      <c r="B5" t="s">
        <v>32</v>
      </c>
      <c r="C5" t="s">
        <v>33</v>
      </c>
      <c r="D5" s="24" t="s">
        <v>45</v>
      </c>
    </row>
    <row r="6" spans="1:4" x14ac:dyDescent="0.3">
      <c r="A6" s="25" t="s">
        <v>44</v>
      </c>
      <c r="B6" s="19">
        <f>'Problem #1'!F33</f>
        <v>-2301</v>
      </c>
      <c r="C6" s="19">
        <f>'Problem #1'!E33</f>
        <v>19297</v>
      </c>
      <c r="D6" s="19">
        <f>C6+B6</f>
        <v>16996</v>
      </c>
    </row>
    <row r="7" spans="1:4" x14ac:dyDescent="0.3">
      <c r="A7" s="19"/>
      <c r="B7" s="19"/>
      <c r="C7" s="19"/>
      <c r="D7" s="19"/>
    </row>
    <row r="8" spans="1:4" x14ac:dyDescent="0.3">
      <c r="A8" s="19"/>
      <c r="B8" s="19"/>
      <c r="C8" s="19"/>
      <c r="D8" s="19"/>
    </row>
    <row r="9" spans="1:4" x14ac:dyDescent="0.3">
      <c r="A9" s="19"/>
      <c r="B9" s="19"/>
      <c r="C9" s="19"/>
      <c r="D9" s="19"/>
    </row>
    <row r="11" spans="1:4" x14ac:dyDescent="0.3">
      <c r="A11" t="s">
        <v>35</v>
      </c>
    </row>
    <row r="12" spans="1:4" x14ac:dyDescent="0.3">
      <c r="A12" t="s">
        <v>31</v>
      </c>
      <c r="B12" t="s">
        <v>32</v>
      </c>
      <c r="C12" t="s">
        <v>33</v>
      </c>
    </row>
    <row r="13" spans="1:4" x14ac:dyDescent="0.3">
      <c r="A13" s="19"/>
      <c r="B13" s="19"/>
      <c r="C13" s="19"/>
    </row>
    <row r="14" spans="1:4" x14ac:dyDescent="0.3">
      <c r="A14" s="19"/>
      <c r="B14" s="19"/>
      <c r="C14" s="19"/>
    </row>
    <row r="15" spans="1:4" x14ac:dyDescent="0.3">
      <c r="A15" s="19"/>
      <c r="B15" s="19"/>
      <c r="C15" s="19"/>
    </row>
    <row r="16" spans="1:4" x14ac:dyDescent="0.3">
      <c r="A16" s="19"/>
      <c r="B16" s="19"/>
      <c r="C16" s="19"/>
    </row>
    <row r="18" spans="1:1" x14ac:dyDescent="0.3">
      <c r="A18" s="17" t="s">
        <v>17</v>
      </c>
    </row>
    <row r="19" spans="1:1" x14ac:dyDescent="0.3">
      <c r="A19" s="18" t="s">
        <v>14</v>
      </c>
    </row>
    <row r="20" spans="1:1" x14ac:dyDescent="0.3">
      <c r="A20" s="18" t="s">
        <v>15</v>
      </c>
    </row>
    <row r="21" spans="1:1" x14ac:dyDescent="0.3">
      <c r="A21" s="18" t="s">
        <v>20</v>
      </c>
    </row>
    <row r="22" spans="1:1" x14ac:dyDescent="0.3">
      <c r="A22" s="18" t="s">
        <v>21</v>
      </c>
    </row>
    <row r="23" spans="1:1" x14ac:dyDescent="0.3">
      <c r="A23" s="18" t="s">
        <v>22</v>
      </c>
    </row>
    <row r="24" spans="1:1" x14ac:dyDescent="0.3">
      <c r="A24" s="18" t="s">
        <v>23</v>
      </c>
    </row>
    <row r="25" spans="1:1" x14ac:dyDescent="0.3">
      <c r="A25" s="18" t="s">
        <v>24</v>
      </c>
    </row>
    <row r="26" spans="1:1" x14ac:dyDescent="0.3">
      <c r="A26" s="18" t="s">
        <v>18</v>
      </c>
    </row>
    <row r="27" spans="1:1" x14ac:dyDescent="0.3">
      <c r="A27" s="18" t="s">
        <v>16</v>
      </c>
    </row>
    <row r="28" spans="1:1" x14ac:dyDescent="0.3">
      <c r="A28" s="18" t="s">
        <v>25</v>
      </c>
    </row>
    <row r="29" spans="1:1" x14ac:dyDescent="0.3">
      <c r="A29" s="18" t="s">
        <v>26</v>
      </c>
    </row>
    <row r="30" spans="1:1" x14ac:dyDescent="0.3">
      <c r="A30" s="18" t="s">
        <v>27</v>
      </c>
    </row>
    <row r="31" spans="1:1" x14ac:dyDescent="0.3">
      <c r="A31" s="18" t="s">
        <v>28</v>
      </c>
    </row>
    <row r="32" spans="1:1" x14ac:dyDescent="0.3">
      <c r="A32" s="18" t="s">
        <v>19</v>
      </c>
    </row>
    <row r="33" spans="1:1" x14ac:dyDescent="0.3">
      <c r="A33" s="18" t="s">
        <v>29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70ED3-5DA1-4366-AD29-A8C45ABCAA8A}">
  <dimension ref="A1:O17"/>
  <sheetViews>
    <sheetView showGridLines="0" workbookViewId="0"/>
  </sheetViews>
  <sheetFormatPr defaultRowHeight="14.4" x14ac:dyDescent="0.3"/>
  <cols>
    <col min="2" max="2" width="15" customWidth="1"/>
  </cols>
  <sheetData>
    <row r="1" spans="1:15" x14ac:dyDescent="0.3">
      <c r="A1" s="1" t="s">
        <v>7</v>
      </c>
    </row>
    <row r="2" spans="1:15" x14ac:dyDescent="0.3">
      <c r="A2" s="26" t="s">
        <v>43</v>
      </c>
      <c r="B2" s="26"/>
      <c r="C2" s="26"/>
      <c r="D2" s="26"/>
      <c r="E2" s="26"/>
      <c r="F2" s="26"/>
      <c r="G2" s="26"/>
      <c r="H2" s="26"/>
      <c r="I2" s="26"/>
      <c r="J2" s="26"/>
      <c r="K2" s="26"/>
      <c r="L2" s="26"/>
      <c r="M2" s="26"/>
      <c r="N2" s="26"/>
      <c r="O2" s="26"/>
    </row>
    <row r="3" spans="1:15" x14ac:dyDescent="0.3">
      <c r="A3" s="26"/>
      <c r="B3" s="26"/>
      <c r="C3" s="26"/>
      <c r="D3" s="26"/>
      <c r="E3" s="26"/>
      <c r="F3" s="26"/>
      <c r="G3" s="26"/>
      <c r="H3" s="26"/>
      <c r="I3" s="26"/>
      <c r="J3" s="26"/>
      <c r="K3" s="26"/>
      <c r="L3" s="26"/>
      <c r="M3" s="26"/>
      <c r="N3" s="26"/>
      <c r="O3" s="26"/>
    </row>
    <row r="4" spans="1:15" x14ac:dyDescent="0.3">
      <c r="A4" s="1" t="s">
        <v>13</v>
      </c>
    </row>
    <row r="5" spans="1:15" x14ac:dyDescent="0.3">
      <c r="A5" t="s">
        <v>42</v>
      </c>
    </row>
    <row r="7" spans="1:15" x14ac:dyDescent="0.3">
      <c r="A7" s="1" t="s">
        <v>36</v>
      </c>
    </row>
    <row r="8" spans="1:15" x14ac:dyDescent="0.3">
      <c r="A8" s="22" t="s">
        <v>38</v>
      </c>
      <c r="B8" s="22" t="s">
        <v>37</v>
      </c>
      <c r="C8" s="1" t="s">
        <v>41</v>
      </c>
    </row>
    <row r="9" spans="1:15" ht="72" customHeight="1" x14ac:dyDescent="0.3">
      <c r="A9" s="20"/>
      <c r="B9" s="21"/>
      <c r="C9" s="27"/>
      <c r="D9" s="27"/>
      <c r="E9" s="27"/>
      <c r="F9" s="27"/>
      <c r="G9" s="27"/>
      <c r="H9" s="27"/>
      <c r="I9" s="27"/>
      <c r="J9" s="27"/>
      <c r="K9" s="27"/>
      <c r="L9" s="27"/>
      <c r="M9" s="27"/>
      <c r="N9" s="27"/>
      <c r="O9" s="27"/>
    </row>
    <row r="11" spans="1:15" x14ac:dyDescent="0.3">
      <c r="A11" s="1" t="s">
        <v>39</v>
      </c>
    </row>
    <row r="12" spans="1:15" x14ac:dyDescent="0.3">
      <c r="A12" s="22" t="s">
        <v>38</v>
      </c>
      <c r="B12" s="22" t="s">
        <v>37</v>
      </c>
      <c r="C12" s="1" t="s">
        <v>41</v>
      </c>
    </row>
    <row r="13" spans="1:15" ht="72" customHeight="1" x14ac:dyDescent="0.3">
      <c r="A13" s="20"/>
      <c r="B13" s="21"/>
      <c r="C13" s="27"/>
      <c r="D13" s="27"/>
      <c r="E13" s="27"/>
      <c r="F13" s="27"/>
      <c r="G13" s="27"/>
      <c r="H13" s="27"/>
      <c r="I13" s="27"/>
      <c r="J13" s="27"/>
      <c r="K13" s="27"/>
      <c r="L13" s="27"/>
      <c r="M13" s="27"/>
      <c r="N13" s="27"/>
      <c r="O13" s="27"/>
    </row>
    <row r="15" spans="1:15" x14ac:dyDescent="0.3">
      <c r="A15" s="1" t="s">
        <v>40</v>
      </c>
    </row>
    <row r="16" spans="1:15" x14ac:dyDescent="0.3">
      <c r="A16" s="22" t="s">
        <v>38</v>
      </c>
      <c r="B16" s="22" t="s">
        <v>37</v>
      </c>
      <c r="C16" s="1" t="s">
        <v>41</v>
      </c>
    </row>
    <row r="17" spans="1:15" ht="72" customHeight="1" x14ac:dyDescent="0.3">
      <c r="A17" s="20"/>
      <c r="B17" s="21"/>
      <c r="C17" s="27"/>
      <c r="D17" s="27"/>
      <c r="E17" s="27"/>
      <c r="F17" s="27"/>
      <c r="G17" s="27"/>
      <c r="H17" s="27"/>
      <c r="I17" s="27"/>
      <c r="J17" s="27"/>
      <c r="K17" s="27"/>
      <c r="L17" s="27"/>
      <c r="M17" s="27"/>
      <c r="N17" s="27"/>
      <c r="O17" s="27"/>
    </row>
  </sheetData>
  <mergeCells count="4">
    <mergeCell ref="A2:O3"/>
    <mergeCell ref="C9:O9"/>
    <mergeCell ref="C13:O13"/>
    <mergeCell ref="C17:O17"/>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Problem #1</vt:lpstr>
      <vt:lpstr>Problem #2</vt:lpstr>
      <vt:lpstr>Problem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Kelly Shaer</dc:creator>
  <cp:lastModifiedBy>Renan Peres</cp:lastModifiedBy>
  <dcterms:created xsi:type="dcterms:W3CDTF">2022-10-31T15:12:08Z</dcterms:created>
  <dcterms:modified xsi:type="dcterms:W3CDTF">2022-11-11T16:58:54Z</dcterms:modified>
</cp:coreProperties>
</file>