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lvesrn\Desktop\"/>
    </mc:Choice>
  </mc:AlternateContent>
  <xr:revisionPtr revIDLastSave="0" documentId="8_{7B2F161A-323A-4268-81D4-BB11867B7D76}" xr6:coauthVersionLast="34" xr6:coauthVersionMax="34" xr10:uidLastSave="{00000000-0000-0000-0000-000000000000}"/>
  <bookViews>
    <workbookView xWindow="0" yWindow="0" windowWidth="28800" windowHeight="12225" xr2:uid="{264389C8-A122-4DB9-B3DC-7ECB6F51C0AE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2" i="1"/>
  <c r="K110" i="1"/>
  <c r="B404" i="1"/>
  <c r="B405" i="1" s="1"/>
  <c r="B406" i="1" s="1"/>
  <c r="B402" i="1"/>
  <c r="B401" i="1"/>
  <c r="B395" i="1"/>
  <c r="C367" i="1" l="1"/>
  <c r="C369" i="1"/>
  <c r="C371" i="1"/>
  <c r="C373" i="1"/>
  <c r="C375" i="1"/>
  <c r="C377" i="1"/>
  <c r="C379" i="1"/>
  <c r="C381" i="1"/>
  <c r="C383" i="1"/>
  <c r="C385" i="1"/>
  <c r="C365" i="1"/>
  <c r="C330" i="1"/>
  <c r="C332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9" i="1"/>
  <c r="C328" i="1"/>
  <c r="H303" i="1"/>
  <c r="I303" i="1" s="1"/>
  <c r="H308" i="1"/>
  <c r="I308" i="1" s="1"/>
  <c r="H310" i="1"/>
  <c r="I310" i="1" s="1"/>
  <c r="H314" i="1"/>
  <c r="I314" i="1" s="1"/>
  <c r="H316" i="1"/>
  <c r="I316" i="1" s="1"/>
  <c r="H320" i="1"/>
  <c r="I320" i="1" s="1"/>
  <c r="H322" i="1"/>
  <c r="I322" i="1" s="1"/>
  <c r="H301" i="1"/>
  <c r="I301" i="1" s="1"/>
  <c r="I291" i="1"/>
  <c r="I293" i="1"/>
  <c r="I295" i="1"/>
  <c r="I285" i="1"/>
  <c r="I287" i="1"/>
  <c r="H265" i="1"/>
  <c r="I265" i="1" s="1"/>
  <c r="H267" i="1"/>
  <c r="E295" i="1"/>
  <c r="E293" i="1"/>
  <c r="E291" i="1"/>
  <c r="E289" i="1"/>
  <c r="G289" i="1" s="1"/>
  <c r="H289" i="1" s="1"/>
  <c r="I289" i="1" s="1"/>
  <c r="E287" i="1"/>
  <c r="E285" i="1"/>
  <c r="E283" i="1"/>
  <c r="G283" i="1" s="1"/>
  <c r="H283" i="1" s="1"/>
  <c r="I283" i="1" s="1"/>
  <c r="E281" i="1"/>
  <c r="G281" i="1" s="1"/>
  <c r="H281" i="1" s="1"/>
  <c r="I281" i="1" s="1"/>
  <c r="E277" i="1"/>
  <c r="G277" i="1" s="1"/>
  <c r="H277" i="1" s="1"/>
  <c r="I277" i="1" s="1"/>
  <c r="E275" i="1"/>
  <c r="G275" i="1" s="1"/>
  <c r="H275" i="1" s="1"/>
  <c r="I275" i="1" s="1"/>
  <c r="E273" i="1"/>
  <c r="G273" i="1" s="1"/>
  <c r="H273" i="1" s="1"/>
  <c r="I273" i="1" s="1"/>
  <c r="E271" i="1"/>
  <c r="G271" i="1" s="1"/>
  <c r="H271" i="1" s="1"/>
  <c r="I271" i="1" s="1"/>
  <c r="E269" i="1"/>
  <c r="G269" i="1" s="1"/>
  <c r="H269" i="1" s="1"/>
  <c r="I269" i="1" s="1"/>
  <c r="E267" i="1"/>
  <c r="E265" i="1"/>
  <c r="I254" i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H251" i="1"/>
  <c r="I251" i="1" s="1"/>
  <c r="H252" i="1"/>
  <c r="I252" i="1" s="1"/>
  <c r="H253" i="1"/>
  <c r="I253" i="1" s="1"/>
  <c r="H255" i="1"/>
  <c r="I255" i="1" s="1"/>
  <c r="H256" i="1"/>
  <c r="I256" i="1" s="1"/>
  <c r="H257" i="1"/>
  <c r="I257" i="1" s="1"/>
  <c r="H258" i="1"/>
  <c r="H259" i="1"/>
  <c r="I259" i="1" s="1"/>
  <c r="H260" i="1"/>
  <c r="I260" i="1" s="1"/>
  <c r="H244" i="1"/>
  <c r="I244" i="1" s="1"/>
  <c r="H223" i="1"/>
  <c r="I223" i="1" s="1"/>
  <c r="E250" i="1"/>
  <c r="E258" i="1"/>
  <c r="I192" i="1"/>
  <c r="C246" i="1" s="1"/>
  <c r="E246" i="1" s="1"/>
  <c r="H224" i="1"/>
  <c r="I224" i="1" s="1"/>
  <c r="H225" i="1"/>
  <c r="I225" i="1" s="1"/>
  <c r="H226" i="1"/>
  <c r="I226" i="1" s="1"/>
  <c r="H227" i="1"/>
  <c r="I227" i="1" s="1"/>
  <c r="H229" i="1"/>
  <c r="H231" i="1"/>
  <c r="H232" i="1"/>
  <c r="I232" i="1" s="1"/>
  <c r="H233" i="1"/>
  <c r="H235" i="1"/>
  <c r="I235" i="1" s="1"/>
  <c r="H236" i="1"/>
  <c r="I236" i="1" s="1"/>
  <c r="H237" i="1"/>
  <c r="H238" i="1"/>
  <c r="I238" i="1" s="1"/>
  <c r="H239" i="1"/>
  <c r="I239" i="1" s="1"/>
  <c r="E229" i="1"/>
  <c r="E231" i="1"/>
  <c r="E233" i="1"/>
  <c r="E237" i="1"/>
  <c r="E217" i="1"/>
  <c r="D217" i="1"/>
  <c r="F217" i="1" s="1"/>
  <c r="I214" i="1"/>
  <c r="C257" i="1" s="1"/>
  <c r="E257" i="1" s="1"/>
  <c r="E214" i="1"/>
  <c r="D214" i="1"/>
  <c r="F214" i="1" s="1"/>
  <c r="I211" i="1"/>
  <c r="C249" i="1" s="1"/>
  <c r="E249" i="1" s="1"/>
  <c r="E211" i="1"/>
  <c r="D211" i="1"/>
  <c r="F211" i="1" s="1"/>
  <c r="E208" i="1"/>
  <c r="D208" i="1"/>
  <c r="F208" i="1" s="1"/>
  <c r="E205" i="1"/>
  <c r="D205" i="1"/>
  <c r="F205" i="1" s="1"/>
  <c r="E206" i="1"/>
  <c r="D206" i="1"/>
  <c r="I201" i="1"/>
  <c r="C255" i="1" s="1"/>
  <c r="E255" i="1" s="1"/>
  <c r="E201" i="1"/>
  <c r="D201" i="1"/>
  <c r="F201" i="1" s="1"/>
  <c r="E198" i="1"/>
  <c r="D198" i="1"/>
  <c r="F198" i="1" s="1"/>
  <c r="I195" i="1"/>
  <c r="C247" i="1" s="1"/>
  <c r="E247" i="1" s="1"/>
  <c r="E195" i="1"/>
  <c r="D195" i="1"/>
  <c r="F195" i="1" s="1"/>
  <c r="I136" i="1"/>
  <c r="C226" i="1" s="1"/>
  <c r="E226" i="1" s="1"/>
  <c r="E192" i="1"/>
  <c r="D192" i="1"/>
  <c r="F192" i="1" s="1"/>
  <c r="E189" i="1"/>
  <c r="D189" i="1"/>
  <c r="F189" i="1" s="1"/>
  <c r="H187" i="1"/>
  <c r="I187" i="1" s="1"/>
  <c r="H185" i="1"/>
  <c r="I185" i="1" s="1"/>
  <c r="C254" i="1" s="1"/>
  <c r="E254" i="1" s="1"/>
  <c r="G254" i="1" s="1"/>
  <c r="H183" i="1"/>
  <c r="I183" i="1" s="1"/>
  <c r="E180" i="1"/>
  <c r="D180" i="1"/>
  <c r="F180" i="1" s="1"/>
  <c r="E174" i="1"/>
  <c r="F174" i="1" s="1"/>
  <c r="D174" i="1"/>
  <c r="H172" i="1"/>
  <c r="I172" i="1" s="1"/>
  <c r="E171" i="1"/>
  <c r="F171" i="1" s="1"/>
  <c r="J171" i="1" s="1"/>
  <c r="D171" i="1"/>
  <c r="E168" i="1"/>
  <c r="F168" i="1" s="1"/>
  <c r="D168" i="1"/>
  <c r="E165" i="1"/>
  <c r="D165" i="1"/>
  <c r="F165" i="1" s="1"/>
  <c r="E162" i="1"/>
  <c r="F162" i="1" s="1"/>
  <c r="D162" i="1"/>
  <c r="D159" i="1"/>
  <c r="C159" i="1"/>
  <c r="E159" i="1" s="1"/>
  <c r="F159" i="1" s="1"/>
  <c r="B159" i="1"/>
  <c r="E156" i="1"/>
  <c r="D156" i="1"/>
  <c r="F156" i="1" s="1"/>
  <c r="B156" i="1"/>
  <c r="E153" i="1"/>
  <c r="F153" i="1" s="1"/>
  <c r="D153" i="1"/>
  <c r="E150" i="1"/>
  <c r="F150" i="1" s="1"/>
  <c r="E147" i="1"/>
  <c r="F147" i="1" s="1"/>
  <c r="E144" i="1"/>
  <c r="F144" i="1" s="1"/>
  <c r="I142" i="1"/>
  <c r="C228" i="1" s="1"/>
  <c r="E228" i="1" s="1"/>
  <c r="G228" i="1" s="1"/>
  <c r="H228" i="1" s="1"/>
  <c r="I228" i="1" s="1"/>
  <c r="J144" i="1" l="1"/>
  <c r="G144" i="1"/>
  <c r="H145" i="1" s="1"/>
  <c r="I145" i="1" s="1"/>
  <c r="J153" i="1"/>
  <c r="G153" i="1"/>
  <c r="H154" i="1" s="1"/>
  <c r="I154" i="1" s="1"/>
  <c r="C234" i="1" s="1"/>
  <c r="E234" i="1" s="1"/>
  <c r="G234" i="1" s="1"/>
  <c r="H234" i="1" s="1"/>
  <c r="I234" i="1" s="1"/>
  <c r="J156" i="1"/>
  <c r="G156" i="1"/>
  <c r="H157" i="1" s="1"/>
  <c r="I157" i="1" s="1"/>
  <c r="C235" i="1" s="1"/>
  <c r="E235" i="1" s="1"/>
  <c r="J159" i="1"/>
  <c r="G159" i="1"/>
  <c r="H160" i="1" s="1"/>
  <c r="I160" i="1" s="1"/>
  <c r="C236" i="1" s="1"/>
  <c r="E236" i="1" s="1"/>
  <c r="J162" i="1"/>
  <c r="G162" i="1"/>
  <c r="H163" i="1" s="1"/>
  <c r="I163" i="1" s="1"/>
  <c r="J165" i="1"/>
  <c r="G165" i="1"/>
  <c r="H166" i="1" s="1"/>
  <c r="I166" i="1" s="1"/>
  <c r="C238" i="1" s="1"/>
  <c r="E238" i="1" s="1"/>
  <c r="J168" i="1"/>
  <c r="G168" i="1"/>
  <c r="H169" i="1" s="1"/>
  <c r="I169" i="1" s="1"/>
  <c r="C239" i="1" s="1"/>
  <c r="E239" i="1" s="1"/>
  <c r="J174" i="1"/>
  <c r="G174" i="1"/>
  <c r="H174" i="1" s="1"/>
  <c r="I174" i="1" s="1"/>
  <c r="C232" i="1" s="1"/>
  <c r="E232" i="1" s="1"/>
  <c r="J180" i="1"/>
  <c r="B301" i="1" s="1"/>
  <c r="E301" i="1" s="1"/>
  <c r="G180" i="1"/>
  <c r="H180" i="1" s="1"/>
  <c r="I180" i="1" s="1"/>
  <c r="C244" i="1" s="1"/>
  <c r="E244" i="1" s="1"/>
  <c r="J189" i="1"/>
  <c r="B303" i="1" s="1"/>
  <c r="E303" i="1" s="1"/>
  <c r="G189" i="1"/>
  <c r="H189" i="1" s="1"/>
  <c r="I189" i="1" s="1"/>
  <c r="C245" i="1" s="1"/>
  <c r="E245" i="1" s="1"/>
  <c r="J192" i="1"/>
  <c r="B305" i="1" s="1"/>
  <c r="E305" i="1" s="1"/>
  <c r="G305" i="1" s="1"/>
  <c r="H305" i="1" s="1"/>
  <c r="I305" i="1" s="1"/>
  <c r="G192" i="1"/>
  <c r="H193" i="1" s="1"/>
  <c r="I193" i="1" s="1"/>
  <c r="C251" i="1" s="1"/>
  <c r="E251" i="1" s="1"/>
  <c r="J195" i="1"/>
  <c r="B308" i="1" s="1"/>
  <c r="E308" i="1" s="1"/>
  <c r="G195" i="1"/>
  <c r="H196" i="1" s="1"/>
  <c r="I196" i="1" s="1"/>
  <c r="C252" i="1" s="1"/>
  <c r="E252" i="1" s="1"/>
  <c r="J198" i="1"/>
  <c r="B310" i="1" s="1"/>
  <c r="E310" i="1" s="1"/>
  <c r="G198" i="1"/>
  <c r="H198" i="1" s="1"/>
  <c r="I198" i="1" s="1"/>
  <c r="C248" i="1" s="1"/>
  <c r="E248" i="1" s="1"/>
  <c r="J201" i="1"/>
  <c r="B312" i="1" s="1"/>
  <c r="E312" i="1" s="1"/>
  <c r="G312" i="1" s="1"/>
  <c r="H312" i="1" s="1"/>
  <c r="I312" i="1" s="1"/>
  <c r="G201" i="1"/>
  <c r="H202" i="1" s="1"/>
  <c r="I202" i="1" s="1"/>
  <c r="J205" i="1"/>
  <c r="B314" i="1" s="1"/>
  <c r="E314" i="1" s="1"/>
  <c r="G205" i="1"/>
  <c r="H206" i="1" s="1"/>
  <c r="I206" i="1" s="1"/>
  <c r="C256" i="1" s="1"/>
  <c r="E256" i="1" s="1"/>
  <c r="J208" i="1"/>
  <c r="B316" i="1" s="1"/>
  <c r="E316" i="1" s="1"/>
  <c r="G208" i="1"/>
  <c r="H209" i="1" s="1"/>
  <c r="I209" i="1" s="1"/>
  <c r="C259" i="1" s="1"/>
  <c r="E259" i="1" s="1"/>
  <c r="J211" i="1"/>
  <c r="B318" i="1" s="1"/>
  <c r="E318" i="1" s="1"/>
  <c r="G318" i="1" s="1"/>
  <c r="H318" i="1" s="1"/>
  <c r="I318" i="1" s="1"/>
  <c r="G211" i="1"/>
  <c r="H212" i="1" s="1"/>
  <c r="I212" i="1" s="1"/>
  <c r="C253" i="1" s="1"/>
  <c r="E253" i="1" s="1"/>
  <c r="J214" i="1"/>
  <c r="B320" i="1" s="1"/>
  <c r="E320" i="1" s="1"/>
  <c r="G214" i="1"/>
  <c r="H215" i="1" s="1"/>
  <c r="I215" i="1" s="1"/>
  <c r="C260" i="1" s="1"/>
  <c r="E260" i="1" s="1"/>
  <c r="J217" i="1"/>
  <c r="B322" i="1" s="1"/>
  <c r="E322" i="1" s="1"/>
  <c r="G217" i="1"/>
  <c r="H218" i="1" s="1"/>
  <c r="I218" i="1" s="1"/>
  <c r="I138" i="1"/>
  <c r="E279" i="1"/>
  <c r="G279" i="1" s="1"/>
  <c r="H279" i="1" s="1"/>
  <c r="I279" i="1" s="1"/>
  <c r="J150" i="1"/>
  <c r="G150" i="1"/>
  <c r="H151" i="1" s="1"/>
  <c r="I151" i="1" s="1"/>
  <c r="C230" i="1" s="1"/>
  <c r="E230" i="1" s="1"/>
  <c r="G230" i="1" s="1"/>
  <c r="H230" i="1" s="1"/>
  <c r="I230" i="1" s="1"/>
  <c r="J147" i="1"/>
  <c r="G147" i="1"/>
  <c r="H148" i="1" s="1"/>
  <c r="I148" i="1" s="1"/>
  <c r="I130" i="1"/>
  <c r="C224" i="1" s="1"/>
  <c r="E224" i="1" s="1"/>
  <c r="E141" i="1"/>
  <c r="F141" i="1" s="1"/>
  <c r="D141" i="1"/>
  <c r="B141" i="1"/>
  <c r="E138" i="1"/>
  <c r="F138" i="1" s="1"/>
  <c r="E135" i="1"/>
  <c r="D135" i="1"/>
  <c r="D138" i="1" s="1"/>
  <c r="E132" i="1"/>
  <c r="F132" i="1" s="1"/>
  <c r="D132" i="1"/>
  <c r="B132" i="1"/>
  <c r="I132" i="1" s="1"/>
  <c r="E129" i="1"/>
  <c r="F129" i="1" s="1"/>
  <c r="D129" i="1"/>
  <c r="J129" i="1" l="1"/>
  <c r="G129" i="1"/>
  <c r="H129" i="1" s="1"/>
  <c r="I129" i="1" s="1"/>
  <c r="C223" i="1" s="1"/>
  <c r="E223" i="1" s="1"/>
  <c r="J132" i="1"/>
  <c r="G132" i="1"/>
  <c r="H133" i="1" s="1"/>
  <c r="J138" i="1"/>
  <c r="G138" i="1"/>
  <c r="H139" i="1" s="1"/>
  <c r="I139" i="1" s="1"/>
  <c r="J141" i="1"/>
  <c r="G141" i="1"/>
  <c r="H141" i="1" s="1"/>
  <c r="F135" i="1"/>
  <c r="J106" i="1"/>
  <c r="I106" i="1"/>
  <c r="H106" i="1"/>
  <c r="H98" i="1"/>
  <c r="I98" i="1"/>
  <c r="J98" i="1"/>
  <c r="H100" i="1"/>
  <c r="I100" i="1"/>
  <c r="J100" i="1"/>
  <c r="H96" i="1"/>
  <c r="H99" i="1"/>
  <c r="J135" i="1" l="1"/>
  <c r="G135" i="1"/>
  <c r="C227" i="1"/>
  <c r="E227" i="1" s="1"/>
  <c r="I141" i="1"/>
  <c r="I133" i="1"/>
  <c r="C225" i="1" s="1"/>
  <c r="E225" i="1" s="1"/>
  <c r="B135" i="1"/>
  <c r="H135" i="1" s="1"/>
  <c r="I135" i="1" s="1"/>
  <c r="J95" i="1"/>
  <c r="J74" i="1"/>
  <c r="I95" i="1"/>
  <c r="I74" i="1"/>
  <c r="I75" i="1" l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6" i="1"/>
  <c r="I97" i="1"/>
  <c r="I99" i="1"/>
  <c r="I101" i="1"/>
  <c r="I102" i="1"/>
  <c r="I103" i="1"/>
  <c r="I104" i="1"/>
  <c r="I105" i="1"/>
  <c r="I107" i="1"/>
  <c r="I108" i="1"/>
  <c r="I109" i="1"/>
  <c r="I11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6" i="1"/>
  <c r="J97" i="1"/>
  <c r="J99" i="1"/>
  <c r="J101" i="1"/>
  <c r="J102" i="1"/>
  <c r="J103" i="1"/>
  <c r="J104" i="1"/>
  <c r="J105" i="1"/>
  <c r="J107" i="1"/>
  <c r="J108" i="1"/>
  <c r="J109" i="1"/>
  <c r="J110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7" i="1"/>
  <c r="H101" i="1"/>
  <c r="H102" i="1"/>
  <c r="H103" i="1"/>
  <c r="H104" i="1"/>
  <c r="H105" i="1"/>
  <c r="H107" i="1"/>
  <c r="H108" i="1"/>
  <c r="H109" i="1"/>
  <c r="H110" i="1"/>
  <c r="H74" i="1"/>
  <c r="N47" i="1" l="1"/>
  <c r="N48" i="1"/>
  <c r="B123" i="1"/>
  <c r="D123" i="1" s="1"/>
  <c r="B124" i="1"/>
  <c r="D124" i="1" s="1"/>
  <c r="D47" i="1"/>
  <c r="D48" i="1"/>
  <c r="N46" i="1"/>
  <c r="O46" i="1"/>
  <c r="P46" i="1" s="1"/>
  <c r="D46" i="1"/>
  <c r="B392" i="1" l="1"/>
  <c r="B393" i="1"/>
  <c r="B115" i="1"/>
  <c r="B116" i="1"/>
  <c r="D116" i="1" s="1"/>
  <c r="B117" i="1"/>
  <c r="D117" i="1" s="1"/>
  <c r="B119" i="1"/>
  <c r="B121" i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12" i="1"/>
  <c r="P12" i="1" s="1"/>
  <c r="F56" i="1"/>
  <c r="F57" i="1"/>
  <c r="G69" i="1"/>
  <c r="G64" i="1"/>
  <c r="G65" i="1"/>
  <c r="G66" i="1"/>
  <c r="G67" i="1"/>
  <c r="G68" i="1"/>
  <c r="B53" i="1"/>
  <c r="B54" i="1"/>
  <c r="B55" i="1"/>
  <c r="B56" i="1"/>
  <c r="B57" i="1"/>
  <c r="B58" i="1"/>
  <c r="B59" i="1"/>
  <c r="B60" i="1"/>
  <c r="B61" i="1"/>
  <c r="B62" i="1"/>
  <c r="B63" i="1"/>
  <c r="F63" i="1" l="1"/>
  <c r="F59" i="1"/>
  <c r="G59" i="1" s="1"/>
  <c r="F60" i="1"/>
  <c r="G60" i="1" s="1"/>
  <c r="F61" i="1"/>
  <c r="G61" i="1" s="1"/>
  <c r="F55" i="1"/>
  <c r="G55" i="1" s="1"/>
  <c r="F62" i="1"/>
  <c r="F58" i="1"/>
  <c r="G58" i="1" s="1"/>
  <c r="F54" i="1"/>
  <c r="G54" i="1" s="1"/>
  <c r="F53" i="1"/>
  <c r="G53" i="1" s="1"/>
  <c r="B394" i="1"/>
  <c r="B398" i="1" s="1"/>
  <c r="D121" i="1"/>
  <c r="B122" i="1"/>
  <c r="D122" i="1" s="1"/>
  <c r="D119" i="1"/>
  <c r="B120" i="1"/>
  <c r="D120" i="1" s="1"/>
  <c r="D115" i="1"/>
  <c r="B118" i="1"/>
  <c r="D118" i="1" s="1"/>
  <c r="G63" i="1"/>
  <c r="G62" i="1"/>
  <c r="G57" i="1"/>
  <c r="G56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12" i="1"/>
  <c r="B400" i="1" l="1"/>
  <c r="B413" i="1" s="1"/>
  <c r="B399" i="1"/>
  <c r="B403" i="1" s="1"/>
</calcChain>
</file>

<file path=xl/sharedStrings.xml><?xml version="1.0" encoding="utf-8"?>
<sst xmlns="http://schemas.openxmlformats.org/spreadsheetml/2006/main" count="483" uniqueCount="133">
  <si>
    <t>Lajes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</si>
  <si>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</si>
  <si>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</si>
  <si>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</si>
  <si>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</si>
  <si>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</si>
  <si>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</si>
  <si>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</si>
  <si>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</si>
  <si>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</si>
  <si>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</si>
  <si>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</si>
  <si>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</si>
  <si>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</si>
  <si>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</si>
  <si>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</si>
  <si>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</si>
  <si>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</si>
  <si>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</si>
  <si>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</si>
  <si>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</si>
  <si>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</si>
  <si>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</si>
  <si>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</si>
  <si>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</si>
  <si>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</si>
  <si>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</si>
  <si>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</si>
  <si>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</si>
  <si>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</si>
  <si>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</si>
  <si>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</si>
  <si>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</si>
  <si>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</si>
  <si>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</si>
  <si>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P.P</t>
  </si>
  <si>
    <t>P.alv</t>
  </si>
  <si>
    <t>q</t>
  </si>
  <si>
    <t>P.total</t>
  </si>
  <si>
    <t>Lx</t>
  </si>
  <si>
    <t>Ly</t>
  </si>
  <si>
    <t>L/40 e L/15</t>
  </si>
  <si>
    <t>d.min</t>
  </si>
  <si>
    <t>d.adot</t>
  </si>
  <si>
    <t>d'</t>
  </si>
  <si>
    <t>h</t>
  </si>
  <si>
    <t>Lambida</t>
  </si>
  <si>
    <t>P.Rev</t>
  </si>
  <si>
    <t>AREA (m²)</t>
  </si>
  <si>
    <t>AREA (cm²)</t>
  </si>
  <si>
    <t>altura</t>
  </si>
  <si>
    <t>Espess.</t>
  </si>
  <si>
    <t>Area</t>
  </si>
  <si>
    <t>Peso m2</t>
  </si>
  <si>
    <t>Peso M3</t>
  </si>
  <si>
    <t>MX</t>
  </si>
  <si>
    <t>M'X</t>
  </si>
  <si>
    <t>MY</t>
  </si>
  <si>
    <t>M'Y</t>
  </si>
  <si>
    <t>L.cor</t>
  </si>
  <si>
    <t>L.cor2</t>
  </si>
  <si>
    <t>L.esc</t>
  </si>
  <si>
    <t>MOMENTOS DAS LAJES</t>
  </si>
  <si>
    <t>Lx²</t>
  </si>
  <si>
    <t>Peso</t>
  </si>
  <si>
    <t>Mx</t>
  </si>
  <si>
    <t>M'x</t>
  </si>
  <si>
    <t>My</t>
  </si>
  <si>
    <t>M'y</t>
  </si>
  <si>
    <t>Pos.Mx</t>
  </si>
  <si>
    <t>Pos.My</t>
  </si>
  <si>
    <t>Neg.Mx</t>
  </si>
  <si>
    <t>Neg.My</t>
  </si>
  <si>
    <t>L^2</t>
  </si>
  <si>
    <t>Mo.res</t>
  </si>
  <si>
    <t>Pos.hor</t>
  </si>
  <si>
    <t>Neg.hori</t>
  </si>
  <si>
    <t>Média</t>
  </si>
  <si>
    <t>Diferença</t>
  </si>
  <si>
    <t>Pos.cor</t>
  </si>
  <si>
    <t>Neg.Cor</t>
  </si>
  <si>
    <t>Pos.MD</t>
  </si>
  <si>
    <t>Neg.MD</t>
  </si>
  <si>
    <t>Momento nas Lajes Verticais</t>
  </si>
  <si>
    <t>Pos.ver</t>
  </si>
  <si>
    <t>Neg.ver</t>
  </si>
  <si>
    <t>L.Corr</t>
  </si>
  <si>
    <t>L.Esc</t>
  </si>
  <si>
    <t>Ks</t>
  </si>
  <si>
    <t>As</t>
  </si>
  <si>
    <t>d</t>
  </si>
  <si>
    <t>Md</t>
  </si>
  <si>
    <t>As.Min</t>
  </si>
  <si>
    <t>As.Adot</t>
  </si>
  <si>
    <t>n</t>
  </si>
  <si>
    <t>S</t>
  </si>
  <si>
    <t>Asec</t>
  </si>
  <si>
    <t>P.Pro</t>
  </si>
  <si>
    <t>P.muro</t>
  </si>
  <si>
    <t>LambL4</t>
  </si>
  <si>
    <t>lambL5</t>
  </si>
  <si>
    <t>Vx</t>
  </si>
  <si>
    <t>Vy</t>
  </si>
  <si>
    <t>V'x</t>
  </si>
  <si>
    <t>V'y</t>
  </si>
  <si>
    <t>P.Laje4</t>
  </si>
  <si>
    <t>P.Laje5</t>
  </si>
  <si>
    <t>P.laj.tot</t>
  </si>
  <si>
    <t>q.total</t>
  </si>
  <si>
    <t>Vmax</t>
  </si>
  <si>
    <t>M.max</t>
  </si>
  <si>
    <t>Cor.Res.calc</t>
  </si>
  <si>
    <t>Vrd2</t>
  </si>
  <si>
    <t>Vd.Max</t>
  </si>
  <si>
    <t>Fctd</t>
  </si>
  <si>
    <t>Fctd(kn)</t>
  </si>
  <si>
    <t>Vc</t>
  </si>
  <si>
    <t>Vdmin</t>
  </si>
  <si>
    <t>AsMin</t>
  </si>
  <si>
    <t>2,05Cm²</t>
  </si>
  <si>
    <t>N</t>
  </si>
  <si>
    <t>Kc</t>
  </si>
  <si>
    <t xml:space="preserve">Tabela Para Cálculo de Estruturas </t>
  </si>
  <si>
    <t>Peso das Alvenarias</t>
  </si>
  <si>
    <t>Lajes Com Lambida Maior Que 2</t>
  </si>
  <si>
    <t>Calculo da viga 29 (kn) CA50 Fck 25Mpa d=3cm</t>
  </si>
  <si>
    <t>Compensação das Lajes Horizontais</t>
  </si>
  <si>
    <r>
      <t xml:space="preserve">Dimensionamento das Armaduras Positivas Hor. </t>
    </r>
    <r>
      <rPr>
        <sz val="11"/>
        <color theme="0"/>
        <rFont val="Arial Black"/>
        <family val="2"/>
      </rPr>
      <t>(C25 Ca50) D=6,3</t>
    </r>
  </si>
  <si>
    <r>
      <t xml:space="preserve">Dimensionamento das Armaduras Positivas Ver. </t>
    </r>
    <r>
      <rPr>
        <sz val="11"/>
        <color theme="0"/>
        <rFont val="Arial Black"/>
        <family val="2"/>
      </rPr>
      <t>(C25 Ca50) D=6,3</t>
    </r>
  </si>
  <si>
    <r>
      <t xml:space="preserve">Dimensionamento das armaduras Negativas Hor. </t>
    </r>
    <r>
      <rPr>
        <sz val="11"/>
        <color theme="0"/>
        <rFont val="Arial Black"/>
        <family val="2"/>
      </rPr>
      <t>(C25Ca50)D=6,3</t>
    </r>
  </si>
  <si>
    <r>
      <t xml:space="preserve">Dimensionamento das armaduras negativas Ver. </t>
    </r>
    <r>
      <rPr>
        <sz val="11"/>
        <color theme="0"/>
        <rFont val="Arial Black"/>
        <family val="2"/>
      </rPr>
      <t>(C25Ca50)D=6,3</t>
    </r>
  </si>
  <si>
    <r>
      <rPr>
        <sz val="18"/>
        <color theme="4" tint="-0.499984740745262"/>
        <rFont val="Arial Black"/>
        <family val="2"/>
      </rPr>
      <t>Dimensionamento das Armaduras Secundarias hoz.</t>
    </r>
    <r>
      <rPr>
        <sz val="20"/>
        <color theme="4" tint="-0.499984740745262"/>
        <rFont val="Arial Black"/>
        <family val="2"/>
      </rPr>
      <t xml:space="preserve"> </t>
    </r>
    <r>
      <rPr>
        <sz val="11"/>
        <color theme="0"/>
        <rFont val="Arial Black"/>
        <family val="2"/>
      </rPr>
      <t>(C25Ca50)D=6,3</t>
    </r>
  </si>
  <si>
    <r>
      <rPr>
        <sz val="18"/>
        <color theme="4" tint="-0.499984740745262"/>
        <rFont val="Arial Black"/>
        <family val="2"/>
      </rPr>
      <t>Dimensionamento das Armaduras Secundarias ver.</t>
    </r>
    <r>
      <rPr>
        <sz val="20"/>
        <color theme="4" tint="-0.499984740745262"/>
        <rFont val="Arial Black"/>
        <family val="2"/>
      </rPr>
      <t xml:space="preserve"> </t>
    </r>
    <r>
      <rPr>
        <sz val="11"/>
        <color theme="0"/>
        <rFont val="Arial Black"/>
        <family val="2"/>
      </rPr>
      <t>(C25Ca50)D=6,3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</si>
</sst>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36"/>
      <color theme="0"/>
      <name val="Arial Black"/>
      <family val="2"/>
    </font>
    <font>
      <sz val="48"/>
      <color theme="0"/>
      <name val="Arial Black"/>
      <family val="2"/>
    </font>
    <font>
      <b/>
      <sz val="11"/>
      <color theme="8" tint="-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20"/>
      <color theme="9" tint="-0.499984740745262"/>
      <name val="Arial Black"/>
      <family val="2"/>
    </font>
    <font>
      <sz val="20"/>
      <color theme="4" tint="-0.249977111117893"/>
      <name val="Arial Black"/>
      <family val="2"/>
    </font>
    <font>
      <sz val="20"/>
      <color theme="7" tint="-0.499984740745262"/>
      <name val="Arial Black"/>
      <family val="2"/>
    </font>
    <font>
      <sz val="20"/>
      <color rgb="FF7030A0"/>
      <name val="Arial Black"/>
      <family val="2"/>
    </font>
    <font>
      <sz val="20"/>
      <color theme="5" tint="-0.499984740745262"/>
      <name val="Arial Black"/>
      <family val="2"/>
    </font>
    <font>
      <sz val="20"/>
      <color theme="4" tint="-0.499984740745262"/>
      <name val="Arial Black"/>
      <family val="2"/>
    </font>
    <font>
      <sz val="20"/>
      <color theme="0"/>
      <name val="Arial Black"/>
      <family val="2"/>
    </font>
    <font>
      <sz val="11"/>
      <color theme="0"/>
      <name val="Arial Black"/>
      <family val="2"/>
    </font>
    <font>
      <sz val="18"/>
      <color theme="4" tint="-0.499984740745262"/>
      <name val="Arial Black"/>
      <family val="2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rgb="FFFFF7D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rgb="FFFBE0CD"/>
        <bgColor indexed="64"/>
      </patternFill>
    </fill>
    <fill>
      <patternFill patternType="solid">
        <fgColor rgb="FFF3AA79"/>
        <bgColor indexed="64"/>
      </patternFill>
    </fill>
    <fill>
      <patternFill patternType="solid">
        <fgColor rgb="FF657C9B"/>
        <bgColor indexed="64"/>
      </patternFill>
    </fill>
    <fill>
      <patternFill patternType="solid">
        <fgColor rgb="FFAEBACA"/>
        <bgColor indexed="64"/>
      </patternFill>
    </fill>
  </fills>
  <borders count="4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7" tint="-0.249977111117893"/>
      </left>
      <right/>
      <top style="medium">
        <color theme="7" tint="-0.249977111117893"/>
      </top>
      <bottom/>
      <diagonal/>
    </border>
    <border>
      <left/>
      <right/>
      <top style="medium">
        <color theme="7" tint="-0.249977111117893"/>
      </top>
      <bottom/>
      <diagonal/>
    </border>
    <border>
      <left/>
      <right style="medium">
        <color theme="7" tint="-0.249977111117893"/>
      </right>
      <top style="medium">
        <color theme="7" tint="-0.249977111117893"/>
      </top>
      <bottom/>
      <diagonal/>
    </border>
    <border>
      <left style="medium">
        <color theme="7" tint="-0.249977111117893"/>
      </left>
      <right/>
      <top/>
      <bottom style="medium">
        <color theme="7" tint="-0.249977111117893"/>
      </bottom>
      <diagonal/>
    </border>
    <border>
      <left/>
      <right/>
      <top/>
      <bottom style="medium">
        <color theme="7" tint="-0.249977111117893"/>
      </bottom>
      <diagonal/>
    </border>
    <border>
      <left/>
      <right style="medium">
        <color theme="7" tint="-0.249977111117893"/>
      </right>
      <top/>
      <bottom style="medium">
        <color theme="7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Alignmen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7" fillId="9" borderId="21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9" fontId="0" fillId="14" borderId="3" xfId="0" applyNumberFormat="1" applyFill="1" applyBorder="1" applyAlignment="1">
      <alignment horizontal="center" vertical="center"/>
    </xf>
    <xf numFmtId="0" fontId="9" fillId="15" borderId="22" xfId="0" applyFont="1" applyFill="1" applyBorder="1" applyAlignment="1">
      <alignment horizontal="center" vertical="center"/>
    </xf>
    <xf numFmtId="0" fontId="9" fillId="15" borderId="23" xfId="0" applyFont="1" applyFill="1" applyBorder="1" applyAlignment="1">
      <alignment horizontal="center" vertical="center"/>
    </xf>
    <xf numFmtId="0" fontId="9" fillId="15" borderId="24" xfId="0" applyFont="1" applyFill="1" applyBorder="1" applyAlignment="1">
      <alignment horizontal="center" vertical="center"/>
    </xf>
    <xf numFmtId="0" fontId="9" fillId="15" borderId="25" xfId="0" applyFont="1" applyFill="1" applyBorder="1" applyAlignment="1">
      <alignment horizontal="center" vertical="center"/>
    </xf>
    <xf numFmtId="0" fontId="9" fillId="15" borderId="26" xfId="0" applyFont="1" applyFill="1" applyBorder="1" applyAlignment="1">
      <alignment horizontal="center" vertical="center"/>
    </xf>
    <xf numFmtId="0" fontId="9" fillId="15" borderId="27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9" fontId="0" fillId="13" borderId="3" xfId="0" applyNumberFormat="1" applyFill="1" applyBorder="1" applyAlignment="1">
      <alignment horizontal="center" vertical="center"/>
    </xf>
    <xf numFmtId="0" fontId="8" fillId="12" borderId="28" xfId="0" applyFont="1" applyFill="1" applyBorder="1" applyAlignment="1">
      <alignment horizontal="center" vertical="center"/>
    </xf>
    <xf numFmtId="0" fontId="8" fillId="12" borderId="29" xfId="0" applyFont="1" applyFill="1" applyBorder="1" applyAlignment="1">
      <alignment horizontal="center" vertical="center"/>
    </xf>
    <xf numFmtId="0" fontId="8" fillId="12" borderId="30" xfId="0" applyFont="1" applyFill="1" applyBorder="1" applyAlignment="1">
      <alignment horizontal="center" vertical="center"/>
    </xf>
    <xf numFmtId="0" fontId="8" fillId="12" borderId="31" xfId="0" applyFont="1" applyFill="1" applyBorder="1" applyAlignment="1">
      <alignment horizontal="center" vertical="center"/>
    </xf>
    <xf numFmtId="0" fontId="8" fillId="12" borderId="32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/>
    </xf>
    <xf numFmtId="12" fontId="0" fillId="4" borderId="3" xfId="0" applyNumberFormat="1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1" fillId="16" borderId="41" xfId="0" applyFont="1" applyFill="1" applyBorder="1" applyAlignment="1">
      <alignment horizontal="center" vertical="center"/>
    </xf>
    <xf numFmtId="0" fontId="11" fillId="16" borderId="42" xfId="0" applyFont="1" applyFill="1" applyBorder="1" applyAlignment="1">
      <alignment horizontal="center" vertical="center"/>
    </xf>
    <xf numFmtId="0" fontId="11" fillId="16" borderId="43" xfId="0" applyFont="1" applyFill="1" applyBorder="1" applyAlignment="1">
      <alignment horizontal="center" vertical="center"/>
    </xf>
    <xf numFmtId="0" fontId="11" fillId="16" borderId="44" xfId="0" applyFont="1" applyFill="1" applyBorder="1" applyAlignment="1">
      <alignment horizontal="center" vertical="center"/>
    </xf>
    <xf numFmtId="0" fontId="11" fillId="16" borderId="45" xfId="0" applyFont="1" applyFill="1" applyBorder="1" applyAlignment="1">
      <alignment horizontal="center" vertical="center"/>
    </xf>
    <xf numFmtId="0" fontId="10" fillId="11" borderId="34" xfId="0" applyFont="1" applyFill="1" applyBorder="1" applyAlignment="1">
      <alignment horizontal="left" vertical="center"/>
    </xf>
    <xf numFmtId="0" fontId="10" fillId="11" borderId="35" xfId="0" applyFont="1" applyFill="1" applyBorder="1" applyAlignment="1">
      <alignment horizontal="left" vertical="center"/>
    </xf>
    <xf numFmtId="0" fontId="10" fillId="11" borderId="36" xfId="0" applyFont="1" applyFill="1" applyBorder="1" applyAlignment="1">
      <alignment horizontal="left" vertical="center"/>
    </xf>
    <xf numFmtId="0" fontId="10" fillId="11" borderId="37" xfId="0" applyFont="1" applyFill="1" applyBorder="1" applyAlignment="1">
      <alignment horizontal="left" vertical="center"/>
    </xf>
    <xf numFmtId="0" fontId="10" fillId="11" borderId="38" xfId="0" applyFont="1" applyFill="1" applyBorder="1" applyAlignment="1">
      <alignment horizontal="left" vertical="center"/>
    </xf>
    <xf numFmtId="0" fontId="10" fillId="11" borderId="3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EBACA"/>
      <color rgb="FF657C9B"/>
      <color rgb="FFF3AA79"/>
      <color rgb="FFFBE0CD"/>
      <color rgb="FFF7C5A3"/>
      <color rgb="FFEADCF4"/>
      <color rgb="FFC7A1E3"/>
      <color rgb="FFFFF7DD"/>
      <color rgb="FFFFE6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103D-E614-41F5-A023-9C443B9F288A}">
  <dimension ref="A1:X417"/>
  <sheetViews>
    <sheetView showGridLines="0" tabSelected="1" zoomScaleNormal="100" workbookViewId="0">
      <selection activeCell="L359" sqref="L359"/>
    </sheetView>
  </sheetViews>
  <sheetFormatPr defaultRowHeight="15" x14ac:dyDescent="0.25"/>
  <cols>
    <col min="1" max="20" width="12.5703125" style="5" customWidth="1"/>
  </cols>
  <sheetData>
    <row r="1" spans="1:20" ht="15" customHeight="1" x14ac:dyDescent="0.25">
      <c r="A1" s="9" t="s">
        <v>122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5" customHeight="1" x14ac:dyDescent="0.25">
      <c r="A5" s="10" t="s">
        <v>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ht="15" customHeight="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 ht="15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ht="12.7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0" ht="12.7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ht="7.5" customHeight="1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</row>
    <row r="11" spans="1:20" ht="15" customHeight="1" x14ac:dyDescent="0.25">
      <c r="A11" s="11" t="s">
        <v>0</v>
      </c>
      <c r="B11" s="11" t="s">
        <v>39</v>
      </c>
      <c r="C11" s="11" t="s">
        <v>40</v>
      </c>
      <c r="D11" s="11" t="s">
        <v>41</v>
      </c>
      <c r="E11" s="11" t="s">
        <v>42</v>
      </c>
      <c r="F11" s="11" t="s">
        <v>43</v>
      </c>
      <c r="G11" s="11" t="s">
        <v>44</v>
      </c>
      <c r="H11" s="11" t="s">
        <v>45</v>
      </c>
      <c r="I11" s="11" t="s">
        <v>35</v>
      </c>
      <c r="J11" s="11" t="s">
        <v>47</v>
      </c>
      <c r="K11" s="11" t="s">
        <v>36</v>
      </c>
      <c r="L11" s="11" t="s">
        <v>37</v>
      </c>
      <c r="M11" s="11" t="s">
        <v>38</v>
      </c>
      <c r="N11" s="11" t="s">
        <v>46</v>
      </c>
      <c r="O11" s="11" t="s">
        <v>48</v>
      </c>
      <c r="P11" s="11" t="s">
        <v>49</v>
      </c>
      <c r="Q11" s="11" t="s">
        <v>55</v>
      </c>
      <c r="R11" s="11" t="s">
        <v>56</v>
      </c>
      <c r="S11" s="11" t="s">
        <v>57</v>
      </c>
      <c r="T11" s="11" t="s">
        <v>58</v>
      </c>
    </row>
    <row r="12" spans="1:20" ht="16.5" customHeight="1" x14ac:dyDescent="0.25">
      <c r="A12" s="15" t="s">
        <v>1</v>
      </c>
      <c r="B12" s="15">
        <v>215</v>
      </c>
      <c r="C12" s="15">
        <v>371</v>
      </c>
      <c r="D12" s="15">
        <f>B12/40</f>
        <v>5.375</v>
      </c>
      <c r="E12" s="15">
        <v>7</v>
      </c>
      <c r="F12" s="15">
        <v>8</v>
      </c>
      <c r="G12" s="15">
        <v>2</v>
      </c>
      <c r="H12" s="15">
        <v>10</v>
      </c>
      <c r="I12" s="15">
        <v>250</v>
      </c>
      <c r="J12" s="15">
        <v>100</v>
      </c>
      <c r="K12" s="15">
        <v>273.4883720930232</v>
      </c>
      <c r="L12" s="15">
        <v>150</v>
      </c>
      <c r="M12" s="15">
        <f t="shared" ref="M12:M48" si="0">I12+J12+K12+L12</f>
        <v>773.48837209302314</v>
      </c>
      <c r="N12" s="15">
        <f t="shared" ref="N12:N48" si="1">C12/B12</f>
        <v>1.7255813953488373</v>
      </c>
      <c r="O12" s="16">
        <f t="shared" ref="O12:O46" si="2">B12*C12/10000</f>
        <v>7.9764999999999997</v>
      </c>
      <c r="P12" s="15">
        <f>O12*100</f>
        <v>797.65</v>
      </c>
      <c r="Q12" s="15">
        <v>5.31</v>
      </c>
      <c r="R12" s="15">
        <v>11.3</v>
      </c>
      <c r="S12" s="15">
        <v>1.85</v>
      </c>
      <c r="T12" s="15">
        <v>8.16</v>
      </c>
    </row>
    <row r="13" spans="1:20" ht="15" customHeight="1" x14ac:dyDescent="0.25">
      <c r="A13" s="17" t="s">
        <v>2</v>
      </c>
      <c r="B13" s="17">
        <v>220</v>
      </c>
      <c r="C13" s="17">
        <v>250</v>
      </c>
      <c r="D13" s="17">
        <f t="shared" ref="D13:D48" si="3">B13/40</f>
        <v>5.5</v>
      </c>
      <c r="E13" s="17">
        <v>7</v>
      </c>
      <c r="F13" s="17">
        <v>8</v>
      </c>
      <c r="G13" s="17">
        <v>2</v>
      </c>
      <c r="H13" s="17">
        <v>10</v>
      </c>
      <c r="I13" s="17">
        <v>250</v>
      </c>
      <c r="J13" s="17">
        <v>100</v>
      </c>
      <c r="K13" s="17">
        <v>267.27272727272725</v>
      </c>
      <c r="L13" s="17">
        <v>150</v>
      </c>
      <c r="M13" s="17">
        <f t="shared" si="0"/>
        <v>767.27272727272725</v>
      </c>
      <c r="N13" s="17">
        <f t="shared" si="1"/>
        <v>1.1363636363636365</v>
      </c>
      <c r="O13" s="18">
        <f t="shared" si="2"/>
        <v>5.5</v>
      </c>
      <c r="P13" s="17">
        <f t="shared" ref="P13:P46" si="4">O13*100</f>
        <v>550</v>
      </c>
      <c r="Q13" s="17">
        <v>3.02</v>
      </c>
      <c r="R13" s="17">
        <v>6.99</v>
      </c>
      <c r="S13" s="17">
        <v>1.84</v>
      </c>
      <c r="T13" s="17">
        <v>5.7</v>
      </c>
    </row>
    <row r="14" spans="1:20" x14ac:dyDescent="0.25">
      <c r="A14" s="17" t="s">
        <v>3</v>
      </c>
      <c r="B14" s="17">
        <v>190</v>
      </c>
      <c r="C14" s="17">
        <v>364</v>
      </c>
      <c r="D14" s="17">
        <f t="shared" si="3"/>
        <v>4.75</v>
      </c>
      <c r="E14" s="17">
        <v>7</v>
      </c>
      <c r="F14" s="17">
        <v>8</v>
      </c>
      <c r="G14" s="17">
        <v>2</v>
      </c>
      <c r="H14" s="17">
        <v>10</v>
      </c>
      <c r="I14" s="17">
        <v>250</v>
      </c>
      <c r="J14" s="17">
        <v>100</v>
      </c>
      <c r="K14" s="17">
        <v>309.47368421052624</v>
      </c>
      <c r="L14" s="17">
        <v>150</v>
      </c>
      <c r="M14" s="17">
        <f t="shared" si="0"/>
        <v>809.47368421052624</v>
      </c>
      <c r="N14" s="17">
        <f t="shared" si="1"/>
        <v>1.9157894736842105</v>
      </c>
      <c r="O14" s="18">
        <f t="shared" si="2"/>
        <v>6.9160000000000004</v>
      </c>
      <c r="P14" s="17">
        <f t="shared" si="4"/>
        <v>691.6</v>
      </c>
      <c r="Q14" s="17">
        <v>5.3</v>
      </c>
      <c r="R14" s="17">
        <v>11.04</v>
      </c>
      <c r="S14" s="17">
        <v>1.96</v>
      </c>
      <c r="T14" s="17">
        <v>8.14</v>
      </c>
    </row>
    <row r="15" spans="1:20" ht="15" customHeight="1" x14ac:dyDescent="0.25">
      <c r="A15" s="17" t="s">
        <v>4</v>
      </c>
      <c r="B15" s="17">
        <v>354</v>
      </c>
      <c r="C15" s="17">
        <v>371</v>
      </c>
      <c r="D15" s="17">
        <f t="shared" si="3"/>
        <v>8.85</v>
      </c>
      <c r="E15" s="17">
        <v>7</v>
      </c>
      <c r="F15" s="17">
        <v>8</v>
      </c>
      <c r="G15" s="17">
        <v>2</v>
      </c>
      <c r="H15" s="17">
        <v>10</v>
      </c>
      <c r="I15" s="17">
        <v>250</v>
      </c>
      <c r="J15" s="17">
        <v>100</v>
      </c>
      <c r="K15" s="17">
        <v>166.1016949152542</v>
      </c>
      <c r="L15" s="17">
        <v>150</v>
      </c>
      <c r="M15" s="17">
        <f t="shared" si="0"/>
        <v>666.10169491525426</v>
      </c>
      <c r="N15" s="17">
        <f t="shared" si="1"/>
        <v>1.0480225988700564</v>
      </c>
      <c r="O15" s="18">
        <f t="shared" si="2"/>
        <v>13.1334</v>
      </c>
      <c r="P15" s="17">
        <f t="shared" si="4"/>
        <v>1313.34</v>
      </c>
      <c r="Q15" s="17">
        <v>2.54</v>
      </c>
      <c r="R15" s="17">
        <v>6.17</v>
      </c>
      <c r="S15" s="17">
        <v>2.02</v>
      </c>
      <c r="T15" s="17">
        <v>5.46</v>
      </c>
    </row>
    <row r="16" spans="1:20" x14ac:dyDescent="0.25">
      <c r="A16" s="17" t="s">
        <v>5</v>
      </c>
      <c r="B16" s="17">
        <v>220</v>
      </c>
      <c r="C16" s="17">
        <v>432</v>
      </c>
      <c r="D16" s="17">
        <f t="shared" si="3"/>
        <v>5.5</v>
      </c>
      <c r="E16" s="17">
        <v>7</v>
      </c>
      <c r="F16" s="17">
        <v>8</v>
      </c>
      <c r="G16" s="17">
        <v>2</v>
      </c>
      <c r="H16" s="17">
        <v>10</v>
      </c>
      <c r="I16" s="17">
        <v>250</v>
      </c>
      <c r="J16" s="17">
        <v>100</v>
      </c>
      <c r="K16" s="17">
        <v>267.27272727272725</v>
      </c>
      <c r="L16" s="17">
        <v>150</v>
      </c>
      <c r="M16" s="17">
        <f t="shared" si="0"/>
        <v>767.27272727272725</v>
      </c>
      <c r="N16" s="17">
        <f t="shared" si="1"/>
        <v>1.9636363636363636</v>
      </c>
      <c r="O16" s="18">
        <f t="shared" si="2"/>
        <v>9.5039999999999996</v>
      </c>
      <c r="P16" s="17">
        <f t="shared" si="4"/>
        <v>950.4</v>
      </c>
      <c r="Q16" s="17">
        <v>4.0999999999999996</v>
      </c>
      <c r="R16" s="17">
        <v>8.4499999999999993</v>
      </c>
      <c r="S16" s="17">
        <v>0.91</v>
      </c>
      <c r="T16" s="17">
        <v>5.6</v>
      </c>
    </row>
    <row r="17" spans="1:24" x14ac:dyDescent="0.25">
      <c r="A17" s="17" t="s">
        <v>6</v>
      </c>
      <c r="B17" s="17">
        <v>285</v>
      </c>
      <c r="C17" s="17">
        <v>381</v>
      </c>
      <c r="D17" s="17">
        <f t="shared" si="3"/>
        <v>7.125</v>
      </c>
      <c r="E17" s="17">
        <v>7</v>
      </c>
      <c r="F17" s="17">
        <v>8</v>
      </c>
      <c r="G17" s="17">
        <v>2</v>
      </c>
      <c r="H17" s="17">
        <v>10</v>
      </c>
      <c r="I17" s="17">
        <v>250</v>
      </c>
      <c r="J17" s="17">
        <v>100</v>
      </c>
      <c r="K17" s="17">
        <v>206.31578947368419</v>
      </c>
      <c r="L17" s="17">
        <v>150</v>
      </c>
      <c r="M17" s="17">
        <f t="shared" si="0"/>
        <v>706.31578947368416</v>
      </c>
      <c r="N17" s="17">
        <f t="shared" si="1"/>
        <v>1.3368421052631578</v>
      </c>
      <c r="O17" s="18">
        <f t="shared" si="2"/>
        <v>10.858499999999999</v>
      </c>
      <c r="P17" s="17">
        <f t="shared" si="4"/>
        <v>1085.8499999999999</v>
      </c>
      <c r="Q17" s="17">
        <v>4.0599999999999996</v>
      </c>
      <c r="R17" s="17">
        <v>9.3699999999999992</v>
      </c>
      <c r="S17" s="17">
        <v>2.5</v>
      </c>
      <c r="T17" s="17">
        <v>7.81</v>
      </c>
    </row>
    <row r="18" spans="1:24" x14ac:dyDescent="0.25">
      <c r="A18" s="17" t="s">
        <v>7</v>
      </c>
      <c r="B18" s="17">
        <v>285</v>
      </c>
      <c r="C18" s="17">
        <v>381</v>
      </c>
      <c r="D18" s="17">
        <f t="shared" si="3"/>
        <v>7.125</v>
      </c>
      <c r="E18" s="17">
        <v>7</v>
      </c>
      <c r="F18" s="17">
        <v>8</v>
      </c>
      <c r="G18" s="17">
        <v>2</v>
      </c>
      <c r="H18" s="17">
        <v>10</v>
      </c>
      <c r="I18" s="17">
        <v>250</v>
      </c>
      <c r="J18" s="17">
        <v>100</v>
      </c>
      <c r="K18" s="17">
        <v>206.31578947368419</v>
      </c>
      <c r="L18" s="17">
        <v>150</v>
      </c>
      <c r="M18" s="17">
        <f t="shared" si="0"/>
        <v>706.31578947368416</v>
      </c>
      <c r="N18" s="17">
        <f t="shared" si="1"/>
        <v>1.3368421052631578</v>
      </c>
      <c r="O18" s="18">
        <f t="shared" si="2"/>
        <v>10.858499999999999</v>
      </c>
      <c r="P18" s="17">
        <f t="shared" si="4"/>
        <v>1085.8499999999999</v>
      </c>
      <c r="Q18" s="17">
        <v>4.0599999999999996</v>
      </c>
      <c r="R18" s="17">
        <v>9.3699999999999992</v>
      </c>
      <c r="S18" s="17">
        <v>2.5</v>
      </c>
      <c r="T18" s="17">
        <v>7.81</v>
      </c>
    </row>
    <row r="19" spans="1:24" x14ac:dyDescent="0.25">
      <c r="A19" s="17" t="s">
        <v>8</v>
      </c>
      <c r="B19" s="17">
        <v>220</v>
      </c>
      <c r="C19" s="17">
        <v>432</v>
      </c>
      <c r="D19" s="17">
        <f t="shared" si="3"/>
        <v>5.5</v>
      </c>
      <c r="E19" s="17">
        <v>7</v>
      </c>
      <c r="F19" s="17">
        <v>8</v>
      </c>
      <c r="G19" s="17">
        <v>2</v>
      </c>
      <c r="H19" s="17">
        <v>10</v>
      </c>
      <c r="I19" s="17">
        <v>250</v>
      </c>
      <c r="J19" s="17">
        <v>100</v>
      </c>
      <c r="K19" s="17">
        <v>267.27272727272725</v>
      </c>
      <c r="L19" s="17">
        <v>150</v>
      </c>
      <c r="M19" s="17">
        <f t="shared" si="0"/>
        <v>767.27272727272725</v>
      </c>
      <c r="N19" s="17">
        <f t="shared" si="1"/>
        <v>1.9636363636363636</v>
      </c>
      <c r="O19" s="18">
        <f t="shared" si="2"/>
        <v>9.5039999999999996</v>
      </c>
      <c r="P19" s="17">
        <f t="shared" si="4"/>
        <v>950.4</v>
      </c>
      <c r="Q19" s="17">
        <v>4.0999999999999996</v>
      </c>
      <c r="R19" s="17">
        <v>8.4499999999999993</v>
      </c>
      <c r="S19" s="17">
        <v>0.91</v>
      </c>
      <c r="T19" s="17">
        <v>5.6</v>
      </c>
    </row>
    <row r="20" spans="1:24" x14ac:dyDescent="0.25">
      <c r="A20" s="17" t="s">
        <v>9</v>
      </c>
      <c r="B20" s="17">
        <v>354</v>
      </c>
      <c r="C20" s="17">
        <v>371</v>
      </c>
      <c r="D20" s="17">
        <f t="shared" si="3"/>
        <v>8.85</v>
      </c>
      <c r="E20" s="17">
        <v>7</v>
      </c>
      <c r="F20" s="17">
        <v>8</v>
      </c>
      <c r="G20" s="17">
        <v>2</v>
      </c>
      <c r="H20" s="17">
        <v>10</v>
      </c>
      <c r="I20" s="17">
        <v>250</v>
      </c>
      <c r="J20" s="17">
        <v>100</v>
      </c>
      <c r="K20" s="17">
        <v>166.1016949152542</v>
      </c>
      <c r="L20" s="17">
        <v>150</v>
      </c>
      <c r="M20" s="17">
        <f t="shared" si="0"/>
        <v>666.10169491525426</v>
      </c>
      <c r="N20" s="17">
        <f t="shared" si="1"/>
        <v>1.0480225988700564</v>
      </c>
      <c r="O20" s="18">
        <f t="shared" si="2"/>
        <v>13.1334</v>
      </c>
      <c r="P20" s="17">
        <f t="shared" si="4"/>
        <v>1313.34</v>
      </c>
      <c r="Q20" s="17">
        <v>2.54</v>
      </c>
      <c r="R20" s="17">
        <v>6.17</v>
      </c>
      <c r="S20" s="17">
        <v>2.02</v>
      </c>
      <c r="T20" s="17">
        <v>5.46</v>
      </c>
    </row>
    <row r="21" spans="1:24" x14ac:dyDescent="0.25">
      <c r="A21" s="17" t="s">
        <v>10</v>
      </c>
      <c r="B21" s="17">
        <v>190</v>
      </c>
      <c r="C21" s="17">
        <v>364</v>
      </c>
      <c r="D21" s="17">
        <f t="shared" si="3"/>
        <v>4.75</v>
      </c>
      <c r="E21" s="17">
        <v>7</v>
      </c>
      <c r="F21" s="17">
        <v>8</v>
      </c>
      <c r="G21" s="17">
        <v>2</v>
      </c>
      <c r="H21" s="17">
        <v>10</v>
      </c>
      <c r="I21" s="17">
        <v>250</v>
      </c>
      <c r="J21" s="17">
        <v>100</v>
      </c>
      <c r="K21" s="17">
        <v>309.47368421052624</v>
      </c>
      <c r="L21" s="17">
        <v>150</v>
      </c>
      <c r="M21" s="17">
        <f t="shared" si="0"/>
        <v>809.47368421052624</v>
      </c>
      <c r="N21" s="17">
        <f t="shared" si="1"/>
        <v>1.9157894736842105</v>
      </c>
      <c r="O21" s="18">
        <f t="shared" si="2"/>
        <v>6.9160000000000004</v>
      </c>
      <c r="P21" s="17">
        <f t="shared" si="4"/>
        <v>691.6</v>
      </c>
      <c r="Q21" s="17">
        <v>5.3</v>
      </c>
      <c r="R21" s="17">
        <v>11.04</v>
      </c>
      <c r="S21" s="17">
        <v>1.96</v>
      </c>
      <c r="T21" s="17">
        <v>8.14</v>
      </c>
    </row>
    <row r="22" spans="1:24" x14ac:dyDescent="0.25">
      <c r="A22" s="17" t="s">
        <v>11</v>
      </c>
      <c r="B22" s="17">
        <v>220</v>
      </c>
      <c r="C22" s="17">
        <v>250</v>
      </c>
      <c r="D22" s="17">
        <f t="shared" si="3"/>
        <v>5.5</v>
      </c>
      <c r="E22" s="17">
        <v>7</v>
      </c>
      <c r="F22" s="17">
        <v>8</v>
      </c>
      <c r="G22" s="17">
        <v>2</v>
      </c>
      <c r="H22" s="17">
        <v>10</v>
      </c>
      <c r="I22" s="17">
        <v>250</v>
      </c>
      <c r="J22" s="17">
        <v>100</v>
      </c>
      <c r="K22" s="17">
        <v>267.27272727272725</v>
      </c>
      <c r="L22" s="17">
        <v>150</v>
      </c>
      <c r="M22" s="17">
        <f t="shared" si="0"/>
        <v>767.27272727272725</v>
      </c>
      <c r="N22" s="17">
        <f t="shared" si="1"/>
        <v>1.1363636363636365</v>
      </c>
      <c r="O22" s="18">
        <f t="shared" si="2"/>
        <v>5.5</v>
      </c>
      <c r="P22" s="17">
        <f t="shared" si="4"/>
        <v>550</v>
      </c>
      <c r="Q22" s="17">
        <v>3.02</v>
      </c>
      <c r="R22" s="17">
        <v>6.99</v>
      </c>
      <c r="S22" s="17">
        <v>1.84</v>
      </c>
      <c r="T22" s="17">
        <v>5.7</v>
      </c>
    </row>
    <row r="23" spans="1:24" x14ac:dyDescent="0.25">
      <c r="A23" s="17" t="s">
        <v>12</v>
      </c>
      <c r="B23" s="17">
        <v>215</v>
      </c>
      <c r="C23" s="17">
        <v>371</v>
      </c>
      <c r="D23" s="17">
        <f t="shared" si="3"/>
        <v>5.375</v>
      </c>
      <c r="E23" s="17">
        <v>7</v>
      </c>
      <c r="F23" s="17">
        <v>8</v>
      </c>
      <c r="G23" s="17">
        <v>2</v>
      </c>
      <c r="H23" s="17">
        <v>10</v>
      </c>
      <c r="I23" s="17">
        <v>250</v>
      </c>
      <c r="J23" s="17">
        <v>100</v>
      </c>
      <c r="K23" s="17">
        <v>273.4883720930232</v>
      </c>
      <c r="L23" s="17">
        <v>150</v>
      </c>
      <c r="M23" s="17">
        <f t="shared" si="0"/>
        <v>773.48837209302314</v>
      </c>
      <c r="N23" s="17">
        <f t="shared" si="1"/>
        <v>1.7255813953488373</v>
      </c>
      <c r="O23" s="18">
        <f t="shared" si="2"/>
        <v>7.9764999999999997</v>
      </c>
      <c r="P23" s="17">
        <f t="shared" si="4"/>
        <v>797.65</v>
      </c>
      <c r="Q23" s="17">
        <v>5.31</v>
      </c>
      <c r="R23" s="17">
        <v>11.3</v>
      </c>
      <c r="S23" s="17">
        <v>1.85</v>
      </c>
      <c r="T23" s="17">
        <v>8.16</v>
      </c>
      <c r="W23" s="2"/>
      <c r="X23" s="2"/>
    </row>
    <row r="24" spans="1:24" x14ac:dyDescent="0.25">
      <c r="A24" s="17" t="s">
        <v>13</v>
      </c>
      <c r="B24" s="17">
        <v>265</v>
      </c>
      <c r="C24" s="17">
        <v>649</v>
      </c>
      <c r="D24" s="17">
        <f t="shared" si="3"/>
        <v>6.625</v>
      </c>
      <c r="E24" s="17">
        <v>7</v>
      </c>
      <c r="F24" s="17">
        <v>8</v>
      </c>
      <c r="G24" s="17">
        <v>2</v>
      </c>
      <c r="H24" s="17">
        <v>10</v>
      </c>
      <c r="I24" s="17">
        <v>250</v>
      </c>
      <c r="J24" s="17">
        <v>100</v>
      </c>
      <c r="K24" s="17">
        <v>90.593023255813932</v>
      </c>
      <c r="L24" s="17">
        <v>150</v>
      </c>
      <c r="M24" s="17">
        <f t="shared" si="0"/>
        <v>590.59302325581393</v>
      </c>
      <c r="N24" s="17">
        <f t="shared" si="1"/>
        <v>2.449056603773585</v>
      </c>
      <c r="O24" s="18">
        <f t="shared" si="2"/>
        <v>17.198499999999999</v>
      </c>
      <c r="P24" s="17">
        <f t="shared" si="4"/>
        <v>1719.85</v>
      </c>
      <c r="Q24" s="17"/>
      <c r="R24" s="17"/>
      <c r="S24" s="17"/>
      <c r="T24" s="17"/>
      <c r="W24" s="2"/>
      <c r="X24" s="2"/>
    </row>
    <row r="25" spans="1:24" x14ac:dyDescent="0.25">
      <c r="A25" s="17" t="s">
        <v>14</v>
      </c>
      <c r="B25" s="17">
        <v>452</v>
      </c>
      <c r="C25" s="17">
        <v>876</v>
      </c>
      <c r="D25" s="17">
        <f t="shared" si="3"/>
        <v>11.3</v>
      </c>
      <c r="E25" s="17">
        <v>7</v>
      </c>
      <c r="F25" s="17">
        <v>8</v>
      </c>
      <c r="G25" s="17">
        <v>2</v>
      </c>
      <c r="H25" s="17">
        <v>10</v>
      </c>
      <c r="I25" s="17">
        <v>250</v>
      </c>
      <c r="J25" s="17">
        <v>100</v>
      </c>
      <c r="K25" s="17"/>
      <c r="L25" s="17">
        <v>150</v>
      </c>
      <c r="M25" s="17">
        <f t="shared" si="0"/>
        <v>500</v>
      </c>
      <c r="N25" s="17">
        <f t="shared" si="1"/>
        <v>1.9380530973451326</v>
      </c>
      <c r="O25" s="18">
        <f t="shared" si="2"/>
        <v>39.595199999999998</v>
      </c>
      <c r="P25" s="17">
        <f t="shared" si="4"/>
        <v>3959.52</v>
      </c>
      <c r="Q25" s="17">
        <v>4.08</v>
      </c>
      <c r="R25" s="17">
        <v>8.42</v>
      </c>
      <c r="S25" s="17">
        <v>0.94</v>
      </c>
      <c r="T25" s="17">
        <v>5.56</v>
      </c>
      <c r="W25" s="2"/>
      <c r="X25" s="2"/>
    </row>
    <row r="26" spans="1:24" x14ac:dyDescent="0.25">
      <c r="A26" s="17" t="s">
        <v>15</v>
      </c>
      <c r="B26" s="17">
        <v>142</v>
      </c>
      <c r="C26" s="17">
        <v>570</v>
      </c>
      <c r="D26" s="17">
        <f t="shared" si="3"/>
        <v>3.55</v>
      </c>
      <c r="E26" s="17">
        <v>7</v>
      </c>
      <c r="F26" s="17">
        <v>8</v>
      </c>
      <c r="G26" s="17">
        <v>2</v>
      </c>
      <c r="H26" s="17">
        <v>10</v>
      </c>
      <c r="I26" s="17">
        <v>250</v>
      </c>
      <c r="J26" s="17">
        <v>100</v>
      </c>
      <c r="K26" s="17"/>
      <c r="L26" s="17">
        <v>150</v>
      </c>
      <c r="M26" s="17">
        <f t="shared" si="0"/>
        <v>500</v>
      </c>
      <c r="N26" s="17">
        <f t="shared" si="1"/>
        <v>4.0140845070422539</v>
      </c>
      <c r="O26" s="18">
        <f t="shared" si="2"/>
        <v>8.0939999999999994</v>
      </c>
      <c r="P26" s="17">
        <f t="shared" si="4"/>
        <v>809.4</v>
      </c>
      <c r="Q26" s="17"/>
      <c r="R26" s="17"/>
      <c r="S26" s="17"/>
      <c r="T26" s="17"/>
      <c r="W26" s="2"/>
      <c r="X26" s="2"/>
    </row>
    <row r="27" spans="1:24" x14ac:dyDescent="0.25">
      <c r="A27" s="17" t="s">
        <v>16</v>
      </c>
      <c r="B27" s="17">
        <v>290</v>
      </c>
      <c r="C27" s="17">
        <v>381</v>
      </c>
      <c r="D27" s="17">
        <f t="shared" si="3"/>
        <v>7.25</v>
      </c>
      <c r="E27" s="17">
        <v>7</v>
      </c>
      <c r="F27" s="17">
        <v>8</v>
      </c>
      <c r="G27" s="17">
        <v>2</v>
      </c>
      <c r="H27" s="17">
        <v>10</v>
      </c>
      <c r="I27" s="17">
        <v>250</v>
      </c>
      <c r="J27" s="17">
        <v>100</v>
      </c>
      <c r="K27" s="17"/>
      <c r="L27" s="17">
        <v>150</v>
      </c>
      <c r="M27" s="17">
        <f t="shared" si="0"/>
        <v>500</v>
      </c>
      <c r="N27" s="17">
        <f t="shared" si="1"/>
        <v>1.3137931034482759</v>
      </c>
      <c r="O27" s="18">
        <f t="shared" si="2"/>
        <v>11.048999999999999</v>
      </c>
      <c r="P27" s="17">
        <f t="shared" si="4"/>
        <v>1104.8999999999999</v>
      </c>
      <c r="Q27" s="17">
        <v>3.06</v>
      </c>
      <c r="R27" s="17">
        <v>6.9</v>
      </c>
      <c r="S27" s="17">
        <v>1.77</v>
      </c>
      <c r="T27" s="17">
        <v>5.68</v>
      </c>
      <c r="W27" s="2"/>
      <c r="X27" s="2"/>
    </row>
    <row r="28" spans="1:24" x14ac:dyDescent="0.25">
      <c r="A28" s="17" t="s">
        <v>17</v>
      </c>
      <c r="B28" s="17">
        <v>290</v>
      </c>
      <c r="C28" s="17">
        <v>381</v>
      </c>
      <c r="D28" s="17">
        <f t="shared" si="3"/>
        <v>7.25</v>
      </c>
      <c r="E28" s="17">
        <v>7</v>
      </c>
      <c r="F28" s="17">
        <v>8</v>
      </c>
      <c r="G28" s="17">
        <v>2</v>
      </c>
      <c r="H28" s="17">
        <v>10</v>
      </c>
      <c r="I28" s="17">
        <v>250</v>
      </c>
      <c r="J28" s="17">
        <v>100</v>
      </c>
      <c r="K28" s="17"/>
      <c r="L28" s="17">
        <v>150</v>
      </c>
      <c r="M28" s="17">
        <f t="shared" si="0"/>
        <v>500</v>
      </c>
      <c r="N28" s="17">
        <f t="shared" si="1"/>
        <v>1.3137931034482759</v>
      </c>
      <c r="O28" s="18">
        <f t="shared" si="2"/>
        <v>11.048999999999999</v>
      </c>
      <c r="P28" s="17">
        <f t="shared" si="4"/>
        <v>1104.8999999999999</v>
      </c>
      <c r="Q28" s="17">
        <v>3.06</v>
      </c>
      <c r="R28" s="17">
        <v>6.9</v>
      </c>
      <c r="S28" s="17">
        <v>1.77</v>
      </c>
      <c r="T28" s="17">
        <v>5.68</v>
      </c>
      <c r="W28" s="2"/>
      <c r="X28" s="2"/>
    </row>
    <row r="29" spans="1:24" x14ac:dyDescent="0.25">
      <c r="A29" s="17" t="s">
        <v>18</v>
      </c>
      <c r="B29" s="17">
        <v>142</v>
      </c>
      <c r="C29" s="17">
        <v>570</v>
      </c>
      <c r="D29" s="17">
        <f t="shared" si="3"/>
        <v>3.55</v>
      </c>
      <c r="E29" s="17">
        <v>7</v>
      </c>
      <c r="F29" s="17">
        <v>8</v>
      </c>
      <c r="G29" s="17">
        <v>2</v>
      </c>
      <c r="H29" s="17">
        <v>10</v>
      </c>
      <c r="I29" s="17">
        <v>250</v>
      </c>
      <c r="J29" s="17">
        <v>100</v>
      </c>
      <c r="K29" s="17"/>
      <c r="L29" s="17">
        <v>150</v>
      </c>
      <c r="M29" s="17">
        <f t="shared" si="0"/>
        <v>500</v>
      </c>
      <c r="N29" s="17">
        <f t="shared" si="1"/>
        <v>4.0140845070422539</v>
      </c>
      <c r="O29" s="18">
        <f t="shared" si="2"/>
        <v>8.0939999999999994</v>
      </c>
      <c r="P29" s="17">
        <f t="shared" si="4"/>
        <v>809.4</v>
      </c>
      <c r="Q29" s="17"/>
      <c r="R29" s="17"/>
      <c r="S29" s="17"/>
      <c r="T29" s="17"/>
      <c r="W29" s="2"/>
      <c r="X29" s="2"/>
    </row>
    <row r="30" spans="1:24" x14ac:dyDescent="0.25">
      <c r="A30" s="17" t="s">
        <v>19</v>
      </c>
      <c r="B30" s="17">
        <v>452</v>
      </c>
      <c r="C30" s="17">
        <v>876</v>
      </c>
      <c r="D30" s="17">
        <f t="shared" si="3"/>
        <v>11.3</v>
      </c>
      <c r="E30" s="17">
        <v>7</v>
      </c>
      <c r="F30" s="17">
        <v>8</v>
      </c>
      <c r="G30" s="17">
        <v>2</v>
      </c>
      <c r="H30" s="17">
        <v>10</v>
      </c>
      <c r="I30" s="17">
        <v>250</v>
      </c>
      <c r="J30" s="17">
        <v>100</v>
      </c>
      <c r="K30" s="17"/>
      <c r="L30" s="17">
        <v>150</v>
      </c>
      <c r="M30" s="17">
        <f t="shared" si="0"/>
        <v>500</v>
      </c>
      <c r="N30" s="17">
        <f t="shared" si="1"/>
        <v>1.9380530973451326</v>
      </c>
      <c r="O30" s="18">
        <f t="shared" si="2"/>
        <v>39.595199999999998</v>
      </c>
      <c r="P30" s="17">
        <f t="shared" si="4"/>
        <v>3959.52</v>
      </c>
      <c r="Q30" s="17">
        <v>4.08</v>
      </c>
      <c r="R30" s="17">
        <v>8.42</v>
      </c>
      <c r="S30" s="17">
        <v>0.94</v>
      </c>
      <c r="T30" s="17">
        <v>5.56</v>
      </c>
      <c r="W30" s="2"/>
      <c r="X30" s="2"/>
    </row>
    <row r="31" spans="1:24" x14ac:dyDescent="0.25">
      <c r="A31" s="17" t="s">
        <v>20</v>
      </c>
      <c r="B31" s="17">
        <v>265</v>
      </c>
      <c r="C31" s="17">
        <v>649</v>
      </c>
      <c r="D31" s="17">
        <f t="shared" si="3"/>
        <v>6.625</v>
      </c>
      <c r="E31" s="17">
        <v>7</v>
      </c>
      <c r="F31" s="17">
        <v>8</v>
      </c>
      <c r="G31" s="17">
        <v>2</v>
      </c>
      <c r="H31" s="17">
        <v>10</v>
      </c>
      <c r="I31" s="17">
        <v>250</v>
      </c>
      <c r="J31" s="17">
        <v>100</v>
      </c>
      <c r="K31" s="17">
        <v>90.593023255813932</v>
      </c>
      <c r="L31" s="17">
        <v>150</v>
      </c>
      <c r="M31" s="17">
        <f t="shared" si="0"/>
        <v>590.59302325581393</v>
      </c>
      <c r="N31" s="17">
        <f t="shared" si="1"/>
        <v>2.449056603773585</v>
      </c>
      <c r="O31" s="18">
        <f t="shared" si="2"/>
        <v>17.198499999999999</v>
      </c>
      <c r="P31" s="17">
        <f t="shared" si="4"/>
        <v>1719.85</v>
      </c>
      <c r="Q31" s="17"/>
      <c r="R31" s="17"/>
      <c r="S31" s="17"/>
      <c r="T31" s="17"/>
      <c r="W31" s="2"/>
      <c r="X31" s="2"/>
    </row>
    <row r="32" spans="1:24" x14ac:dyDescent="0.25">
      <c r="A32" s="17" t="s">
        <v>21</v>
      </c>
      <c r="B32" s="17">
        <v>259</v>
      </c>
      <c r="C32" s="17">
        <v>649</v>
      </c>
      <c r="D32" s="17">
        <f t="shared" si="3"/>
        <v>6.4749999999999996</v>
      </c>
      <c r="E32" s="17">
        <v>7</v>
      </c>
      <c r="F32" s="17">
        <v>8</v>
      </c>
      <c r="G32" s="17">
        <v>2</v>
      </c>
      <c r="H32" s="17">
        <v>10</v>
      </c>
      <c r="I32" s="17">
        <v>250</v>
      </c>
      <c r="J32" s="17">
        <v>100</v>
      </c>
      <c r="K32" s="17"/>
      <c r="L32" s="17">
        <v>150</v>
      </c>
      <c r="M32" s="17">
        <f t="shared" si="0"/>
        <v>500</v>
      </c>
      <c r="N32" s="17">
        <f t="shared" si="1"/>
        <v>2.5057915057915059</v>
      </c>
      <c r="O32" s="18">
        <f t="shared" si="2"/>
        <v>16.809100000000001</v>
      </c>
      <c r="P32" s="17">
        <f t="shared" si="4"/>
        <v>1680.91</v>
      </c>
      <c r="Q32" s="17"/>
      <c r="R32" s="17"/>
      <c r="S32" s="17"/>
      <c r="T32" s="17"/>
      <c r="X32" s="2"/>
    </row>
    <row r="33" spans="1:20" x14ac:dyDescent="0.25">
      <c r="A33" s="17" t="s">
        <v>22</v>
      </c>
      <c r="B33" s="17">
        <v>417</v>
      </c>
      <c r="C33" s="17">
        <v>539</v>
      </c>
      <c r="D33" s="17">
        <f t="shared" si="3"/>
        <v>10.425000000000001</v>
      </c>
      <c r="E33" s="17">
        <v>7</v>
      </c>
      <c r="F33" s="17">
        <v>8</v>
      </c>
      <c r="G33" s="17">
        <v>2</v>
      </c>
      <c r="H33" s="17">
        <v>10</v>
      </c>
      <c r="I33" s="17">
        <v>250</v>
      </c>
      <c r="J33" s="17">
        <v>100</v>
      </c>
      <c r="K33" s="17">
        <v>109.06519108960214</v>
      </c>
      <c r="L33" s="17">
        <v>150</v>
      </c>
      <c r="M33" s="17">
        <f t="shared" si="0"/>
        <v>609.06519108960219</v>
      </c>
      <c r="N33" s="17">
        <f t="shared" si="1"/>
        <v>1.2925659472422062</v>
      </c>
      <c r="O33" s="18">
        <f t="shared" si="2"/>
        <v>22.476299999999998</v>
      </c>
      <c r="P33" s="17">
        <f t="shared" si="4"/>
        <v>2247.6299999999997</v>
      </c>
      <c r="Q33" s="17">
        <v>3.4</v>
      </c>
      <c r="R33" s="17">
        <v>7.57</v>
      </c>
      <c r="S33" s="17">
        <v>1.62</v>
      </c>
      <c r="T33" s="17">
        <v>5.76</v>
      </c>
    </row>
    <row r="34" spans="1:20" x14ac:dyDescent="0.25">
      <c r="A34" s="17" t="s">
        <v>23</v>
      </c>
      <c r="B34" s="17">
        <v>220</v>
      </c>
      <c r="C34" s="17">
        <v>283</v>
      </c>
      <c r="D34" s="17">
        <f t="shared" si="3"/>
        <v>5.5</v>
      </c>
      <c r="E34" s="17">
        <v>7</v>
      </c>
      <c r="F34" s="17">
        <v>8</v>
      </c>
      <c r="G34" s="17">
        <v>2</v>
      </c>
      <c r="H34" s="17">
        <v>10</v>
      </c>
      <c r="I34" s="17">
        <v>250</v>
      </c>
      <c r="J34" s="17">
        <v>100</v>
      </c>
      <c r="K34" s="17">
        <v>207.64044943820221</v>
      </c>
      <c r="L34" s="17">
        <v>150</v>
      </c>
      <c r="M34" s="17">
        <f t="shared" si="0"/>
        <v>707.64044943820227</v>
      </c>
      <c r="N34" s="17">
        <f t="shared" si="1"/>
        <v>1.2863636363636364</v>
      </c>
      <c r="O34" s="18">
        <f t="shared" si="2"/>
        <v>6.226</v>
      </c>
      <c r="P34" s="17">
        <f t="shared" si="4"/>
        <v>622.6</v>
      </c>
      <c r="Q34" s="17">
        <v>3.06</v>
      </c>
      <c r="R34" s="17">
        <v>6.9</v>
      </c>
      <c r="S34" s="17">
        <v>1.77</v>
      </c>
      <c r="T34" s="17">
        <v>5.68</v>
      </c>
    </row>
    <row r="35" spans="1:20" x14ac:dyDescent="0.25">
      <c r="A35" s="17" t="s">
        <v>24</v>
      </c>
      <c r="B35" s="17">
        <v>283</v>
      </c>
      <c r="C35" s="17">
        <v>393</v>
      </c>
      <c r="D35" s="17">
        <f t="shared" si="3"/>
        <v>7.0750000000000002</v>
      </c>
      <c r="E35" s="17">
        <v>7</v>
      </c>
      <c r="F35" s="17">
        <v>8</v>
      </c>
      <c r="G35" s="17">
        <v>2</v>
      </c>
      <c r="H35" s="17">
        <v>10</v>
      </c>
      <c r="I35" s="17">
        <v>250</v>
      </c>
      <c r="J35" s="17">
        <v>100</v>
      </c>
      <c r="K35" s="17">
        <v>149.64388489208631</v>
      </c>
      <c r="L35" s="17">
        <v>150</v>
      </c>
      <c r="M35" s="17">
        <f t="shared" si="0"/>
        <v>649.64388489208636</v>
      </c>
      <c r="N35" s="17">
        <f t="shared" si="1"/>
        <v>1.3886925795053005</v>
      </c>
      <c r="O35" s="18">
        <f t="shared" si="2"/>
        <v>11.1219</v>
      </c>
      <c r="P35" s="17">
        <f t="shared" si="4"/>
        <v>1112.19</v>
      </c>
      <c r="Q35" s="17">
        <v>3.32</v>
      </c>
      <c r="R35" s="17">
        <v>7.28</v>
      </c>
      <c r="S35" s="17">
        <v>1.65</v>
      </c>
      <c r="T35" s="17">
        <v>5.7</v>
      </c>
    </row>
    <row r="36" spans="1:20" x14ac:dyDescent="0.25">
      <c r="A36" s="17" t="s">
        <v>25</v>
      </c>
      <c r="B36" s="17">
        <v>283</v>
      </c>
      <c r="C36" s="17">
        <v>393</v>
      </c>
      <c r="D36" s="17">
        <f t="shared" si="3"/>
        <v>7.0750000000000002</v>
      </c>
      <c r="E36" s="17">
        <v>7</v>
      </c>
      <c r="F36" s="17">
        <v>8</v>
      </c>
      <c r="G36" s="17">
        <v>2</v>
      </c>
      <c r="H36" s="17">
        <v>10</v>
      </c>
      <c r="I36" s="17">
        <v>250</v>
      </c>
      <c r="J36" s="17">
        <v>100</v>
      </c>
      <c r="K36" s="17"/>
      <c r="L36" s="17">
        <v>150</v>
      </c>
      <c r="M36" s="17">
        <f t="shared" si="0"/>
        <v>500</v>
      </c>
      <c r="N36" s="17">
        <f t="shared" si="1"/>
        <v>1.3886925795053005</v>
      </c>
      <c r="O36" s="18">
        <f t="shared" si="2"/>
        <v>11.1219</v>
      </c>
      <c r="P36" s="17">
        <f t="shared" si="4"/>
        <v>1112.19</v>
      </c>
      <c r="Q36" s="17">
        <v>3.32</v>
      </c>
      <c r="R36" s="17">
        <v>7.28</v>
      </c>
      <c r="S36" s="17">
        <v>1.65</v>
      </c>
      <c r="T36" s="17">
        <v>5.7</v>
      </c>
    </row>
    <row r="37" spans="1:20" x14ac:dyDescent="0.25">
      <c r="A37" s="17" t="s">
        <v>26</v>
      </c>
      <c r="B37" s="17">
        <v>220</v>
      </c>
      <c r="C37" s="17">
        <v>283</v>
      </c>
      <c r="D37" s="17">
        <f t="shared" si="3"/>
        <v>5.5</v>
      </c>
      <c r="E37" s="17">
        <v>7</v>
      </c>
      <c r="F37" s="17">
        <v>8</v>
      </c>
      <c r="G37" s="17">
        <v>2</v>
      </c>
      <c r="H37" s="17">
        <v>10</v>
      </c>
      <c r="I37" s="17">
        <v>250</v>
      </c>
      <c r="J37" s="17">
        <v>100</v>
      </c>
      <c r="K37" s="17">
        <v>207.64044943820221</v>
      </c>
      <c r="L37" s="17">
        <v>150</v>
      </c>
      <c r="M37" s="17">
        <f t="shared" si="0"/>
        <v>707.64044943820227</v>
      </c>
      <c r="N37" s="17">
        <f t="shared" si="1"/>
        <v>1.2863636363636364</v>
      </c>
      <c r="O37" s="18">
        <f t="shared" si="2"/>
        <v>6.226</v>
      </c>
      <c r="P37" s="17">
        <f t="shared" si="4"/>
        <v>622.6</v>
      </c>
      <c r="Q37" s="17">
        <v>3.06</v>
      </c>
      <c r="R37" s="17">
        <v>6.9</v>
      </c>
      <c r="S37" s="17">
        <v>1.77</v>
      </c>
      <c r="T37" s="17">
        <v>5.68</v>
      </c>
    </row>
    <row r="38" spans="1:20" x14ac:dyDescent="0.25">
      <c r="A38" s="17" t="s">
        <v>27</v>
      </c>
      <c r="B38" s="17">
        <v>417</v>
      </c>
      <c r="C38" s="17">
        <v>539</v>
      </c>
      <c r="D38" s="17">
        <f t="shared" si="3"/>
        <v>10.425000000000001</v>
      </c>
      <c r="E38" s="17">
        <v>7</v>
      </c>
      <c r="F38" s="17">
        <v>8</v>
      </c>
      <c r="G38" s="17">
        <v>2</v>
      </c>
      <c r="H38" s="17">
        <v>10</v>
      </c>
      <c r="I38" s="17">
        <v>250</v>
      </c>
      <c r="J38" s="17">
        <v>100</v>
      </c>
      <c r="K38" s="17">
        <v>109.06519108960214</v>
      </c>
      <c r="L38" s="17">
        <v>150</v>
      </c>
      <c r="M38" s="17">
        <f t="shared" si="0"/>
        <v>609.06519108960219</v>
      </c>
      <c r="N38" s="17">
        <f t="shared" si="1"/>
        <v>1.2925659472422062</v>
      </c>
      <c r="O38" s="18">
        <f t="shared" si="2"/>
        <v>22.476299999999998</v>
      </c>
      <c r="P38" s="17">
        <f t="shared" si="4"/>
        <v>2247.6299999999997</v>
      </c>
      <c r="Q38" s="17">
        <v>3.4</v>
      </c>
      <c r="R38" s="17">
        <v>7.57</v>
      </c>
      <c r="S38" s="17">
        <v>1.62</v>
      </c>
      <c r="T38" s="17">
        <v>5.76</v>
      </c>
    </row>
    <row r="39" spans="1:20" x14ac:dyDescent="0.25">
      <c r="A39" s="17" t="s">
        <v>28</v>
      </c>
      <c r="B39" s="17">
        <v>259</v>
      </c>
      <c r="C39" s="17">
        <v>649</v>
      </c>
      <c r="D39" s="17">
        <f t="shared" si="3"/>
        <v>6.4749999999999996</v>
      </c>
      <c r="E39" s="17">
        <v>7</v>
      </c>
      <c r="F39" s="17">
        <v>8</v>
      </c>
      <c r="G39" s="17">
        <v>2</v>
      </c>
      <c r="H39" s="17">
        <v>10</v>
      </c>
      <c r="I39" s="17">
        <v>250</v>
      </c>
      <c r="J39" s="17">
        <v>100</v>
      </c>
      <c r="K39" s="17">
        <v>90.596073765615699</v>
      </c>
      <c r="L39" s="17">
        <v>150</v>
      </c>
      <c r="M39" s="17">
        <f t="shared" si="0"/>
        <v>590.59607376561576</v>
      </c>
      <c r="N39" s="17">
        <f t="shared" si="1"/>
        <v>2.5057915057915059</v>
      </c>
      <c r="O39" s="18">
        <f t="shared" si="2"/>
        <v>16.809100000000001</v>
      </c>
      <c r="P39" s="17">
        <f t="shared" si="4"/>
        <v>1680.91</v>
      </c>
      <c r="Q39" s="17"/>
      <c r="R39" s="17"/>
      <c r="S39" s="17"/>
      <c r="T39" s="17"/>
    </row>
    <row r="40" spans="1:20" x14ac:dyDescent="0.25">
      <c r="A40" s="17" t="s">
        <v>29</v>
      </c>
      <c r="B40" s="17">
        <v>283</v>
      </c>
      <c r="C40" s="17">
        <v>651</v>
      </c>
      <c r="D40" s="17">
        <f t="shared" si="3"/>
        <v>7.0750000000000002</v>
      </c>
      <c r="E40" s="17">
        <v>7</v>
      </c>
      <c r="F40" s="17">
        <v>8</v>
      </c>
      <c r="G40" s="17">
        <v>2</v>
      </c>
      <c r="H40" s="17">
        <v>10</v>
      </c>
      <c r="I40" s="17">
        <v>250</v>
      </c>
      <c r="J40" s="17">
        <v>100</v>
      </c>
      <c r="K40" s="17"/>
      <c r="L40" s="17">
        <v>150</v>
      </c>
      <c r="M40" s="17">
        <f t="shared" si="0"/>
        <v>500</v>
      </c>
      <c r="N40" s="17">
        <f t="shared" si="1"/>
        <v>2.3003533568904593</v>
      </c>
      <c r="O40" s="18">
        <f t="shared" si="2"/>
        <v>18.423300000000001</v>
      </c>
      <c r="P40" s="17">
        <f t="shared" si="4"/>
        <v>1842.3300000000002</v>
      </c>
      <c r="Q40" s="17"/>
      <c r="R40" s="17"/>
      <c r="S40" s="17"/>
      <c r="T40" s="17"/>
    </row>
    <row r="41" spans="1:20" x14ac:dyDescent="0.25">
      <c r="A41" s="17" t="s">
        <v>30</v>
      </c>
      <c r="B41" s="17">
        <v>220</v>
      </c>
      <c r="C41" s="17">
        <v>293</v>
      </c>
      <c r="D41" s="17">
        <f t="shared" si="3"/>
        <v>5.5</v>
      </c>
      <c r="E41" s="17">
        <v>7</v>
      </c>
      <c r="F41" s="17">
        <v>8</v>
      </c>
      <c r="G41" s="17">
        <v>2</v>
      </c>
      <c r="H41" s="17">
        <v>10</v>
      </c>
      <c r="I41" s="17">
        <v>250</v>
      </c>
      <c r="J41" s="17">
        <v>100</v>
      </c>
      <c r="K41" s="17">
        <v>200.55813953488371</v>
      </c>
      <c r="L41" s="17">
        <v>150</v>
      </c>
      <c r="M41" s="17">
        <f t="shared" si="0"/>
        <v>700.55813953488371</v>
      </c>
      <c r="N41" s="17">
        <f t="shared" si="1"/>
        <v>1.3318181818181818</v>
      </c>
      <c r="O41" s="18">
        <f t="shared" si="2"/>
        <v>6.4459999999999997</v>
      </c>
      <c r="P41" s="17">
        <f t="shared" si="4"/>
        <v>644.6</v>
      </c>
      <c r="Q41" s="17">
        <v>3.4</v>
      </c>
      <c r="R41" s="17">
        <v>7.57</v>
      </c>
      <c r="S41" s="17">
        <v>1.62</v>
      </c>
      <c r="T41" s="17">
        <v>5.76</v>
      </c>
    </row>
    <row r="42" spans="1:20" x14ac:dyDescent="0.25">
      <c r="A42" s="17" t="s">
        <v>31</v>
      </c>
      <c r="B42" s="17">
        <v>293</v>
      </c>
      <c r="C42" s="17">
        <v>371</v>
      </c>
      <c r="D42" s="17">
        <f t="shared" si="3"/>
        <v>7.3250000000000002</v>
      </c>
      <c r="E42" s="17">
        <v>7</v>
      </c>
      <c r="F42" s="17">
        <v>8</v>
      </c>
      <c r="G42" s="17">
        <v>2</v>
      </c>
      <c r="H42" s="17">
        <v>10</v>
      </c>
      <c r="I42" s="17">
        <v>250</v>
      </c>
      <c r="J42" s="17">
        <v>100</v>
      </c>
      <c r="K42" s="17"/>
      <c r="L42" s="17">
        <v>150</v>
      </c>
      <c r="M42" s="17">
        <f t="shared" si="0"/>
        <v>500</v>
      </c>
      <c r="N42" s="17">
        <f t="shared" si="1"/>
        <v>1.2662116040955631</v>
      </c>
      <c r="O42" s="18">
        <f t="shared" si="2"/>
        <v>10.8703</v>
      </c>
      <c r="P42" s="17">
        <f t="shared" si="4"/>
        <v>1087.03</v>
      </c>
      <c r="Q42" s="17">
        <v>3.23</v>
      </c>
      <c r="R42" s="17">
        <v>8.81</v>
      </c>
      <c r="S42" s="17">
        <v>2.61</v>
      </c>
      <c r="T42" s="17">
        <v>7.36</v>
      </c>
    </row>
    <row r="43" spans="1:20" x14ac:dyDescent="0.25">
      <c r="A43" s="17" t="s">
        <v>32</v>
      </c>
      <c r="B43" s="17">
        <v>293</v>
      </c>
      <c r="C43" s="17">
        <v>371</v>
      </c>
      <c r="D43" s="17">
        <f t="shared" si="3"/>
        <v>7.3250000000000002</v>
      </c>
      <c r="E43" s="17">
        <v>7</v>
      </c>
      <c r="F43" s="17">
        <v>8</v>
      </c>
      <c r="G43" s="17">
        <v>2</v>
      </c>
      <c r="H43" s="17">
        <v>10</v>
      </c>
      <c r="I43" s="17">
        <v>250</v>
      </c>
      <c r="J43" s="17">
        <v>100</v>
      </c>
      <c r="K43" s="17"/>
      <c r="L43" s="17">
        <v>150</v>
      </c>
      <c r="M43" s="17">
        <f t="shared" si="0"/>
        <v>500</v>
      </c>
      <c r="N43" s="17">
        <f t="shared" si="1"/>
        <v>1.2662116040955631</v>
      </c>
      <c r="O43" s="18">
        <f t="shared" si="2"/>
        <v>10.8703</v>
      </c>
      <c r="P43" s="17">
        <f t="shared" si="4"/>
        <v>1087.03</v>
      </c>
      <c r="Q43" s="17">
        <v>3.23</v>
      </c>
      <c r="R43" s="17">
        <v>8.81</v>
      </c>
      <c r="S43" s="17">
        <v>2.61</v>
      </c>
      <c r="T43" s="17">
        <v>7.36</v>
      </c>
    </row>
    <row r="44" spans="1:20" x14ac:dyDescent="0.25">
      <c r="A44" s="17" t="s">
        <v>33</v>
      </c>
      <c r="B44" s="17">
        <v>220</v>
      </c>
      <c r="C44" s="17">
        <v>293</v>
      </c>
      <c r="D44" s="17">
        <f t="shared" si="3"/>
        <v>5.5</v>
      </c>
      <c r="E44" s="17">
        <v>7</v>
      </c>
      <c r="F44" s="17">
        <v>8</v>
      </c>
      <c r="G44" s="17">
        <v>2</v>
      </c>
      <c r="H44" s="17">
        <v>10</v>
      </c>
      <c r="I44" s="17">
        <v>250</v>
      </c>
      <c r="J44" s="17">
        <v>100</v>
      </c>
      <c r="K44" s="17">
        <v>200.55813953488371</v>
      </c>
      <c r="L44" s="17">
        <v>150</v>
      </c>
      <c r="M44" s="17">
        <f t="shared" si="0"/>
        <v>700.55813953488371</v>
      </c>
      <c r="N44" s="17">
        <f t="shared" si="1"/>
        <v>1.3318181818181818</v>
      </c>
      <c r="O44" s="18">
        <f t="shared" si="2"/>
        <v>6.4459999999999997</v>
      </c>
      <c r="P44" s="17">
        <f t="shared" si="4"/>
        <v>644.6</v>
      </c>
      <c r="Q44" s="17">
        <v>3.4</v>
      </c>
      <c r="R44" s="17">
        <v>7.57</v>
      </c>
      <c r="S44" s="17">
        <v>1.62</v>
      </c>
      <c r="T44" s="17">
        <v>5.76</v>
      </c>
    </row>
    <row r="45" spans="1:20" x14ac:dyDescent="0.25">
      <c r="A45" s="17" t="s">
        <v>34</v>
      </c>
      <c r="B45" s="17">
        <v>283</v>
      </c>
      <c r="C45" s="17">
        <v>651</v>
      </c>
      <c r="D45" s="17">
        <f t="shared" si="3"/>
        <v>7.0750000000000002</v>
      </c>
      <c r="E45" s="17">
        <v>7</v>
      </c>
      <c r="F45" s="17">
        <v>8</v>
      </c>
      <c r="G45" s="17">
        <v>2</v>
      </c>
      <c r="H45" s="17">
        <v>10</v>
      </c>
      <c r="I45" s="17">
        <v>250</v>
      </c>
      <c r="J45" s="17">
        <v>100</v>
      </c>
      <c r="K45" s="17"/>
      <c r="L45" s="17">
        <v>150</v>
      </c>
      <c r="M45" s="17">
        <f t="shared" si="0"/>
        <v>500</v>
      </c>
      <c r="N45" s="17">
        <f t="shared" si="1"/>
        <v>2.3003533568904593</v>
      </c>
      <c r="O45" s="18">
        <f t="shared" si="2"/>
        <v>18.423300000000001</v>
      </c>
      <c r="P45" s="17">
        <f t="shared" si="4"/>
        <v>1842.3300000000002</v>
      </c>
      <c r="Q45" s="17"/>
      <c r="R45" s="17"/>
      <c r="S45" s="17"/>
      <c r="T45" s="17"/>
    </row>
    <row r="46" spans="1:20" x14ac:dyDescent="0.25">
      <c r="A46" s="17" t="s">
        <v>59</v>
      </c>
      <c r="B46" s="17">
        <v>145</v>
      </c>
      <c r="C46" s="17">
        <v>938</v>
      </c>
      <c r="D46" s="17">
        <f t="shared" si="3"/>
        <v>3.625</v>
      </c>
      <c r="E46" s="17">
        <v>7</v>
      </c>
      <c r="F46" s="17">
        <v>8</v>
      </c>
      <c r="G46" s="17">
        <v>2</v>
      </c>
      <c r="H46" s="17">
        <v>10</v>
      </c>
      <c r="I46" s="17">
        <v>250</v>
      </c>
      <c r="J46" s="17">
        <v>100</v>
      </c>
      <c r="K46" s="17"/>
      <c r="L46" s="17">
        <v>150</v>
      </c>
      <c r="M46" s="17">
        <f t="shared" si="0"/>
        <v>500</v>
      </c>
      <c r="N46" s="17">
        <f t="shared" si="1"/>
        <v>6.4689655172413794</v>
      </c>
      <c r="O46" s="18">
        <f t="shared" si="2"/>
        <v>13.601000000000001</v>
      </c>
      <c r="P46" s="17">
        <f t="shared" si="4"/>
        <v>1360.1000000000001</v>
      </c>
      <c r="Q46" s="17"/>
      <c r="R46" s="17"/>
      <c r="S46" s="17"/>
      <c r="T46" s="17"/>
    </row>
    <row r="47" spans="1:20" x14ac:dyDescent="0.25">
      <c r="A47" s="17" t="s">
        <v>60</v>
      </c>
      <c r="B47" s="17">
        <v>145</v>
      </c>
      <c r="C47" s="17">
        <v>938</v>
      </c>
      <c r="D47" s="17">
        <f t="shared" ref="D47" si="5">B47/40</f>
        <v>3.625</v>
      </c>
      <c r="E47" s="17">
        <v>7</v>
      </c>
      <c r="F47" s="17">
        <v>8</v>
      </c>
      <c r="G47" s="17">
        <v>2</v>
      </c>
      <c r="H47" s="17">
        <v>10</v>
      </c>
      <c r="I47" s="17">
        <v>250</v>
      </c>
      <c r="J47" s="17">
        <v>100</v>
      </c>
      <c r="K47" s="17"/>
      <c r="L47" s="17">
        <v>150</v>
      </c>
      <c r="M47" s="17">
        <f t="shared" si="0"/>
        <v>500</v>
      </c>
      <c r="N47" s="17">
        <f t="shared" si="1"/>
        <v>6.4689655172413794</v>
      </c>
      <c r="O47" s="18"/>
      <c r="P47" s="17"/>
      <c r="Q47" s="17"/>
      <c r="R47" s="17"/>
      <c r="S47" s="17"/>
      <c r="T47" s="17"/>
    </row>
    <row r="48" spans="1:20" x14ac:dyDescent="0.25">
      <c r="A48" s="17" t="s">
        <v>61</v>
      </c>
      <c r="B48" s="17">
        <v>265</v>
      </c>
      <c r="C48" s="17">
        <v>354</v>
      </c>
      <c r="D48" s="17">
        <f t="shared" si="3"/>
        <v>6.625</v>
      </c>
      <c r="E48" s="17">
        <v>7</v>
      </c>
      <c r="F48" s="17">
        <v>8</v>
      </c>
      <c r="G48" s="17">
        <v>2</v>
      </c>
      <c r="H48" s="17">
        <v>10</v>
      </c>
      <c r="I48" s="17">
        <v>250</v>
      </c>
      <c r="J48" s="17">
        <v>100</v>
      </c>
      <c r="K48" s="17"/>
      <c r="L48" s="17">
        <v>150</v>
      </c>
      <c r="M48" s="17">
        <f t="shared" si="0"/>
        <v>500</v>
      </c>
      <c r="N48" s="17">
        <f t="shared" si="1"/>
        <v>1.3358490566037735</v>
      </c>
      <c r="O48" s="18"/>
      <c r="P48" s="17"/>
      <c r="Q48" s="17">
        <v>3.5</v>
      </c>
      <c r="R48" s="17">
        <v>7.7</v>
      </c>
      <c r="S48" s="17">
        <v>1.55</v>
      </c>
      <c r="T48" s="17">
        <v>5.75</v>
      </c>
    </row>
    <row r="49" spans="1:20" ht="15.75" thickBo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0"/>
      <c r="P49" s="19"/>
      <c r="Q49" s="19"/>
      <c r="R49" s="19"/>
      <c r="S49" s="19"/>
      <c r="T49" s="19"/>
    </row>
    <row r="50" spans="1:20" ht="15" customHeight="1" x14ac:dyDescent="0.25">
      <c r="A50" s="21" t="s">
        <v>123</v>
      </c>
      <c r="B50" s="22"/>
      <c r="C50" s="22"/>
      <c r="D50" s="22"/>
      <c r="E50" s="22"/>
      <c r="F50" s="22"/>
      <c r="G50" s="22"/>
      <c r="H50" s="22"/>
      <c r="I50" s="22"/>
      <c r="J50" s="23"/>
    </row>
    <row r="51" spans="1:20" ht="15.75" thickBot="1" x14ac:dyDescent="0.3">
      <c r="A51" s="24"/>
      <c r="B51" s="25"/>
      <c r="C51" s="25"/>
      <c r="D51" s="25"/>
      <c r="E51" s="25"/>
      <c r="F51" s="25"/>
      <c r="G51" s="25"/>
      <c r="H51" s="25"/>
      <c r="I51" s="25"/>
      <c r="J51" s="26"/>
    </row>
    <row r="52" spans="1:20" x14ac:dyDescent="0.25">
      <c r="A52" s="28" t="s">
        <v>0</v>
      </c>
      <c r="B52" s="28" t="s">
        <v>40</v>
      </c>
      <c r="C52" s="28" t="s">
        <v>51</v>
      </c>
      <c r="D52" s="28" t="s">
        <v>50</v>
      </c>
      <c r="E52" s="28" t="s">
        <v>54</v>
      </c>
      <c r="F52" s="28" t="s">
        <v>52</v>
      </c>
      <c r="G52" s="28" t="s">
        <v>53</v>
      </c>
      <c r="H52" s="7"/>
      <c r="I52" s="7"/>
      <c r="J52" s="7"/>
      <c r="K52" s="7"/>
      <c r="L52" s="7"/>
      <c r="M52" s="7"/>
      <c r="N52" s="7"/>
      <c r="O52" s="7"/>
    </row>
    <row r="53" spans="1:20" x14ac:dyDescent="0.25">
      <c r="A53" s="27" t="s">
        <v>1</v>
      </c>
      <c r="B53" s="12">
        <f>C12/100</f>
        <v>3.71</v>
      </c>
      <c r="C53" s="12">
        <v>0.15</v>
      </c>
      <c r="D53" s="12">
        <v>2.8</v>
      </c>
      <c r="E53" s="12">
        <v>1400</v>
      </c>
      <c r="F53" s="13">
        <f t="shared" ref="F53:F63" si="6">O12</f>
        <v>7.9764999999999997</v>
      </c>
      <c r="G53" s="12">
        <f>(B53*C53*D53*E53)/F53</f>
        <v>273.4883720930232</v>
      </c>
    </row>
    <row r="54" spans="1:20" x14ac:dyDescent="0.25">
      <c r="A54" s="27" t="s">
        <v>2</v>
      </c>
      <c r="B54" s="12">
        <f>C13/100</f>
        <v>2.5</v>
      </c>
      <c r="C54" s="12">
        <v>0.15</v>
      </c>
      <c r="D54" s="12">
        <v>2.8</v>
      </c>
      <c r="E54" s="12">
        <v>1400</v>
      </c>
      <c r="F54" s="13">
        <f t="shared" si="6"/>
        <v>5.5</v>
      </c>
      <c r="G54" s="12">
        <f t="shared" ref="G54:G69" si="7">(B54*C54*D54*E54)/F54</f>
        <v>267.27272727272725</v>
      </c>
    </row>
    <row r="55" spans="1:20" x14ac:dyDescent="0.25">
      <c r="A55" s="27" t="s">
        <v>3</v>
      </c>
      <c r="B55" s="12">
        <f>C14/100</f>
        <v>3.64</v>
      </c>
      <c r="C55" s="12">
        <v>0.15</v>
      </c>
      <c r="D55" s="12">
        <v>2.8</v>
      </c>
      <c r="E55" s="12">
        <v>1400</v>
      </c>
      <c r="F55" s="13">
        <f t="shared" si="6"/>
        <v>6.9160000000000004</v>
      </c>
      <c r="G55" s="12">
        <f t="shared" si="7"/>
        <v>309.47368421052624</v>
      </c>
    </row>
    <row r="56" spans="1:20" x14ac:dyDescent="0.25">
      <c r="A56" s="27" t="s">
        <v>4</v>
      </c>
      <c r="B56" s="12">
        <f>C15/100</f>
        <v>3.71</v>
      </c>
      <c r="C56" s="12">
        <v>0.15</v>
      </c>
      <c r="D56" s="12">
        <v>2.8</v>
      </c>
      <c r="E56" s="12">
        <v>1400</v>
      </c>
      <c r="F56" s="13">
        <f t="shared" si="6"/>
        <v>13.1334</v>
      </c>
      <c r="G56" s="12">
        <f t="shared" si="7"/>
        <v>166.1016949152542</v>
      </c>
    </row>
    <row r="57" spans="1:20" x14ac:dyDescent="0.25">
      <c r="A57" s="27" t="s">
        <v>5</v>
      </c>
      <c r="B57" s="12">
        <f>C16/100</f>
        <v>4.32</v>
      </c>
      <c r="C57" s="12">
        <v>0.15</v>
      </c>
      <c r="D57" s="12">
        <v>2.8</v>
      </c>
      <c r="E57" s="12">
        <v>1400</v>
      </c>
      <c r="F57" s="13">
        <f t="shared" si="6"/>
        <v>9.5039999999999996</v>
      </c>
      <c r="G57" s="12">
        <f t="shared" si="7"/>
        <v>267.27272727272725</v>
      </c>
    </row>
    <row r="58" spans="1:20" x14ac:dyDescent="0.25">
      <c r="A58" s="27" t="s">
        <v>6</v>
      </c>
      <c r="B58" s="12">
        <f>C17/100</f>
        <v>3.81</v>
      </c>
      <c r="C58" s="12">
        <v>0.15</v>
      </c>
      <c r="D58" s="12">
        <v>2.8</v>
      </c>
      <c r="E58" s="12">
        <v>1400</v>
      </c>
      <c r="F58" s="13">
        <f t="shared" si="6"/>
        <v>10.858499999999999</v>
      </c>
      <c r="G58" s="12">
        <f t="shared" si="7"/>
        <v>206.31578947368419</v>
      </c>
    </row>
    <row r="59" spans="1:20" x14ac:dyDescent="0.25">
      <c r="A59" s="27" t="s">
        <v>7</v>
      </c>
      <c r="B59" s="12">
        <f>C18/100</f>
        <v>3.81</v>
      </c>
      <c r="C59" s="12">
        <v>0.15</v>
      </c>
      <c r="D59" s="12">
        <v>2.8</v>
      </c>
      <c r="E59" s="12">
        <v>1400</v>
      </c>
      <c r="F59" s="13">
        <f t="shared" si="6"/>
        <v>10.858499999999999</v>
      </c>
      <c r="G59" s="12">
        <f t="shared" si="7"/>
        <v>206.31578947368419</v>
      </c>
    </row>
    <row r="60" spans="1:20" x14ac:dyDescent="0.25">
      <c r="A60" s="27" t="s">
        <v>8</v>
      </c>
      <c r="B60" s="12">
        <f>C19/100</f>
        <v>4.32</v>
      </c>
      <c r="C60" s="12">
        <v>0.15</v>
      </c>
      <c r="D60" s="12">
        <v>2.8</v>
      </c>
      <c r="E60" s="12">
        <v>1400</v>
      </c>
      <c r="F60" s="13">
        <f t="shared" si="6"/>
        <v>9.5039999999999996</v>
      </c>
      <c r="G60" s="12">
        <f t="shared" si="7"/>
        <v>267.27272727272725</v>
      </c>
    </row>
    <row r="61" spans="1:20" x14ac:dyDescent="0.25">
      <c r="A61" s="27" t="s">
        <v>9</v>
      </c>
      <c r="B61" s="12">
        <f>C20/100</f>
        <v>3.71</v>
      </c>
      <c r="C61" s="12">
        <v>0.15</v>
      </c>
      <c r="D61" s="12">
        <v>2.8</v>
      </c>
      <c r="E61" s="12">
        <v>1400</v>
      </c>
      <c r="F61" s="13">
        <f t="shared" si="6"/>
        <v>13.1334</v>
      </c>
      <c r="G61" s="12">
        <f t="shared" si="7"/>
        <v>166.1016949152542</v>
      </c>
    </row>
    <row r="62" spans="1:20" x14ac:dyDescent="0.25">
      <c r="A62" s="27" t="s">
        <v>10</v>
      </c>
      <c r="B62" s="12">
        <f>C21/100</f>
        <v>3.64</v>
      </c>
      <c r="C62" s="12">
        <v>0.15</v>
      </c>
      <c r="D62" s="12">
        <v>2.8</v>
      </c>
      <c r="E62" s="12">
        <v>1400</v>
      </c>
      <c r="F62" s="13">
        <f t="shared" si="6"/>
        <v>6.9160000000000004</v>
      </c>
      <c r="G62" s="12">
        <f t="shared" si="7"/>
        <v>309.47368421052624</v>
      </c>
    </row>
    <row r="63" spans="1:20" x14ac:dyDescent="0.25">
      <c r="A63" s="27" t="s">
        <v>11</v>
      </c>
      <c r="B63" s="12">
        <f>C22/100</f>
        <v>2.5</v>
      </c>
      <c r="C63" s="12">
        <v>0.15</v>
      </c>
      <c r="D63" s="12">
        <v>2.8</v>
      </c>
      <c r="E63" s="12">
        <v>1400</v>
      </c>
      <c r="F63" s="13">
        <f t="shared" si="6"/>
        <v>5.5</v>
      </c>
      <c r="G63" s="12">
        <f t="shared" si="7"/>
        <v>267.27272727272725</v>
      </c>
    </row>
    <row r="64" spans="1:20" x14ac:dyDescent="0.25">
      <c r="A64" s="27" t="s">
        <v>20</v>
      </c>
      <c r="B64" s="12">
        <v>2.65</v>
      </c>
      <c r="C64" s="12">
        <v>0.15</v>
      </c>
      <c r="D64" s="12">
        <v>2.8</v>
      </c>
      <c r="E64" s="12">
        <v>1400</v>
      </c>
      <c r="F64" s="13">
        <v>17.2</v>
      </c>
      <c r="G64" s="12">
        <f t="shared" si="7"/>
        <v>90.593023255813932</v>
      </c>
    </row>
    <row r="65" spans="1:20" x14ac:dyDescent="0.25">
      <c r="A65" s="27" t="s">
        <v>23</v>
      </c>
      <c r="B65" s="12">
        <v>2.2000000000000002</v>
      </c>
      <c r="C65" s="12">
        <v>0.15</v>
      </c>
      <c r="D65" s="12">
        <v>2.8</v>
      </c>
      <c r="E65" s="12">
        <v>1400</v>
      </c>
      <c r="F65" s="13">
        <v>6.23</v>
      </c>
      <c r="G65" s="12">
        <f t="shared" si="7"/>
        <v>207.64044943820221</v>
      </c>
    </row>
    <row r="66" spans="1:20" x14ac:dyDescent="0.25">
      <c r="A66" s="27" t="s">
        <v>24</v>
      </c>
      <c r="B66" s="12">
        <v>2.83</v>
      </c>
      <c r="C66" s="12">
        <v>0.15</v>
      </c>
      <c r="D66" s="12">
        <v>2.8</v>
      </c>
      <c r="E66" s="12">
        <v>1400</v>
      </c>
      <c r="F66" s="13">
        <v>11.12</v>
      </c>
      <c r="G66" s="12">
        <f t="shared" si="7"/>
        <v>149.64388489208631</v>
      </c>
    </row>
    <row r="67" spans="1:20" x14ac:dyDescent="0.25">
      <c r="A67" s="27" t="s">
        <v>27</v>
      </c>
      <c r="B67" s="12">
        <v>4.17</v>
      </c>
      <c r="C67" s="12">
        <v>0.15</v>
      </c>
      <c r="D67" s="12">
        <v>2.8</v>
      </c>
      <c r="E67" s="12">
        <v>1400</v>
      </c>
      <c r="F67" s="13">
        <v>22.4816</v>
      </c>
      <c r="G67" s="12">
        <f t="shared" si="7"/>
        <v>109.06519108960214</v>
      </c>
    </row>
    <row r="68" spans="1:20" x14ac:dyDescent="0.25">
      <c r="A68" s="27" t="s">
        <v>28</v>
      </c>
      <c r="B68" s="12">
        <v>2.59</v>
      </c>
      <c r="C68" s="12">
        <v>0.15</v>
      </c>
      <c r="D68" s="12">
        <v>2.8</v>
      </c>
      <c r="E68" s="12">
        <v>1400</v>
      </c>
      <c r="F68" s="13">
        <v>16.809999999999999</v>
      </c>
      <c r="G68" s="12">
        <f t="shared" si="7"/>
        <v>90.596073765615699</v>
      </c>
    </row>
    <row r="69" spans="1:20" x14ac:dyDescent="0.25">
      <c r="A69" s="27" t="s">
        <v>33</v>
      </c>
      <c r="B69" s="12">
        <v>2.2000000000000002</v>
      </c>
      <c r="C69" s="12">
        <v>0.15</v>
      </c>
      <c r="D69" s="12">
        <v>2.8</v>
      </c>
      <c r="E69" s="12">
        <v>1400</v>
      </c>
      <c r="F69" s="13">
        <v>6.45</v>
      </c>
      <c r="G69" s="12">
        <f t="shared" si="7"/>
        <v>200.55813953488371</v>
      </c>
    </row>
    <row r="70" spans="1:20" ht="15.75" thickBot="1" x14ac:dyDescent="0.3">
      <c r="A70" s="8"/>
      <c r="B70" s="29"/>
      <c r="C70" s="29"/>
      <c r="D70" s="29"/>
      <c r="E70" s="29"/>
      <c r="F70" s="30"/>
      <c r="G70" s="29"/>
    </row>
    <row r="71" spans="1:20" ht="15" customHeight="1" x14ac:dyDescent="0.25">
      <c r="A71" s="32" t="s">
        <v>62</v>
      </c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4"/>
      <c r="M71"/>
      <c r="N71"/>
      <c r="O71"/>
      <c r="P71"/>
      <c r="Q71"/>
      <c r="R71"/>
      <c r="S71"/>
      <c r="T71"/>
    </row>
    <row r="72" spans="1:20" ht="15" customHeight="1" thickBot="1" x14ac:dyDescent="0.3">
      <c r="A72" s="35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/>
      <c r="N72"/>
      <c r="O72"/>
      <c r="P72"/>
      <c r="Q72"/>
      <c r="R72"/>
      <c r="S72"/>
      <c r="T72"/>
    </row>
    <row r="73" spans="1:20" s="3" customFormat="1" x14ac:dyDescent="0.25">
      <c r="A73" s="31" t="s">
        <v>0</v>
      </c>
      <c r="B73" s="31" t="s">
        <v>63</v>
      </c>
      <c r="C73" s="31" t="s">
        <v>64</v>
      </c>
      <c r="D73" s="31" t="s">
        <v>65</v>
      </c>
      <c r="E73" s="31" t="s">
        <v>66</v>
      </c>
      <c r="F73" s="31" t="s">
        <v>67</v>
      </c>
      <c r="G73" s="31" t="s">
        <v>68</v>
      </c>
      <c r="H73" s="31" t="s">
        <v>69</v>
      </c>
      <c r="I73" s="31" t="s">
        <v>70</v>
      </c>
      <c r="J73" s="31" t="s">
        <v>71</v>
      </c>
      <c r="K73" s="31" t="s">
        <v>1</v>
      </c>
      <c r="L73" s="31" t="s">
        <v>72</v>
      </c>
      <c r="M73" s="7"/>
      <c r="N73" s="7"/>
      <c r="O73" s="7"/>
      <c r="P73" s="7"/>
      <c r="Q73" s="7"/>
      <c r="R73" s="7"/>
      <c r="S73" s="7"/>
      <c r="T73" s="7"/>
    </row>
    <row r="74" spans="1:20" x14ac:dyDescent="0.25">
      <c r="A74" s="12" t="s">
        <v>1</v>
      </c>
      <c r="B74" s="12">
        <v>4.6224999999999996</v>
      </c>
      <c r="C74" s="12">
        <v>773.48837209302314</v>
      </c>
      <c r="D74" s="12">
        <v>5.31</v>
      </c>
      <c r="E74" s="12">
        <v>11.3</v>
      </c>
      <c r="F74" s="12">
        <v>1.85</v>
      </c>
      <c r="G74" s="12">
        <v>8.16</v>
      </c>
      <c r="H74" s="12">
        <f>B74*C74*D74/100</f>
        <v>189.85639499999994</v>
      </c>
      <c r="I74" s="12">
        <f>B74*C74*F74/100</f>
        <v>66.145825000000002</v>
      </c>
      <c r="J74" s="12">
        <f>B74*C74*E74/100</f>
        <v>404.02584999999993</v>
      </c>
      <c r="K74" s="12" t="s">
        <v>2</v>
      </c>
      <c r="L74" s="12">
        <v>291.75671999999997</v>
      </c>
    </row>
    <row r="75" spans="1:20" x14ac:dyDescent="0.25">
      <c r="A75" s="12" t="s">
        <v>2</v>
      </c>
      <c r="B75" s="12">
        <v>4.8400000000000007</v>
      </c>
      <c r="C75" s="12">
        <v>767.27272727272725</v>
      </c>
      <c r="D75" s="12">
        <v>3.02</v>
      </c>
      <c r="E75" s="12">
        <v>6.99</v>
      </c>
      <c r="F75" s="12">
        <v>1.84</v>
      </c>
      <c r="G75" s="12">
        <v>5.7</v>
      </c>
      <c r="H75" s="12">
        <f t="shared" ref="H75:H110" si="8">B75*C75*D75/100</f>
        <v>112.15072000000002</v>
      </c>
      <c r="I75" s="12">
        <f t="shared" ref="I75:I110" si="9">B75*C75*F75/100</f>
        <v>68.330240000000018</v>
      </c>
      <c r="J75" s="12">
        <f t="shared" ref="J75:J110" si="10">B75*C75*E75/100</f>
        <v>259.58064000000002</v>
      </c>
      <c r="K75" s="12" t="s">
        <v>3</v>
      </c>
      <c r="L75" s="12">
        <v>211.67520000000005</v>
      </c>
    </row>
    <row r="76" spans="1:20" x14ac:dyDescent="0.25">
      <c r="A76" s="12" t="s">
        <v>3</v>
      </c>
      <c r="B76" s="12">
        <v>3.61</v>
      </c>
      <c r="C76" s="12">
        <v>809.47368421052624</v>
      </c>
      <c r="D76" s="12">
        <v>5.3</v>
      </c>
      <c r="E76" s="12">
        <v>11.04</v>
      </c>
      <c r="F76" s="12">
        <v>1.96</v>
      </c>
      <c r="G76" s="12">
        <v>8.14</v>
      </c>
      <c r="H76" s="12">
        <f t="shared" si="8"/>
        <v>154.87659999999997</v>
      </c>
      <c r="I76" s="12">
        <f t="shared" si="9"/>
        <v>57.275119999999994</v>
      </c>
      <c r="J76" s="12">
        <f t="shared" si="10"/>
        <v>322.61087999999995</v>
      </c>
      <c r="K76" s="12" t="s">
        <v>4</v>
      </c>
      <c r="L76" s="12">
        <v>237.86707999999999</v>
      </c>
    </row>
    <row r="77" spans="1:20" x14ac:dyDescent="0.25">
      <c r="A77" s="12" t="s">
        <v>4</v>
      </c>
      <c r="B77" s="12">
        <v>12.531600000000001</v>
      </c>
      <c r="C77" s="12">
        <v>666.10169491525426</v>
      </c>
      <c r="D77" s="12">
        <v>2.54</v>
      </c>
      <c r="E77" s="12">
        <v>6.17</v>
      </c>
      <c r="F77" s="12">
        <v>2.02</v>
      </c>
      <c r="G77" s="12">
        <v>5.46</v>
      </c>
      <c r="H77" s="12">
        <f t="shared" si="8"/>
        <v>212.02192800000003</v>
      </c>
      <c r="I77" s="12">
        <f t="shared" si="9"/>
        <v>168.61586400000004</v>
      </c>
      <c r="J77" s="12">
        <f t="shared" si="10"/>
        <v>515.02964400000008</v>
      </c>
      <c r="K77" s="12" t="s">
        <v>5</v>
      </c>
      <c r="L77" s="12">
        <v>455.7636720000001</v>
      </c>
    </row>
    <row r="78" spans="1:20" x14ac:dyDescent="0.25">
      <c r="A78" s="12" t="s">
        <v>5</v>
      </c>
      <c r="B78" s="12">
        <v>4.8400000000000007</v>
      </c>
      <c r="C78" s="12">
        <v>767.27272727272725</v>
      </c>
      <c r="D78" s="12">
        <v>4.0999999999999996</v>
      </c>
      <c r="E78" s="12">
        <v>8.4499999999999993</v>
      </c>
      <c r="F78" s="12">
        <v>0.91</v>
      </c>
      <c r="G78" s="12">
        <v>5.6</v>
      </c>
      <c r="H78" s="12">
        <f t="shared" si="8"/>
        <v>152.2576</v>
      </c>
      <c r="I78" s="12">
        <f t="shared" si="9"/>
        <v>33.793760000000006</v>
      </c>
      <c r="J78" s="12">
        <f t="shared" si="10"/>
        <v>313.79920000000004</v>
      </c>
      <c r="K78" s="12" t="s">
        <v>6</v>
      </c>
      <c r="L78" s="12">
        <v>207.9616</v>
      </c>
    </row>
    <row r="79" spans="1:20" x14ac:dyDescent="0.25">
      <c r="A79" s="12" t="s">
        <v>6</v>
      </c>
      <c r="B79" s="12">
        <v>8.1225000000000005</v>
      </c>
      <c r="C79" s="12">
        <v>706.31578947368416</v>
      </c>
      <c r="D79" s="12">
        <v>4.0599999999999996</v>
      </c>
      <c r="E79" s="12">
        <v>9.3699999999999992</v>
      </c>
      <c r="F79" s="12">
        <v>2.5</v>
      </c>
      <c r="G79" s="12">
        <v>7.81</v>
      </c>
      <c r="H79" s="12">
        <f t="shared" si="8"/>
        <v>232.92422999999999</v>
      </c>
      <c r="I79" s="12">
        <f t="shared" si="9"/>
        <v>143.42625000000001</v>
      </c>
      <c r="J79" s="12">
        <f t="shared" si="10"/>
        <v>537.56158499999992</v>
      </c>
      <c r="K79" s="12" t="s">
        <v>7</v>
      </c>
      <c r="L79" s="12">
        <v>448.06360500000005</v>
      </c>
    </row>
    <row r="80" spans="1:20" x14ac:dyDescent="0.25">
      <c r="A80" s="12" t="s">
        <v>7</v>
      </c>
      <c r="B80" s="12">
        <v>8.1225000000000005</v>
      </c>
      <c r="C80" s="12">
        <v>706.31578947368416</v>
      </c>
      <c r="D80" s="12">
        <v>4.0599999999999996</v>
      </c>
      <c r="E80" s="12">
        <v>9.3699999999999992</v>
      </c>
      <c r="F80" s="12">
        <v>2.5</v>
      </c>
      <c r="G80" s="12">
        <v>7.81</v>
      </c>
      <c r="H80" s="12">
        <f t="shared" si="8"/>
        <v>232.92422999999999</v>
      </c>
      <c r="I80" s="12">
        <f t="shared" si="9"/>
        <v>143.42625000000001</v>
      </c>
      <c r="J80" s="12">
        <f t="shared" si="10"/>
        <v>537.56158499999992</v>
      </c>
      <c r="K80" s="12" t="s">
        <v>8</v>
      </c>
      <c r="L80" s="12">
        <v>448.06360500000005</v>
      </c>
    </row>
    <row r="81" spans="1:12" x14ac:dyDescent="0.25">
      <c r="A81" s="12" t="s">
        <v>8</v>
      </c>
      <c r="B81" s="12">
        <v>4.8400000000000007</v>
      </c>
      <c r="C81" s="12">
        <v>767.27272727272725</v>
      </c>
      <c r="D81" s="12">
        <v>4.0999999999999996</v>
      </c>
      <c r="E81" s="12">
        <v>8.4499999999999993</v>
      </c>
      <c r="F81" s="12">
        <v>0.91</v>
      </c>
      <c r="G81" s="12">
        <v>5.6</v>
      </c>
      <c r="H81" s="12">
        <f t="shared" si="8"/>
        <v>152.2576</v>
      </c>
      <c r="I81" s="12">
        <f t="shared" si="9"/>
        <v>33.793760000000006</v>
      </c>
      <c r="J81" s="12">
        <f t="shared" si="10"/>
        <v>313.79920000000004</v>
      </c>
      <c r="K81" s="12" t="s">
        <v>9</v>
      </c>
      <c r="L81" s="12">
        <v>207.9616</v>
      </c>
    </row>
    <row r="82" spans="1:12" x14ac:dyDescent="0.25">
      <c r="A82" s="12" t="s">
        <v>9</v>
      </c>
      <c r="B82" s="12">
        <v>12.531600000000001</v>
      </c>
      <c r="C82" s="12">
        <v>666.10169491525426</v>
      </c>
      <c r="D82" s="12">
        <v>2.54</v>
      </c>
      <c r="E82" s="12">
        <v>6.17</v>
      </c>
      <c r="F82" s="12">
        <v>2.02</v>
      </c>
      <c r="G82" s="12">
        <v>5.46</v>
      </c>
      <c r="H82" s="12">
        <f t="shared" si="8"/>
        <v>212.02192800000003</v>
      </c>
      <c r="I82" s="12">
        <f t="shared" si="9"/>
        <v>168.61586400000004</v>
      </c>
      <c r="J82" s="12">
        <f t="shared" si="10"/>
        <v>515.02964400000008</v>
      </c>
      <c r="K82" s="12" t="s">
        <v>10</v>
      </c>
      <c r="L82" s="12">
        <v>455.7636720000001</v>
      </c>
    </row>
    <row r="83" spans="1:12" x14ac:dyDescent="0.25">
      <c r="A83" s="12" t="s">
        <v>10</v>
      </c>
      <c r="B83" s="12">
        <v>3.61</v>
      </c>
      <c r="C83" s="12">
        <v>809.47368421052624</v>
      </c>
      <c r="D83" s="12">
        <v>5.3</v>
      </c>
      <c r="E83" s="12">
        <v>11.04</v>
      </c>
      <c r="F83" s="12">
        <v>1.96</v>
      </c>
      <c r="G83" s="12">
        <v>8.14</v>
      </c>
      <c r="H83" s="12">
        <f t="shared" si="8"/>
        <v>154.87659999999997</v>
      </c>
      <c r="I83" s="12">
        <f t="shared" si="9"/>
        <v>57.275119999999994</v>
      </c>
      <c r="J83" s="12">
        <f t="shared" si="10"/>
        <v>322.61087999999995</v>
      </c>
      <c r="K83" s="12" t="s">
        <v>11</v>
      </c>
      <c r="L83" s="12">
        <v>237.86707999999999</v>
      </c>
    </row>
    <row r="84" spans="1:12" x14ac:dyDescent="0.25">
      <c r="A84" s="12" t="s">
        <v>11</v>
      </c>
      <c r="B84" s="12">
        <v>4.8400000000000007</v>
      </c>
      <c r="C84" s="12">
        <v>767.27272727272725</v>
      </c>
      <c r="D84" s="12">
        <v>3.02</v>
      </c>
      <c r="E84" s="12">
        <v>6.99</v>
      </c>
      <c r="F84" s="12">
        <v>1.84</v>
      </c>
      <c r="G84" s="12">
        <v>5.7</v>
      </c>
      <c r="H84" s="12">
        <f t="shared" si="8"/>
        <v>112.15072000000002</v>
      </c>
      <c r="I84" s="12">
        <f t="shared" si="9"/>
        <v>68.330240000000018</v>
      </c>
      <c r="J84" s="12">
        <f t="shared" si="10"/>
        <v>259.58064000000002</v>
      </c>
      <c r="K84" s="12" t="s">
        <v>12</v>
      </c>
      <c r="L84" s="12">
        <v>211.67520000000005</v>
      </c>
    </row>
    <row r="85" spans="1:12" x14ac:dyDescent="0.25">
      <c r="A85" s="12" t="s">
        <v>12</v>
      </c>
      <c r="B85" s="12">
        <v>4.6224999999999996</v>
      </c>
      <c r="C85" s="12">
        <v>773.48837209302314</v>
      </c>
      <c r="D85" s="12">
        <v>5.31</v>
      </c>
      <c r="E85" s="12">
        <v>11.3</v>
      </c>
      <c r="F85" s="12">
        <v>1.85</v>
      </c>
      <c r="G85" s="12">
        <v>8.16</v>
      </c>
      <c r="H85" s="12">
        <f t="shared" si="8"/>
        <v>189.85639499999994</v>
      </c>
      <c r="I85" s="12">
        <f t="shared" si="9"/>
        <v>66.145825000000002</v>
      </c>
      <c r="J85" s="12">
        <f t="shared" si="10"/>
        <v>404.02584999999993</v>
      </c>
      <c r="K85" s="12" t="s">
        <v>13</v>
      </c>
      <c r="L85" s="12">
        <v>291.75671999999997</v>
      </c>
    </row>
    <row r="86" spans="1:12" x14ac:dyDescent="0.25">
      <c r="A86" s="12" t="s">
        <v>13</v>
      </c>
      <c r="B86" s="12">
        <v>7.0225</v>
      </c>
      <c r="C86" s="12">
        <v>590.59302325581393</v>
      </c>
      <c r="D86" s="12"/>
      <c r="E86" s="12"/>
      <c r="F86" s="12"/>
      <c r="G86" s="12"/>
      <c r="H86" s="12">
        <f t="shared" si="8"/>
        <v>0</v>
      </c>
      <c r="I86" s="12">
        <f t="shared" si="9"/>
        <v>0</v>
      </c>
      <c r="J86" s="12">
        <f t="shared" si="10"/>
        <v>0</v>
      </c>
      <c r="K86" s="12" t="s">
        <v>14</v>
      </c>
      <c r="L86" s="12">
        <v>0</v>
      </c>
    </row>
    <row r="87" spans="1:12" x14ac:dyDescent="0.25">
      <c r="A87" s="12" t="s">
        <v>14</v>
      </c>
      <c r="B87" s="12">
        <v>20.430399999999995</v>
      </c>
      <c r="C87" s="12">
        <v>500</v>
      </c>
      <c r="D87" s="12">
        <v>4.08</v>
      </c>
      <c r="E87" s="12">
        <v>8.42</v>
      </c>
      <c r="F87" s="12">
        <v>0.94</v>
      </c>
      <c r="G87" s="12">
        <v>5.56</v>
      </c>
      <c r="H87" s="12">
        <f t="shared" si="8"/>
        <v>416.78015999999991</v>
      </c>
      <c r="I87" s="12">
        <f t="shared" si="9"/>
        <v>96.022879999999972</v>
      </c>
      <c r="J87" s="12">
        <f t="shared" si="10"/>
        <v>860.11983999999973</v>
      </c>
      <c r="K87" s="12" t="s">
        <v>15</v>
      </c>
      <c r="L87" s="12">
        <v>567.96511999999984</v>
      </c>
    </row>
    <row r="88" spans="1:12" x14ac:dyDescent="0.25">
      <c r="A88" s="12" t="s">
        <v>15</v>
      </c>
      <c r="B88" s="12">
        <v>2.0164</v>
      </c>
      <c r="C88" s="12">
        <v>500</v>
      </c>
      <c r="D88" s="12"/>
      <c r="E88" s="12"/>
      <c r="F88" s="12"/>
      <c r="G88" s="12"/>
      <c r="H88" s="12">
        <f t="shared" si="8"/>
        <v>0</v>
      </c>
      <c r="I88" s="12">
        <f t="shared" si="9"/>
        <v>0</v>
      </c>
      <c r="J88" s="12">
        <f t="shared" si="10"/>
        <v>0</v>
      </c>
      <c r="K88" s="12" t="s">
        <v>16</v>
      </c>
      <c r="L88" s="12">
        <v>0</v>
      </c>
    </row>
    <row r="89" spans="1:12" x14ac:dyDescent="0.25">
      <c r="A89" s="12" t="s">
        <v>16</v>
      </c>
      <c r="B89" s="12">
        <v>8.41</v>
      </c>
      <c r="C89" s="12">
        <v>500</v>
      </c>
      <c r="D89" s="12">
        <v>3.06</v>
      </c>
      <c r="E89" s="12">
        <v>6.9</v>
      </c>
      <c r="F89" s="12">
        <v>1.77</v>
      </c>
      <c r="G89" s="12">
        <v>5.68</v>
      </c>
      <c r="H89" s="12">
        <f t="shared" si="8"/>
        <v>128.673</v>
      </c>
      <c r="I89" s="12">
        <f t="shared" si="9"/>
        <v>74.4285</v>
      </c>
      <c r="J89" s="12">
        <f t="shared" si="10"/>
        <v>290.14499999999998</v>
      </c>
      <c r="K89" s="12" t="s">
        <v>17</v>
      </c>
      <c r="L89" s="12">
        <v>238.84399999999997</v>
      </c>
    </row>
    <row r="90" spans="1:12" x14ac:dyDescent="0.25">
      <c r="A90" s="12" t="s">
        <v>17</v>
      </c>
      <c r="B90" s="12">
        <v>8.41</v>
      </c>
      <c r="C90" s="12">
        <v>500</v>
      </c>
      <c r="D90" s="12">
        <v>3.06</v>
      </c>
      <c r="E90" s="12">
        <v>6.9</v>
      </c>
      <c r="F90" s="12">
        <v>1.77</v>
      </c>
      <c r="G90" s="12">
        <v>5.68</v>
      </c>
      <c r="H90" s="12">
        <f t="shared" si="8"/>
        <v>128.673</v>
      </c>
      <c r="I90" s="12">
        <f t="shared" si="9"/>
        <v>74.4285</v>
      </c>
      <c r="J90" s="12">
        <f t="shared" si="10"/>
        <v>290.14499999999998</v>
      </c>
      <c r="K90" s="12" t="s">
        <v>18</v>
      </c>
      <c r="L90" s="12">
        <v>238.84399999999997</v>
      </c>
    </row>
    <row r="91" spans="1:12" x14ac:dyDescent="0.25">
      <c r="A91" s="12" t="s">
        <v>18</v>
      </c>
      <c r="B91" s="12">
        <v>2.0164</v>
      </c>
      <c r="C91" s="12">
        <v>500</v>
      </c>
      <c r="D91" s="12"/>
      <c r="E91" s="12"/>
      <c r="F91" s="12"/>
      <c r="G91" s="12"/>
      <c r="H91" s="12">
        <f t="shared" si="8"/>
        <v>0</v>
      </c>
      <c r="I91" s="12">
        <f t="shared" si="9"/>
        <v>0</v>
      </c>
      <c r="J91" s="12">
        <f t="shared" si="10"/>
        <v>0</v>
      </c>
      <c r="K91" s="12" t="s">
        <v>19</v>
      </c>
      <c r="L91" s="12">
        <v>0</v>
      </c>
    </row>
    <row r="92" spans="1:12" x14ac:dyDescent="0.25">
      <c r="A92" s="12" t="s">
        <v>19</v>
      </c>
      <c r="B92" s="12">
        <v>20.430399999999995</v>
      </c>
      <c r="C92" s="12">
        <v>500</v>
      </c>
      <c r="D92" s="12">
        <v>4.08</v>
      </c>
      <c r="E92" s="12">
        <v>8.42</v>
      </c>
      <c r="F92" s="12">
        <v>0.94</v>
      </c>
      <c r="G92" s="12">
        <v>5.56</v>
      </c>
      <c r="H92" s="12">
        <f t="shared" si="8"/>
        <v>416.78015999999991</v>
      </c>
      <c r="I92" s="12">
        <f t="shared" si="9"/>
        <v>96.022879999999972</v>
      </c>
      <c r="J92" s="12">
        <f t="shared" si="10"/>
        <v>860.11983999999973</v>
      </c>
      <c r="K92" s="12" t="s">
        <v>20</v>
      </c>
      <c r="L92" s="12">
        <v>567.96511999999984</v>
      </c>
    </row>
    <row r="93" spans="1:12" x14ac:dyDescent="0.25">
      <c r="A93" s="12" t="s">
        <v>20</v>
      </c>
      <c r="B93" s="12">
        <v>7.0225</v>
      </c>
      <c r="C93" s="12">
        <v>590.59302325581393</v>
      </c>
      <c r="D93" s="12"/>
      <c r="E93" s="12"/>
      <c r="F93" s="12"/>
      <c r="G93" s="12"/>
      <c r="H93" s="12">
        <f t="shared" si="8"/>
        <v>0</v>
      </c>
      <c r="I93" s="12">
        <f t="shared" si="9"/>
        <v>0</v>
      </c>
      <c r="J93" s="12">
        <f t="shared" si="10"/>
        <v>0</v>
      </c>
      <c r="K93" s="12" t="s">
        <v>21</v>
      </c>
      <c r="L93" s="12">
        <v>0</v>
      </c>
    </row>
    <row r="94" spans="1:12" x14ac:dyDescent="0.25">
      <c r="A94" s="12" t="s">
        <v>21</v>
      </c>
      <c r="B94" s="12">
        <v>6.7080999999999991</v>
      </c>
      <c r="C94" s="12">
        <v>500</v>
      </c>
      <c r="D94" s="12"/>
      <c r="E94" s="12"/>
      <c r="F94" s="12"/>
      <c r="G94" s="12"/>
      <c r="H94" s="12">
        <f t="shared" si="8"/>
        <v>0</v>
      </c>
      <c r="I94" s="12">
        <f t="shared" si="9"/>
        <v>0</v>
      </c>
      <c r="J94" s="12">
        <f t="shared" si="10"/>
        <v>0</v>
      </c>
      <c r="K94" s="12" t="s">
        <v>22</v>
      </c>
      <c r="L94" s="12">
        <v>0</v>
      </c>
    </row>
    <row r="95" spans="1:12" x14ac:dyDescent="0.25">
      <c r="A95" s="12" t="s">
        <v>22</v>
      </c>
      <c r="B95" s="12">
        <v>17.3889</v>
      </c>
      <c r="C95" s="12">
        <v>609.06519108960219</v>
      </c>
      <c r="D95" s="12">
        <v>3.4</v>
      </c>
      <c r="E95" s="12">
        <v>7.57</v>
      </c>
      <c r="F95" s="12">
        <v>1.62</v>
      </c>
      <c r="G95" s="12">
        <v>5.76</v>
      </c>
      <c r="H95" s="12">
        <f t="shared" si="8"/>
        <v>360.09310584549144</v>
      </c>
      <c r="I95" s="12">
        <f>B95*C95*F95/100</f>
        <v>171.57377396167536</v>
      </c>
      <c r="J95" s="12">
        <f>B95*C95*E95/100</f>
        <v>801.73670919128529</v>
      </c>
      <c r="K95" s="12" t="s">
        <v>23</v>
      </c>
      <c r="L95" s="12">
        <v>610.04008519706781</v>
      </c>
    </row>
    <row r="96" spans="1:12" x14ac:dyDescent="0.25">
      <c r="A96" s="12" t="s">
        <v>23</v>
      </c>
      <c r="B96" s="12">
        <v>4.8400000000000007</v>
      </c>
      <c r="C96" s="12">
        <v>707.64044943820227</v>
      </c>
      <c r="D96" s="12">
        <v>3.06</v>
      </c>
      <c r="E96" s="12">
        <v>6.9</v>
      </c>
      <c r="F96" s="12">
        <v>1.77</v>
      </c>
      <c r="G96" s="12">
        <v>5.68</v>
      </c>
      <c r="H96" s="12">
        <f>B96*C96*D96/100</f>
        <v>104.80438112359552</v>
      </c>
      <c r="I96" s="12">
        <f t="shared" si="9"/>
        <v>60.622142022471927</v>
      </c>
      <c r="J96" s="12">
        <f t="shared" si="10"/>
        <v>236.3236044943821</v>
      </c>
      <c r="K96" s="12" t="s">
        <v>24</v>
      </c>
      <c r="L96" s="12">
        <v>194.53885123595509</v>
      </c>
    </row>
    <row r="97" spans="1:12" x14ac:dyDescent="0.25">
      <c r="A97" s="12" t="s">
        <v>24</v>
      </c>
      <c r="B97" s="12">
        <v>8.0089000000000006</v>
      </c>
      <c r="C97" s="12">
        <v>649.64388489208636</v>
      </c>
      <c r="D97" s="12">
        <v>3.32</v>
      </c>
      <c r="E97" s="12">
        <v>7.28</v>
      </c>
      <c r="F97" s="12">
        <v>1.65</v>
      </c>
      <c r="G97" s="12">
        <v>5.7</v>
      </c>
      <c r="H97" s="12">
        <f t="shared" si="8"/>
        <v>172.73737260244604</v>
      </c>
      <c r="I97" s="12">
        <f t="shared" si="9"/>
        <v>85.848393010251797</v>
      </c>
      <c r="J97" s="12">
        <f t="shared" si="10"/>
        <v>378.77351582705046</v>
      </c>
      <c r="K97" s="12" t="s">
        <v>25</v>
      </c>
      <c r="L97" s="12">
        <v>296.56717585359718</v>
      </c>
    </row>
    <row r="98" spans="1:12" x14ac:dyDescent="0.25">
      <c r="A98" s="12" t="s">
        <v>25</v>
      </c>
      <c r="B98" s="12">
        <v>8.0089000000000006</v>
      </c>
      <c r="C98" s="12">
        <v>500</v>
      </c>
      <c r="D98" s="12">
        <v>3.32</v>
      </c>
      <c r="E98" s="12">
        <v>7.28</v>
      </c>
      <c r="F98" s="12">
        <v>1.65</v>
      </c>
      <c r="G98" s="12">
        <v>5.7</v>
      </c>
      <c r="H98" s="12">
        <f t="shared" ref="H98" si="11">B98*C98*D98/100</f>
        <v>132.94773999999998</v>
      </c>
      <c r="I98" s="12">
        <f t="shared" ref="I98" si="12">B98*C98*F98/100</f>
        <v>66.073425</v>
      </c>
      <c r="J98" s="12">
        <f t="shared" ref="J98" si="13">B98*C98*E98/100</f>
        <v>291.52396000000005</v>
      </c>
      <c r="K98" s="12" t="s">
        <v>26</v>
      </c>
      <c r="L98" s="12">
        <v>228.25365000000002</v>
      </c>
    </row>
    <row r="99" spans="1:12" x14ac:dyDescent="0.25">
      <c r="A99" s="12" t="s">
        <v>26</v>
      </c>
      <c r="B99" s="12">
        <v>4.8400000000000007</v>
      </c>
      <c r="C99" s="12">
        <v>707.64044943820227</v>
      </c>
      <c r="D99" s="12">
        <v>3.06</v>
      </c>
      <c r="E99" s="12">
        <v>6.9</v>
      </c>
      <c r="F99" s="12">
        <v>1.77</v>
      </c>
      <c r="G99" s="12">
        <v>5.68</v>
      </c>
      <c r="H99" s="12">
        <f>B99*C99*D99/100</f>
        <v>104.80438112359552</v>
      </c>
      <c r="I99" s="12">
        <f t="shared" si="9"/>
        <v>60.622142022471927</v>
      </c>
      <c r="J99" s="12">
        <f t="shared" si="10"/>
        <v>236.3236044943821</v>
      </c>
      <c r="K99" s="12" t="s">
        <v>27</v>
      </c>
      <c r="L99" s="12">
        <v>194.53885123595509</v>
      </c>
    </row>
    <row r="100" spans="1:12" x14ac:dyDescent="0.25">
      <c r="A100" s="12" t="s">
        <v>27</v>
      </c>
      <c r="B100" s="12">
        <v>17.3889</v>
      </c>
      <c r="C100" s="12">
        <v>609.06519108960219</v>
      </c>
      <c r="D100" s="12">
        <v>3.4</v>
      </c>
      <c r="E100" s="12">
        <v>7.57</v>
      </c>
      <c r="F100" s="12">
        <v>1.62</v>
      </c>
      <c r="G100" s="12">
        <v>5.76</v>
      </c>
      <c r="H100" s="12">
        <f t="shared" si="8"/>
        <v>360.09310584549144</v>
      </c>
      <c r="I100" s="12">
        <f t="shared" si="9"/>
        <v>171.57377396167536</v>
      </c>
      <c r="J100" s="12">
        <f t="shared" si="10"/>
        <v>801.73670919128529</v>
      </c>
      <c r="K100" s="12" t="s">
        <v>28</v>
      </c>
      <c r="L100" s="12">
        <v>610.04008519706781</v>
      </c>
    </row>
    <row r="101" spans="1:12" x14ac:dyDescent="0.25">
      <c r="A101" s="12" t="s">
        <v>28</v>
      </c>
      <c r="B101" s="12">
        <v>6.7080999999999991</v>
      </c>
      <c r="C101" s="12">
        <v>590.59607376561576</v>
      </c>
      <c r="D101" s="12"/>
      <c r="E101" s="12"/>
      <c r="F101" s="12"/>
      <c r="G101" s="12"/>
      <c r="H101" s="12">
        <f t="shared" si="8"/>
        <v>0</v>
      </c>
      <c r="I101" s="12">
        <f t="shared" si="9"/>
        <v>0</v>
      </c>
      <c r="J101" s="12">
        <f t="shared" si="10"/>
        <v>0</v>
      </c>
      <c r="K101" s="12" t="s">
        <v>29</v>
      </c>
      <c r="L101" s="12">
        <v>0</v>
      </c>
    </row>
    <row r="102" spans="1:12" x14ac:dyDescent="0.25">
      <c r="A102" s="12" t="s">
        <v>29</v>
      </c>
      <c r="B102" s="12">
        <v>8.0089000000000006</v>
      </c>
      <c r="C102" s="12">
        <v>500</v>
      </c>
      <c r="D102" s="12"/>
      <c r="E102" s="12"/>
      <c r="F102" s="12"/>
      <c r="G102" s="12"/>
      <c r="H102" s="12">
        <f t="shared" si="8"/>
        <v>0</v>
      </c>
      <c r="I102" s="12">
        <f t="shared" si="9"/>
        <v>0</v>
      </c>
      <c r="J102" s="12">
        <f t="shared" si="10"/>
        <v>0</v>
      </c>
      <c r="K102" s="12" t="s">
        <v>30</v>
      </c>
      <c r="L102" s="12">
        <v>0</v>
      </c>
    </row>
    <row r="103" spans="1:12" x14ac:dyDescent="0.25">
      <c r="A103" s="12" t="s">
        <v>30</v>
      </c>
      <c r="B103" s="12">
        <v>4.8400000000000007</v>
      </c>
      <c r="C103" s="12">
        <v>700.55813953488371</v>
      </c>
      <c r="D103" s="12">
        <v>3.4</v>
      </c>
      <c r="E103" s="12">
        <v>7.57</v>
      </c>
      <c r="F103" s="12">
        <v>1.62</v>
      </c>
      <c r="G103" s="12">
        <v>5.76</v>
      </c>
      <c r="H103" s="12">
        <f t="shared" si="8"/>
        <v>115.28384744186047</v>
      </c>
      <c r="I103" s="12">
        <f t="shared" si="9"/>
        <v>54.929362604651168</v>
      </c>
      <c r="J103" s="12">
        <f t="shared" si="10"/>
        <v>256.67609562790699</v>
      </c>
      <c r="K103" s="12" t="s">
        <v>31</v>
      </c>
      <c r="L103" s="12">
        <v>195.30440037209303</v>
      </c>
    </row>
    <row r="104" spans="1:12" x14ac:dyDescent="0.25">
      <c r="A104" s="12" t="s">
        <v>31</v>
      </c>
      <c r="B104" s="12">
        <v>8.5849000000000011</v>
      </c>
      <c r="C104" s="12">
        <v>500</v>
      </c>
      <c r="D104" s="12">
        <v>3.23</v>
      </c>
      <c r="E104" s="12">
        <v>8.81</v>
      </c>
      <c r="F104" s="12">
        <v>2.61</v>
      </c>
      <c r="G104" s="12">
        <v>7.36</v>
      </c>
      <c r="H104" s="12">
        <f t="shared" si="8"/>
        <v>138.64613500000004</v>
      </c>
      <c r="I104" s="12">
        <f t="shared" si="9"/>
        <v>112.03294500000001</v>
      </c>
      <c r="J104" s="12">
        <f t="shared" si="10"/>
        <v>378.16484500000007</v>
      </c>
      <c r="K104" s="12" t="s">
        <v>32</v>
      </c>
      <c r="L104" s="12">
        <v>315.92432000000008</v>
      </c>
    </row>
    <row r="105" spans="1:12" x14ac:dyDescent="0.25">
      <c r="A105" s="12" t="s">
        <v>32</v>
      </c>
      <c r="B105" s="12">
        <v>8.5849000000000011</v>
      </c>
      <c r="C105" s="12">
        <v>500</v>
      </c>
      <c r="D105" s="12">
        <v>3.23</v>
      </c>
      <c r="E105" s="12">
        <v>8.81</v>
      </c>
      <c r="F105" s="12">
        <v>2.61</v>
      </c>
      <c r="G105" s="12">
        <v>7.36</v>
      </c>
      <c r="H105" s="12">
        <f t="shared" si="8"/>
        <v>138.64613500000004</v>
      </c>
      <c r="I105" s="12">
        <f t="shared" si="9"/>
        <v>112.03294500000001</v>
      </c>
      <c r="J105" s="12">
        <f t="shared" si="10"/>
        <v>378.16484500000007</v>
      </c>
      <c r="K105" s="12" t="s">
        <v>33</v>
      </c>
      <c r="L105" s="12">
        <v>315.92432000000008</v>
      </c>
    </row>
    <row r="106" spans="1:12" x14ac:dyDescent="0.25">
      <c r="A106" s="12" t="s">
        <v>33</v>
      </c>
      <c r="B106" s="12">
        <v>4.8400000000000007</v>
      </c>
      <c r="C106" s="12">
        <v>700.55813953488371</v>
      </c>
      <c r="D106" s="12">
        <v>3.4</v>
      </c>
      <c r="E106" s="12">
        <v>7.57</v>
      </c>
      <c r="F106" s="12">
        <v>1.62</v>
      </c>
      <c r="G106" s="12">
        <v>5.76</v>
      </c>
      <c r="H106" s="12">
        <f t="shared" ref="H106" si="14">B106*C106*D106/100</f>
        <v>115.28384744186047</v>
      </c>
      <c r="I106" s="12">
        <f t="shared" ref="I106" si="15">B106*C106*F106/100</f>
        <v>54.929362604651168</v>
      </c>
      <c r="J106" s="12">
        <f t="shared" ref="J106" si="16">B106*C106*E106/100</f>
        <v>256.67609562790699</v>
      </c>
      <c r="K106" s="12" t="s">
        <v>34</v>
      </c>
      <c r="L106" s="12">
        <v>195.30440037209303</v>
      </c>
    </row>
    <row r="107" spans="1:12" x14ac:dyDescent="0.25">
      <c r="A107" s="12" t="s">
        <v>34</v>
      </c>
      <c r="B107" s="12">
        <v>8.0089000000000006</v>
      </c>
      <c r="C107" s="12">
        <v>500</v>
      </c>
      <c r="D107" s="12"/>
      <c r="E107" s="12"/>
      <c r="F107" s="12"/>
      <c r="G107" s="12"/>
      <c r="H107" s="12">
        <f t="shared" si="8"/>
        <v>0</v>
      </c>
      <c r="I107" s="12">
        <f t="shared" si="9"/>
        <v>0</v>
      </c>
      <c r="J107" s="12">
        <f t="shared" si="10"/>
        <v>0</v>
      </c>
      <c r="K107" s="12" t="s">
        <v>59</v>
      </c>
      <c r="L107" s="12">
        <v>0</v>
      </c>
    </row>
    <row r="108" spans="1:12" x14ac:dyDescent="0.25">
      <c r="A108" s="12" t="s">
        <v>59</v>
      </c>
      <c r="B108" s="12">
        <v>2.1025</v>
      </c>
      <c r="C108" s="12">
        <v>500</v>
      </c>
      <c r="D108" s="12"/>
      <c r="E108" s="12"/>
      <c r="F108" s="12"/>
      <c r="G108" s="12"/>
      <c r="H108" s="12">
        <f t="shared" si="8"/>
        <v>0</v>
      </c>
      <c r="I108" s="12">
        <f t="shared" si="9"/>
        <v>0</v>
      </c>
      <c r="J108" s="12">
        <f t="shared" si="10"/>
        <v>0</v>
      </c>
      <c r="K108" s="12" t="s">
        <v>60</v>
      </c>
      <c r="L108" s="12">
        <v>0</v>
      </c>
    </row>
    <row r="109" spans="1:12" x14ac:dyDescent="0.25">
      <c r="A109" s="12" t="s">
        <v>60</v>
      </c>
      <c r="B109" s="12">
        <v>2.1025</v>
      </c>
      <c r="C109" s="12">
        <v>500</v>
      </c>
      <c r="D109" s="12"/>
      <c r="E109" s="12"/>
      <c r="F109" s="12"/>
      <c r="G109" s="12"/>
      <c r="H109" s="12">
        <f t="shared" si="8"/>
        <v>0</v>
      </c>
      <c r="I109" s="12">
        <f t="shared" si="9"/>
        <v>0</v>
      </c>
      <c r="J109" s="12">
        <f t="shared" si="10"/>
        <v>0</v>
      </c>
      <c r="K109" s="12" t="s">
        <v>61</v>
      </c>
      <c r="L109" s="12">
        <v>0</v>
      </c>
    </row>
    <row r="110" spans="1:12" x14ac:dyDescent="0.25">
      <c r="A110" s="12" t="s">
        <v>61</v>
      </c>
      <c r="B110" s="12">
        <v>7.0225</v>
      </c>
      <c r="C110" s="12">
        <v>500</v>
      </c>
      <c r="D110" s="12">
        <v>3.5</v>
      </c>
      <c r="E110" s="12">
        <v>7.7</v>
      </c>
      <c r="F110" s="12">
        <v>1.55</v>
      </c>
      <c r="G110" s="12">
        <v>5.75</v>
      </c>
      <c r="H110" s="12">
        <f t="shared" si="8"/>
        <v>122.89375</v>
      </c>
      <c r="I110" s="12">
        <f t="shared" si="9"/>
        <v>54.424374999999998</v>
      </c>
      <c r="J110" s="12">
        <f t="shared" si="10"/>
        <v>270.36624999999998</v>
      </c>
      <c r="K110" s="12">
        <f t="shared" ref="K110" si="17">B110*C110*G110/100</f>
        <v>201.89687499999999</v>
      </c>
      <c r="L110" s="12">
        <v>201.89687499999999</v>
      </c>
    </row>
    <row r="111" spans="1:12" ht="15.75" thickBot="1" x14ac:dyDescent="0.3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 spans="1:12" ht="15" customHeight="1" x14ac:dyDescent="0.25">
      <c r="A112" s="42" t="s">
        <v>124</v>
      </c>
      <c r="B112" s="43"/>
      <c r="C112" s="43"/>
      <c r="D112" s="43"/>
      <c r="E112" s="43"/>
      <c r="F112" s="43"/>
      <c r="G112" s="43"/>
      <c r="H112" s="43"/>
      <c r="I112" s="43"/>
      <c r="J112" s="44"/>
    </row>
    <row r="113" spans="1:17" ht="15" customHeight="1" thickBot="1" x14ac:dyDescent="0.3">
      <c r="A113" s="45"/>
      <c r="B113" s="46"/>
      <c r="C113" s="46"/>
      <c r="D113" s="46"/>
      <c r="E113" s="46"/>
      <c r="F113" s="46"/>
      <c r="G113" s="46"/>
      <c r="H113" s="46"/>
      <c r="I113" s="46"/>
      <c r="J113" s="47"/>
    </row>
    <row r="114" spans="1:17" x14ac:dyDescent="0.25">
      <c r="A114" s="41" t="s">
        <v>0</v>
      </c>
      <c r="B114" s="41" t="s">
        <v>64</v>
      </c>
      <c r="C114" s="41" t="s">
        <v>73</v>
      </c>
      <c r="D114" s="41" t="s">
        <v>74</v>
      </c>
    </row>
    <row r="115" spans="1:17" x14ac:dyDescent="0.25">
      <c r="A115" s="12" t="s">
        <v>13</v>
      </c>
      <c r="B115" s="12">
        <f>M24</f>
        <v>590.59302325581393</v>
      </c>
      <c r="C115" s="12">
        <v>7.0225</v>
      </c>
      <c r="D115" s="12">
        <f>B115*C115/8</f>
        <v>518.42993822674418</v>
      </c>
    </row>
    <row r="116" spans="1:17" x14ac:dyDescent="0.25">
      <c r="A116" s="12" t="s">
        <v>15</v>
      </c>
      <c r="B116" s="12">
        <f>M26</f>
        <v>500</v>
      </c>
      <c r="C116" s="12">
        <v>2.0164</v>
      </c>
      <c r="D116" s="12">
        <f t="shared" ref="D116:D124" si="18">B116*C116/8</f>
        <v>126.02499999999999</v>
      </c>
    </row>
    <row r="117" spans="1:17" x14ac:dyDescent="0.25">
      <c r="A117" s="12" t="s">
        <v>18</v>
      </c>
      <c r="B117" s="12">
        <f>M27</f>
        <v>500</v>
      </c>
      <c r="C117" s="12">
        <v>2.0164</v>
      </c>
      <c r="D117" s="12">
        <f t="shared" si="18"/>
        <v>126.02499999999999</v>
      </c>
    </row>
    <row r="118" spans="1:17" x14ac:dyDescent="0.25">
      <c r="A118" s="12" t="s">
        <v>20</v>
      </c>
      <c r="B118" s="12">
        <f>B115</f>
        <v>590.59302325581393</v>
      </c>
      <c r="C118" s="12">
        <v>7.0225</v>
      </c>
      <c r="D118" s="12">
        <f t="shared" si="18"/>
        <v>518.42993822674418</v>
      </c>
    </row>
    <row r="119" spans="1:17" x14ac:dyDescent="0.25">
      <c r="A119" s="12" t="s">
        <v>21</v>
      </c>
      <c r="B119" s="12">
        <f>M32</f>
        <v>500</v>
      </c>
      <c r="C119" s="12">
        <v>6.7080999999999991</v>
      </c>
      <c r="D119" s="12">
        <f t="shared" si="18"/>
        <v>419.25624999999997</v>
      </c>
    </row>
    <row r="120" spans="1:17" x14ac:dyDescent="0.25">
      <c r="A120" s="12" t="s">
        <v>28</v>
      </c>
      <c r="B120" s="12">
        <f>B119</f>
        <v>500</v>
      </c>
      <c r="C120" s="12">
        <v>6.7080999999999991</v>
      </c>
      <c r="D120" s="12">
        <f t="shared" si="18"/>
        <v>419.25624999999997</v>
      </c>
    </row>
    <row r="121" spans="1:17" x14ac:dyDescent="0.25">
      <c r="A121" s="12" t="s">
        <v>29</v>
      </c>
      <c r="B121" s="12">
        <f>M40</f>
        <v>500</v>
      </c>
      <c r="C121" s="12">
        <v>8.0089000000000006</v>
      </c>
      <c r="D121" s="12">
        <f t="shared" si="18"/>
        <v>500.55625000000003</v>
      </c>
    </row>
    <row r="122" spans="1:17" x14ac:dyDescent="0.25">
      <c r="A122" s="12" t="s">
        <v>34</v>
      </c>
      <c r="B122" s="12">
        <f>B121</f>
        <v>500</v>
      </c>
      <c r="C122" s="12">
        <v>8.0089000000000006</v>
      </c>
      <c r="D122" s="12">
        <f t="shared" si="18"/>
        <v>500.55625000000003</v>
      </c>
    </row>
    <row r="123" spans="1:17" x14ac:dyDescent="0.25">
      <c r="A123" s="12" t="s">
        <v>59</v>
      </c>
      <c r="B123" s="12">
        <f>M46</f>
        <v>500</v>
      </c>
      <c r="C123" s="12">
        <v>2.1025</v>
      </c>
      <c r="D123" s="12">
        <f t="shared" si="18"/>
        <v>131.40625</v>
      </c>
    </row>
    <row r="124" spans="1:17" x14ac:dyDescent="0.25">
      <c r="A124" s="12" t="s">
        <v>60</v>
      </c>
      <c r="B124" s="12">
        <f>M47</f>
        <v>500</v>
      </c>
      <c r="C124" s="12">
        <v>2.1025</v>
      </c>
      <c r="D124" s="12">
        <f t="shared" si="18"/>
        <v>131.40625</v>
      </c>
    </row>
    <row r="125" spans="1:17" ht="15.75" thickBot="1" x14ac:dyDescent="0.3">
      <c r="A125" s="29"/>
      <c r="B125" s="29"/>
      <c r="C125" s="29"/>
      <c r="D125" s="29"/>
    </row>
    <row r="126" spans="1:17" ht="15" customHeight="1" x14ac:dyDescent="0.25">
      <c r="A126" s="50" t="s">
        <v>126</v>
      </c>
      <c r="B126" s="51"/>
      <c r="C126" s="51"/>
      <c r="D126" s="51"/>
      <c r="E126" s="51"/>
      <c r="F126" s="51"/>
      <c r="G126" s="51"/>
      <c r="H126" s="51"/>
      <c r="I126" s="51"/>
      <c r="J126" s="52"/>
    </row>
    <row r="127" spans="1:17" ht="15.75" thickBot="1" x14ac:dyDescent="0.3">
      <c r="A127" s="53"/>
      <c r="B127" s="54"/>
      <c r="C127" s="54"/>
      <c r="D127" s="54"/>
      <c r="E127" s="54"/>
      <c r="F127" s="54"/>
      <c r="G127" s="54"/>
      <c r="H127" s="54"/>
      <c r="I127" s="54"/>
      <c r="J127" s="55"/>
    </row>
    <row r="128" spans="1:17" x14ac:dyDescent="0.25">
      <c r="A128" s="48" t="s">
        <v>0</v>
      </c>
      <c r="B128" s="48" t="s">
        <v>75</v>
      </c>
      <c r="C128" s="48" t="s">
        <v>76</v>
      </c>
      <c r="D128" s="49">
        <v>0.8</v>
      </c>
      <c r="E128" s="48" t="s">
        <v>77</v>
      </c>
      <c r="F128" s="48" t="s">
        <v>80</v>
      </c>
      <c r="G128" s="48" t="s">
        <v>78</v>
      </c>
      <c r="H128" s="48" t="s">
        <v>79</v>
      </c>
      <c r="I128" s="48" t="s">
        <v>81</v>
      </c>
      <c r="J128" s="48" t="s">
        <v>82</v>
      </c>
      <c r="Q128" s="4"/>
    </row>
    <row r="129" spans="1:21" x14ac:dyDescent="0.25">
      <c r="A129" s="12" t="s">
        <v>1</v>
      </c>
      <c r="B129" s="12">
        <v>66.14</v>
      </c>
      <c r="C129" s="12">
        <v>291.75</v>
      </c>
      <c r="D129" s="39">
        <f>C129*0.8</f>
        <v>233.4</v>
      </c>
      <c r="E129" s="39">
        <f>(C129+C130)/2</f>
        <v>275.75</v>
      </c>
      <c r="F129" s="39">
        <f>E129</f>
        <v>275.75</v>
      </c>
      <c r="G129" s="39">
        <f>C129-F129</f>
        <v>16</v>
      </c>
      <c r="H129" s="12">
        <f>B129+G129</f>
        <v>82.14</v>
      </c>
      <c r="I129" s="12">
        <f>H129*1.4</f>
        <v>114.996</v>
      </c>
      <c r="J129" s="39">
        <f>F129*1.4</f>
        <v>386.04999999999995</v>
      </c>
      <c r="T129" s="6"/>
      <c r="U129" s="6"/>
    </row>
    <row r="130" spans="1:21" x14ac:dyDescent="0.25">
      <c r="A130" s="12" t="s">
        <v>2</v>
      </c>
      <c r="B130" s="12">
        <v>112</v>
      </c>
      <c r="C130" s="12">
        <v>259.75</v>
      </c>
      <c r="D130" s="39"/>
      <c r="E130" s="39"/>
      <c r="F130" s="39"/>
      <c r="G130" s="39"/>
      <c r="H130" s="12"/>
      <c r="I130" s="12">
        <f>B130*1.4</f>
        <v>156.79999999999998</v>
      </c>
      <c r="J130" s="39"/>
      <c r="T130" s="6"/>
      <c r="U130" s="6"/>
    </row>
    <row r="131" spans="1:21" x14ac:dyDescent="0.25">
      <c r="U131" s="1"/>
    </row>
    <row r="132" spans="1:21" x14ac:dyDescent="0.25">
      <c r="A132" s="12" t="s">
        <v>2</v>
      </c>
      <c r="B132" s="12">
        <f>B130</f>
        <v>112</v>
      </c>
      <c r="C132" s="12">
        <v>259.75</v>
      </c>
      <c r="D132" s="39">
        <f>C132*0.8</f>
        <v>207.8</v>
      </c>
      <c r="E132" s="39">
        <f>(C132+C133)/2</f>
        <v>248.375</v>
      </c>
      <c r="F132" s="39">
        <f>E132</f>
        <v>248.375</v>
      </c>
      <c r="G132" s="39">
        <f>C132-F132</f>
        <v>11.375</v>
      </c>
      <c r="H132" s="12"/>
      <c r="I132" s="12">
        <f>B132*1.4</f>
        <v>156.79999999999998</v>
      </c>
      <c r="J132" s="39">
        <f>F132*1.4</f>
        <v>347.72499999999997</v>
      </c>
      <c r="T132" s="6"/>
      <c r="U132" s="6"/>
    </row>
    <row r="133" spans="1:21" x14ac:dyDescent="0.25">
      <c r="A133" s="12" t="s">
        <v>3</v>
      </c>
      <c r="B133" s="12">
        <v>57</v>
      </c>
      <c r="C133" s="12">
        <v>237</v>
      </c>
      <c r="D133" s="39"/>
      <c r="E133" s="39"/>
      <c r="F133" s="39"/>
      <c r="G133" s="39"/>
      <c r="H133" s="12">
        <f>B133+G132</f>
        <v>68.375</v>
      </c>
      <c r="I133" s="12">
        <f>H133*1.4</f>
        <v>95.724999999999994</v>
      </c>
      <c r="J133" s="39"/>
      <c r="T133" s="6"/>
      <c r="U133" s="6"/>
    </row>
    <row r="134" spans="1:21" x14ac:dyDescent="0.25">
      <c r="U134" s="1"/>
    </row>
    <row r="135" spans="1:21" x14ac:dyDescent="0.25">
      <c r="A135" s="12" t="s">
        <v>3</v>
      </c>
      <c r="B135" s="12">
        <f>H133</f>
        <v>68.375</v>
      </c>
      <c r="C135" s="12">
        <v>237.86</v>
      </c>
      <c r="D135" s="39">
        <f>C136*0.8</f>
        <v>412.096</v>
      </c>
      <c r="E135" s="39">
        <f>(C135+C136)/2</f>
        <v>376.49</v>
      </c>
      <c r="F135" s="39">
        <f>D135</f>
        <v>412.096</v>
      </c>
      <c r="G135" s="39">
        <f>C136-F135</f>
        <v>103.024</v>
      </c>
      <c r="H135" s="12">
        <f>B135+G135</f>
        <v>171.399</v>
      </c>
      <c r="I135" s="12">
        <f>H135*1.4</f>
        <v>239.95859999999999</v>
      </c>
      <c r="J135" s="39">
        <f>F135*1.4</f>
        <v>576.93439999999998</v>
      </c>
      <c r="T135" s="6"/>
      <c r="U135" s="6"/>
    </row>
    <row r="136" spans="1:21" x14ac:dyDescent="0.25">
      <c r="A136" s="12" t="s">
        <v>4</v>
      </c>
      <c r="B136" s="12">
        <v>212</v>
      </c>
      <c r="C136" s="12">
        <v>515.12</v>
      </c>
      <c r="D136" s="39"/>
      <c r="E136" s="39"/>
      <c r="F136" s="39"/>
      <c r="G136" s="39"/>
      <c r="H136" s="12"/>
      <c r="I136" s="12">
        <f>B136*1.4</f>
        <v>296.79999999999995</v>
      </c>
      <c r="J136" s="39"/>
      <c r="T136" s="6"/>
      <c r="U136" s="6"/>
    </row>
    <row r="138" spans="1:21" x14ac:dyDescent="0.25">
      <c r="A138" s="12" t="s">
        <v>4</v>
      </c>
      <c r="B138" s="12">
        <v>212</v>
      </c>
      <c r="C138" s="12">
        <v>515.12</v>
      </c>
      <c r="D138" s="39">
        <f>D135</f>
        <v>412.096</v>
      </c>
      <c r="E138" s="39">
        <f>(C138+C139)/2</f>
        <v>414.45500000000004</v>
      </c>
      <c r="F138" s="39">
        <f>E138</f>
        <v>414.45500000000004</v>
      </c>
      <c r="G138" s="39">
        <f>C138-F138</f>
        <v>100.66499999999996</v>
      </c>
      <c r="H138" s="12"/>
      <c r="I138" s="12">
        <f>I136</f>
        <v>296.79999999999995</v>
      </c>
      <c r="J138" s="39">
        <f>F138*1.4</f>
        <v>580.23699999999997</v>
      </c>
      <c r="T138" s="6"/>
      <c r="U138" s="6"/>
    </row>
    <row r="139" spans="1:21" x14ac:dyDescent="0.25">
      <c r="A139" s="12" t="s">
        <v>5</v>
      </c>
      <c r="B139" s="12">
        <v>152</v>
      </c>
      <c r="C139" s="12">
        <v>313.79000000000002</v>
      </c>
      <c r="D139" s="39"/>
      <c r="E139" s="39"/>
      <c r="F139" s="39"/>
      <c r="G139" s="39"/>
      <c r="H139" s="40">
        <f>B139+G138</f>
        <v>252.66499999999996</v>
      </c>
      <c r="I139" s="12">
        <f>H139*1.4</f>
        <v>353.73099999999994</v>
      </c>
      <c r="J139" s="39"/>
      <c r="T139" s="6"/>
      <c r="U139" s="6"/>
    </row>
    <row r="141" spans="1:21" x14ac:dyDescent="0.25">
      <c r="A141" s="12" t="s">
        <v>5</v>
      </c>
      <c r="B141" s="12">
        <f>B139</f>
        <v>152</v>
      </c>
      <c r="C141" s="12">
        <v>313.79000000000002</v>
      </c>
      <c r="D141" s="39">
        <f>C142*0.8</f>
        <v>358.40000000000003</v>
      </c>
      <c r="E141" s="39">
        <f>(C142+C141)/2</f>
        <v>380.89499999999998</v>
      </c>
      <c r="F141" s="39">
        <f>E141</f>
        <v>380.89499999999998</v>
      </c>
      <c r="G141" s="39">
        <f>C142-F141</f>
        <v>67.105000000000018</v>
      </c>
      <c r="H141" s="12">
        <f>B141+G141</f>
        <v>219.10500000000002</v>
      </c>
      <c r="I141" s="12">
        <f>I139</f>
        <v>353.73099999999994</v>
      </c>
      <c r="J141" s="39">
        <f>F141*1.4</f>
        <v>533.25299999999993</v>
      </c>
      <c r="T141" s="6"/>
      <c r="U141" s="6"/>
    </row>
    <row r="142" spans="1:21" x14ac:dyDescent="0.25">
      <c r="A142" s="12" t="s">
        <v>6</v>
      </c>
      <c r="B142" s="12">
        <v>448</v>
      </c>
      <c r="C142" s="12">
        <v>448</v>
      </c>
      <c r="D142" s="39"/>
      <c r="E142" s="39"/>
      <c r="F142" s="39"/>
      <c r="G142" s="39"/>
      <c r="H142" s="12"/>
      <c r="I142" s="12">
        <f>B142*1.4</f>
        <v>627.19999999999993</v>
      </c>
      <c r="J142" s="39"/>
      <c r="T142" s="6"/>
      <c r="U142" s="6"/>
    </row>
    <row r="144" spans="1:21" x14ac:dyDescent="0.25">
      <c r="A144" s="12" t="s">
        <v>13</v>
      </c>
      <c r="B144" s="12">
        <v>0</v>
      </c>
      <c r="C144" s="12">
        <v>0</v>
      </c>
      <c r="D144" s="39">
        <v>0</v>
      </c>
      <c r="E144" s="39">
        <f>(C144+C145)/2</f>
        <v>430</v>
      </c>
      <c r="F144" s="39">
        <f>E144</f>
        <v>430</v>
      </c>
      <c r="G144" s="39">
        <f>C145-F144</f>
        <v>430</v>
      </c>
      <c r="H144" s="12"/>
      <c r="I144" s="12"/>
      <c r="J144" s="39">
        <f>F144*1.4</f>
        <v>602</v>
      </c>
    </row>
    <row r="145" spans="1:10" x14ac:dyDescent="0.25">
      <c r="A145" s="12" t="s">
        <v>14</v>
      </c>
      <c r="B145" s="12">
        <v>416</v>
      </c>
      <c r="C145" s="12">
        <v>860</v>
      </c>
      <c r="D145" s="39"/>
      <c r="E145" s="39"/>
      <c r="F145" s="39"/>
      <c r="G145" s="39"/>
      <c r="H145" s="12">
        <f>B145+G144</f>
        <v>846</v>
      </c>
      <c r="I145" s="12">
        <f>H145*1.4</f>
        <v>1184.3999999999999</v>
      </c>
      <c r="J145" s="39"/>
    </row>
    <row r="147" spans="1:10" x14ac:dyDescent="0.25">
      <c r="A147" s="12" t="s">
        <v>21</v>
      </c>
      <c r="B147" s="12">
        <v>0</v>
      </c>
      <c r="C147" s="12">
        <v>0</v>
      </c>
      <c r="D147" s="39">
        <v>0</v>
      </c>
      <c r="E147" s="39">
        <f>(C147+C148)/2</f>
        <v>430</v>
      </c>
      <c r="F147" s="39">
        <f>E147</f>
        <v>430</v>
      </c>
      <c r="G147" s="39">
        <f>C148-F147</f>
        <v>430</v>
      </c>
      <c r="H147" s="12"/>
      <c r="I147" s="12"/>
      <c r="J147" s="39">
        <f>F147*1.4</f>
        <v>602</v>
      </c>
    </row>
    <row r="148" spans="1:10" x14ac:dyDescent="0.25">
      <c r="A148" s="12" t="s">
        <v>14</v>
      </c>
      <c r="B148" s="12">
        <v>416</v>
      </c>
      <c r="C148" s="12">
        <v>860</v>
      </c>
      <c r="D148" s="39"/>
      <c r="E148" s="39"/>
      <c r="F148" s="39"/>
      <c r="G148" s="39"/>
      <c r="H148" s="12">
        <f>B148+G147</f>
        <v>846</v>
      </c>
      <c r="I148" s="12">
        <f>H148*1.4</f>
        <v>1184.3999999999999</v>
      </c>
      <c r="J148" s="39"/>
    </row>
    <row r="150" spans="1:10" x14ac:dyDescent="0.25">
      <c r="A150" s="12" t="s">
        <v>29</v>
      </c>
      <c r="B150" s="12">
        <v>0</v>
      </c>
      <c r="C150" s="12">
        <v>0</v>
      </c>
      <c r="D150" s="39">
        <v>0</v>
      </c>
      <c r="E150" s="39">
        <f>(C150+C151)/2</f>
        <v>430</v>
      </c>
      <c r="F150" s="39">
        <f>E150</f>
        <v>430</v>
      </c>
      <c r="G150" s="39">
        <f>C151-F150</f>
        <v>430</v>
      </c>
      <c r="H150" s="12"/>
      <c r="I150" s="12"/>
      <c r="J150" s="39">
        <f>F150*1.4</f>
        <v>602</v>
      </c>
    </row>
    <row r="151" spans="1:10" x14ac:dyDescent="0.25">
      <c r="A151" s="12" t="s">
        <v>14</v>
      </c>
      <c r="B151" s="12">
        <v>416</v>
      </c>
      <c r="C151" s="12">
        <v>860</v>
      </c>
      <c r="D151" s="39"/>
      <c r="E151" s="39"/>
      <c r="F151" s="39"/>
      <c r="G151" s="39"/>
      <c r="H151" s="12">
        <f>B151+G150</f>
        <v>846</v>
      </c>
      <c r="I151" s="12">
        <f>H151*1.4</f>
        <v>1184.3999999999999</v>
      </c>
      <c r="J151" s="39"/>
    </row>
    <row r="153" spans="1:10" x14ac:dyDescent="0.25">
      <c r="A153" s="12" t="s">
        <v>14</v>
      </c>
      <c r="B153" s="12">
        <v>416</v>
      </c>
      <c r="C153" s="12">
        <v>860.11</v>
      </c>
      <c r="D153" s="39">
        <f>C153*0.8</f>
        <v>688.08800000000008</v>
      </c>
      <c r="E153" s="39">
        <f>(C153+C154)/2</f>
        <v>759.13499999999999</v>
      </c>
      <c r="F153" s="39">
        <f>E153</f>
        <v>759.13499999999999</v>
      </c>
      <c r="G153" s="39">
        <f>C153-F153</f>
        <v>100.97500000000002</v>
      </c>
      <c r="H153" s="12"/>
      <c r="I153" s="12"/>
      <c r="J153" s="39">
        <f>F153*1.4</f>
        <v>1062.789</v>
      </c>
    </row>
    <row r="154" spans="1:10" x14ac:dyDescent="0.25">
      <c r="A154" s="12" t="s">
        <v>22</v>
      </c>
      <c r="B154" s="12">
        <v>295.61</v>
      </c>
      <c r="C154" s="12">
        <v>658.16</v>
      </c>
      <c r="D154" s="39"/>
      <c r="E154" s="39"/>
      <c r="F154" s="39"/>
      <c r="G154" s="39"/>
      <c r="H154" s="12">
        <f>B154+G153</f>
        <v>396.58500000000004</v>
      </c>
      <c r="I154" s="12">
        <f>H154*1.4</f>
        <v>555.21900000000005</v>
      </c>
      <c r="J154" s="39"/>
    </row>
    <row r="156" spans="1:10" x14ac:dyDescent="0.25">
      <c r="A156" s="12" t="s">
        <v>22</v>
      </c>
      <c r="B156" s="12">
        <f>B154</f>
        <v>295.61</v>
      </c>
      <c r="C156" s="12">
        <v>658.16</v>
      </c>
      <c r="D156" s="39">
        <f>C156*0.8</f>
        <v>526.52800000000002</v>
      </c>
      <c r="E156" s="39">
        <f>(C156+C157)/2</f>
        <v>447.24</v>
      </c>
      <c r="F156" s="39">
        <f>D156</f>
        <v>526.52800000000002</v>
      </c>
      <c r="G156" s="39">
        <f>C156-F156</f>
        <v>131.63199999999995</v>
      </c>
      <c r="H156" s="12"/>
      <c r="I156" s="12"/>
      <c r="J156" s="39">
        <f>F156*1.4</f>
        <v>737.13919999999996</v>
      </c>
    </row>
    <row r="157" spans="1:10" x14ac:dyDescent="0.25">
      <c r="A157" s="12" t="s">
        <v>23</v>
      </c>
      <c r="B157" s="12">
        <v>60.62</v>
      </c>
      <c r="C157" s="12">
        <v>236.32</v>
      </c>
      <c r="D157" s="39"/>
      <c r="E157" s="39"/>
      <c r="F157" s="39"/>
      <c r="G157" s="39"/>
      <c r="H157" s="12">
        <f>B157+G156</f>
        <v>192.25199999999995</v>
      </c>
      <c r="I157" s="12">
        <f>H157*1.4</f>
        <v>269.1527999999999</v>
      </c>
      <c r="J157" s="39"/>
    </row>
    <row r="159" spans="1:10" x14ac:dyDescent="0.25">
      <c r="A159" s="12" t="s">
        <v>23</v>
      </c>
      <c r="B159" s="12">
        <f>B157</f>
        <v>60.62</v>
      </c>
      <c r="C159" s="12">
        <f>C157</f>
        <v>236.32</v>
      </c>
      <c r="D159" s="39">
        <f>C160*0.8</f>
        <v>237.24800000000002</v>
      </c>
      <c r="E159" s="39">
        <f>(C159+C160)/2</f>
        <v>266.44</v>
      </c>
      <c r="F159" s="39">
        <f>E159</f>
        <v>266.44</v>
      </c>
      <c r="G159" s="39">
        <f>C160-F159</f>
        <v>30.120000000000005</v>
      </c>
      <c r="H159" s="12"/>
      <c r="I159" s="12"/>
      <c r="J159" s="39">
        <f>F159*1.4</f>
        <v>373.01599999999996</v>
      </c>
    </row>
    <row r="160" spans="1:10" x14ac:dyDescent="0.25">
      <c r="A160" s="12" t="s">
        <v>24</v>
      </c>
      <c r="B160" s="12">
        <v>85.84</v>
      </c>
      <c r="C160" s="12">
        <v>296.56</v>
      </c>
      <c r="D160" s="39"/>
      <c r="E160" s="39"/>
      <c r="F160" s="39"/>
      <c r="G160" s="39"/>
      <c r="H160" s="12">
        <f>B160+G159</f>
        <v>115.96000000000001</v>
      </c>
      <c r="I160" s="12">
        <f>H160*1.4</f>
        <v>162.34399999999999</v>
      </c>
      <c r="J160" s="39"/>
    </row>
    <row r="162" spans="1:10" x14ac:dyDescent="0.25">
      <c r="A162" s="12" t="s">
        <v>24</v>
      </c>
      <c r="B162" s="12">
        <v>85.84</v>
      </c>
      <c r="C162" s="12">
        <v>296.56</v>
      </c>
      <c r="D162" s="39">
        <f>C162*0.8</f>
        <v>237.24800000000002</v>
      </c>
      <c r="E162" s="39">
        <f>(C162+C163)/2</f>
        <v>296.56</v>
      </c>
      <c r="F162" s="39">
        <f>E162</f>
        <v>296.56</v>
      </c>
      <c r="G162" s="39">
        <f>C162-F162</f>
        <v>0</v>
      </c>
      <c r="H162" s="12"/>
      <c r="I162" s="12"/>
      <c r="J162" s="39">
        <f>F162*1.4</f>
        <v>415.18399999999997</v>
      </c>
    </row>
    <row r="163" spans="1:10" x14ac:dyDescent="0.25">
      <c r="A163" s="12" t="s">
        <v>25</v>
      </c>
      <c r="B163" s="12">
        <v>85.84</v>
      </c>
      <c r="C163" s="12">
        <v>296.56</v>
      </c>
      <c r="D163" s="39"/>
      <c r="E163" s="39"/>
      <c r="F163" s="39"/>
      <c r="G163" s="39"/>
      <c r="H163" s="12">
        <f>B163+G162</f>
        <v>85.84</v>
      </c>
      <c r="I163" s="12">
        <f>H163*1.4</f>
        <v>120.176</v>
      </c>
      <c r="J163" s="39"/>
    </row>
    <row r="165" spans="1:10" x14ac:dyDescent="0.25">
      <c r="A165" s="12" t="s">
        <v>22</v>
      </c>
      <c r="B165" s="12">
        <v>295.61</v>
      </c>
      <c r="C165" s="12">
        <v>658.16</v>
      </c>
      <c r="D165" s="39">
        <f>C165*0.8</f>
        <v>526.52800000000002</v>
      </c>
      <c r="E165" s="39">
        <f>(C165+C167)/2</f>
        <v>329.08</v>
      </c>
      <c r="F165" s="39">
        <f>D165</f>
        <v>526.52800000000002</v>
      </c>
      <c r="G165" s="39">
        <f>C165-F165</f>
        <v>131.63199999999995</v>
      </c>
      <c r="H165" s="12"/>
      <c r="I165" s="12"/>
      <c r="J165" s="39">
        <f>F165*1.4</f>
        <v>737.13919999999996</v>
      </c>
    </row>
    <row r="166" spans="1:10" x14ac:dyDescent="0.25">
      <c r="A166" s="12" t="s">
        <v>30</v>
      </c>
      <c r="B166" s="12">
        <v>115</v>
      </c>
      <c r="C166" s="12">
        <v>256</v>
      </c>
      <c r="D166" s="39"/>
      <c r="E166" s="39"/>
      <c r="F166" s="39"/>
      <c r="G166" s="39"/>
      <c r="H166" s="12">
        <f>B166+G165</f>
        <v>246.63199999999995</v>
      </c>
      <c r="I166" s="12">
        <f>H166*1.4</f>
        <v>345.2847999999999</v>
      </c>
      <c r="J166" s="39"/>
    </row>
    <row r="168" spans="1:10" x14ac:dyDescent="0.25">
      <c r="A168" s="12" t="s">
        <v>30</v>
      </c>
      <c r="B168" s="12">
        <v>115</v>
      </c>
      <c r="C168" s="12">
        <v>256</v>
      </c>
      <c r="D168" s="39">
        <f>C169*0.8</f>
        <v>252.73600000000002</v>
      </c>
      <c r="E168" s="39">
        <f>(C168+C169)/2</f>
        <v>285.96000000000004</v>
      </c>
      <c r="F168" s="39">
        <f>E168</f>
        <v>285.96000000000004</v>
      </c>
      <c r="G168" s="39">
        <f>C169-F168</f>
        <v>29.95999999999998</v>
      </c>
      <c r="H168" s="12"/>
      <c r="I168" s="12"/>
      <c r="J168" s="39">
        <f>F168*1.4</f>
        <v>400.34400000000005</v>
      </c>
    </row>
    <row r="169" spans="1:10" x14ac:dyDescent="0.25">
      <c r="A169" s="12" t="s">
        <v>31</v>
      </c>
      <c r="B169" s="12">
        <v>112</v>
      </c>
      <c r="C169" s="12">
        <v>315.92</v>
      </c>
      <c r="D169" s="39"/>
      <c r="E169" s="39"/>
      <c r="F169" s="39"/>
      <c r="G169" s="39"/>
      <c r="H169" s="12">
        <f>B169+G168</f>
        <v>141.95999999999998</v>
      </c>
      <c r="I169" s="12">
        <f>H169*1.4</f>
        <v>198.74399999999997</v>
      </c>
      <c r="J169" s="39"/>
    </row>
    <row r="171" spans="1:10" x14ac:dyDescent="0.25">
      <c r="A171" s="12" t="s">
        <v>31</v>
      </c>
      <c r="B171" s="12">
        <v>112</v>
      </c>
      <c r="C171" s="12">
        <v>315.92</v>
      </c>
      <c r="D171" s="39">
        <f>C1654*0.8</f>
        <v>0</v>
      </c>
      <c r="E171" s="39">
        <f>C171</f>
        <v>315.92</v>
      </c>
      <c r="F171" s="39">
        <f>E171</f>
        <v>315.92</v>
      </c>
      <c r="G171" s="39">
        <v>0</v>
      </c>
      <c r="H171" s="12"/>
      <c r="I171" s="12"/>
      <c r="J171" s="39">
        <f>F171*1.4</f>
        <v>442.28800000000001</v>
      </c>
    </row>
    <row r="172" spans="1:10" x14ac:dyDescent="0.25">
      <c r="A172" s="12" t="s">
        <v>32</v>
      </c>
      <c r="B172" s="12">
        <v>112</v>
      </c>
      <c r="C172" s="12">
        <v>315.92</v>
      </c>
      <c r="D172" s="39"/>
      <c r="E172" s="39"/>
      <c r="F172" s="39"/>
      <c r="G172" s="39"/>
      <c r="H172" s="12">
        <f>B172*1.4</f>
        <v>156.79999999999998</v>
      </c>
      <c r="I172" s="12">
        <f>H172*1.4</f>
        <v>219.51999999999995</v>
      </c>
      <c r="J172" s="39"/>
    </row>
    <row r="174" spans="1:10" x14ac:dyDescent="0.25">
      <c r="A174" s="12" t="s">
        <v>16</v>
      </c>
      <c r="B174" s="12">
        <v>101.76</v>
      </c>
      <c r="C174" s="12">
        <v>238.84</v>
      </c>
      <c r="D174" s="39">
        <f>C175*0.8</f>
        <v>216</v>
      </c>
      <c r="E174" s="39">
        <f>(C174+C175)/2</f>
        <v>254.42000000000002</v>
      </c>
      <c r="F174" s="39">
        <f>E174</f>
        <v>254.42000000000002</v>
      </c>
      <c r="G174" s="39">
        <f>C175-F174</f>
        <v>15.579999999999984</v>
      </c>
      <c r="H174" s="12">
        <f>B174+G174</f>
        <v>117.33999999999999</v>
      </c>
      <c r="I174" s="12">
        <f>H174*1.4</f>
        <v>164.27599999999998</v>
      </c>
      <c r="J174" s="39">
        <f>F174*1.4</f>
        <v>356.18799999999999</v>
      </c>
    </row>
    <row r="175" spans="1:10" x14ac:dyDescent="0.25">
      <c r="A175" s="12" t="s">
        <v>61</v>
      </c>
      <c r="B175" s="12">
        <v>122.89</v>
      </c>
      <c r="C175" s="12">
        <v>270</v>
      </c>
      <c r="D175" s="39"/>
      <c r="E175" s="39"/>
      <c r="F175" s="39"/>
      <c r="G175" s="39"/>
      <c r="H175" s="12"/>
      <c r="I175" s="12"/>
      <c r="J175" s="39"/>
    </row>
    <row r="176" spans="1:10" ht="15.75" thickBot="1" x14ac:dyDescent="0.3"/>
    <row r="177" spans="1:10" x14ac:dyDescent="0.25">
      <c r="A177" s="58" t="s">
        <v>83</v>
      </c>
      <c r="B177" s="59"/>
      <c r="C177" s="59"/>
      <c r="D177" s="59"/>
      <c r="E177" s="59"/>
      <c r="F177" s="59"/>
      <c r="G177" s="59"/>
      <c r="H177" s="59"/>
      <c r="I177" s="59"/>
      <c r="J177" s="60"/>
    </row>
    <row r="178" spans="1:10" ht="15.75" thickBot="1" x14ac:dyDescent="0.3">
      <c r="A178" s="61"/>
      <c r="B178" s="62"/>
      <c r="C178" s="62"/>
      <c r="D178" s="62"/>
      <c r="E178" s="62"/>
      <c r="F178" s="62"/>
      <c r="G178" s="62"/>
      <c r="H178" s="62"/>
      <c r="I178" s="62"/>
      <c r="J178" s="63"/>
    </row>
    <row r="179" spans="1:10" x14ac:dyDescent="0.25">
      <c r="A179" s="56" t="s">
        <v>0</v>
      </c>
      <c r="B179" s="56" t="s">
        <v>84</v>
      </c>
      <c r="C179" s="56" t="s">
        <v>85</v>
      </c>
      <c r="D179" s="57">
        <v>0.8</v>
      </c>
      <c r="E179" s="56" t="s">
        <v>77</v>
      </c>
      <c r="F179" s="56" t="s">
        <v>80</v>
      </c>
      <c r="G179" s="56" t="s">
        <v>78</v>
      </c>
      <c r="H179" s="56" t="s">
        <v>79</v>
      </c>
      <c r="I179" s="56" t="s">
        <v>81</v>
      </c>
      <c r="J179" s="56" t="s">
        <v>82</v>
      </c>
    </row>
    <row r="180" spans="1:10" x14ac:dyDescent="0.25">
      <c r="A180" s="12" t="s">
        <v>1</v>
      </c>
      <c r="B180" s="12">
        <v>189.85</v>
      </c>
      <c r="C180" s="12">
        <v>404.02</v>
      </c>
      <c r="D180" s="39">
        <f>C180*0.8</f>
        <v>323.21600000000001</v>
      </c>
      <c r="E180" s="39">
        <f>(C180+C181)/2</f>
        <v>202.01</v>
      </c>
      <c r="F180" s="39">
        <f>D180</f>
        <v>323.21600000000001</v>
      </c>
      <c r="G180" s="39">
        <f>C180-F180</f>
        <v>80.803999999999974</v>
      </c>
      <c r="H180" s="12">
        <f>B180+G180</f>
        <v>270.654</v>
      </c>
      <c r="I180" s="12">
        <f>H180*1.4</f>
        <v>378.91559999999998</v>
      </c>
      <c r="J180" s="39">
        <f>F180*1.4</f>
        <v>452.50239999999997</v>
      </c>
    </row>
    <row r="181" spans="1:10" x14ac:dyDescent="0.25">
      <c r="A181" s="12" t="s">
        <v>13</v>
      </c>
      <c r="B181" s="12">
        <v>518.41999999999996</v>
      </c>
      <c r="C181" s="12">
        <v>0</v>
      </c>
      <c r="D181" s="39"/>
      <c r="E181" s="39"/>
      <c r="F181" s="39"/>
      <c r="G181" s="39"/>
      <c r="H181" s="12"/>
      <c r="I181" s="12"/>
      <c r="J181" s="39"/>
    </row>
    <row r="183" spans="1:10" x14ac:dyDescent="0.25">
      <c r="A183" s="12" t="s">
        <v>13</v>
      </c>
      <c r="B183" s="12">
        <v>518.41999999999996</v>
      </c>
      <c r="C183" s="12"/>
      <c r="D183" s="12"/>
      <c r="E183" s="12"/>
      <c r="F183" s="12"/>
      <c r="G183" s="12"/>
      <c r="H183" s="12">
        <f>B183</f>
        <v>518.41999999999996</v>
      </c>
      <c r="I183" s="12">
        <f>H183*1.4</f>
        <v>725.7879999999999</v>
      </c>
      <c r="J183" s="12"/>
    </row>
    <row r="185" spans="1:10" x14ac:dyDescent="0.25">
      <c r="A185" s="12" t="s">
        <v>21</v>
      </c>
      <c r="B185" s="12">
        <v>419.25</v>
      </c>
      <c r="C185" s="12"/>
      <c r="D185" s="12"/>
      <c r="E185" s="12"/>
      <c r="F185" s="12"/>
      <c r="G185" s="12"/>
      <c r="H185" s="12">
        <f>B185</f>
        <v>419.25</v>
      </c>
      <c r="I185" s="12">
        <f>H185*1.4</f>
        <v>586.94999999999993</v>
      </c>
      <c r="J185" s="12"/>
    </row>
    <row r="187" spans="1:10" x14ac:dyDescent="0.25">
      <c r="A187" s="12" t="s">
        <v>29</v>
      </c>
      <c r="B187" s="12">
        <v>500</v>
      </c>
      <c r="C187" s="12"/>
      <c r="D187" s="12"/>
      <c r="E187" s="12"/>
      <c r="F187" s="12"/>
      <c r="G187" s="12"/>
      <c r="H187" s="12">
        <f>B187</f>
        <v>500</v>
      </c>
      <c r="I187" s="12">
        <f>H187*1.4</f>
        <v>700</v>
      </c>
      <c r="J187" s="12"/>
    </row>
    <row r="189" spans="1:10" x14ac:dyDescent="0.25">
      <c r="A189" s="12" t="s">
        <v>2</v>
      </c>
      <c r="B189" s="12">
        <v>68.33</v>
      </c>
      <c r="C189" s="12">
        <v>211.17</v>
      </c>
      <c r="D189" s="39">
        <f>C189*0.8</f>
        <v>168.93600000000001</v>
      </c>
      <c r="E189" s="39">
        <f>(C189+C190)/2</f>
        <v>105.58499999999999</v>
      </c>
      <c r="F189" s="39">
        <f>D189</f>
        <v>168.93600000000001</v>
      </c>
      <c r="G189" s="39">
        <f>C189-F189</f>
        <v>42.23399999999998</v>
      </c>
      <c r="H189" s="12">
        <f>B189+G189</f>
        <v>110.56399999999998</v>
      </c>
      <c r="I189" s="12">
        <f>H189*1.4</f>
        <v>154.78959999999995</v>
      </c>
      <c r="J189" s="39">
        <f>F189*1.4</f>
        <v>236.5104</v>
      </c>
    </row>
    <row r="190" spans="1:10" x14ac:dyDescent="0.25">
      <c r="A190" s="12" t="s">
        <v>13</v>
      </c>
      <c r="B190" s="12">
        <v>518.41999999999996</v>
      </c>
      <c r="C190" s="12">
        <v>0</v>
      </c>
      <c r="D190" s="39"/>
      <c r="E190" s="39"/>
      <c r="F190" s="39"/>
      <c r="G190" s="39"/>
      <c r="H190" s="12"/>
      <c r="I190" s="12"/>
      <c r="J190" s="39"/>
    </row>
    <row r="192" spans="1:10" x14ac:dyDescent="0.25">
      <c r="A192" s="12" t="s">
        <v>3</v>
      </c>
      <c r="B192" s="12">
        <v>155</v>
      </c>
      <c r="C192" s="12">
        <v>322.61</v>
      </c>
      <c r="D192" s="39">
        <f>C193*0.8</f>
        <v>454.36800000000005</v>
      </c>
      <c r="E192" s="39">
        <f>(C192+C193)/2</f>
        <v>445.28500000000003</v>
      </c>
      <c r="F192" s="39">
        <f>D192</f>
        <v>454.36800000000005</v>
      </c>
      <c r="G192" s="39">
        <f>C193-F192</f>
        <v>113.59199999999998</v>
      </c>
      <c r="H192" s="12"/>
      <c r="I192" s="12">
        <f>B192*1.4</f>
        <v>217</v>
      </c>
      <c r="J192" s="39">
        <f>F192*1.4</f>
        <v>636.11520000000007</v>
      </c>
    </row>
    <row r="193" spans="1:10" x14ac:dyDescent="0.25">
      <c r="A193" s="12" t="s">
        <v>14</v>
      </c>
      <c r="B193" s="12">
        <v>96</v>
      </c>
      <c r="C193" s="12">
        <v>567.96</v>
      </c>
      <c r="D193" s="39"/>
      <c r="E193" s="39"/>
      <c r="F193" s="39"/>
      <c r="G193" s="39"/>
      <c r="H193" s="12">
        <f>B193+G192</f>
        <v>209.59199999999998</v>
      </c>
      <c r="I193" s="12">
        <f>H193*1.4</f>
        <v>293.42879999999997</v>
      </c>
      <c r="J193" s="39"/>
    </row>
    <row r="195" spans="1:10" x14ac:dyDescent="0.25">
      <c r="A195" s="12" t="s">
        <v>4</v>
      </c>
      <c r="B195" s="12">
        <v>168.6</v>
      </c>
      <c r="C195" s="12">
        <v>455.76</v>
      </c>
      <c r="D195" s="39">
        <f>C195*0.8</f>
        <v>364.608</v>
      </c>
      <c r="E195" s="39">
        <f>C195/2</f>
        <v>227.88</v>
      </c>
      <c r="F195" s="39">
        <f>D195</f>
        <v>364.608</v>
      </c>
      <c r="G195" s="39">
        <f>C195-F195</f>
        <v>91.151999999999987</v>
      </c>
      <c r="H195" s="12"/>
      <c r="I195" s="12">
        <f>B195*1.4</f>
        <v>236.03999999999996</v>
      </c>
      <c r="J195" s="39">
        <f>F195*1.4</f>
        <v>510.45119999999997</v>
      </c>
    </row>
    <row r="196" spans="1:10" x14ac:dyDescent="0.25">
      <c r="A196" s="12" t="s">
        <v>15</v>
      </c>
      <c r="B196" s="12">
        <v>126</v>
      </c>
      <c r="C196" s="12">
        <v>0</v>
      </c>
      <c r="D196" s="39"/>
      <c r="E196" s="39"/>
      <c r="F196" s="39"/>
      <c r="G196" s="39"/>
      <c r="H196" s="12">
        <f>B196+G195</f>
        <v>217.15199999999999</v>
      </c>
      <c r="I196" s="12">
        <f>H196*1.4</f>
        <v>304.01279999999997</v>
      </c>
      <c r="J196" s="39"/>
    </row>
    <row r="198" spans="1:10" x14ac:dyDescent="0.25">
      <c r="A198" s="12" t="s">
        <v>5</v>
      </c>
      <c r="B198" s="12">
        <v>33.700000000000003</v>
      </c>
      <c r="C198" s="12">
        <v>207.96</v>
      </c>
      <c r="D198" s="39">
        <f>C198*0.8</f>
        <v>166.36800000000002</v>
      </c>
      <c r="E198" s="39">
        <f>C198/2</f>
        <v>103.98</v>
      </c>
      <c r="F198" s="39">
        <f>D198</f>
        <v>166.36800000000002</v>
      </c>
      <c r="G198" s="39">
        <f>C198-F198</f>
        <v>41.591999999999985</v>
      </c>
      <c r="H198" s="12">
        <f>B198+G198</f>
        <v>75.291999999999987</v>
      </c>
      <c r="I198" s="12">
        <f>H198*1.4</f>
        <v>105.40879999999997</v>
      </c>
      <c r="J198" s="39">
        <f>F198*1.4</f>
        <v>232.91520000000003</v>
      </c>
    </row>
    <row r="199" spans="1:10" x14ac:dyDescent="0.25">
      <c r="A199" s="12" t="s">
        <v>15</v>
      </c>
      <c r="B199" s="12">
        <v>126</v>
      </c>
      <c r="C199" s="12"/>
      <c r="D199" s="39"/>
      <c r="E199" s="39"/>
      <c r="F199" s="39"/>
      <c r="G199" s="39"/>
      <c r="H199" s="12"/>
      <c r="I199" s="12"/>
      <c r="J199" s="39"/>
    </row>
    <row r="201" spans="1:10" x14ac:dyDescent="0.25">
      <c r="A201" s="12" t="s">
        <v>22</v>
      </c>
      <c r="B201" s="12">
        <v>140.85</v>
      </c>
      <c r="C201" s="12">
        <v>500.8</v>
      </c>
      <c r="D201" s="39">
        <f>C201*0.8</f>
        <v>400.64000000000004</v>
      </c>
      <c r="E201" s="39">
        <f>C201/2</f>
        <v>250.4</v>
      </c>
      <c r="F201" s="39">
        <f>D201</f>
        <v>400.64000000000004</v>
      </c>
      <c r="G201" s="39">
        <f>C201-F201</f>
        <v>100.15999999999997</v>
      </c>
      <c r="H201" s="12"/>
      <c r="I201" s="12">
        <f>B201*1.4</f>
        <v>197.18999999999997</v>
      </c>
      <c r="J201" s="39">
        <f>F201*1.4</f>
        <v>560.89600000000007</v>
      </c>
    </row>
    <row r="202" spans="1:10" x14ac:dyDescent="0.25">
      <c r="A202" s="12" t="s">
        <v>86</v>
      </c>
      <c r="B202" s="12">
        <v>131.4</v>
      </c>
      <c r="C202" s="12"/>
      <c r="D202" s="39"/>
      <c r="E202" s="39"/>
      <c r="F202" s="39"/>
      <c r="G202" s="39"/>
      <c r="H202" s="12">
        <f>B202+G201</f>
        <v>231.55999999999997</v>
      </c>
      <c r="I202" s="12">
        <f>H202*1.4</f>
        <v>324.18399999999997</v>
      </c>
      <c r="J202" s="39"/>
    </row>
    <row r="205" spans="1:10" x14ac:dyDescent="0.25">
      <c r="A205" s="12" t="s">
        <v>86</v>
      </c>
      <c r="B205" s="12">
        <v>131.4</v>
      </c>
      <c r="C205" s="12"/>
      <c r="D205" s="39">
        <f>C206*0.8</f>
        <v>155.62400000000002</v>
      </c>
      <c r="E205" s="39">
        <f>C206/2</f>
        <v>97.265000000000001</v>
      </c>
      <c r="F205" s="39">
        <f>D205</f>
        <v>155.62400000000002</v>
      </c>
      <c r="G205" s="39">
        <f>C206-F205</f>
        <v>38.905999999999977</v>
      </c>
      <c r="H205" s="12"/>
      <c r="I205" s="12"/>
      <c r="J205" s="39">
        <f>F205*1.4</f>
        <v>217.87360000000001</v>
      </c>
    </row>
    <row r="206" spans="1:10" x14ac:dyDescent="0.25">
      <c r="A206" s="12" t="s">
        <v>23</v>
      </c>
      <c r="B206" s="12">
        <v>104</v>
      </c>
      <c r="C206" s="12">
        <v>194.53</v>
      </c>
      <c r="D206" s="39">
        <f>C206*0.8</f>
        <v>155.62400000000002</v>
      </c>
      <c r="E206" s="39">
        <f>C206/2</f>
        <v>97.265000000000001</v>
      </c>
      <c r="F206" s="39"/>
      <c r="G206" s="39"/>
      <c r="H206" s="12">
        <f>B206+G205</f>
        <v>142.90599999999998</v>
      </c>
      <c r="I206" s="12">
        <f>H206*1.4</f>
        <v>200.06839999999997</v>
      </c>
      <c r="J206" s="39"/>
    </row>
    <row r="208" spans="1:10" x14ac:dyDescent="0.25">
      <c r="A208" s="12" t="s">
        <v>23</v>
      </c>
      <c r="B208" s="12">
        <v>104</v>
      </c>
      <c r="C208" s="12">
        <v>194.53</v>
      </c>
      <c r="D208" s="39">
        <f>C209*0.8</f>
        <v>156</v>
      </c>
      <c r="E208" s="39">
        <f>C209/2</f>
        <v>97.5</v>
      </c>
      <c r="F208" s="39">
        <f>D208</f>
        <v>156</v>
      </c>
      <c r="G208" s="39">
        <f>+C209-F208</f>
        <v>39</v>
      </c>
      <c r="H208" s="12"/>
      <c r="I208" s="12"/>
      <c r="J208" s="39">
        <f>F208*1.4</f>
        <v>218.39999999999998</v>
      </c>
    </row>
    <row r="209" spans="1:10" x14ac:dyDescent="0.25">
      <c r="A209" s="12" t="s">
        <v>30</v>
      </c>
      <c r="B209" s="12">
        <v>54.9</v>
      </c>
      <c r="C209" s="12">
        <v>195</v>
      </c>
      <c r="D209" s="39"/>
      <c r="E209" s="39"/>
      <c r="F209" s="39"/>
      <c r="G209" s="39"/>
      <c r="H209" s="12">
        <f>B209+G208</f>
        <v>93.9</v>
      </c>
      <c r="I209" s="12">
        <f>H209*1.4</f>
        <v>131.46</v>
      </c>
      <c r="J209" s="39"/>
    </row>
    <row r="211" spans="1:10" x14ac:dyDescent="0.25">
      <c r="A211" s="12" t="s">
        <v>6</v>
      </c>
      <c r="B211" s="12">
        <v>232.92</v>
      </c>
      <c r="C211" s="12">
        <v>537.55999999999995</v>
      </c>
      <c r="D211" s="39">
        <f>C211*0.8</f>
        <v>430.048</v>
      </c>
      <c r="E211" s="39">
        <f>(C211+C212)/2</f>
        <v>351.19499999999999</v>
      </c>
      <c r="F211" s="39">
        <f>D211</f>
        <v>430.048</v>
      </c>
      <c r="G211" s="39">
        <f>C211-F211</f>
        <v>107.51199999999994</v>
      </c>
      <c r="H211" s="12"/>
      <c r="I211" s="12">
        <f>B211*1.4</f>
        <v>326.08799999999997</v>
      </c>
      <c r="J211" s="39">
        <f>F211*1.4</f>
        <v>602.06719999999996</v>
      </c>
    </row>
    <row r="212" spans="1:10" x14ac:dyDescent="0.25">
      <c r="A212" s="12" t="s">
        <v>16</v>
      </c>
      <c r="B212" s="12">
        <v>198</v>
      </c>
      <c r="C212" s="12">
        <v>164.83</v>
      </c>
      <c r="D212" s="39"/>
      <c r="E212" s="39"/>
      <c r="F212" s="39"/>
      <c r="G212" s="39"/>
      <c r="H212" s="12">
        <f>B212+G211</f>
        <v>305.51199999999994</v>
      </c>
      <c r="I212" s="12">
        <f>H212*1.4</f>
        <v>427.71679999999992</v>
      </c>
      <c r="J212" s="39"/>
    </row>
    <row r="214" spans="1:10" x14ac:dyDescent="0.25">
      <c r="A214" s="12" t="s">
        <v>24</v>
      </c>
      <c r="B214" s="12">
        <v>172.73</v>
      </c>
      <c r="C214" s="12">
        <v>378.77</v>
      </c>
      <c r="D214" s="39">
        <f>C214*0.8</f>
        <v>303.01600000000002</v>
      </c>
      <c r="E214" s="39">
        <f>C214/2</f>
        <v>189.38499999999999</v>
      </c>
      <c r="F214" s="39">
        <f>D214</f>
        <v>303.01600000000002</v>
      </c>
      <c r="G214" s="39">
        <f>C214-F214</f>
        <v>75.753999999999962</v>
      </c>
      <c r="H214" s="12"/>
      <c r="I214" s="12">
        <f>B214*1.4</f>
        <v>241.82199999999997</v>
      </c>
      <c r="J214" s="39">
        <f>F214*1.4</f>
        <v>424.22239999999999</v>
      </c>
    </row>
    <row r="215" spans="1:10" x14ac:dyDescent="0.25">
      <c r="A215" s="12" t="s">
        <v>31</v>
      </c>
      <c r="B215" s="12">
        <v>138.63999999999999</v>
      </c>
      <c r="C215" s="12">
        <v>378.16</v>
      </c>
      <c r="D215" s="39"/>
      <c r="E215" s="39"/>
      <c r="F215" s="39"/>
      <c r="G215" s="39"/>
      <c r="H215" s="12">
        <f>B215+G214</f>
        <v>214.39399999999995</v>
      </c>
      <c r="I215" s="12">
        <f>H215*1.4</f>
        <v>300.15159999999992</v>
      </c>
      <c r="J215" s="39"/>
    </row>
    <row r="217" spans="1:10" x14ac:dyDescent="0.25">
      <c r="A217" s="12" t="s">
        <v>24</v>
      </c>
      <c r="B217" s="12">
        <v>172.73</v>
      </c>
      <c r="C217" s="12">
        <v>378</v>
      </c>
      <c r="D217" s="39">
        <f>C217*0.8</f>
        <v>302.40000000000003</v>
      </c>
      <c r="E217" s="39">
        <f>(B217+B218)/2</f>
        <v>113.57499999999999</v>
      </c>
      <c r="F217" s="39">
        <f>D217</f>
        <v>302.40000000000003</v>
      </c>
      <c r="G217" s="39">
        <f>C217-F217</f>
        <v>75.599999999999966</v>
      </c>
      <c r="H217" s="12"/>
      <c r="I217" s="12"/>
      <c r="J217" s="39">
        <f>F217*1.4</f>
        <v>423.36</v>
      </c>
    </row>
    <row r="218" spans="1:10" x14ac:dyDescent="0.25">
      <c r="A218" s="12" t="s">
        <v>87</v>
      </c>
      <c r="B218" s="12">
        <v>54.42</v>
      </c>
      <c r="C218" s="12">
        <v>201</v>
      </c>
      <c r="D218" s="39"/>
      <c r="E218" s="39"/>
      <c r="F218" s="39"/>
      <c r="G218" s="39"/>
      <c r="H218" s="12">
        <f>B218+G217</f>
        <v>130.01999999999998</v>
      </c>
      <c r="I218" s="12">
        <f>H218*1.4</f>
        <v>182.02799999999996</v>
      </c>
      <c r="J218" s="39"/>
    </row>
    <row r="219" spans="1:10" ht="15.75" thickBot="1" x14ac:dyDescent="0.3"/>
    <row r="220" spans="1:10" x14ac:dyDescent="0.25">
      <c r="A220" s="72" t="s">
        <v>127</v>
      </c>
      <c r="B220" s="73"/>
      <c r="C220" s="73"/>
      <c r="D220" s="73"/>
      <c r="E220" s="73"/>
      <c r="F220" s="73"/>
      <c r="G220" s="73"/>
      <c r="H220" s="73"/>
      <c r="I220" s="73"/>
      <c r="J220" s="74"/>
    </row>
    <row r="221" spans="1:10" ht="15.75" thickBot="1" x14ac:dyDescent="0.3">
      <c r="A221" s="75"/>
      <c r="B221" s="76"/>
      <c r="C221" s="76"/>
      <c r="D221" s="76"/>
      <c r="E221" s="76"/>
      <c r="F221" s="76"/>
      <c r="G221" s="76"/>
      <c r="H221" s="76"/>
      <c r="I221" s="76"/>
      <c r="J221" s="77"/>
    </row>
    <row r="222" spans="1:10" x14ac:dyDescent="0.25">
      <c r="A222" s="31" t="s">
        <v>0</v>
      </c>
      <c r="B222" s="31" t="s">
        <v>88</v>
      </c>
      <c r="C222" s="31" t="s">
        <v>91</v>
      </c>
      <c r="D222" s="31" t="s">
        <v>90</v>
      </c>
      <c r="E222" s="31" t="s">
        <v>89</v>
      </c>
      <c r="F222" s="31" t="s">
        <v>92</v>
      </c>
      <c r="G222" s="31" t="s">
        <v>93</v>
      </c>
      <c r="H222" s="31" t="s">
        <v>94</v>
      </c>
      <c r="I222" s="31" t="s">
        <v>95</v>
      </c>
    </row>
    <row r="223" spans="1:10" x14ac:dyDescent="0.25">
      <c r="A223" s="27" t="s">
        <v>1</v>
      </c>
      <c r="B223" s="12">
        <v>2.4E-2</v>
      </c>
      <c r="C223" s="12">
        <f>I129</f>
        <v>114.996</v>
      </c>
      <c r="D223" s="12">
        <v>8</v>
      </c>
      <c r="E223" s="12">
        <f>B223*C223/D223</f>
        <v>0.34498800000000002</v>
      </c>
      <c r="F223" s="12">
        <v>1.5</v>
      </c>
      <c r="G223" s="12">
        <v>1.5</v>
      </c>
      <c r="H223" s="12">
        <f>G223/0.3</f>
        <v>5</v>
      </c>
      <c r="I223" s="12">
        <f>100/H223</f>
        <v>20</v>
      </c>
    </row>
    <row r="224" spans="1:10" x14ac:dyDescent="0.25">
      <c r="A224" s="27" t="s">
        <v>2</v>
      </c>
      <c r="B224" s="12">
        <v>2.4E-2</v>
      </c>
      <c r="C224" s="12">
        <f>I130</f>
        <v>156.79999999999998</v>
      </c>
      <c r="D224" s="12">
        <v>8</v>
      </c>
      <c r="E224" s="12">
        <f t="shared" ref="E224:E239" si="19">B224*C224/D224</f>
        <v>0.47039999999999998</v>
      </c>
      <c r="F224" s="12">
        <v>1.5</v>
      </c>
      <c r="G224" s="12">
        <v>1.5</v>
      </c>
      <c r="H224" s="12">
        <f t="shared" ref="H224:H239" si="20">G224/0.3</f>
        <v>5</v>
      </c>
      <c r="I224" s="12">
        <f t="shared" ref="I224:I239" si="21">100/H224</f>
        <v>20</v>
      </c>
    </row>
    <row r="225" spans="1:9" x14ac:dyDescent="0.25">
      <c r="A225" s="27" t="s">
        <v>3</v>
      </c>
      <c r="B225" s="12">
        <v>2.4E-2</v>
      </c>
      <c r="C225" s="12">
        <f>I133</f>
        <v>95.724999999999994</v>
      </c>
      <c r="D225" s="12">
        <v>8</v>
      </c>
      <c r="E225" s="12">
        <f t="shared" si="19"/>
        <v>0.28717500000000001</v>
      </c>
      <c r="F225" s="12">
        <v>1.5</v>
      </c>
      <c r="G225" s="12">
        <v>1.5</v>
      </c>
      <c r="H225" s="12">
        <f t="shared" si="20"/>
        <v>5</v>
      </c>
      <c r="I225" s="12">
        <f t="shared" si="21"/>
        <v>20</v>
      </c>
    </row>
    <row r="226" spans="1:9" x14ac:dyDescent="0.25">
      <c r="A226" s="27" t="s">
        <v>4</v>
      </c>
      <c r="B226" s="12">
        <v>2.4E-2</v>
      </c>
      <c r="C226" s="12">
        <f>I136</f>
        <v>296.79999999999995</v>
      </c>
      <c r="D226" s="12">
        <v>8</v>
      </c>
      <c r="E226" s="12">
        <f t="shared" si="19"/>
        <v>0.89039999999999986</v>
      </c>
      <c r="F226" s="12">
        <v>1.5</v>
      </c>
      <c r="G226" s="12">
        <v>1.5</v>
      </c>
      <c r="H226" s="12">
        <f t="shared" si="20"/>
        <v>5</v>
      </c>
      <c r="I226" s="12">
        <f t="shared" si="21"/>
        <v>20</v>
      </c>
    </row>
    <row r="227" spans="1:9" x14ac:dyDescent="0.25">
      <c r="A227" s="27" t="s">
        <v>5</v>
      </c>
      <c r="B227" s="12">
        <v>2.4E-2</v>
      </c>
      <c r="C227" s="12">
        <f>I139</f>
        <v>353.73099999999994</v>
      </c>
      <c r="D227" s="12">
        <v>8</v>
      </c>
      <c r="E227" s="12">
        <f t="shared" si="19"/>
        <v>1.0611929999999998</v>
      </c>
      <c r="F227" s="12">
        <v>1.5</v>
      </c>
      <c r="G227" s="12">
        <v>1.5</v>
      </c>
      <c r="H227" s="12">
        <f t="shared" si="20"/>
        <v>5</v>
      </c>
      <c r="I227" s="12">
        <f t="shared" si="21"/>
        <v>20</v>
      </c>
    </row>
    <row r="228" spans="1:9" x14ac:dyDescent="0.25">
      <c r="A228" s="27" t="s">
        <v>6</v>
      </c>
      <c r="B228" s="12">
        <v>2.4E-2</v>
      </c>
      <c r="C228" s="12">
        <f>I142</f>
        <v>627.19999999999993</v>
      </c>
      <c r="D228" s="12">
        <v>8</v>
      </c>
      <c r="E228" s="12">
        <f t="shared" si="19"/>
        <v>1.8815999999999999</v>
      </c>
      <c r="F228" s="12">
        <v>1.5</v>
      </c>
      <c r="G228" s="12">
        <f>E228</f>
        <v>1.8815999999999999</v>
      </c>
      <c r="H228" s="12">
        <f t="shared" si="20"/>
        <v>6.2720000000000002</v>
      </c>
      <c r="I228" s="12">
        <f t="shared" si="21"/>
        <v>15.943877551020407</v>
      </c>
    </row>
    <row r="229" spans="1:9" x14ac:dyDescent="0.25">
      <c r="A229" s="27" t="s">
        <v>13</v>
      </c>
      <c r="B229" s="12">
        <v>2.4E-2</v>
      </c>
      <c r="C229" s="12">
        <v>0</v>
      </c>
      <c r="D229" s="12">
        <v>8</v>
      </c>
      <c r="E229" s="12">
        <f t="shared" si="19"/>
        <v>0</v>
      </c>
      <c r="F229" s="12">
        <v>0</v>
      </c>
      <c r="G229" s="12">
        <v>0</v>
      </c>
      <c r="H229" s="12">
        <f t="shared" si="20"/>
        <v>0</v>
      </c>
      <c r="I229" s="12">
        <v>0</v>
      </c>
    </row>
    <row r="230" spans="1:9" x14ac:dyDescent="0.25">
      <c r="A230" s="27" t="s">
        <v>14</v>
      </c>
      <c r="B230" s="12">
        <v>2.4E-2</v>
      </c>
      <c r="C230" s="12">
        <f>I151</f>
        <v>1184.3999999999999</v>
      </c>
      <c r="D230" s="12">
        <v>8</v>
      </c>
      <c r="E230" s="12">
        <f t="shared" si="19"/>
        <v>3.5531999999999995</v>
      </c>
      <c r="F230" s="12">
        <v>1.5</v>
      </c>
      <c r="G230" s="12">
        <f>E230</f>
        <v>3.5531999999999995</v>
      </c>
      <c r="H230" s="12">
        <f t="shared" si="20"/>
        <v>11.843999999999999</v>
      </c>
      <c r="I230" s="12">
        <f t="shared" si="21"/>
        <v>8.4430935494765293</v>
      </c>
    </row>
    <row r="231" spans="1:9" x14ac:dyDescent="0.25">
      <c r="A231" s="27" t="s">
        <v>15</v>
      </c>
      <c r="B231" s="12">
        <v>2.4E-2</v>
      </c>
      <c r="C231" s="12">
        <v>0</v>
      </c>
      <c r="D231" s="12">
        <v>8</v>
      </c>
      <c r="E231" s="12">
        <f t="shared" si="19"/>
        <v>0</v>
      </c>
      <c r="F231" s="12">
        <v>1.5</v>
      </c>
      <c r="G231" s="12">
        <v>0</v>
      </c>
      <c r="H231" s="12">
        <f t="shared" si="20"/>
        <v>0</v>
      </c>
      <c r="I231" s="12">
        <v>0</v>
      </c>
    </row>
    <row r="232" spans="1:9" x14ac:dyDescent="0.25">
      <c r="A232" s="27" t="s">
        <v>16</v>
      </c>
      <c r="B232" s="12">
        <v>2.4E-2</v>
      </c>
      <c r="C232" s="12">
        <f>I174</f>
        <v>164.27599999999998</v>
      </c>
      <c r="D232" s="12">
        <v>8</v>
      </c>
      <c r="E232" s="12">
        <f t="shared" si="19"/>
        <v>0.49282799999999993</v>
      </c>
      <c r="F232" s="12">
        <v>1.5</v>
      </c>
      <c r="G232" s="12">
        <v>1.5</v>
      </c>
      <c r="H232" s="12">
        <f t="shared" si="20"/>
        <v>5</v>
      </c>
      <c r="I232" s="12">
        <f t="shared" si="21"/>
        <v>20</v>
      </c>
    </row>
    <row r="233" spans="1:9" x14ac:dyDescent="0.25">
      <c r="A233" s="27" t="s">
        <v>21</v>
      </c>
      <c r="B233" s="12">
        <v>2.4E-2</v>
      </c>
      <c r="C233" s="12">
        <v>0</v>
      </c>
      <c r="D233" s="12">
        <v>8</v>
      </c>
      <c r="E233" s="12">
        <f t="shared" si="19"/>
        <v>0</v>
      </c>
      <c r="F233" s="12">
        <v>1.5</v>
      </c>
      <c r="G233" s="12">
        <v>0</v>
      </c>
      <c r="H233" s="12">
        <f t="shared" si="20"/>
        <v>0</v>
      </c>
      <c r="I233" s="12">
        <v>0</v>
      </c>
    </row>
    <row r="234" spans="1:9" x14ac:dyDescent="0.25">
      <c r="A234" s="27" t="s">
        <v>22</v>
      </c>
      <c r="B234" s="12">
        <v>2.4E-2</v>
      </c>
      <c r="C234" s="12">
        <f>I154</f>
        <v>555.21900000000005</v>
      </c>
      <c r="D234" s="12">
        <v>8</v>
      </c>
      <c r="E234" s="12">
        <f t="shared" si="19"/>
        <v>1.6656570000000002</v>
      </c>
      <c r="F234" s="12">
        <v>1.5</v>
      </c>
      <c r="G234" s="12">
        <f>E234</f>
        <v>1.6656570000000002</v>
      </c>
      <c r="H234" s="12">
        <f t="shared" si="20"/>
        <v>5.5521900000000004</v>
      </c>
      <c r="I234" s="12">
        <f t="shared" si="21"/>
        <v>18.010911009889789</v>
      </c>
    </row>
    <row r="235" spans="1:9" x14ac:dyDescent="0.25">
      <c r="A235" s="27" t="s">
        <v>23</v>
      </c>
      <c r="B235" s="12">
        <v>2.4E-2</v>
      </c>
      <c r="C235" s="12">
        <f>I157</f>
        <v>269.1527999999999</v>
      </c>
      <c r="D235" s="12">
        <v>8</v>
      </c>
      <c r="E235" s="12">
        <f t="shared" si="19"/>
        <v>0.80745839999999969</v>
      </c>
      <c r="F235" s="12">
        <v>1.5</v>
      </c>
      <c r="G235" s="12">
        <v>1.5</v>
      </c>
      <c r="H235" s="12">
        <f t="shared" si="20"/>
        <v>5</v>
      </c>
      <c r="I235" s="12">
        <f t="shared" si="21"/>
        <v>20</v>
      </c>
    </row>
    <row r="236" spans="1:9" x14ac:dyDescent="0.25">
      <c r="A236" s="27" t="s">
        <v>24</v>
      </c>
      <c r="B236" s="12">
        <v>2.4E-2</v>
      </c>
      <c r="C236" s="12">
        <f>I160</f>
        <v>162.34399999999999</v>
      </c>
      <c r="D236" s="12">
        <v>8</v>
      </c>
      <c r="E236" s="12">
        <f t="shared" si="19"/>
        <v>0.48703199999999996</v>
      </c>
      <c r="F236" s="12">
        <v>1.5</v>
      </c>
      <c r="G236" s="12">
        <v>1.5</v>
      </c>
      <c r="H236" s="12">
        <f t="shared" si="20"/>
        <v>5</v>
      </c>
      <c r="I236" s="12">
        <f t="shared" si="21"/>
        <v>20</v>
      </c>
    </row>
    <row r="237" spans="1:9" x14ac:dyDescent="0.25">
      <c r="A237" s="27" t="s">
        <v>29</v>
      </c>
      <c r="B237" s="12">
        <v>2.4E-2</v>
      </c>
      <c r="C237" s="12">
        <v>0</v>
      </c>
      <c r="D237" s="12">
        <v>8</v>
      </c>
      <c r="E237" s="12">
        <f t="shared" si="19"/>
        <v>0</v>
      </c>
      <c r="F237" s="12">
        <v>1.5</v>
      </c>
      <c r="G237" s="12">
        <v>0</v>
      </c>
      <c r="H237" s="12">
        <f t="shared" si="20"/>
        <v>0</v>
      </c>
      <c r="I237" s="12">
        <v>0</v>
      </c>
    </row>
    <row r="238" spans="1:9" x14ac:dyDescent="0.25">
      <c r="A238" s="27" t="s">
        <v>30</v>
      </c>
      <c r="B238" s="12">
        <v>2.4E-2</v>
      </c>
      <c r="C238" s="12">
        <f>I166</f>
        <v>345.2847999999999</v>
      </c>
      <c r="D238" s="12">
        <v>8</v>
      </c>
      <c r="E238" s="12">
        <f t="shared" si="19"/>
        <v>1.0358543999999998</v>
      </c>
      <c r="F238" s="12">
        <v>1.5</v>
      </c>
      <c r="G238" s="12">
        <v>1.5</v>
      </c>
      <c r="H238" s="12">
        <f t="shared" si="20"/>
        <v>5</v>
      </c>
      <c r="I238" s="12">
        <f t="shared" si="21"/>
        <v>20</v>
      </c>
    </row>
    <row r="239" spans="1:9" x14ac:dyDescent="0.25">
      <c r="A239" s="27" t="s">
        <v>31</v>
      </c>
      <c r="B239" s="12">
        <v>2.4E-2</v>
      </c>
      <c r="C239" s="12">
        <f>I169</f>
        <v>198.74399999999997</v>
      </c>
      <c r="D239" s="12">
        <v>8</v>
      </c>
      <c r="E239" s="12">
        <f t="shared" si="19"/>
        <v>0.59623199999999987</v>
      </c>
      <c r="F239" s="12">
        <v>1.5</v>
      </c>
      <c r="G239" s="12">
        <v>1.5</v>
      </c>
      <c r="H239" s="12">
        <f t="shared" si="20"/>
        <v>5</v>
      </c>
      <c r="I239" s="12">
        <f t="shared" si="21"/>
        <v>20</v>
      </c>
    </row>
    <row r="240" spans="1:9" ht="15.75" thickBot="1" x14ac:dyDescent="0.3">
      <c r="A240" s="8"/>
    </row>
    <row r="241" spans="1:10" ht="15" customHeight="1" x14ac:dyDescent="0.25">
      <c r="A241" s="72" t="s">
        <v>128</v>
      </c>
      <c r="B241" s="73"/>
      <c r="C241" s="73"/>
      <c r="D241" s="73"/>
      <c r="E241" s="73"/>
      <c r="F241" s="73"/>
      <c r="G241" s="73"/>
      <c r="H241" s="73"/>
      <c r="I241" s="73"/>
      <c r="J241" s="74"/>
    </row>
    <row r="242" spans="1:10" ht="15" customHeight="1" thickBot="1" x14ac:dyDescent="0.3">
      <c r="A242" s="75"/>
      <c r="B242" s="76"/>
      <c r="C242" s="76"/>
      <c r="D242" s="76"/>
      <c r="E242" s="76"/>
      <c r="F242" s="76"/>
      <c r="G242" s="76"/>
      <c r="H242" s="76"/>
      <c r="I242" s="76"/>
      <c r="J242" s="77"/>
    </row>
    <row r="243" spans="1:10" x14ac:dyDescent="0.25">
      <c r="A243" s="31" t="s">
        <v>0</v>
      </c>
      <c r="B243" s="31" t="s">
        <v>88</v>
      </c>
      <c r="C243" s="31" t="s">
        <v>91</v>
      </c>
      <c r="D243" s="31" t="s">
        <v>90</v>
      </c>
      <c r="E243" s="31" t="s">
        <v>89</v>
      </c>
      <c r="F243" s="31" t="s">
        <v>92</v>
      </c>
      <c r="G243" s="31" t="s">
        <v>93</v>
      </c>
      <c r="H243" s="31" t="s">
        <v>94</v>
      </c>
      <c r="I243" s="31" t="s">
        <v>95</v>
      </c>
    </row>
    <row r="244" spans="1:10" x14ac:dyDescent="0.25">
      <c r="A244" s="27" t="s">
        <v>1</v>
      </c>
      <c r="B244" s="12">
        <v>2.4E-2</v>
      </c>
      <c r="C244" s="12">
        <f>I180</f>
        <v>378.91559999999998</v>
      </c>
      <c r="D244" s="12">
        <v>8</v>
      </c>
      <c r="E244" s="12">
        <f>B244*C244/D244</f>
        <v>1.1367468000000001</v>
      </c>
      <c r="F244" s="12">
        <v>1.5</v>
      </c>
      <c r="G244" s="12">
        <v>1.5</v>
      </c>
      <c r="H244" s="12">
        <f>G244/0.3</f>
        <v>5</v>
      </c>
      <c r="I244" s="12">
        <f>100/H244</f>
        <v>20</v>
      </c>
    </row>
    <row r="245" spans="1:10" x14ac:dyDescent="0.25">
      <c r="A245" s="27" t="s">
        <v>2</v>
      </c>
      <c r="B245" s="12">
        <v>2.4E-2</v>
      </c>
      <c r="C245" s="12">
        <f>I189</f>
        <v>154.78959999999995</v>
      </c>
      <c r="D245" s="12">
        <v>8</v>
      </c>
      <c r="E245" s="12">
        <f t="shared" ref="E245:E259" si="22">B245*C245/D245</f>
        <v>0.46436879999999986</v>
      </c>
      <c r="F245" s="12">
        <v>1.5</v>
      </c>
      <c r="G245" s="12">
        <v>1.5</v>
      </c>
      <c r="H245" s="12">
        <f t="shared" ref="H245:H260" si="23">G245/0.3</f>
        <v>5</v>
      </c>
      <c r="I245" s="12">
        <f t="shared" ref="I245:I260" si="24">100/H245</f>
        <v>20</v>
      </c>
    </row>
    <row r="246" spans="1:10" x14ac:dyDescent="0.25">
      <c r="A246" s="27" t="s">
        <v>3</v>
      </c>
      <c r="B246" s="12">
        <v>2.4E-2</v>
      </c>
      <c r="C246" s="12">
        <f>I192</f>
        <v>217</v>
      </c>
      <c r="D246" s="12">
        <v>8</v>
      </c>
      <c r="E246" s="12">
        <f t="shared" si="22"/>
        <v>0.65100000000000002</v>
      </c>
      <c r="F246" s="12">
        <v>1.5</v>
      </c>
      <c r="G246" s="12">
        <v>1.5</v>
      </c>
      <c r="H246" s="12">
        <f t="shared" si="23"/>
        <v>5</v>
      </c>
      <c r="I246" s="12">
        <f t="shared" si="24"/>
        <v>20</v>
      </c>
    </row>
    <row r="247" spans="1:10" x14ac:dyDescent="0.25">
      <c r="A247" s="27" t="s">
        <v>4</v>
      </c>
      <c r="B247" s="12">
        <v>2.4E-2</v>
      </c>
      <c r="C247" s="12">
        <f>I195</f>
        <v>236.03999999999996</v>
      </c>
      <c r="D247" s="12">
        <v>8</v>
      </c>
      <c r="E247" s="12">
        <f t="shared" si="22"/>
        <v>0.70811999999999986</v>
      </c>
      <c r="F247" s="12">
        <v>1.5</v>
      </c>
      <c r="G247" s="12">
        <v>1.5</v>
      </c>
      <c r="H247" s="12">
        <f t="shared" si="23"/>
        <v>5</v>
      </c>
      <c r="I247" s="12">
        <f t="shared" si="24"/>
        <v>20</v>
      </c>
    </row>
    <row r="248" spans="1:10" x14ac:dyDescent="0.25">
      <c r="A248" s="27" t="s">
        <v>5</v>
      </c>
      <c r="B248" s="12">
        <v>2.4E-2</v>
      </c>
      <c r="C248" s="12">
        <f>I198</f>
        <v>105.40879999999997</v>
      </c>
      <c r="D248" s="12">
        <v>8</v>
      </c>
      <c r="E248" s="12">
        <f t="shared" si="22"/>
        <v>0.31622639999999991</v>
      </c>
      <c r="F248" s="12">
        <v>1.5</v>
      </c>
      <c r="G248" s="12">
        <v>1.5</v>
      </c>
      <c r="H248" s="12">
        <f t="shared" si="23"/>
        <v>5</v>
      </c>
      <c r="I248" s="12">
        <f t="shared" si="24"/>
        <v>20</v>
      </c>
    </row>
    <row r="249" spans="1:10" x14ac:dyDescent="0.25">
      <c r="A249" s="27" t="s">
        <v>6</v>
      </c>
      <c r="B249" s="12">
        <v>2.4E-2</v>
      </c>
      <c r="C249" s="12">
        <f>I211</f>
        <v>326.08799999999997</v>
      </c>
      <c r="D249" s="12">
        <v>8</v>
      </c>
      <c r="E249" s="12">
        <f t="shared" si="22"/>
        <v>0.97826399999999991</v>
      </c>
      <c r="F249" s="12">
        <v>1.5</v>
      </c>
      <c r="G249" s="12">
        <v>1.5</v>
      </c>
      <c r="H249" s="12">
        <f t="shared" si="23"/>
        <v>5</v>
      </c>
      <c r="I249" s="12">
        <f t="shared" si="24"/>
        <v>20</v>
      </c>
    </row>
    <row r="250" spans="1:10" x14ac:dyDescent="0.25">
      <c r="A250" s="27" t="s">
        <v>13</v>
      </c>
      <c r="B250" s="12">
        <v>2.4E-2</v>
      </c>
      <c r="C250" s="12">
        <v>0</v>
      </c>
      <c r="D250" s="12">
        <v>8</v>
      </c>
      <c r="E250" s="12">
        <f t="shared" si="22"/>
        <v>0</v>
      </c>
      <c r="F250" s="12">
        <v>0</v>
      </c>
      <c r="G250" s="12">
        <v>0</v>
      </c>
      <c r="H250" s="12">
        <f t="shared" si="23"/>
        <v>0</v>
      </c>
      <c r="I250" s="12">
        <v>0</v>
      </c>
    </row>
    <row r="251" spans="1:10" x14ac:dyDescent="0.25">
      <c r="A251" s="27" t="s">
        <v>14</v>
      </c>
      <c r="B251" s="12">
        <v>2.4E-2</v>
      </c>
      <c r="C251" s="12">
        <f>I193</f>
        <v>293.42879999999997</v>
      </c>
      <c r="D251" s="12">
        <v>8</v>
      </c>
      <c r="E251" s="12">
        <f t="shared" si="22"/>
        <v>0.88028639999999991</v>
      </c>
      <c r="F251" s="12">
        <v>1.5</v>
      </c>
      <c r="G251" s="12">
        <v>1.5</v>
      </c>
      <c r="H251" s="12">
        <f t="shared" si="23"/>
        <v>5</v>
      </c>
      <c r="I251" s="12">
        <f t="shared" si="24"/>
        <v>20</v>
      </c>
    </row>
    <row r="252" spans="1:10" x14ac:dyDescent="0.25">
      <c r="A252" s="27" t="s">
        <v>15</v>
      </c>
      <c r="B252" s="12">
        <v>2.4E-2</v>
      </c>
      <c r="C252" s="12">
        <f>I196</f>
        <v>304.01279999999997</v>
      </c>
      <c r="D252" s="12">
        <v>8</v>
      </c>
      <c r="E252" s="12">
        <f t="shared" si="22"/>
        <v>0.91203839999999992</v>
      </c>
      <c r="F252" s="12">
        <v>1.5</v>
      </c>
      <c r="G252" s="12">
        <v>1.5</v>
      </c>
      <c r="H252" s="12">
        <f t="shared" si="23"/>
        <v>5</v>
      </c>
      <c r="I252" s="12">
        <f t="shared" si="24"/>
        <v>20</v>
      </c>
    </row>
    <row r="253" spans="1:10" x14ac:dyDescent="0.25">
      <c r="A253" s="27" t="s">
        <v>16</v>
      </c>
      <c r="B253" s="12">
        <v>2.4E-2</v>
      </c>
      <c r="C253" s="12">
        <f>I212</f>
        <v>427.71679999999992</v>
      </c>
      <c r="D253" s="12">
        <v>8</v>
      </c>
      <c r="E253" s="12">
        <f t="shared" si="22"/>
        <v>1.2831503999999998</v>
      </c>
      <c r="F253" s="12">
        <v>1.5</v>
      </c>
      <c r="G253" s="12">
        <v>1.5</v>
      </c>
      <c r="H253" s="12">
        <f t="shared" si="23"/>
        <v>5</v>
      </c>
      <c r="I253" s="12">
        <f t="shared" si="24"/>
        <v>20</v>
      </c>
    </row>
    <row r="254" spans="1:10" x14ac:dyDescent="0.25">
      <c r="A254" s="27" t="s">
        <v>21</v>
      </c>
      <c r="B254" s="12">
        <v>2.4E-2</v>
      </c>
      <c r="C254" s="12">
        <f>I185</f>
        <v>586.94999999999993</v>
      </c>
      <c r="D254" s="12">
        <v>8</v>
      </c>
      <c r="E254" s="12">
        <f t="shared" si="22"/>
        <v>1.7608499999999998</v>
      </c>
      <c r="F254" s="12">
        <v>1.5</v>
      </c>
      <c r="G254" s="12">
        <f>E254</f>
        <v>1.7608499999999998</v>
      </c>
      <c r="H254" s="12">
        <v>6</v>
      </c>
      <c r="I254" s="12">
        <f t="shared" si="24"/>
        <v>16.666666666666668</v>
      </c>
    </row>
    <row r="255" spans="1:10" x14ac:dyDescent="0.25">
      <c r="A255" s="27" t="s">
        <v>22</v>
      </c>
      <c r="B255" s="12">
        <v>2.4E-2</v>
      </c>
      <c r="C255" s="12">
        <f>I201</f>
        <v>197.18999999999997</v>
      </c>
      <c r="D255" s="12">
        <v>8</v>
      </c>
      <c r="E255" s="12">
        <f t="shared" si="22"/>
        <v>0.59156999999999993</v>
      </c>
      <c r="F255" s="12">
        <v>1.5</v>
      </c>
      <c r="G255" s="12">
        <v>1.5</v>
      </c>
      <c r="H255" s="12">
        <f t="shared" si="23"/>
        <v>5</v>
      </c>
      <c r="I255" s="12">
        <f t="shared" si="24"/>
        <v>20</v>
      </c>
    </row>
    <row r="256" spans="1:10" x14ac:dyDescent="0.25">
      <c r="A256" s="27" t="s">
        <v>23</v>
      </c>
      <c r="B256" s="12">
        <v>2.4E-2</v>
      </c>
      <c r="C256" s="12">
        <f>I206</f>
        <v>200.06839999999997</v>
      </c>
      <c r="D256" s="12">
        <v>8</v>
      </c>
      <c r="E256" s="12">
        <f t="shared" si="22"/>
        <v>0.60020519999999988</v>
      </c>
      <c r="F256" s="12">
        <v>1.5</v>
      </c>
      <c r="G256" s="12">
        <v>1.5</v>
      </c>
      <c r="H256" s="12">
        <f t="shared" si="23"/>
        <v>5</v>
      </c>
      <c r="I256" s="12">
        <f t="shared" si="24"/>
        <v>20</v>
      </c>
    </row>
    <row r="257" spans="1:22" x14ac:dyDescent="0.25">
      <c r="A257" s="27" t="s">
        <v>24</v>
      </c>
      <c r="B257" s="12">
        <v>2.4E-2</v>
      </c>
      <c r="C257" s="12">
        <f>I214</f>
        <v>241.82199999999997</v>
      </c>
      <c r="D257" s="12">
        <v>8</v>
      </c>
      <c r="E257" s="12">
        <f t="shared" si="22"/>
        <v>0.72546599999999994</v>
      </c>
      <c r="F257" s="12">
        <v>1.5</v>
      </c>
      <c r="G257" s="12">
        <v>1.5</v>
      </c>
      <c r="H257" s="12">
        <f t="shared" si="23"/>
        <v>5</v>
      </c>
      <c r="I257" s="12">
        <f t="shared" si="24"/>
        <v>20</v>
      </c>
    </row>
    <row r="258" spans="1:22" x14ac:dyDescent="0.25">
      <c r="A258" s="27" t="s">
        <v>29</v>
      </c>
      <c r="B258" s="12">
        <v>2.4E-2</v>
      </c>
      <c r="C258" s="12">
        <v>0</v>
      </c>
      <c r="D258" s="12">
        <v>8</v>
      </c>
      <c r="E258" s="12">
        <f t="shared" si="22"/>
        <v>0</v>
      </c>
      <c r="F258" s="12">
        <v>0</v>
      </c>
      <c r="G258" s="12">
        <v>0</v>
      </c>
      <c r="H258" s="12">
        <f t="shared" si="23"/>
        <v>0</v>
      </c>
      <c r="I258" s="12">
        <v>0</v>
      </c>
    </row>
    <row r="259" spans="1:22" x14ac:dyDescent="0.25">
      <c r="A259" s="27" t="s">
        <v>30</v>
      </c>
      <c r="B259" s="12">
        <v>2.4E-2</v>
      </c>
      <c r="C259" s="12">
        <f>I209</f>
        <v>131.46</v>
      </c>
      <c r="D259" s="12">
        <v>8</v>
      </c>
      <c r="E259" s="12">
        <f t="shared" si="22"/>
        <v>0.39438000000000001</v>
      </c>
      <c r="F259" s="12">
        <v>1.5</v>
      </c>
      <c r="G259" s="12">
        <v>1.5</v>
      </c>
      <c r="H259" s="12">
        <f t="shared" si="23"/>
        <v>5</v>
      </c>
      <c r="I259" s="12">
        <f t="shared" si="24"/>
        <v>20</v>
      </c>
    </row>
    <row r="260" spans="1:22" x14ac:dyDescent="0.25">
      <c r="A260" s="27" t="s">
        <v>31</v>
      </c>
      <c r="B260" s="12">
        <v>2.4E-2</v>
      </c>
      <c r="C260" s="12">
        <f>I215</f>
        <v>300.15159999999992</v>
      </c>
      <c r="D260" s="12">
        <v>8</v>
      </c>
      <c r="E260" s="12">
        <f>B260*C260/D260</f>
        <v>0.90045479999999978</v>
      </c>
      <c r="F260" s="12">
        <v>1.5</v>
      </c>
      <c r="G260" s="12">
        <v>1.5</v>
      </c>
      <c r="H260" s="12">
        <f t="shared" si="23"/>
        <v>5</v>
      </c>
      <c r="I260" s="12">
        <f t="shared" si="24"/>
        <v>20</v>
      </c>
    </row>
    <row r="261" spans="1:22" ht="15.75" thickBot="1" x14ac:dyDescent="0.3">
      <c r="A261" s="8"/>
    </row>
    <row r="262" spans="1:22" ht="15" customHeight="1" x14ac:dyDescent="0.25">
      <c r="A262" s="72" t="s">
        <v>129</v>
      </c>
      <c r="B262" s="73"/>
      <c r="C262" s="73"/>
      <c r="D262" s="73"/>
      <c r="E262" s="73"/>
      <c r="F262" s="73"/>
      <c r="G262" s="73"/>
      <c r="H262" s="73"/>
      <c r="I262" s="73"/>
      <c r="J262" s="74"/>
    </row>
    <row r="263" spans="1:22" ht="15" customHeight="1" thickBot="1" x14ac:dyDescent="0.3">
      <c r="A263" s="75"/>
      <c r="B263" s="76"/>
      <c r="C263" s="76"/>
      <c r="D263" s="76"/>
      <c r="E263" s="76"/>
      <c r="F263" s="76"/>
      <c r="G263" s="76"/>
      <c r="H263" s="76"/>
      <c r="I263" s="76"/>
      <c r="J263" s="77"/>
    </row>
    <row r="264" spans="1:22" x14ac:dyDescent="0.25">
      <c r="A264" s="31" t="s">
        <v>0</v>
      </c>
      <c r="B264" s="31" t="s">
        <v>91</v>
      </c>
      <c r="C264" s="31" t="s">
        <v>88</v>
      </c>
      <c r="D264" s="31" t="s">
        <v>90</v>
      </c>
      <c r="E264" s="31" t="s">
        <v>89</v>
      </c>
      <c r="F264" s="31" t="s">
        <v>92</v>
      </c>
      <c r="G264" s="31" t="s">
        <v>93</v>
      </c>
      <c r="H264" s="31" t="s">
        <v>94</v>
      </c>
      <c r="I264" s="31" t="s">
        <v>95</v>
      </c>
    </row>
    <row r="265" spans="1:22" x14ac:dyDescent="0.25">
      <c r="A265" s="12" t="s">
        <v>1</v>
      </c>
      <c r="B265" s="39">
        <v>386.04999999999995</v>
      </c>
      <c r="C265" s="39">
        <v>2.5000000000000001E-2</v>
      </c>
      <c r="D265" s="39">
        <v>8</v>
      </c>
      <c r="E265" s="39">
        <f>B265*C265/D265</f>
        <v>1.2064062499999999</v>
      </c>
      <c r="F265" s="39">
        <v>1.5</v>
      </c>
      <c r="G265" s="39">
        <v>1.5</v>
      </c>
      <c r="H265" s="39">
        <f>G265/0.3</f>
        <v>5</v>
      </c>
      <c r="I265" s="39">
        <f>100/H265</f>
        <v>20</v>
      </c>
      <c r="L265" s="6"/>
      <c r="N265" s="6"/>
      <c r="P265" s="6"/>
      <c r="R265" s="6"/>
      <c r="T265" s="6"/>
      <c r="U265" s="1"/>
      <c r="V265" s="6"/>
    </row>
    <row r="266" spans="1:22" x14ac:dyDescent="0.25">
      <c r="A266" s="12" t="s">
        <v>2</v>
      </c>
      <c r="B266" s="39"/>
      <c r="C266" s="39"/>
      <c r="D266" s="39"/>
      <c r="E266" s="39"/>
      <c r="F266" s="39"/>
      <c r="G266" s="39"/>
      <c r="H266" s="39"/>
      <c r="I266" s="39"/>
      <c r="L266" s="6"/>
      <c r="N266" s="6"/>
      <c r="P266" s="6"/>
      <c r="R266" s="6"/>
      <c r="T266" s="6"/>
      <c r="U266" s="1"/>
      <c r="V266" s="6"/>
    </row>
    <row r="267" spans="1:22" x14ac:dyDescent="0.25">
      <c r="A267" s="12" t="s">
        <v>2</v>
      </c>
      <c r="B267" s="39">
        <v>347.72499999999997</v>
      </c>
      <c r="C267" s="39">
        <v>2.5000000000000001E-2</v>
      </c>
      <c r="D267" s="39">
        <v>8</v>
      </c>
      <c r="E267" s="39">
        <f>B267*C267/8</f>
        <v>1.086640625</v>
      </c>
      <c r="F267" s="39">
        <v>1.5</v>
      </c>
      <c r="G267" s="39">
        <v>1.5</v>
      </c>
      <c r="H267" s="39">
        <f>G267/0.3</f>
        <v>5</v>
      </c>
      <c r="I267" s="39">
        <v>20</v>
      </c>
      <c r="J267" s="6"/>
      <c r="L267" s="6"/>
      <c r="N267" s="6"/>
      <c r="P267" s="6"/>
      <c r="R267" s="6"/>
      <c r="T267" s="6"/>
      <c r="U267" s="1"/>
      <c r="V267" s="6"/>
    </row>
    <row r="268" spans="1:22" x14ac:dyDescent="0.25">
      <c r="A268" s="12" t="s">
        <v>3</v>
      </c>
      <c r="B268" s="39"/>
      <c r="C268" s="39"/>
      <c r="D268" s="39"/>
      <c r="E268" s="39"/>
      <c r="F268" s="39"/>
      <c r="G268" s="39"/>
      <c r="H268" s="39"/>
      <c r="I268" s="39"/>
      <c r="J268" s="6"/>
      <c r="L268" s="6"/>
      <c r="N268" s="6"/>
      <c r="P268" s="6"/>
      <c r="R268" s="6"/>
      <c r="T268" s="6"/>
      <c r="U268" s="1"/>
      <c r="V268" s="6"/>
    </row>
    <row r="269" spans="1:22" x14ac:dyDescent="0.25">
      <c r="A269" s="12" t="s">
        <v>3</v>
      </c>
      <c r="B269" s="39">
        <v>576.93439999999998</v>
      </c>
      <c r="C269" s="39">
        <v>2.5000000000000001E-2</v>
      </c>
      <c r="D269" s="39">
        <v>8</v>
      </c>
      <c r="E269" s="39">
        <f>B269*C269/8</f>
        <v>1.8029200000000001</v>
      </c>
      <c r="F269" s="39">
        <v>1.5</v>
      </c>
      <c r="G269" s="39">
        <f>E269</f>
        <v>1.8029200000000001</v>
      </c>
      <c r="H269" s="39">
        <f>G269/0.3</f>
        <v>6.009733333333334</v>
      </c>
      <c r="I269" s="39">
        <f>100/H269</f>
        <v>16.639673418676367</v>
      </c>
      <c r="J269" s="6"/>
      <c r="L269" s="6"/>
      <c r="N269" s="6"/>
      <c r="P269" s="6"/>
      <c r="R269" s="6"/>
      <c r="T269" s="6"/>
      <c r="U269" s="1"/>
      <c r="V269" s="6"/>
    </row>
    <row r="270" spans="1:22" x14ac:dyDescent="0.25">
      <c r="A270" s="12" t="s">
        <v>4</v>
      </c>
      <c r="B270" s="39"/>
      <c r="C270" s="39"/>
      <c r="D270" s="39"/>
      <c r="E270" s="39"/>
      <c r="F270" s="39"/>
      <c r="G270" s="39"/>
      <c r="H270" s="39"/>
      <c r="I270" s="39"/>
      <c r="J270" s="6"/>
      <c r="L270" s="6"/>
      <c r="N270" s="6"/>
      <c r="P270" s="6"/>
      <c r="R270" s="6"/>
      <c r="T270" s="6"/>
      <c r="U270" s="1"/>
      <c r="V270" s="6"/>
    </row>
    <row r="271" spans="1:22" x14ac:dyDescent="0.25">
      <c r="A271" s="12" t="s">
        <v>4</v>
      </c>
      <c r="B271" s="39">
        <v>580.23699999999997</v>
      </c>
      <c r="C271" s="39">
        <v>2.5000000000000001E-2</v>
      </c>
      <c r="D271" s="39">
        <v>8</v>
      </c>
      <c r="E271" s="39">
        <f>B271*C271/8</f>
        <v>1.8132406249999999</v>
      </c>
      <c r="F271" s="39">
        <v>1.5</v>
      </c>
      <c r="G271" s="39">
        <f>E271</f>
        <v>1.8132406249999999</v>
      </c>
      <c r="H271" s="39">
        <f>G271/0.3</f>
        <v>6.0441354166666663</v>
      </c>
      <c r="I271" s="39">
        <f>100/H271</f>
        <v>16.544963523525734</v>
      </c>
      <c r="J271" s="6"/>
      <c r="L271" s="6"/>
      <c r="N271" s="6"/>
      <c r="P271" s="6"/>
      <c r="R271" s="6"/>
      <c r="T271" s="6"/>
      <c r="U271" s="1"/>
      <c r="V271" s="6"/>
    </row>
    <row r="272" spans="1:22" x14ac:dyDescent="0.25">
      <c r="A272" s="12" t="s">
        <v>5</v>
      </c>
      <c r="B272" s="39"/>
      <c r="C272" s="39"/>
      <c r="D272" s="39"/>
      <c r="E272" s="39"/>
      <c r="F272" s="39"/>
      <c r="G272" s="39"/>
      <c r="H272" s="39"/>
      <c r="I272" s="39"/>
      <c r="J272" s="6"/>
      <c r="L272" s="6"/>
      <c r="N272" s="6"/>
      <c r="P272" s="6"/>
      <c r="R272" s="6"/>
      <c r="T272" s="6"/>
      <c r="U272" s="1"/>
      <c r="V272" s="6"/>
    </row>
    <row r="273" spans="1:22" x14ac:dyDescent="0.25">
      <c r="A273" s="12" t="s">
        <v>5</v>
      </c>
      <c r="B273" s="39">
        <v>533.25299999999993</v>
      </c>
      <c r="C273" s="39">
        <v>2.5000000000000001E-2</v>
      </c>
      <c r="D273" s="39">
        <v>8</v>
      </c>
      <c r="E273" s="39">
        <f>B273*C273/8</f>
        <v>1.666415625</v>
      </c>
      <c r="F273" s="39">
        <v>1.5</v>
      </c>
      <c r="G273" s="39">
        <f>E273</f>
        <v>1.666415625</v>
      </c>
      <c r="H273" s="39">
        <f>G273/0.3</f>
        <v>5.5547187500000001</v>
      </c>
      <c r="I273" s="39">
        <f>100/H273</f>
        <v>18.002711658443552</v>
      </c>
      <c r="J273" s="6"/>
      <c r="L273" s="6"/>
      <c r="N273" s="6"/>
      <c r="P273" s="6"/>
      <c r="R273" s="6"/>
      <c r="T273" s="6"/>
      <c r="U273" s="1"/>
      <c r="V273" s="6"/>
    </row>
    <row r="274" spans="1:22" x14ac:dyDescent="0.25">
      <c r="A274" s="12" t="s">
        <v>6</v>
      </c>
      <c r="B274" s="39"/>
      <c r="C274" s="39"/>
      <c r="D274" s="39"/>
      <c r="E274" s="39"/>
      <c r="F274" s="39"/>
      <c r="G274" s="39"/>
      <c r="H274" s="39"/>
      <c r="I274" s="39"/>
      <c r="J274" s="6"/>
      <c r="L274" s="6"/>
      <c r="N274" s="6"/>
      <c r="P274" s="6"/>
      <c r="R274" s="6"/>
      <c r="T274" s="6"/>
      <c r="U274" s="1"/>
      <c r="V274" s="6"/>
    </row>
    <row r="275" spans="1:22" x14ac:dyDescent="0.25">
      <c r="A275" s="12" t="s">
        <v>13</v>
      </c>
      <c r="B275" s="39">
        <v>602</v>
      </c>
      <c r="C275" s="39">
        <v>2.5000000000000001E-2</v>
      </c>
      <c r="D275" s="39">
        <v>8</v>
      </c>
      <c r="E275" s="39">
        <f>B275*C275/8</f>
        <v>1.8812500000000001</v>
      </c>
      <c r="F275" s="39">
        <v>1.5</v>
      </c>
      <c r="G275" s="39">
        <f>E275</f>
        <v>1.8812500000000001</v>
      </c>
      <c r="H275" s="39">
        <f>G275/0.3</f>
        <v>6.2708333333333339</v>
      </c>
      <c r="I275" s="39">
        <f t="shared" ref="I275" si="25">100/H275</f>
        <v>15.946843853820596</v>
      </c>
      <c r="J275" s="6"/>
      <c r="L275" s="6"/>
      <c r="N275" s="6"/>
      <c r="P275" s="6"/>
      <c r="R275" s="6"/>
      <c r="T275" s="6"/>
      <c r="V275" s="6"/>
    </row>
    <row r="276" spans="1:22" x14ac:dyDescent="0.25">
      <c r="A276" s="12" t="s">
        <v>14</v>
      </c>
      <c r="B276" s="39"/>
      <c r="C276" s="39"/>
      <c r="D276" s="39"/>
      <c r="E276" s="39"/>
      <c r="F276" s="39"/>
      <c r="G276" s="39"/>
      <c r="H276" s="39"/>
      <c r="I276" s="39"/>
      <c r="J276" s="6"/>
      <c r="L276" s="6"/>
      <c r="N276" s="6"/>
      <c r="P276" s="6"/>
      <c r="R276" s="6"/>
      <c r="T276" s="6"/>
      <c r="V276" s="6"/>
    </row>
    <row r="277" spans="1:22" x14ac:dyDescent="0.25">
      <c r="A277" s="12" t="s">
        <v>21</v>
      </c>
      <c r="B277" s="39">
        <v>602</v>
      </c>
      <c r="C277" s="39">
        <v>2.5000000000000001E-2</v>
      </c>
      <c r="D277" s="39">
        <v>8</v>
      </c>
      <c r="E277" s="39">
        <f>B277*C277/8</f>
        <v>1.8812500000000001</v>
      </c>
      <c r="F277" s="39">
        <v>1.5</v>
      </c>
      <c r="G277" s="39">
        <f>E277</f>
        <v>1.8812500000000001</v>
      </c>
      <c r="H277" s="39">
        <f>G277/0.3</f>
        <v>6.2708333333333339</v>
      </c>
      <c r="I277" s="39">
        <f t="shared" ref="I277" si="26">100/H277</f>
        <v>15.946843853820596</v>
      </c>
      <c r="J277" s="6"/>
      <c r="L277" s="6"/>
      <c r="N277" s="6"/>
      <c r="P277" s="6"/>
      <c r="R277" s="6"/>
      <c r="T277" s="6"/>
      <c r="V277" s="6"/>
    </row>
    <row r="278" spans="1:22" x14ac:dyDescent="0.25">
      <c r="A278" s="12" t="s">
        <v>14</v>
      </c>
      <c r="B278" s="39"/>
      <c r="C278" s="39"/>
      <c r="D278" s="39"/>
      <c r="E278" s="39"/>
      <c r="F278" s="39"/>
      <c r="G278" s="39"/>
      <c r="H278" s="39"/>
      <c r="I278" s="39"/>
      <c r="J278" s="6"/>
      <c r="L278" s="6"/>
      <c r="N278" s="6"/>
      <c r="P278" s="6"/>
      <c r="R278" s="6"/>
      <c r="T278" s="6"/>
      <c r="V278" s="6"/>
    </row>
    <row r="279" spans="1:22" x14ac:dyDescent="0.25">
      <c r="A279" s="12" t="s">
        <v>29</v>
      </c>
      <c r="B279" s="39">
        <v>602</v>
      </c>
      <c r="C279" s="39">
        <v>2.5000000000000001E-2</v>
      </c>
      <c r="D279" s="39">
        <v>8</v>
      </c>
      <c r="E279" s="39">
        <f>E277</f>
        <v>1.8812500000000001</v>
      </c>
      <c r="F279" s="39">
        <v>1.5</v>
      </c>
      <c r="G279" s="39">
        <f>E279</f>
        <v>1.8812500000000001</v>
      </c>
      <c r="H279" s="39">
        <f>G279/0.3</f>
        <v>6.2708333333333339</v>
      </c>
      <c r="I279" s="39">
        <f t="shared" ref="I279" si="27">100/H279</f>
        <v>15.946843853820596</v>
      </c>
      <c r="J279" s="6"/>
      <c r="L279" s="6"/>
      <c r="N279" s="6"/>
      <c r="P279" s="6"/>
      <c r="R279" s="6"/>
      <c r="T279" s="6"/>
      <c r="V279" s="6"/>
    </row>
    <row r="280" spans="1:22" x14ac:dyDescent="0.25">
      <c r="A280" s="12" t="s">
        <v>14</v>
      </c>
      <c r="B280" s="39"/>
      <c r="C280" s="39"/>
      <c r="D280" s="39"/>
      <c r="E280" s="39"/>
      <c r="F280" s="39"/>
      <c r="G280" s="39"/>
      <c r="H280" s="39"/>
      <c r="I280" s="39"/>
      <c r="J280" s="6"/>
      <c r="L280" s="6"/>
      <c r="N280" s="6"/>
      <c r="P280" s="6"/>
      <c r="R280" s="6"/>
      <c r="T280" s="6"/>
      <c r="V280" s="6"/>
    </row>
    <row r="281" spans="1:22" x14ac:dyDescent="0.25">
      <c r="A281" s="12" t="s">
        <v>14</v>
      </c>
      <c r="B281" s="39">
        <v>1062.789</v>
      </c>
      <c r="C281" s="39">
        <v>2.5000000000000001E-2</v>
      </c>
      <c r="D281" s="39">
        <v>8</v>
      </c>
      <c r="E281" s="39">
        <f>B281*C281/8</f>
        <v>3.3212156250000002</v>
      </c>
      <c r="F281" s="39">
        <v>1.5</v>
      </c>
      <c r="G281" s="39">
        <f>E281</f>
        <v>3.3212156250000002</v>
      </c>
      <c r="H281" s="39">
        <f>G281/0.3</f>
        <v>11.070718750000001</v>
      </c>
      <c r="I281" s="39">
        <f>100/H281</f>
        <v>9.0328371859324843</v>
      </c>
      <c r="J281" s="6"/>
      <c r="L281" s="6"/>
      <c r="N281" s="6"/>
      <c r="P281" s="6"/>
      <c r="R281" s="6"/>
      <c r="T281" s="6"/>
      <c r="V281" s="6"/>
    </row>
    <row r="282" spans="1:22" x14ac:dyDescent="0.25">
      <c r="A282" s="12" t="s">
        <v>22</v>
      </c>
      <c r="B282" s="39"/>
      <c r="C282" s="39"/>
      <c r="D282" s="39"/>
      <c r="E282" s="39"/>
      <c r="F282" s="39"/>
      <c r="G282" s="39"/>
      <c r="H282" s="39"/>
      <c r="I282" s="39"/>
      <c r="J282" s="6"/>
      <c r="L282" s="6"/>
      <c r="N282" s="6"/>
      <c r="P282" s="6"/>
      <c r="R282" s="6"/>
      <c r="T282" s="6"/>
      <c r="V282" s="6"/>
    </row>
    <row r="283" spans="1:22" x14ac:dyDescent="0.25">
      <c r="A283" s="12" t="s">
        <v>22</v>
      </c>
      <c r="B283" s="39">
        <v>737.13919999999996</v>
      </c>
      <c r="C283" s="39">
        <v>2.5000000000000001E-2</v>
      </c>
      <c r="D283" s="39">
        <v>8</v>
      </c>
      <c r="E283" s="39">
        <f>B283*C283/8</f>
        <v>2.3035600000000001</v>
      </c>
      <c r="F283" s="39">
        <v>1.5</v>
      </c>
      <c r="G283" s="39">
        <f>E283</f>
        <v>2.3035600000000001</v>
      </c>
      <c r="H283" s="39">
        <f>G283/0.3</f>
        <v>7.6785333333333341</v>
      </c>
      <c r="I283" s="39">
        <f t="shared" ref="I283" si="28">100/H283</f>
        <v>13.023320425775754</v>
      </c>
      <c r="J283" s="6"/>
      <c r="L283" s="6"/>
      <c r="N283" s="6"/>
      <c r="P283" s="6"/>
      <c r="R283" s="6"/>
      <c r="T283" s="6"/>
      <c r="V283" s="6"/>
    </row>
    <row r="284" spans="1:22" x14ac:dyDescent="0.25">
      <c r="A284" s="12" t="s">
        <v>23</v>
      </c>
      <c r="B284" s="39"/>
      <c r="C284" s="39"/>
      <c r="D284" s="39"/>
      <c r="E284" s="39"/>
      <c r="F284" s="39"/>
      <c r="G284" s="39"/>
      <c r="H284" s="39"/>
      <c r="I284" s="39"/>
      <c r="J284" s="6"/>
      <c r="L284" s="6"/>
      <c r="N284" s="6"/>
      <c r="P284" s="6"/>
      <c r="R284" s="6"/>
      <c r="T284" s="6"/>
      <c r="V284" s="6"/>
    </row>
    <row r="285" spans="1:22" x14ac:dyDescent="0.25">
      <c r="A285" s="12" t="s">
        <v>23</v>
      </c>
      <c r="B285" s="39">
        <v>373.01599999999996</v>
      </c>
      <c r="C285" s="39">
        <v>2.5000000000000001E-2</v>
      </c>
      <c r="D285" s="39">
        <v>8</v>
      </c>
      <c r="E285" s="39">
        <f>B285*C285/8</f>
        <v>1.165675</v>
      </c>
      <c r="F285" s="39">
        <v>1.5</v>
      </c>
      <c r="G285" s="39">
        <v>1.5</v>
      </c>
      <c r="H285" s="39">
        <v>5</v>
      </c>
      <c r="I285" s="39">
        <f t="shared" ref="I285" si="29">100/H285</f>
        <v>20</v>
      </c>
      <c r="J285" s="6"/>
      <c r="L285" s="6"/>
      <c r="N285" s="6"/>
      <c r="P285" s="6"/>
      <c r="R285" s="6"/>
      <c r="T285" s="6"/>
      <c r="V285" s="6"/>
    </row>
    <row r="286" spans="1:22" x14ac:dyDescent="0.25">
      <c r="A286" s="12" t="s">
        <v>24</v>
      </c>
      <c r="B286" s="39"/>
      <c r="C286" s="39"/>
      <c r="D286" s="39"/>
      <c r="E286" s="39"/>
      <c r="F286" s="39"/>
      <c r="G286" s="39"/>
      <c r="H286" s="39"/>
      <c r="I286" s="39"/>
      <c r="J286" s="6"/>
      <c r="L286" s="6"/>
      <c r="N286" s="6"/>
      <c r="P286" s="6"/>
      <c r="R286" s="6"/>
      <c r="T286" s="6"/>
      <c r="V286" s="6"/>
    </row>
    <row r="287" spans="1:22" x14ac:dyDescent="0.25">
      <c r="A287" s="12" t="s">
        <v>24</v>
      </c>
      <c r="B287" s="39">
        <v>415.18399999999997</v>
      </c>
      <c r="C287" s="39">
        <v>2.5000000000000001E-2</v>
      </c>
      <c r="D287" s="39">
        <v>8</v>
      </c>
      <c r="E287" s="39">
        <f>B287*C287/8</f>
        <v>1.29745</v>
      </c>
      <c r="F287" s="39">
        <v>1.5</v>
      </c>
      <c r="G287" s="39">
        <v>1.5</v>
      </c>
      <c r="H287" s="39">
        <v>5</v>
      </c>
      <c r="I287" s="39">
        <f t="shared" ref="I287" si="30">100/H287</f>
        <v>20</v>
      </c>
      <c r="J287" s="6"/>
      <c r="L287" s="6"/>
      <c r="N287" s="6"/>
      <c r="P287" s="6"/>
      <c r="R287" s="6"/>
      <c r="T287" s="6"/>
      <c r="V287" s="6"/>
    </row>
    <row r="288" spans="1:22" x14ac:dyDescent="0.25">
      <c r="A288" s="12" t="s">
        <v>25</v>
      </c>
      <c r="B288" s="39"/>
      <c r="C288" s="39"/>
      <c r="D288" s="39"/>
      <c r="E288" s="39"/>
      <c r="F288" s="39"/>
      <c r="G288" s="39"/>
      <c r="H288" s="39"/>
      <c r="I288" s="39"/>
      <c r="J288" s="6"/>
      <c r="L288" s="6"/>
      <c r="N288" s="6"/>
      <c r="P288" s="6"/>
      <c r="R288" s="6"/>
      <c r="T288" s="6"/>
      <c r="V288" s="6"/>
    </row>
    <row r="289" spans="1:22" x14ac:dyDescent="0.25">
      <c r="A289" s="12" t="s">
        <v>22</v>
      </c>
      <c r="B289" s="39">
        <v>737.13919999999996</v>
      </c>
      <c r="C289" s="39">
        <v>2.5000000000000001E-2</v>
      </c>
      <c r="D289" s="39">
        <v>8</v>
      </c>
      <c r="E289" s="39">
        <f>B289*C289/8</f>
        <v>2.3035600000000001</v>
      </c>
      <c r="F289" s="39">
        <v>1.5</v>
      </c>
      <c r="G289" s="39">
        <f>E289</f>
        <v>2.3035600000000001</v>
      </c>
      <c r="H289" s="39">
        <f>G289/0.3</f>
        <v>7.6785333333333341</v>
      </c>
      <c r="I289" s="39">
        <f>100/H289</f>
        <v>13.023320425775754</v>
      </c>
      <c r="J289" s="6"/>
      <c r="L289" s="6"/>
      <c r="N289" s="6"/>
      <c r="P289" s="6"/>
      <c r="R289" s="6"/>
      <c r="T289" s="6"/>
      <c r="V289" s="6"/>
    </row>
    <row r="290" spans="1:22" x14ac:dyDescent="0.25">
      <c r="A290" s="12" t="s">
        <v>30</v>
      </c>
      <c r="B290" s="39"/>
      <c r="C290" s="39"/>
      <c r="D290" s="39"/>
      <c r="E290" s="39"/>
      <c r="F290" s="39"/>
      <c r="G290" s="39"/>
      <c r="H290" s="39"/>
      <c r="I290" s="39"/>
      <c r="J290" s="6"/>
      <c r="L290" s="6"/>
      <c r="N290" s="6"/>
      <c r="P290" s="6"/>
      <c r="R290" s="6"/>
      <c r="T290" s="6"/>
      <c r="V290" s="6"/>
    </row>
    <row r="291" spans="1:22" x14ac:dyDescent="0.25">
      <c r="A291" s="12" t="s">
        <v>30</v>
      </c>
      <c r="B291" s="39">
        <v>400.34400000000005</v>
      </c>
      <c r="C291" s="39">
        <v>2.5000000000000001E-2</v>
      </c>
      <c r="D291" s="39">
        <v>8</v>
      </c>
      <c r="E291" s="39">
        <f>B291*C291/8</f>
        <v>1.2510750000000002</v>
      </c>
      <c r="F291" s="39">
        <v>1.5</v>
      </c>
      <c r="G291" s="39">
        <v>1.5</v>
      </c>
      <c r="H291" s="39">
        <v>5</v>
      </c>
      <c r="I291" s="39">
        <f t="shared" ref="I291" si="31">100/H291</f>
        <v>20</v>
      </c>
      <c r="J291" s="6"/>
      <c r="L291" s="6"/>
      <c r="N291" s="6"/>
      <c r="P291" s="6"/>
      <c r="R291" s="6"/>
      <c r="T291" s="6"/>
      <c r="V291" s="6"/>
    </row>
    <row r="292" spans="1:22" x14ac:dyDescent="0.25">
      <c r="A292" s="12" t="s">
        <v>31</v>
      </c>
      <c r="B292" s="39"/>
      <c r="C292" s="39"/>
      <c r="D292" s="39"/>
      <c r="E292" s="39"/>
      <c r="F292" s="39"/>
      <c r="G292" s="39"/>
      <c r="H292" s="39"/>
      <c r="I292" s="39"/>
      <c r="J292" s="6"/>
      <c r="L292" s="6"/>
      <c r="N292" s="6"/>
      <c r="P292" s="6"/>
      <c r="R292" s="6"/>
      <c r="T292" s="6"/>
      <c r="V292" s="6"/>
    </row>
    <row r="293" spans="1:22" x14ac:dyDescent="0.25">
      <c r="A293" s="12" t="s">
        <v>31</v>
      </c>
      <c r="B293" s="39">
        <v>442.28800000000001</v>
      </c>
      <c r="C293" s="39">
        <v>2.5000000000000001E-2</v>
      </c>
      <c r="D293" s="39">
        <v>8</v>
      </c>
      <c r="E293" s="39">
        <f>B293*C293/8</f>
        <v>1.3821500000000002</v>
      </c>
      <c r="F293" s="39">
        <v>1.5</v>
      </c>
      <c r="G293" s="39">
        <v>1.5</v>
      </c>
      <c r="H293" s="39">
        <v>5</v>
      </c>
      <c r="I293" s="39">
        <f t="shared" ref="I293" si="32">100/H293</f>
        <v>20</v>
      </c>
      <c r="J293" s="6"/>
      <c r="L293" s="6"/>
      <c r="N293" s="6"/>
      <c r="P293" s="6"/>
      <c r="R293" s="6"/>
      <c r="T293" s="6"/>
      <c r="V293" s="6"/>
    </row>
    <row r="294" spans="1:22" x14ac:dyDescent="0.25">
      <c r="A294" s="12" t="s">
        <v>32</v>
      </c>
      <c r="B294" s="39"/>
      <c r="C294" s="39"/>
      <c r="D294" s="39"/>
      <c r="E294" s="39"/>
      <c r="F294" s="39"/>
      <c r="G294" s="39"/>
      <c r="H294" s="39"/>
      <c r="I294" s="39"/>
      <c r="J294" s="6"/>
      <c r="L294" s="6"/>
      <c r="N294" s="6"/>
      <c r="P294" s="6"/>
      <c r="R294" s="6"/>
      <c r="T294" s="6"/>
      <c r="V294" s="6"/>
    </row>
    <row r="295" spans="1:22" x14ac:dyDescent="0.25">
      <c r="A295" s="12" t="s">
        <v>16</v>
      </c>
      <c r="B295" s="39">
        <v>356.18799999999999</v>
      </c>
      <c r="C295" s="39">
        <v>2.5000000000000001E-2</v>
      </c>
      <c r="D295" s="39">
        <v>8</v>
      </c>
      <c r="E295" s="39">
        <f>B295*C295/8</f>
        <v>1.1130875</v>
      </c>
      <c r="F295" s="39">
        <v>1.5</v>
      </c>
      <c r="G295" s="39">
        <v>1.5</v>
      </c>
      <c r="H295" s="39">
        <v>5</v>
      </c>
      <c r="I295" s="39">
        <f t="shared" ref="I295" si="33">100/H295</f>
        <v>20</v>
      </c>
      <c r="J295" s="6"/>
      <c r="L295" s="6"/>
      <c r="N295" s="6"/>
      <c r="P295" s="6"/>
      <c r="R295" s="6"/>
      <c r="T295" s="6"/>
      <c r="V295" s="6"/>
    </row>
    <row r="296" spans="1:22" x14ac:dyDescent="0.25">
      <c r="A296" s="12" t="s">
        <v>61</v>
      </c>
      <c r="B296" s="39"/>
      <c r="C296" s="39"/>
      <c r="D296" s="39"/>
      <c r="E296" s="39"/>
      <c r="F296" s="39"/>
      <c r="G296" s="39"/>
      <c r="H296" s="39"/>
      <c r="I296" s="39"/>
      <c r="J296" s="6"/>
      <c r="L296" s="6"/>
      <c r="N296" s="6"/>
      <c r="P296" s="6"/>
      <c r="R296" s="6"/>
      <c r="T296" s="6"/>
      <c r="V296" s="6"/>
    </row>
    <row r="297" spans="1:22" ht="15.75" thickBot="1" x14ac:dyDescent="0.3">
      <c r="V297" s="5"/>
    </row>
    <row r="298" spans="1:22" ht="15" customHeight="1" x14ac:dyDescent="0.25">
      <c r="A298" s="72" t="s">
        <v>130</v>
      </c>
      <c r="B298" s="73"/>
      <c r="C298" s="73"/>
      <c r="D298" s="73"/>
      <c r="E298" s="73"/>
      <c r="F298" s="73"/>
      <c r="G298" s="73"/>
      <c r="H298" s="73"/>
      <c r="I298" s="73"/>
      <c r="J298" s="74"/>
    </row>
    <row r="299" spans="1:22" ht="15" customHeight="1" thickBot="1" x14ac:dyDescent="0.3">
      <c r="A299" s="75"/>
      <c r="B299" s="76"/>
      <c r="C299" s="76"/>
      <c r="D299" s="76"/>
      <c r="E299" s="76"/>
      <c r="F299" s="76"/>
      <c r="G299" s="76"/>
      <c r="H299" s="76"/>
      <c r="I299" s="76"/>
      <c r="J299" s="77"/>
    </row>
    <row r="300" spans="1:22" x14ac:dyDescent="0.25">
      <c r="A300" s="31" t="s">
        <v>0</v>
      </c>
      <c r="B300" s="31" t="s">
        <v>91</v>
      </c>
      <c r="C300" s="31" t="s">
        <v>88</v>
      </c>
      <c r="D300" s="31" t="s">
        <v>90</v>
      </c>
      <c r="E300" s="31" t="s">
        <v>89</v>
      </c>
      <c r="F300" s="31" t="s">
        <v>92</v>
      </c>
      <c r="G300" s="31" t="s">
        <v>93</v>
      </c>
      <c r="H300" s="31" t="s">
        <v>94</v>
      </c>
      <c r="I300" s="31" t="s">
        <v>95</v>
      </c>
    </row>
    <row r="301" spans="1:22" x14ac:dyDescent="0.25">
      <c r="A301" s="12" t="s">
        <v>1</v>
      </c>
      <c r="B301" s="39">
        <f>J180</f>
        <v>452.50239999999997</v>
      </c>
      <c r="C301" s="39">
        <v>2.5000000000000001E-2</v>
      </c>
      <c r="D301" s="39">
        <v>8</v>
      </c>
      <c r="E301" s="39">
        <f>B301*C301/D301</f>
        <v>1.4140699999999999</v>
      </c>
      <c r="F301" s="39">
        <v>1.5</v>
      </c>
      <c r="G301" s="39">
        <v>1.5</v>
      </c>
      <c r="H301" s="39">
        <f>G301/0.3</f>
        <v>5</v>
      </c>
      <c r="I301" s="39">
        <f>100/H301</f>
        <v>20</v>
      </c>
    </row>
    <row r="302" spans="1:22" x14ac:dyDescent="0.25">
      <c r="A302" s="12" t="s">
        <v>13</v>
      </c>
      <c r="B302" s="39"/>
      <c r="C302" s="39"/>
      <c r="D302" s="39"/>
      <c r="E302" s="39"/>
      <c r="F302" s="39"/>
      <c r="G302" s="39"/>
      <c r="H302" s="39"/>
      <c r="I302" s="39"/>
    </row>
    <row r="303" spans="1:22" x14ac:dyDescent="0.25">
      <c r="A303" s="12" t="s">
        <v>2</v>
      </c>
      <c r="B303" s="39">
        <f>J189</f>
        <v>236.5104</v>
      </c>
      <c r="C303" s="39">
        <v>2.5000000000000001E-2</v>
      </c>
      <c r="D303" s="39">
        <v>8</v>
      </c>
      <c r="E303" s="39">
        <f t="shared" ref="E303" si="34">B303*C303/D303</f>
        <v>0.73909500000000006</v>
      </c>
      <c r="F303" s="39">
        <v>1.5</v>
      </c>
      <c r="G303" s="39">
        <v>1.5</v>
      </c>
      <c r="H303" s="39">
        <f t="shared" ref="H303" si="35">G303/0.3</f>
        <v>5</v>
      </c>
      <c r="I303" s="39">
        <f t="shared" ref="I303" si="36">100/H303</f>
        <v>20</v>
      </c>
    </row>
    <row r="304" spans="1:22" x14ac:dyDescent="0.25">
      <c r="A304" s="12" t="s">
        <v>13</v>
      </c>
      <c r="B304" s="39"/>
      <c r="C304" s="39"/>
      <c r="D304" s="39"/>
      <c r="E304" s="39"/>
      <c r="F304" s="39"/>
      <c r="G304" s="39"/>
      <c r="H304" s="39"/>
      <c r="I304" s="39"/>
    </row>
    <row r="305" spans="1:9" x14ac:dyDescent="0.25">
      <c r="A305" s="12" t="s">
        <v>3</v>
      </c>
      <c r="B305" s="39">
        <f>J192</f>
        <v>636.11520000000007</v>
      </c>
      <c r="C305" s="39">
        <v>2.5000000000000001E-2</v>
      </c>
      <c r="D305" s="39">
        <v>8</v>
      </c>
      <c r="E305" s="39">
        <f t="shared" ref="E305" si="37">B305*C305/D305</f>
        <v>1.9878600000000004</v>
      </c>
      <c r="F305" s="39">
        <v>1.5</v>
      </c>
      <c r="G305" s="39">
        <f>E305</f>
        <v>1.9878600000000004</v>
      </c>
      <c r="H305" s="39">
        <f t="shared" ref="H305" si="38">G305/0.3</f>
        <v>6.6262000000000016</v>
      </c>
      <c r="I305" s="39">
        <f t="shared" ref="I305" si="39">100/H305</f>
        <v>15.0916060487157</v>
      </c>
    </row>
    <row r="306" spans="1:9" x14ac:dyDescent="0.25">
      <c r="A306" s="12" t="s">
        <v>14</v>
      </c>
      <c r="B306" s="39"/>
      <c r="C306" s="39"/>
      <c r="D306" s="39"/>
      <c r="E306" s="39"/>
      <c r="F306" s="39"/>
      <c r="G306" s="39"/>
      <c r="H306" s="39"/>
      <c r="I306" s="39"/>
    </row>
    <row r="307" spans="1:9" x14ac:dyDescent="0.25">
      <c r="A307" s="12"/>
      <c r="B307" s="12"/>
      <c r="C307" s="12"/>
      <c r="D307" s="12"/>
      <c r="E307" s="12"/>
      <c r="F307" s="12"/>
      <c r="G307" s="12"/>
      <c r="H307" s="12"/>
      <c r="I307" s="12"/>
    </row>
    <row r="308" spans="1:9" x14ac:dyDescent="0.25">
      <c r="A308" s="12" t="s">
        <v>4</v>
      </c>
      <c r="B308" s="39">
        <f>J195</f>
        <v>510.45119999999997</v>
      </c>
      <c r="C308" s="39">
        <v>2.5000000000000001E-2</v>
      </c>
      <c r="D308" s="39">
        <v>8</v>
      </c>
      <c r="E308" s="39">
        <f t="shared" ref="E308" si="40">B308*C308/D308</f>
        <v>1.5951599999999999</v>
      </c>
      <c r="F308" s="39">
        <v>1.5</v>
      </c>
      <c r="G308" s="39">
        <v>1.5</v>
      </c>
      <c r="H308" s="39">
        <f t="shared" ref="H308" si="41">G308/0.3</f>
        <v>5</v>
      </c>
      <c r="I308" s="39">
        <f t="shared" ref="I308" si="42">100/H308</f>
        <v>20</v>
      </c>
    </row>
    <row r="309" spans="1:9" x14ac:dyDescent="0.25">
      <c r="A309" s="12" t="s">
        <v>15</v>
      </c>
      <c r="B309" s="39"/>
      <c r="C309" s="39"/>
      <c r="D309" s="39"/>
      <c r="E309" s="39"/>
      <c r="F309" s="39"/>
      <c r="G309" s="39"/>
      <c r="H309" s="39"/>
      <c r="I309" s="39"/>
    </row>
    <row r="310" spans="1:9" x14ac:dyDescent="0.25">
      <c r="A310" s="12" t="s">
        <v>5</v>
      </c>
      <c r="B310" s="39">
        <f>J198</f>
        <v>232.91520000000003</v>
      </c>
      <c r="C310" s="39">
        <v>2.5000000000000001E-2</v>
      </c>
      <c r="D310" s="39">
        <v>8</v>
      </c>
      <c r="E310" s="39">
        <f t="shared" ref="E310" si="43">B310*C310/D310</f>
        <v>0.72786000000000017</v>
      </c>
      <c r="F310" s="39">
        <v>1.5</v>
      </c>
      <c r="G310" s="39">
        <v>1.5</v>
      </c>
      <c r="H310" s="39">
        <f t="shared" ref="H310" si="44">G310/0.3</f>
        <v>5</v>
      </c>
      <c r="I310" s="39">
        <f t="shared" ref="I310" si="45">100/H310</f>
        <v>20</v>
      </c>
    </row>
    <row r="311" spans="1:9" x14ac:dyDescent="0.25">
      <c r="A311" s="12" t="s">
        <v>15</v>
      </c>
      <c r="B311" s="39"/>
      <c r="C311" s="39"/>
      <c r="D311" s="39"/>
      <c r="E311" s="39"/>
      <c r="F311" s="39"/>
      <c r="G311" s="39"/>
      <c r="H311" s="39"/>
      <c r="I311" s="39"/>
    </row>
    <row r="312" spans="1:9" x14ac:dyDescent="0.25">
      <c r="A312" s="12" t="s">
        <v>22</v>
      </c>
      <c r="B312" s="39">
        <f>J201</f>
        <v>560.89600000000007</v>
      </c>
      <c r="C312" s="39">
        <v>2.5000000000000001E-2</v>
      </c>
      <c r="D312" s="39">
        <v>8</v>
      </c>
      <c r="E312" s="39">
        <f t="shared" ref="E312" si="46">B312*C312/D312</f>
        <v>1.7528000000000004</v>
      </c>
      <c r="F312" s="39">
        <v>1.5</v>
      </c>
      <c r="G312" s="39">
        <f>E312</f>
        <v>1.7528000000000004</v>
      </c>
      <c r="H312" s="39">
        <f t="shared" ref="H312" si="47">G312/0.3</f>
        <v>5.842666666666668</v>
      </c>
      <c r="I312" s="39">
        <f t="shared" ref="I312" si="48">100/H312</f>
        <v>17.11547238703788</v>
      </c>
    </row>
    <row r="313" spans="1:9" x14ac:dyDescent="0.25">
      <c r="A313" s="12" t="s">
        <v>86</v>
      </c>
      <c r="B313" s="39"/>
      <c r="C313" s="39"/>
      <c r="D313" s="39"/>
      <c r="E313" s="39"/>
      <c r="F313" s="39"/>
      <c r="G313" s="39"/>
      <c r="H313" s="39"/>
      <c r="I313" s="39"/>
    </row>
    <row r="314" spans="1:9" x14ac:dyDescent="0.25">
      <c r="A314" s="12" t="s">
        <v>86</v>
      </c>
      <c r="B314" s="39">
        <f>J205</f>
        <v>217.87360000000001</v>
      </c>
      <c r="C314" s="39">
        <v>2.5000000000000001E-2</v>
      </c>
      <c r="D314" s="39">
        <v>8</v>
      </c>
      <c r="E314" s="39">
        <f t="shared" ref="E314" si="49">B314*C314/D314</f>
        <v>0.6808550000000001</v>
      </c>
      <c r="F314" s="39">
        <v>1.5</v>
      </c>
      <c r="G314" s="39">
        <v>1.5</v>
      </c>
      <c r="H314" s="39">
        <f t="shared" ref="H314" si="50">G314/0.3</f>
        <v>5</v>
      </c>
      <c r="I314" s="39">
        <f t="shared" ref="I314" si="51">100/H314</f>
        <v>20</v>
      </c>
    </row>
    <row r="315" spans="1:9" x14ac:dyDescent="0.25">
      <c r="A315" s="12" t="s">
        <v>23</v>
      </c>
      <c r="B315" s="39"/>
      <c r="C315" s="39"/>
      <c r="D315" s="39"/>
      <c r="E315" s="39"/>
      <c r="F315" s="39"/>
      <c r="G315" s="39"/>
      <c r="H315" s="39"/>
      <c r="I315" s="39"/>
    </row>
    <row r="316" spans="1:9" x14ac:dyDescent="0.25">
      <c r="A316" s="12" t="s">
        <v>23</v>
      </c>
      <c r="B316" s="39">
        <f>J208</f>
        <v>218.39999999999998</v>
      </c>
      <c r="C316" s="39">
        <v>2.5000000000000001E-2</v>
      </c>
      <c r="D316" s="39">
        <v>8</v>
      </c>
      <c r="E316" s="39">
        <f t="shared" ref="E316" si="52">B316*C316/D316</f>
        <v>0.6825</v>
      </c>
      <c r="F316" s="39">
        <v>1.5</v>
      </c>
      <c r="G316" s="39">
        <v>1.5</v>
      </c>
      <c r="H316" s="39">
        <f t="shared" ref="H316" si="53">G316/0.3</f>
        <v>5</v>
      </c>
      <c r="I316" s="39">
        <f t="shared" ref="I316" si="54">100/H316</f>
        <v>20</v>
      </c>
    </row>
    <row r="317" spans="1:9" x14ac:dyDescent="0.25">
      <c r="A317" s="12" t="s">
        <v>30</v>
      </c>
      <c r="B317" s="39"/>
      <c r="C317" s="39"/>
      <c r="D317" s="39"/>
      <c r="E317" s="39"/>
      <c r="F317" s="39"/>
      <c r="G317" s="39"/>
      <c r="H317" s="39"/>
      <c r="I317" s="39"/>
    </row>
    <row r="318" spans="1:9" x14ac:dyDescent="0.25">
      <c r="A318" s="12" t="s">
        <v>6</v>
      </c>
      <c r="B318" s="39">
        <f>J211</f>
        <v>602.06719999999996</v>
      </c>
      <c r="C318" s="39">
        <v>2.5000000000000001E-2</v>
      </c>
      <c r="D318" s="39">
        <v>8</v>
      </c>
      <c r="E318" s="39">
        <f t="shared" ref="E318" si="55">B318*C318/D318</f>
        <v>1.8814599999999999</v>
      </c>
      <c r="F318" s="39">
        <v>1.5</v>
      </c>
      <c r="G318" s="39">
        <f>E318</f>
        <v>1.8814599999999999</v>
      </c>
      <c r="H318" s="39">
        <f t="shared" ref="H318" si="56">G318/0.3</f>
        <v>6.2715333333333332</v>
      </c>
      <c r="I318" s="39">
        <f t="shared" ref="I318" si="57">100/H318</f>
        <v>15.945063939706399</v>
      </c>
    </row>
    <row r="319" spans="1:9" x14ac:dyDescent="0.25">
      <c r="A319" s="12" t="s">
        <v>16</v>
      </c>
      <c r="B319" s="39"/>
      <c r="C319" s="39"/>
      <c r="D319" s="39"/>
      <c r="E319" s="39"/>
      <c r="F319" s="39"/>
      <c r="G319" s="39"/>
      <c r="H319" s="39"/>
      <c r="I319" s="39"/>
    </row>
    <row r="320" spans="1:9" x14ac:dyDescent="0.25">
      <c r="A320" s="12" t="s">
        <v>24</v>
      </c>
      <c r="B320" s="39">
        <f>J214</f>
        <v>424.22239999999999</v>
      </c>
      <c r="C320" s="39">
        <v>2.5000000000000001E-2</v>
      </c>
      <c r="D320" s="39">
        <v>8</v>
      </c>
      <c r="E320" s="39">
        <f t="shared" ref="E320" si="58">B320*C320/D320</f>
        <v>1.3256950000000001</v>
      </c>
      <c r="F320" s="39">
        <v>1.5</v>
      </c>
      <c r="G320" s="39">
        <v>1.5</v>
      </c>
      <c r="H320" s="39">
        <f t="shared" ref="H320" si="59">G320/0.3</f>
        <v>5</v>
      </c>
      <c r="I320" s="39">
        <f t="shared" ref="I320" si="60">100/H320</f>
        <v>20</v>
      </c>
    </row>
    <row r="321" spans="1:10" x14ac:dyDescent="0.25">
      <c r="A321" s="12" t="s">
        <v>31</v>
      </c>
      <c r="B321" s="39"/>
      <c r="C321" s="39"/>
      <c r="D321" s="39"/>
      <c r="E321" s="39"/>
      <c r="F321" s="39"/>
      <c r="G321" s="39"/>
      <c r="H321" s="39"/>
      <c r="I321" s="39"/>
    </row>
    <row r="322" spans="1:10" x14ac:dyDescent="0.25">
      <c r="A322" s="12" t="s">
        <v>24</v>
      </c>
      <c r="B322" s="39">
        <f>J217</f>
        <v>423.36</v>
      </c>
      <c r="C322" s="39">
        <v>2.5000000000000001E-2</v>
      </c>
      <c r="D322" s="39">
        <v>8</v>
      </c>
      <c r="E322" s="39">
        <f t="shared" ref="E322" si="61">B322*C322/D322</f>
        <v>1.3230000000000002</v>
      </c>
      <c r="F322" s="39">
        <v>1.5</v>
      </c>
      <c r="G322" s="39">
        <v>1.5</v>
      </c>
      <c r="H322" s="39">
        <f t="shared" ref="H322" si="62">G322/0.3</f>
        <v>5</v>
      </c>
      <c r="I322" s="39">
        <f t="shared" ref="I322" si="63">100/H322</f>
        <v>20</v>
      </c>
    </row>
    <row r="323" spans="1:10" x14ac:dyDescent="0.25">
      <c r="A323" s="12" t="s">
        <v>87</v>
      </c>
      <c r="B323" s="39"/>
      <c r="C323" s="39"/>
      <c r="D323" s="39"/>
      <c r="E323" s="39"/>
      <c r="F323" s="39"/>
      <c r="G323" s="39"/>
      <c r="H323" s="39"/>
      <c r="I323" s="39"/>
    </row>
    <row r="324" spans="1:10" ht="15.75" thickBot="1" x14ac:dyDescent="0.3"/>
    <row r="325" spans="1:10" ht="15" customHeight="1" x14ac:dyDescent="0.25">
      <c r="A325" s="72" t="s">
        <v>131</v>
      </c>
      <c r="B325" s="73"/>
      <c r="C325" s="73"/>
      <c r="D325" s="73"/>
      <c r="E325" s="73"/>
      <c r="F325" s="73"/>
      <c r="G325" s="73"/>
      <c r="H325" s="73"/>
      <c r="I325" s="73"/>
      <c r="J325" s="74"/>
    </row>
    <row r="326" spans="1:10" ht="15" customHeight="1" thickBot="1" x14ac:dyDescent="0.3">
      <c r="A326" s="75"/>
      <c r="B326" s="76"/>
      <c r="C326" s="76"/>
      <c r="D326" s="76"/>
      <c r="E326" s="76"/>
      <c r="F326" s="76"/>
      <c r="G326" s="76"/>
      <c r="H326" s="76"/>
      <c r="I326" s="76"/>
      <c r="J326" s="77"/>
    </row>
    <row r="327" spans="1:10" x14ac:dyDescent="0.25">
      <c r="A327" s="31" t="s">
        <v>0</v>
      </c>
      <c r="B327" s="31" t="s">
        <v>89</v>
      </c>
      <c r="C327" s="64">
        <v>0.2</v>
      </c>
      <c r="D327" s="31" t="s">
        <v>96</v>
      </c>
    </row>
    <row r="328" spans="1:10" x14ac:dyDescent="0.25">
      <c r="A328" s="12" t="s">
        <v>1</v>
      </c>
      <c r="B328" s="39">
        <v>1.5</v>
      </c>
      <c r="C328" s="39">
        <f>B328*0.2</f>
        <v>0.30000000000000004</v>
      </c>
      <c r="D328" s="39">
        <v>0.33</v>
      </c>
    </row>
    <row r="329" spans="1:10" x14ac:dyDescent="0.25">
      <c r="A329" s="12" t="s">
        <v>2</v>
      </c>
      <c r="B329" s="39"/>
      <c r="C329" s="39"/>
      <c r="D329" s="39"/>
    </row>
    <row r="330" spans="1:10" x14ac:dyDescent="0.25">
      <c r="A330" s="12" t="s">
        <v>2</v>
      </c>
      <c r="B330" s="39">
        <v>1.5</v>
      </c>
      <c r="C330" s="39">
        <f t="shared" ref="C330" si="64">B330*0.2</f>
        <v>0.30000000000000004</v>
      </c>
      <c r="D330" s="39">
        <v>0.33</v>
      </c>
    </row>
    <row r="331" spans="1:10" x14ac:dyDescent="0.25">
      <c r="A331" s="12" t="s">
        <v>3</v>
      </c>
      <c r="B331" s="39"/>
      <c r="C331" s="39"/>
      <c r="D331" s="39"/>
    </row>
    <row r="332" spans="1:10" x14ac:dyDescent="0.25">
      <c r="A332" s="12" t="s">
        <v>3</v>
      </c>
      <c r="B332" s="39">
        <v>1.8029200000000001</v>
      </c>
      <c r="C332" s="39">
        <f t="shared" ref="C332" si="65">B332*0.2</f>
        <v>0.36058400000000002</v>
      </c>
      <c r="D332" s="39">
        <v>0.33</v>
      </c>
    </row>
    <row r="333" spans="1:10" x14ac:dyDescent="0.25">
      <c r="A333" s="12" t="s">
        <v>4</v>
      </c>
      <c r="B333" s="39"/>
      <c r="C333" s="39"/>
      <c r="D333" s="39"/>
    </row>
    <row r="334" spans="1:10" x14ac:dyDescent="0.25">
      <c r="A334" s="12" t="s">
        <v>4</v>
      </c>
      <c r="B334" s="39">
        <v>1.8132406249999999</v>
      </c>
      <c r="C334" s="39">
        <f t="shared" ref="C334" si="66">B334*0.2</f>
        <v>0.36264812499999999</v>
      </c>
      <c r="D334" s="39">
        <v>0.33</v>
      </c>
    </row>
    <row r="335" spans="1:10" x14ac:dyDescent="0.25">
      <c r="A335" s="12" t="s">
        <v>5</v>
      </c>
      <c r="B335" s="39"/>
      <c r="C335" s="39"/>
      <c r="D335" s="39"/>
    </row>
    <row r="336" spans="1:10" x14ac:dyDescent="0.25">
      <c r="A336" s="12" t="s">
        <v>5</v>
      </c>
      <c r="B336" s="39">
        <v>1.666415625</v>
      </c>
      <c r="C336" s="39">
        <f t="shared" ref="C336" si="67">B336*0.2</f>
        <v>0.33328312500000001</v>
      </c>
      <c r="D336" s="39">
        <v>0.33</v>
      </c>
    </row>
    <row r="337" spans="1:4" x14ac:dyDescent="0.25">
      <c r="A337" s="12" t="s">
        <v>6</v>
      </c>
      <c r="B337" s="39"/>
      <c r="C337" s="39"/>
      <c r="D337" s="39"/>
    </row>
    <row r="338" spans="1:4" x14ac:dyDescent="0.25">
      <c r="A338" s="12" t="s">
        <v>13</v>
      </c>
      <c r="B338" s="39">
        <v>1.8812500000000001</v>
      </c>
      <c r="C338" s="39">
        <f t="shared" ref="C338" si="68">B338*0.2</f>
        <v>0.37625000000000003</v>
      </c>
      <c r="D338" s="39">
        <v>0.33</v>
      </c>
    </row>
    <row r="339" spans="1:4" x14ac:dyDescent="0.25">
      <c r="A339" s="12" t="s">
        <v>14</v>
      </c>
      <c r="B339" s="39"/>
      <c r="C339" s="39"/>
      <c r="D339" s="39"/>
    </row>
    <row r="340" spans="1:4" x14ac:dyDescent="0.25">
      <c r="A340" s="12" t="s">
        <v>21</v>
      </c>
      <c r="B340" s="39">
        <v>1.8812500000000001</v>
      </c>
      <c r="C340" s="39">
        <f t="shared" ref="C340" si="69">B340*0.2</f>
        <v>0.37625000000000003</v>
      </c>
      <c r="D340" s="39">
        <v>0.33</v>
      </c>
    </row>
    <row r="341" spans="1:4" x14ac:dyDescent="0.25">
      <c r="A341" s="12" t="s">
        <v>14</v>
      </c>
      <c r="B341" s="39"/>
      <c r="C341" s="39"/>
      <c r="D341" s="39"/>
    </row>
    <row r="342" spans="1:4" x14ac:dyDescent="0.25">
      <c r="A342" s="12" t="s">
        <v>29</v>
      </c>
      <c r="B342" s="39">
        <v>1.8812500000000001</v>
      </c>
      <c r="C342" s="39">
        <f t="shared" ref="C342" si="70">B342*0.2</f>
        <v>0.37625000000000003</v>
      </c>
      <c r="D342" s="39">
        <v>0.33</v>
      </c>
    </row>
    <row r="343" spans="1:4" x14ac:dyDescent="0.25">
      <c r="A343" s="12" t="s">
        <v>14</v>
      </c>
      <c r="B343" s="39"/>
      <c r="C343" s="39"/>
      <c r="D343" s="39"/>
    </row>
    <row r="344" spans="1:4" x14ac:dyDescent="0.25">
      <c r="A344" s="12" t="s">
        <v>14</v>
      </c>
      <c r="B344" s="39">
        <v>3.3212156250000002</v>
      </c>
      <c r="C344" s="39">
        <f t="shared" ref="C344" si="71">B344*0.2</f>
        <v>0.66424312500000005</v>
      </c>
      <c r="D344" s="39">
        <v>0.33</v>
      </c>
    </row>
    <row r="345" spans="1:4" x14ac:dyDescent="0.25">
      <c r="A345" s="12" t="s">
        <v>22</v>
      </c>
      <c r="B345" s="39"/>
      <c r="C345" s="39"/>
      <c r="D345" s="39"/>
    </row>
    <row r="346" spans="1:4" x14ac:dyDescent="0.25">
      <c r="A346" s="12" t="s">
        <v>22</v>
      </c>
      <c r="B346" s="39">
        <v>2.3035600000000001</v>
      </c>
      <c r="C346" s="39">
        <f t="shared" ref="C346" si="72">B346*0.2</f>
        <v>0.46071200000000001</v>
      </c>
      <c r="D346" s="39">
        <v>0.33</v>
      </c>
    </row>
    <row r="347" spans="1:4" x14ac:dyDescent="0.25">
      <c r="A347" s="12" t="s">
        <v>23</v>
      </c>
      <c r="B347" s="39"/>
      <c r="C347" s="39"/>
      <c r="D347" s="39"/>
    </row>
    <row r="348" spans="1:4" x14ac:dyDescent="0.25">
      <c r="A348" s="12" t="s">
        <v>23</v>
      </c>
      <c r="B348" s="39">
        <v>1.5</v>
      </c>
      <c r="C348" s="39">
        <f t="shared" ref="C348" si="73">B348*0.2</f>
        <v>0.30000000000000004</v>
      </c>
      <c r="D348" s="39">
        <v>0.33</v>
      </c>
    </row>
    <row r="349" spans="1:4" x14ac:dyDescent="0.25">
      <c r="A349" s="12" t="s">
        <v>24</v>
      </c>
      <c r="B349" s="39"/>
      <c r="C349" s="39"/>
      <c r="D349" s="39"/>
    </row>
    <row r="350" spans="1:4" x14ac:dyDescent="0.25">
      <c r="A350" s="12" t="s">
        <v>24</v>
      </c>
      <c r="B350" s="39">
        <v>1.5</v>
      </c>
      <c r="C350" s="39">
        <f t="shared" ref="C350" si="74">B350*0.2</f>
        <v>0.30000000000000004</v>
      </c>
      <c r="D350" s="39">
        <v>0.33</v>
      </c>
    </row>
    <row r="351" spans="1:4" x14ac:dyDescent="0.25">
      <c r="A351" s="12" t="s">
        <v>25</v>
      </c>
      <c r="B351" s="39"/>
      <c r="C351" s="39"/>
      <c r="D351" s="39"/>
    </row>
    <row r="352" spans="1:4" x14ac:dyDescent="0.25">
      <c r="A352" s="12" t="s">
        <v>22</v>
      </c>
      <c r="B352" s="39">
        <v>2.3035600000000001</v>
      </c>
      <c r="C352" s="39">
        <f t="shared" ref="C352" si="75">B352*0.2</f>
        <v>0.46071200000000001</v>
      </c>
      <c r="D352" s="39">
        <v>0.33</v>
      </c>
    </row>
    <row r="353" spans="1:10" x14ac:dyDescent="0.25">
      <c r="A353" s="12" t="s">
        <v>30</v>
      </c>
      <c r="B353" s="39"/>
      <c r="C353" s="39"/>
      <c r="D353" s="39"/>
    </row>
    <row r="354" spans="1:10" x14ac:dyDescent="0.25">
      <c r="A354" s="12" t="s">
        <v>30</v>
      </c>
      <c r="B354" s="39">
        <v>1.5</v>
      </c>
      <c r="C354" s="39">
        <f t="shared" ref="C354" si="76">B354*0.2</f>
        <v>0.30000000000000004</v>
      </c>
      <c r="D354" s="39">
        <v>0.33</v>
      </c>
    </row>
    <row r="355" spans="1:10" x14ac:dyDescent="0.25">
      <c r="A355" s="12" t="s">
        <v>31</v>
      </c>
      <c r="B355" s="39"/>
      <c r="C355" s="39"/>
      <c r="D355" s="39"/>
    </row>
    <row r="356" spans="1:10" x14ac:dyDescent="0.25">
      <c r="A356" s="12" t="s">
        <v>31</v>
      </c>
      <c r="B356" s="39">
        <v>1.5</v>
      </c>
      <c r="C356" s="39">
        <f t="shared" ref="C356" si="77">B356*0.2</f>
        <v>0.30000000000000004</v>
      </c>
      <c r="D356" s="39">
        <v>0.33</v>
      </c>
    </row>
    <row r="357" spans="1:10" x14ac:dyDescent="0.25">
      <c r="A357" s="12" t="s">
        <v>32</v>
      </c>
      <c r="B357" s="39"/>
      <c r="C357" s="39"/>
      <c r="D357" s="39"/>
    </row>
    <row r="358" spans="1:10" x14ac:dyDescent="0.25">
      <c r="A358" s="12"/>
      <c r="B358" s="12"/>
      <c r="C358" s="12"/>
      <c r="D358" s="12"/>
    </row>
    <row r="359" spans="1:10" x14ac:dyDescent="0.25">
      <c r="A359" s="12" t="s">
        <v>16</v>
      </c>
      <c r="B359" s="39">
        <v>1.5</v>
      </c>
      <c r="C359" s="39">
        <f t="shared" ref="C359" si="78">B359*0.2</f>
        <v>0.30000000000000004</v>
      </c>
      <c r="D359" s="39">
        <v>0.33</v>
      </c>
    </row>
    <row r="360" spans="1:10" x14ac:dyDescent="0.25">
      <c r="A360" s="12" t="s">
        <v>61</v>
      </c>
      <c r="B360" s="39"/>
      <c r="C360" s="39"/>
      <c r="D360" s="39"/>
    </row>
    <row r="361" spans="1:10" ht="15.75" thickBot="1" x14ac:dyDescent="0.3"/>
    <row r="362" spans="1:10" ht="15" customHeight="1" x14ac:dyDescent="0.25">
      <c r="A362" s="72" t="s">
        <v>132</v>
      </c>
      <c r="B362" s="73"/>
      <c r="C362" s="73"/>
      <c r="D362" s="73"/>
      <c r="E362" s="73"/>
      <c r="F362" s="73"/>
      <c r="G362" s="73"/>
      <c r="H362" s="73"/>
      <c r="I362" s="73"/>
      <c r="J362" s="74"/>
    </row>
    <row r="363" spans="1:10" ht="15" customHeight="1" thickBot="1" x14ac:dyDescent="0.3">
      <c r="A363" s="75"/>
      <c r="B363" s="76"/>
      <c r="C363" s="76"/>
      <c r="D363" s="76"/>
      <c r="E363" s="76"/>
      <c r="F363" s="76"/>
      <c r="G363" s="76"/>
      <c r="H363" s="76"/>
      <c r="I363" s="76"/>
      <c r="J363" s="77"/>
    </row>
    <row r="364" spans="1:10" x14ac:dyDescent="0.25">
      <c r="A364" s="31" t="s">
        <v>0</v>
      </c>
      <c r="B364" s="31" t="s">
        <v>89</v>
      </c>
      <c r="C364" s="64">
        <v>0.2</v>
      </c>
      <c r="D364" s="31" t="s">
        <v>96</v>
      </c>
    </row>
    <row r="365" spans="1:10" x14ac:dyDescent="0.25">
      <c r="A365" s="12" t="s">
        <v>1</v>
      </c>
      <c r="B365" s="39">
        <v>1.4140699999999999</v>
      </c>
      <c r="C365" s="39">
        <f>B365*0.2</f>
        <v>0.28281400000000001</v>
      </c>
      <c r="D365" s="39">
        <v>0.33</v>
      </c>
    </row>
    <row r="366" spans="1:10" x14ac:dyDescent="0.25">
      <c r="A366" s="12" t="s">
        <v>13</v>
      </c>
      <c r="B366" s="39"/>
      <c r="C366" s="39"/>
      <c r="D366" s="39"/>
    </row>
    <row r="367" spans="1:10" x14ac:dyDescent="0.25">
      <c r="A367" s="12" t="s">
        <v>2</v>
      </c>
      <c r="B367" s="39">
        <v>0.73909500000000006</v>
      </c>
      <c r="C367" s="39">
        <f t="shared" ref="C367" si="79">B367*0.2</f>
        <v>0.14781900000000001</v>
      </c>
      <c r="D367" s="39">
        <v>0.33</v>
      </c>
    </row>
    <row r="368" spans="1:10" x14ac:dyDescent="0.25">
      <c r="A368" s="12" t="s">
        <v>13</v>
      </c>
      <c r="B368" s="39"/>
      <c r="C368" s="39"/>
      <c r="D368" s="39"/>
    </row>
    <row r="369" spans="1:4" x14ac:dyDescent="0.25">
      <c r="A369" s="12" t="s">
        <v>3</v>
      </c>
      <c r="B369" s="39">
        <v>1.9878600000000004</v>
      </c>
      <c r="C369" s="39">
        <f t="shared" ref="C369" si="80">B369*0.2</f>
        <v>0.39757200000000009</v>
      </c>
      <c r="D369" s="39">
        <v>0.33</v>
      </c>
    </row>
    <row r="370" spans="1:4" x14ac:dyDescent="0.25">
      <c r="A370" s="12" t="s">
        <v>14</v>
      </c>
      <c r="B370" s="39"/>
      <c r="C370" s="39"/>
      <c r="D370" s="39"/>
    </row>
    <row r="371" spans="1:4" x14ac:dyDescent="0.25">
      <c r="A371" s="12" t="s">
        <v>4</v>
      </c>
      <c r="B371" s="39">
        <v>1.5951599999999999</v>
      </c>
      <c r="C371" s="39">
        <f t="shared" ref="C371" si="81">B371*0.2</f>
        <v>0.31903199999999998</v>
      </c>
      <c r="D371" s="39">
        <v>0.33</v>
      </c>
    </row>
    <row r="372" spans="1:4" x14ac:dyDescent="0.25">
      <c r="A372" s="12" t="s">
        <v>15</v>
      </c>
      <c r="B372" s="39"/>
      <c r="C372" s="39"/>
      <c r="D372" s="39"/>
    </row>
    <row r="373" spans="1:4" x14ac:dyDescent="0.25">
      <c r="A373" s="12" t="s">
        <v>5</v>
      </c>
      <c r="B373" s="39">
        <v>0.72786000000000017</v>
      </c>
      <c r="C373" s="39">
        <f t="shared" ref="C373" si="82">B373*0.2</f>
        <v>0.14557200000000003</v>
      </c>
      <c r="D373" s="39">
        <v>0.33</v>
      </c>
    </row>
    <row r="374" spans="1:4" x14ac:dyDescent="0.25">
      <c r="A374" s="12" t="s">
        <v>15</v>
      </c>
      <c r="B374" s="39"/>
      <c r="C374" s="39"/>
      <c r="D374" s="39"/>
    </row>
    <row r="375" spans="1:4" x14ac:dyDescent="0.25">
      <c r="A375" s="12" t="s">
        <v>22</v>
      </c>
      <c r="B375" s="39">
        <v>1.7528000000000004</v>
      </c>
      <c r="C375" s="39">
        <f t="shared" ref="C375" si="83">B375*0.2</f>
        <v>0.35056000000000009</v>
      </c>
      <c r="D375" s="39">
        <v>0.33</v>
      </c>
    </row>
    <row r="376" spans="1:4" x14ac:dyDescent="0.25">
      <c r="A376" s="12" t="s">
        <v>86</v>
      </c>
      <c r="B376" s="39"/>
      <c r="C376" s="39"/>
      <c r="D376" s="39"/>
    </row>
    <row r="377" spans="1:4" x14ac:dyDescent="0.25">
      <c r="A377" s="12" t="s">
        <v>86</v>
      </c>
      <c r="B377" s="39">
        <v>0.6808550000000001</v>
      </c>
      <c r="C377" s="39">
        <f t="shared" ref="C377" si="84">B377*0.2</f>
        <v>0.13617100000000001</v>
      </c>
      <c r="D377" s="39">
        <v>0.33</v>
      </c>
    </row>
    <row r="378" spans="1:4" x14ac:dyDescent="0.25">
      <c r="A378" s="12" t="s">
        <v>23</v>
      </c>
      <c r="B378" s="39"/>
      <c r="C378" s="39"/>
      <c r="D378" s="39"/>
    </row>
    <row r="379" spans="1:4" x14ac:dyDescent="0.25">
      <c r="A379" s="12" t="s">
        <v>23</v>
      </c>
      <c r="B379" s="39">
        <v>0.6825</v>
      </c>
      <c r="C379" s="39">
        <f t="shared" ref="C379" si="85">B379*0.2</f>
        <v>0.13650000000000001</v>
      </c>
      <c r="D379" s="39">
        <v>0.33</v>
      </c>
    </row>
    <row r="380" spans="1:4" x14ac:dyDescent="0.25">
      <c r="A380" s="12" t="s">
        <v>30</v>
      </c>
      <c r="B380" s="39"/>
      <c r="C380" s="39"/>
      <c r="D380" s="39"/>
    </row>
    <row r="381" spans="1:4" x14ac:dyDescent="0.25">
      <c r="A381" s="12" t="s">
        <v>6</v>
      </c>
      <c r="B381" s="39">
        <v>1.8814599999999999</v>
      </c>
      <c r="C381" s="39">
        <f t="shared" ref="C381" si="86">B381*0.2</f>
        <v>0.37629200000000002</v>
      </c>
      <c r="D381" s="39">
        <v>0.33</v>
      </c>
    </row>
    <row r="382" spans="1:4" x14ac:dyDescent="0.25">
      <c r="A382" s="12" t="s">
        <v>16</v>
      </c>
      <c r="B382" s="39"/>
      <c r="C382" s="39"/>
      <c r="D382" s="39"/>
    </row>
    <row r="383" spans="1:4" x14ac:dyDescent="0.25">
      <c r="A383" s="12" t="s">
        <v>24</v>
      </c>
      <c r="B383" s="39">
        <v>1.3256950000000001</v>
      </c>
      <c r="C383" s="39">
        <f t="shared" ref="C383" si="87">B383*0.2</f>
        <v>0.26513900000000001</v>
      </c>
      <c r="D383" s="39">
        <v>0.33</v>
      </c>
    </row>
    <row r="384" spans="1:4" x14ac:dyDescent="0.25">
      <c r="A384" s="12" t="s">
        <v>31</v>
      </c>
      <c r="B384" s="39"/>
      <c r="C384" s="39"/>
      <c r="D384" s="39"/>
    </row>
    <row r="385" spans="1:10" x14ac:dyDescent="0.25">
      <c r="A385" s="12" t="s">
        <v>24</v>
      </c>
      <c r="B385" s="39">
        <v>1.3230000000000002</v>
      </c>
      <c r="C385" s="39">
        <f t="shared" ref="C385" si="88">B385*0.2</f>
        <v>0.26460000000000006</v>
      </c>
      <c r="D385" s="39">
        <v>0.33</v>
      </c>
    </row>
    <row r="386" spans="1:10" x14ac:dyDescent="0.25">
      <c r="A386" s="12" t="s">
        <v>87</v>
      </c>
      <c r="B386" s="39"/>
      <c r="C386" s="39"/>
      <c r="D386" s="39"/>
    </row>
    <row r="387" spans="1:10" ht="15.75" thickBot="1" x14ac:dyDescent="0.3"/>
    <row r="388" spans="1:10" x14ac:dyDescent="0.25">
      <c r="A388" s="66" t="s">
        <v>125</v>
      </c>
      <c r="B388" s="67"/>
      <c r="C388" s="67"/>
      <c r="D388" s="67"/>
      <c r="E388" s="67"/>
      <c r="F388" s="67"/>
      <c r="G388" s="67"/>
      <c r="H388" s="67"/>
      <c r="I388" s="67"/>
      <c r="J388" s="68"/>
    </row>
    <row r="389" spans="1:10" ht="15.75" thickBot="1" x14ac:dyDescent="0.3">
      <c r="A389" s="69"/>
      <c r="B389" s="70"/>
      <c r="C389" s="70"/>
      <c r="D389" s="70"/>
      <c r="E389" s="70"/>
      <c r="F389" s="70"/>
      <c r="G389" s="70"/>
      <c r="H389" s="70"/>
      <c r="I389" s="70"/>
      <c r="J389" s="71"/>
    </row>
    <row r="390" spans="1:10" x14ac:dyDescent="0.25">
      <c r="C390" s="65" t="s">
        <v>101</v>
      </c>
      <c r="D390" s="65" t="s">
        <v>103</v>
      </c>
      <c r="E390" s="65" t="s">
        <v>102</v>
      </c>
      <c r="F390" s="65" t="s">
        <v>104</v>
      </c>
    </row>
    <row r="391" spans="1:10" x14ac:dyDescent="0.25">
      <c r="A391" s="12" t="s">
        <v>97</v>
      </c>
      <c r="B391" s="12">
        <v>2.5</v>
      </c>
    </row>
    <row r="392" spans="1:10" x14ac:dyDescent="0.25">
      <c r="A392" s="12" t="s">
        <v>105</v>
      </c>
      <c r="B392" s="12">
        <f>(D396*M15*3.71)/1000</f>
        <v>7.7102603389830513</v>
      </c>
    </row>
    <row r="393" spans="1:10" x14ac:dyDescent="0.25">
      <c r="A393" s="12" t="s">
        <v>106</v>
      </c>
      <c r="B393" s="12">
        <f>(D396*M16*3.71)/1000</f>
        <v>8.8813352727272719</v>
      </c>
    </row>
    <row r="394" spans="1:10" x14ac:dyDescent="0.25">
      <c r="A394" s="12" t="s">
        <v>107</v>
      </c>
      <c r="B394" s="12">
        <f>B392+B393</f>
        <v>16.591595611710325</v>
      </c>
    </row>
    <row r="395" spans="1:10" x14ac:dyDescent="0.25">
      <c r="A395" s="12" t="s">
        <v>98</v>
      </c>
      <c r="B395" s="12">
        <f>(0.25*2.8*1800)/100</f>
        <v>12.6</v>
      </c>
    </row>
    <row r="396" spans="1:10" x14ac:dyDescent="0.25">
      <c r="A396" s="12" t="s">
        <v>99</v>
      </c>
      <c r="B396" s="12">
        <v>1.0480225988700564</v>
      </c>
      <c r="D396" s="12">
        <v>3.12</v>
      </c>
      <c r="E396" s="12">
        <v>1.71</v>
      </c>
      <c r="F396" s="12">
        <v>2.5</v>
      </c>
    </row>
    <row r="397" spans="1:10" x14ac:dyDescent="0.25">
      <c r="A397" s="12" t="s">
        <v>100</v>
      </c>
      <c r="B397" s="40">
        <v>1.9636363636363636</v>
      </c>
      <c r="D397" s="12">
        <v>3.99</v>
      </c>
      <c r="E397" s="12">
        <v>1.71</v>
      </c>
      <c r="F397" s="12">
        <v>2.5</v>
      </c>
    </row>
    <row r="398" spans="1:10" x14ac:dyDescent="0.25">
      <c r="A398" s="12" t="s">
        <v>108</v>
      </c>
      <c r="B398" s="12">
        <f>B391+B394+B395</f>
        <v>31.691595611710326</v>
      </c>
    </row>
    <row r="399" spans="1:10" x14ac:dyDescent="0.25">
      <c r="A399" s="12" t="s">
        <v>109</v>
      </c>
      <c r="B399" s="12">
        <f>(B398*3.71)/2</f>
        <v>58.787909859722653</v>
      </c>
    </row>
    <row r="400" spans="1:10" x14ac:dyDescent="0.25">
      <c r="A400" s="12" t="s">
        <v>110</v>
      </c>
      <c r="B400" s="12">
        <f>(B398*13.76)/8</f>
        <v>54.50954445214176</v>
      </c>
    </row>
    <row r="401" spans="1:2" x14ac:dyDescent="0.25">
      <c r="A401" s="12" t="s">
        <v>111</v>
      </c>
      <c r="B401" s="12">
        <f>(1-(2.5/25))</f>
        <v>0.9</v>
      </c>
    </row>
    <row r="402" spans="1:2" x14ac:dyDescent="0.25">
      <c r="A402" s="12" t="s">
        <v>112</v>
      </c>
      <c r="B402" s="12">
        <f>0.27*0.9*(2.5/1.4)*25*37</f>
        <v>401.38392857142867</v>
      </c>
    </row>
    <row r="403" spans="1:2" x14ac:dyDescent="0.25">
      <c r="A403" s="12" t="s">
        <v>113</v>
      </c>
      <c r="B403" s="12">
        <f>B399*1.4</f>
        <v>82.30307380361171</v>
      </c>
    </row>
    <row r="404" spans="1:2" x14ac:dyDescent="0.25">
      <c r="A404" s="12" t="s">
        <v>114</v>
      </c>
      <c r="B404" s="12">
        <f>(0.21/1.4)*25^(2/3)</f>
        <v>1.2824819600075221</v>
      </c>
    </row>
    <row r="405" spans="1:2" x14ac:dyDescent="0.25">
      <c r="A405" s="12" t="s">
        <v>115</v>
      </c>
      <c r="B405" s="12">
        <f>B404/10</f>
        <v>0.12824819600075221</v>
      </c>
    </row>
    <row r="406" spans="1:2" x14ac:dyDescent="0.25">
      <c r="A406" s="12" t="s">
        <v>116</v>
      </c>
      <c r="B406" s="12">
        <f>0.6*B405*25*37</f>
        <v>71.177748780417474</v>
      </c>
    </row>
    <row r="407" spans="1:2" x14ac:dyDescent="0.25">
      <c r="A407" s="12" t="s">
        <v>117</v>
      </c>
      <c r="B407" s="12">
        <v>109.93</v>
      </c>
    </row>
    <row r="408" spans="1:2" x14ac:dyDescent="0.25">
      <c r="A408" s="12" t="s">
        <v>118</v>
      </c>
      <c r="B408" s="12" t="s">
        <v>119</v>
      </c>
    </row>
    <row r="409" spans="1:2" x14ac:dyDescent="0.25">
      <c r="A409" s="12" t="s">
        <v>120</v>
      </c>
      <c r="B409" s="12">
        <v>5.15</v>
      </c>
    </row>
    <row r="410" spans="1:2" x14ac:dyDescent="0.25">
      <c r="A410" s="12" t="s">
        <v>95</v>
      </c>
      <c r="B410" s="12">
        <v>19.420000000000002</v>
      </c>
    </row>
    <row r="413" spans="1:2" x14ac:dyDescent="0.25">
      <c r="A413" s="12" t="s">
        <v>91</v>
      </c>
      <c r="B413" s="12">
        <f>(B400*1.4)*100</f>
        <v>7631.3362232998461</v>
      </c>
    </row>
    <row r="414" spans="1:2" x14ac:dyDescent="0.25">
      <c r="A414" s="12" t="s">
        <v>121</v>
      </c>
      <c r="B414" s="12">
        <v>13.06</v>
      </c>
    </row>
    <row r="415" spans="1:2" x14ac:dyDescent="0.25">
      <c r="A415" s="12" t="s">
        <v>89</v>
      </c>
      <c r="B415" s="12">
        <v>1.68</v>
      </c>
    </row>
    <row r="416" spans="1:2" x14ac:dyDescent="0.25">
      <c r="A416" s="12" t="s">
        <v>120</v>
      </c>
      <c r="B416" s="12">
        <v>1.4</v>
      </c>
    </row>
    <row r="417" spans="1:2" x14ac:dyDescent="0.25">
      <c r="A417" s="12" t="s">
        <v>95</v>
      </c>
      <c r="B417" s="12">
        <v>12.5</v>
      </c>
    </row>
  </sheetData>
  <mergeCells count="567">
    <mergeCell ref="A1:T4"/>
    <mergeCell ref="A5:T9"/>
    <mergeCell ref="A71:L72"/>
    <mergeCell ref="B383:B384"/>
    <mergeCell ref="C383:C384"/>
    <mergeCell ref="D383:D384"/>
    <mergeCell ref="B385:B386"/>
    <mergeCell ref="C385:C386"/>
    <mergeCell ref="D385:D386"/>
    <mergeCell ref="B379:B380"/>
    <mergeCell ref="C379:C380"/>
    <mergeCell ref="D379:D380"/>
    <mergeCell ref="B381:B382"/>
    <mergeCell ref="C381:C382"/>
    <mergeCell ref="D381:D382"/>
    <mergeCell ref="B375:B376"/>
    <mergeCell ref="C375:C376"/>
    <mergeCell ref="D375:D376"/>
    <mergeCell ref="B377:B378"/>
    <mergeCell ref="C377:C378"/>
    <mergeCell ref="D377:D378"/>
    <mergeCell ref="B371:B372"/>
    <mergeCell ref="C371:C372"/>
    <mergeCell ref="D371:D372"/>
    <mergeCell ref="B373:B374"/>
    <mergeCell ref="C373:C374"/>
    <mergeCell ref="D373:D374"/>
    <mergeCell ref="B367:B368"/>
    <mergeCell ref="C367:C368"/>
    <mergeCell ref="D367:D368"/>
    <mergeCell ref="B369:B370"/>
    <mergeCell ref="C369:C370"/>
    <mergeCell ref="D369:D370"/>
    <mergeCell ref="D356:D357"/>
    <mergeCell ref="D359:D360"/>
    <mergeCell ref="A362:J363"/>
    <mergeCell ref="B365:B366"/>
    <mergeCell ref="C365:C366"/>
    <mergeCell ref="D365:D366"/>
    <mergeCell ref="C354:C355"/>
    <mergeCell ref="C356:C357"/>
    <mergeCell ref="C359:C360"/>
    <mergeCell ref="D330:D331"/>
    <mergeCell ref="D332:D333"/>
    <mergeCell ref="D334:D335"/>
    <mergeCell ref="D336:D337"/>
    <mergeCell ref="D338:D339"/>
    <mergeCell ref="D340:D341"/>
    <mergeCell ref="D342:D343"/>
    <mergeCell ref="D344:D345"/>
    <mergeCell ref="D346:D347"/>
    <mergeCell ref="D348:D349"/>
    <mergeCell ref="D350:D351"/>
    <mergeCell ref="D352:D353"/>
    <mergeCell ref="D354:D355"/>
    <mergeCell ref="B352:B353"/>
    <mergeCell ref="B354:B355"/>
    <mergeCell ref="B356:B357"/>
    <mergeCell ref="B359:B360"/>
    <mergeCell ref="C330:C331"/>
    <mergeCell ref="C332:C333"/>
    <mergeCell ref="C334:C335"/>
    <mergeCell ref="C336:C337"/>
    <mergeCell ref="C338:C339"/>
    <mergeCell ref="C340:C341"/>
    <mergeCell ref="C342:C343"/>
    <mergeCell ref="C344:C345"/>
    <mergeCell ref="C346:C347"/>
    <mergeCell ref="C348:C349"/>
    <mergeCell ref="C350:C351"/>
    <mergeCell ref="C352:C353"/>
    <mergeCell ref="B342:B343"/>
    <mergeCell ref="B344:B345"/>
    <mergeCell ref="B346:B347"/>
    <mergeCell ref="B348:B349"/>
    <mergeCell ref="B350:B351"/>
    <mergeCell ref="B332:B333"/>
    <mergeCell ref="B334:B335"/>
    <mergeCell ref="B336:B337"/>
    <mergeCell ref="B338:B339"/>
    <mergeCell ref="B340:B341"/>
    <mergeCell ref="G322:G323"/>
    <mergeCell ref="H322:H323"/>
    <mergeCell ref="I322:I323"/>
    <mergeCell ref="B330:B331"/>
    <mergeCell ref="G318:G319"/>
    <mergeCell ref="H318:H319"/>
    <mergeCell ref="I318:I319"/>
    <mergeCell ref="B320:B321"/>
    <mergeCell ref="C320:C321"/>
    <mergeCell ref="D320:D321"/>
    <mergeCell ref="E320:E321"/>
    <mergeCell ref="F320:F321"/>
    <mergeCell ref="G320:G321"/>
    <mergeCell ref="H320:H321"/>
    <mergeCell ref="I320:I321"/>
    <mergeCell ref="G314:G315"/>
    <mergeCell ref="H314:H315"/>
    <mergeCell ref="I314:I315"/>
    <mergeCell ref="B316:B317"/>
    <mergeCell ref="C316:C317"/>
    <mergeCell ref="D316:D317"/>
    <mergeCell ref="E316:E317"/>
    <mergeCell ref="F316:F317"/>
    <mergeCell ref="G316:G317"/>
    <mergeCell ref="H316:H317"/>
    <mergeCell ref="I316:I317"/>
    <mergeCell ref="E314:E315"/>
    <mergeCell ref="F314:F315"/>
    <mergeCell ref="B312:B313"/>
    <mergeCell ref="C312:C313"/>
    <mergeCell ref="D312:D313"/>
    <mergeCell ref="E312:E313"/>
    <mergeCell ref="F312:F313"/>
    <mergeCell ref="G312:G313"/>
    <mergeCell ref="H312:H313"/>
    <mergeCell ref="I312:I313"/>
    <mergeCell ref="B328:B329"/>
    <mergeCell ref="C328:C329"/>
    <mergeCell ref="D328:D329"/>
    <mergeCell ref="B322:B323"/>
    <mergeCell ref="C322:C323"/>
    <mergeCell ref="D322:D323"/>
    <mergeCell ref="E322:E323"/>
    <mergeCell ref="F322:F323"/>
    <mergeCell ref="B318:B319"/>
    <mergeCell ref="C318:C319"/>
    <mergeCell ref="D318:D319"/>
    <mergeCell ref="E318:E319"/>
    <mergeCell ref="F318:F319"/>
    <mergeCell ref="B314:B315"/>
    <mergeCell ref="C314:C315"/>
    <mergeCell ref="D314:D315"/>
    <mergeCell ref="G310:G311"/>
    <mergeCell ref="H310:H311"/>
    <mergeCell ref="I310:I311"/>
    <mergeCell ref="B310:B311"/>
    <mergeCell ref="C310:C311"/>
    <mergeCell ref="D310:D311"/>
    <mergeCell ref="E310:E311"/>
    <mergeCell ref="F310:F311"/>
    <mergeCell ref="G308:G309"/>
    <mergeCell ref="H308:H309"/>
    <mergeCell ref="I308:I309"/>
    <mergeCell ref="B308:B309"/>
    <mergeCell ref="C308:C309"/>
    <mergeCell ref="D308:D309"/>
    <mergeCell ref="E308:E309"/>
    <mergeCell ref="F308:F309"/>
    <mergeCell ref="I305:I306"/>
    <mergeCell ref="B305:B306"/>
    <mergeCell ref="C305:C306"/>
    <mergeCell ref="D305:D306"/>
    <mergeCell ref="E305:E306"/>
    <mergeCell ref="F305:F306"/>
    <mergeCell ref="G305:G306"/>
    <mergeCell ref="H305:H306"/>
    <mergeCell ref="B303:B304"/>
    <mergeCell ref="C303:C304"/>
    <mergeCell ref="D303:D304"/>
    <mergeCell ref="E303:E304"/>
    <mergeCell ref="F303:F304"/>
    <mergeCell ref="G303:G304"/>
    <mergeCell ref="H303:H304"/>
    <mergeCell ref="I303:I304"/>
    <mergeCell ref="B301:B302"/>
    <mergeCell ref="C301:C302"/>
    <mergeCell ref="D301:D302"/>
    <mergeCell ref="E301:E302"/>
    <mergeCell ref="F301:F302"/>
    <mergeCell ref="G301:G302"/>
    <mergeCell ref="H301:H302"/>
    <mergeCell ref="I301:I302"/>
    <mergeCell ref="B293:B294"/>
    <mergeCell ref="B295:B296"/>
    <mergeCell ref="C295:C296"/>
    <mergeCell ref="D289:D290"/>
    <mergeCell ref="E289:E290"/>
    <mergeCell ref="F289:F290"/>
    <mergeCell ref="G289:G290"/>
    <mergeCell ref="H289:H290"/>
    <mergeCell ref="I289:I290"/>
    <mergeCell ref="J289:J290"/>
    <mergeCell ref="I295:I296"/>
    <mergeCell ref="J295:J296"/>
    <mergeCell ref="I293:I294"/>
    <mergeCell ref="I291:I292"/>
    <mergeCell ref="J291:J292"/>
    <mergeCell ref="J293:J294"/>
    <mergeCell ref="F287:F288"/>
    <mergeCell ref="G287:G288"/>
    <mergeCell ref="J267:J268"/>
    <mergeCell ref="J269:J270"/>
    <mergeCell ref="D273:D274"/>
    <mergeCell ref="E273:E274"/>
    <mergeCell ref="F273:F274"/>
    <mergeCell ref="G273:G274"/>
    <mergeCell ref="H273:H274"/>
    <mergeCell ref="I273:I274"/>
    <mergeCell ref="J273:J274"/>
    <mergeCell ref="J285:J286"/>
    <mergeCell ref="I287:I288"/>
    <mergeCell ref="J287:J288"/>
    <mergeCell ref="H287:H288"/>
    <mergeCell ref="D285:D286"/>
    <mergeCell ref="E285:E286"/>
    <mergeCell ref="F285:F286"/>
    <mergeCell ref="G285:G286"/>
    <mergeCell ref="H285:H286"/>
    <mergeCell ref="I285:I286"/>
    <mergeCell ref="I281:I282"/>
    <mergeCell ref="J281:J282"/>
    <mergeCell ref="D277:D278"/>
    <mergeCell ref="E277:E278"/>
    <mergeCell ref="F277:F278"/>
    <mergeCell ref="G277:G278"/>
    <mergeCell ref="H277:H278"/>
    <mergeCell ref="D295:D296"/>
    <mergeCell ref="E295:E296"/>
    <mergeCell ref="F295:F296"/>
    <mergeCell ref="G295:G296"/>
    <mergeCell ref="H295:H296"/>
    <mergeCell ref="D293:D294"/>
    <mergeCell ref="E293:E294"/>
    <mergeCell ref="F293:F294"/>
    <mergeCell ref="G293:G294"/>
    <mergeCell ref="H293:H294"/>
    <mergeCell ref="D291:D292"/>
    <mergeCell ref="E291:E292"/>
    <mergeCell ref="F291:F292"/>
    <mergeCell ref="G291:G292"/>
    <mergeCell ref="H291:H292"/>
    <mergeCell ref="D287:D288"/>
    <mergeCell ref="E287:E288"/>
    <mergeCell ref="I279:I280"/>
    <mergeCell ref="J279:J280"/>
    <mergeCell ref="D279:D280"/>
    <mergeCell ref="E279:E280"/>
    <mergeCell ref="F279:F280"/>
    <mergeCell ref="G279:G280"/>
    <mergeCell ref="H279:H280"/>
    <mergeCell ref="I277:I278"/>
    <mergeCell ref="J277:J278"/>
    <mergeCell ref="I275:I276"/>
    <mergeCell ref="J275:J276"/>
    <mergeCell ref="J271:J272"/>
    <mergeCell ref="G269:G270"/>
    <mergeCell ref="H269:H270"/>
    <mergeCell ref="I269:I270"/>
    <mergeCell ref="D271:D272"/>
    <mergeCell ref="E271:E272"/>
    <mergeCell ref="F271:F272"/>
    <mergeCell ref="G271:G272"/>
    <mergeCell ref="H271:H272"/>
    <mergeCell ref="I271:I272"/>
    <mergeCell ref="F267:F268"/>
    <mergeCell ref="D269:D270"/>
    <mergeCell ref="E269:E270"/>
    <mergeCell ref="F269:F270"/>
    <mergeCell ref="D275:D276"/>
    <mergeCell ref="E275:E276"/>
    <mergeCell ref="F275:F276"/>
    <mergeCell ref="G275:G276"/>
    <mergeCell ref="H275:H276"/>
    <mergeCell ref="V295:V296"/>
    <mergeCell ref="B265:B266"/>
    <mergeCell ref="B267:B268"/>
    <mergeCell ref="B269:B270"/>
    <mergeCell ref="B271:B272"/>
    <mergeCell ref="B273:B274"/>
    <mergeCell ref="B275:B276"/>
    <mergeCell ref="B277:B278"/>
    <mergeCell ref="B279:B280"/>
    <mergeCell ref="B281:B282"/>
    <mergeCell ref="B283:B284"/>
    <mergeCell ref="B285:B286"/>
    <mergeCell ref="B287:B288"/>
    <mergeCell ref="B289:B290"/>
    <mergeCell ref="B291:B292"/>
    <mergeCell ref="T295:T296"/>
    <mergeCell ref="V265:V266"/>
    <mergeCell ref="V267:V268"/>
    <mergeCell ref="V269:V270"/>
    <mergeCell ref="V271:V272"/>
    <mergeCell ref="V273:V274"/>
    <mergeCell ref="V275:V276"/>
    <mergeCell ref="V277:V278"/>
    <mergeCell ref="V279:V280"/>
    <mergeCell ref="R295:R296"/>
    <mergeCell ref="T265:T266"/>
    <mergeCell ref="T267:T268"/>
    <mergeCell ref="T269:T270"/>
    <mergeCell ref="T271:T272"/>
    <mergeCell ref="T273:T274"/>
    <mergeCell ref="T275:T276"/>
    <mergeCell ref="T277:T278"/>
    <mergeCell ref="T279:T280"/>
    <mergeCell ref="T281:T282"/>
    <mergeCell ref="T283:T284"/>
    <mergeCell ref="T285:T286"/>
    <mergeCell ref="T287:T288"/>
    <mergeCell ref="T289:T290"/>
    <mergeCell ref="T291:T292"/>
    <mergeCell ref="T293:T294"/>
    <mergeCell ref="R283:R284"/>
    <mergeCell ref="R285:R286"/>
    <mergeCell ref="R287:R288"/>
    <mergeCell ref="R289:R290"/>
    <mergeCell ref="R291:R292"/>
    <mergeCell ref="R293:R294"/>
    <mergeCell ref="V281:V282"/>
    <mergeCell ref="V283:V284"/>
    <mergeCell ref="V285:V286"/>
    <mergeCell ref="V287:V288"/>
    <mergeCell ref="V289:V290"/>
    <mergeCell ref="V291:V292"/>
    <mergeCell ref="V293:V294"/>
    <mergeCell ref="R265:R266"/>
    <mergeCell ref="R267:R268"/>
    <mergeCell ref="R269:R270"/>
    <mergeCell ref="R271:R272"/>
    <mergeCell ref="R273:R274"/>
    <mergeCell ref="R275:R276"/>
    <mergeCell ref="R277:R278"/>
    <mergeCell ref="R279:R280"/>
    <mergeCell ref="R281:R282"/>
    <mergeCell ref="N295:N296"/>
    <mergeCell ref="P265:P266"/>
    <mergeCell ref="P267:P268"/>
    <mergeCell ref="P269:P270"/>
    <mergeCell ref="P271:P272"/>
    <mergeCell ref="P273:P274"/>
    <mergeCell ref="P275:P276"/>
    <mergeCell ref="P277:P278"/>
    <mergeCell ref="P279:P280"/>
    <mergeCell ref="P281:P282"/>
    <mergeCell ref="P283:P284"/>
    <mergeCell ref="P285:P286"/>
    <mergeCell ref="P287:P288"/>
    <mergeCell ref="P289:P290"/>
    <mergeCell ref="P291:P292"/>
    <mergeCell ref="P293:P294"/>
    <mergeCell ref="P295:P296"/>
    <mergeCell ref="L295:L296"/>
    <mergeCell ref="N265:N266"/>
    <mergeCell ref="N267:N268"/>
    <mergeCell ref="N269:N270"/>
    <mergeCell ref="N271:N272"/>
    <mergeCell ref="N273:N274"/>
    <mergeCell ref="N275:N276"/>
    <mergeCell ref="N277:N278"/>
    <mergeCell ref="N279:N280"/>
    <mergeCell ref="N281:N282"/>
    <mergeCell ref="N283:N284"/>
    <mergeCell ref="N285:N286"/>
    <mergeCell ref="N287:N288"/>
    <mergeCell ref="N289:N290"/>
    <mergeCell ref="N291:N292"/>
    <mergeCell ref="N293:N294"/>
    <mergeCell ref="L265:L266"/>
    <mergeCell ref="L267:L268"/>
    <mergeCell ref="L269:L270"/>
    <mergeCell ref="L271:L272"/>
    <mergeCell ref="L273:L274"/>
    <mergeCell ref="L275:L276"/>
    <mergeCell ref="L277:L278"/>
    <mergeCell ref="L279:L280"/>
    <mergeCell ref="L281:L282"/>
    <mergeCell ref="L283:L284"/>
    <mergeCell ref="L285:L286"/>
    <mergeCell ref="L287:L288"/>
    <mergeCell ref="L289:L290"/>
    <mergeCell ref="L291:L292"/>
    <mergeCell ref="L293:L294"/>
    <mergeCell ref="C285:C286"/>
    <mergeCell ref="C287:C288"/>
    <mergeCell ref="C289:C290"/>
    <mergeCell ref="C291:C292"/>
    <mergeCell ref="C293:C294"/>
    <mergeCell ref="D283:D284"/>
    <mergeCell ref="E283:E284"/>
    <mergeCell ref="F283:F284"/>
    <mergeCell ref="G283:G284"/>
    <mergeCell ref="H283:H284"/>
    <mergeCell ref="I283:I284"/>
    <mergeCell ref="J283:J284"/>
    <mergeCell ref="D281:D282"/>
    <mergeCell ref="E281:E282"/>
    <mergeCell ref="F281:F282"/>
    <mergeCell ref="G281:G282"/>
    <mergeCell ref="H281:H282"/>
    <mergeCell ref="C273:C274"/>
    <mergeCell ref="C275:C276"/>
    <mergeCell ref="C277:C278"/>
    <mergeCell ref="C279:C280"/>
    <mergeCell ref="C281:C282"/>
    <mergeCell ref="C283:C284"/>
    <mergeCell ref="C269:C270"/>
    <mergeCell ref="C271:C272"/>
    <mergeCell ref="A220:J221"/>
    <mergeCell ref="A241:J242"/>
    <mergeCell ref="A262:J263"/>
    <mergeCell ref="C265:C266"/>
    <mergeCell ref="C267:C268"/>
    <mergeCell ref="G265:G266"/>
    <mergeCell ref="H265:H266"/>
    <mergeCell ref="I265:I266"/>
    <mergeCell ref="G267:G268"/>
    <mergeCell ref="H267:H268"/>
    <mergeCell ref="I267:I268"/>
    <mergeCell ref="D265:D266"/>
    <mergeCell ref="E265:E266"/>
    <mergeCell ref="F265:F266"/>
    <mergeCell ref="D267:D268"/>
    <mergeCell ref="E267:E268"/>
    <mergeCell ref="D217:D218"/>
    <mergeCell ref="E217:E218"/>
    <mergeCell ref="F217:F218"/>
    <mergeCell ref="G217:G218"/>
    <mergeCell ref="J217:J218"/>
    <mergeCell ref="D214:D215"/>
    <mergeCell ref="E214:E215"/>
    <mergeCell ref="F214:F215"/>
    <mergeCell ref="G214:G215"/>
    <mergeCell ref="J214:J215"/>
    <mergeCell ref="D211:D212"/>
    <mergeCell ref="E211:E212"/>
    <mergeCell ref="F211:F212"/>
    <mergeCell ref="G211:G212"/>
    <mergeCell ref="J211:J212"/>
    <mergeCell ref="D208:D209"/>
    <mergeCell ref="E208:E209"/>
    <mergeCell ref="F208:F209"/>
    <mergeCell ref="G208:G209"/>
    <mergeCell ref="J208:J209"/>
    <mergeCell ref="D205:D206"/>
    <mergeCell ref="E205:E206"/>
    <mergeCell ref="F205:F206"/>
    <mergeCell ref="G205:G206"/>
    <mergeCell ref="J205:J206"/>
    <mergeCell ref="D201:D202"/>
    <mergeCell ref="E201:E202"/>
    <mergeCell ref="F201:F202"/>
    <mergeCell ref="G201:G202"/>
    <mergeCell ref="J201:J202"/>
    <mergeCell ref="D198:D199"/>
    <mergeCell ref="E198:E199"/>
    <mergeCell ref="F198:F199"/>
    <mergeCell ref="G198:G199"/>
    <mergeCell ref="J198:J199"/>
    <mergeCell ref="D195:D196"/>
    <mergeCell ref="E195:E196"/>
    <mergeCell ref="F195:F196"/>
    <mergeCell ref="G195:G196"/>
    <mergeCell ref="J195:J196"/>
    <mergeCell ref="D192:D193"/>
    <mergeCell ref="E192:E193"/>
    <mergeCell ref="F192:F193"/>
    <mergeCell ref="G192:G193"/>
    <mergeCell ref="J192:J193"/>
    <mergeCell ref="D189:D190"/>
    <mergeCell ref="E189:E190"/>
    <mergeCell ref="F189:F190"/>
    <mergeCell ref="G189:G190"/>
    <mergeCell ref="J189:J190"/>
    <mergeCell ref="A177:J178"/>
    <mergeCell ref="D180:D181"/>
    <mergeCell ref="E180:E181"/>
    <mergeCell ref="F180:F181"/>
    <mergeCell ref="G180:G181"/>
    <mergeCell ref="J180:J181"/>
    <mergeCell ref="D174:D175"/>
    <mergeCell ref="E174:E175"/>
    <mergeCell ref="F174:F175"/>
    <mergeCell ref="G174:G175"/>
    <mergeCell ref="J174:J175"/>
    <mergeCell ref="D171:D172"/>
    <mergeCell ref="E171:E172"/>
    <mergeCell ref="F171:F172"/>
    <mergeCell ref="G171:G172"/>
    <mergeCell ref="J171:J172"/>
    <mergeCell ref="D168:D169"/>
    <mergeCell ref="E168:E169"/>
    <mergeCell ref="F168:F169"/>
    <mergeCell ref="G168:G169"/>
    <mergeCell ref="J168:J169"/>
    <mergeCell ref="D165:D166"/>
    <mergeCell ref="E165:E166"/>
    <mergeCell ref="F165:F166"/>
    <mergeCell ref="G165:G166"/>
    <mergeCell ref="J165:J166"/>
    <mergeCell ref="D162:D163"/>
    <mergeCell ref="E162:E163"/>
    <mergeCell ref="F162:F163"/>
    <mergeCell ref="G162:G163"/>
    <mergeCell ref="J162:J163"/>
    <mergeCell ref="D159:D160"/>
    <mergeCell ref="E159:E160"/>
    <mergeCell ref="F159:F160"/>
    <mergeCell ref="G159:G160"/>
    <mergeCell ref="J159:J160"/>
    <mergeCell ref="D156:D157"/>
    <mergeCell ref="E156:E157"/>
    <mergeCell ref="F156:F157"/>
    <mergeCell ref="G156:G157"/>
    <mergeCell ref="J156:J157"/>
    <mergeCell ref="G147:G148"/>
    <mergeCell ref="J147:J148"/>
    <mergeCell ref="D144:D145"/>
    <mergeCell ref="E144:E145"/>
    <mergeCell ref="F144:F145"/>
    <mergeCell ref="G144:G145"/>
    <mergeCell ref="J144:J145"/>
    <mergeCell ref="D153:D154"/>
    <mergeCell ref="E153:E154"/>
    <mergeCell ref="F153:F154"/>
    <mergeCell ref="G153:G154"/>
    <mergeCell ref="J153:J154"/>
    <mergeCell ref="D150:D151"/>
    <mergeCell ref="E150:E151"/>
    <mergeCell ref="F150:F151"/>
    <mergeCell ref="G150:G151"/>
    <mergeCell ref="J150:J151"/>
    <mergeCell ref="D129:D130"/>
    <mergeCell ref="E129:E130"/>
    <mergeCell ref="D132:D133"/>
    <mergeCell ref="E132:E133"/>
    <mergeCell ref="D135:D136"/>
    <mergeCell ref="E135:E136"/>
    <mergeCell ref="D147:D148"/>
    <mergeCell ref="E147:E148"/>
    <mergeCell ref="F147:F148"/>
    <mergeCell ref="F138:F139"/>
    <mergeCell ref="F141:F142"/>
    <mergeCell ref="T129:T130"/>
    <mergeCell ref="U129:U130"/>
    <mergeCell ref="T132:T133"/>
    <mergeCell ref="U132:U133"/>
    <mergeCell ref="T135:T136"/>
    <mergeCell ref="U135:U136"/>
    <mergeCell ref="T138:T139"/>
    <mergeCell ref="U138:U139"/>
    <mergeCell ref="T141:T142"/>
    <mergeCell ref="U141:U142"/>
    <mergeCell ref="F129:F130"/>
    <mergeCell ref="J129:J130"/>
    <mergeCell ref="G129:G130"/>
    <mergeCell ref="G132:G133"/>
    <mergeCell ref="G135:G136"/>
    <mergeCell ref="A388:J389"/>
    <mergeCell ref="A112:J113"/>
    <mergeCell ref="A50:J51"/>
    <mergeCell ref="A126:J127"/>
    <mergeCell ref="A298:J299"/>
    <mergeCell ref="A325:J326"/>
    <mergeCell ref="D138:D139"/>
    <mergeCell ref="E138:E139"/>
    <mergeCell ref="D141:D142"/>
    <mergeCell ref="E141:E142"/>
    <mergeCell ref="F132:F133"/>
    <mergeCell ref="J132:J133"/>
    <mergeCell ref="J135:J136"/>
    <mergeCell ref="J138:J139"/>
    <mergeCell ref="J141:J142"/>
    <mergeCell ref="G138:G139"/>
    <mergeCell ref="G141:G142"/>
    <mergeCell ref="F135:F13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B1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 Gonçalves</cp:lastModifiedBy>
  <cp:lastPrinted>2018-06-13T03:52:37Z</cp:lastPrinted>
  <dcterms:created xsi:type="dcterms:W3CDTF">2018-05-23T19:38:29Z</dcterms:created>
  <dcterms:modified xsi:type="dcterms:W3CDTF">2018-06-13T12:39:07Z</dcterms:modified>
</cp:coreProperties>
</file>