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EsteLivro"/>
  <mc:AlternateContent xmlns:mc="http://schemas.openxmlformats.org/markup-compatibility/2006">
    <mc:Choice Requires="x15">
      <x15ac:absPath xmlns:x15ac="http://schemas.microsoft.com/office/spreadsheetml/2010/11/ac" url="C:\Users\António\Desktop\"/>
    </mc:Choice>
  </mc:AlternateContent>
  <xr:revisionPtr revIDLastSave="0" documentId="13_ncr:1_{42239DE2-A41F-4BB4-ABE9-E753B66DF031}" xr6:coauthVersionLast="47" xr6:coauthVersionMax="47" xr10:uidLastSave="{00000000-0000-0000-0000-000000000000}"/>
  <bookViews>
    <workbookView xWindow="-108" yWindow="-108" windowWidth="23256" windowHeight="12456" xr2:uid="{00000000-000D-0000-FFFF-FFFF00000000}"/>
  </bookViews>
  <sheets>
    <sheet name="GanttChart" sheetId="9" r:id="rId1"/>
  </sheets>
  <definedNames>
    <definedName name="_xlnm.Print_Area" localSheetId="0">GanttChart!$J$1:$BF$38</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F38" i="9"/>
  <c r="E9" i="9"/>
  <c r="E35" i="9"/>
  <c r="H35" i="9" s="1"/>
  <c r="E37" i="9"/>
  <c r="H37" i="9" s="1"/>
  <c r="E24" i="9"/>
  <c r="H24" i="9" s="1"/>
  <c r="E28" i="9" l="1"/>
  <c r="H28" i="9" s="1"/>
  <c r="E21" i="9"/>
  <c r="H21" i="9" s="1"/>
  <c r="E30" i="9"/>
  <c r="H30" i="9" s="1"/>
  <c r="H29" i="9"/>
  <c r="E27" i="9"/>
  <c r="H27" i="9" s="1"/>
  <c r="H26" i="9"/>
  <c r="E25" i="9"/>
  <c r="H25" i="9" s="1"/>
  <c r="E33" i="9"/>
  <c r="H33" i="9" s="1"/>
  <c r="E31" i="9"/>
  <c r="H31" i="9" s="1"/>
  <c r="E22" i="9"/>
  <c r="H22" i="9" s="1"/>
  <c r="E20" i="9"/>
  <c r="H20" i="9" s="1"/>
  <c r="E11" i="9"/>
  <c r="H11" i="9" s="1"/>
  <c r="E8" i="9" l="1"/>
  <c r="H8" i="9" s="1"/>
  <c r="E23" i="9"/>
  <c r="H23" i="9" s="1"/>
  <c r="E16" i="9"/>
  <c r="H16" i="9" s="1"/>
  <c r="E14" i="9"/>
  <c r="H14" i="9" s="1"/>
  <c r="E13" i="9" l="1"/>
  <c r="J6" i="9"/>
  <c r="J7" i="9" s="1"/>
  <c r="H13" i="9" l="1"/>
  <c r="E10" i="9"/>
  <c r="H10" i="9" s="1"/>
  <c r="H9" i="9"/>
  <c r="J4" i="9"/>
  <c r="A8" i="9"/>
  <c r="K6" i="9" l="1"/>
  <c r="E15" i="9" l="1"/>
  <c r="H15" i="9" s="1"/>
  <c r="E17" i="9"/>
  <c r="D18" i="9" s="1"/>
  <c r="E32" i="9"/>
  <c r="H32" i="9" s="1"/>
  <c r="L6" i="9"/>
  <c r="L7" i="9" s="1"/>
  <c r="H17" i="9" l="1"/>
  <c r="E18" i="9"/>
  <c r="H18" i="9" s="1"/>
  <c r="M6" i="9"/>
  <c r="M7" i="9" s="1"/>
  <c r="N6" i="9" l="1"/>
  <c r="N7" i="9" s="1"/>
  <c r="J5" i="9"/>
  <c r="E12" i="9" l="1"/>
  <c r="H12" i="9" s="1"/>
  <c r="H38" i="9" s="1"/>
  <c r="O6" i="9"/>
  <c r="O7" i="9" s="1"/>
  <c r="P6" i="9" l="1"/>
  <c r="P7" i="9" s="1"/>
  <c r="Q6" i="9" l="1"/>
  <c r="Q7" i="9" s="1"/>
  <c r="R6" i="9" l="1"/>
  <c r="R7" i="9" s="1"/>
  <c r="S6" i="9" l="1"/>
  <c r="S7" i="9" s="1"/>
  <c r="T6" i="9" l="1"/>
  <c r="T7" i="9" s="1"/>
  <c r="U6" i="9" l="1"/>
  <c r="U7" i="9" s="1"/>
  <c r="Q5" i="9"/>
  <c r="Q4" i="9"/>
  <c r="V6" i="9" l="1"/>
  <c r="V7" i="9" s="1"/>
  <c r="W6" i="9" l="1"/>
  <c r="W7" i="9" s="1"/>
  <c r="X6" i="9" l="1"/>
  <c r="X7" i="9" s="1"/>
  <c r="Y6" i="9" l="1"/>
  <c r="Y7" i="9" s="1"/>
  <c r="Z6" i="9" l="1"/>
  <c r="Z7" i="9" s="1"/>
  <c r="AA6" i="9" l="1"/>
  <c r="AA7" i="9" s="1"/>
  <c r="X5" i="9"/>
  <c r="X4" i="9"/>
  <c r="AB6" i="9" l="1"/>
  <c r="AB7" i="9" s="1"/>
  <c r="AC6" i="9" l="1"/>
  <c r="AC7" i="9" s="1"/>
  <c r="AD6" i="9" l="1"/>
  <c r="AD7" i="9" s="1"/>
  <c r="AE6" i="9" l="1"/>
  <c r="AE7" i="9" s="1"/>
  <c r="AF6" i="9" l="1"/>
  <c r="AF7" i="9" s="1"/>
  <c r="AG6" i="9" l="1"/>
  <c r="AG7" i="9" s="1"/>
  <c r="AH6" i="9" l="1"/>
  <c r="AH7" i="9" s="1"/>
  <c r="AE4" i="9"/>
  <c r="AE5" i="9"/>
  <c r="AI6" i="9" l="1"/>
  <c r="AI7" i="9" s="1"/>
  <c r="AJ6" i="9" l="1"/>
  <c r="AJ7" i="9" s="1"/>
  <c r="AK6" i="9" l="1"/>
  <c r="AK7" i="9" s="1"/>
  <c r="AL6" i="9" l="1"/>
  <c r="AL7" i="9" s="1"/>
  <c r="AM6" i="9" l="1"/>
  <c r="AM7" i="9" s="1"/>
  <c r="AN6" i="9" l="1"/>
  <c r="AN7" i="9" s="1"/>
  <c r="AO6" i="9" l="1"/>
  <c r="AO7" i="9" s="1"/>
  <c r="AL5" i="9"/>
  <c r="AL4" i="9"/>
  <c r="AP6" i="9" l="1"/>
  <c r="AP7" i="9" s="1"/>
  <c r="AQ6" i="9" l="1"/>
  <c r="AQ7" i="9" s="1"/>
  <c r="AR6" i="9" l="1"/>
  <c r="AR7" i="9" l="1"/>
  <c r="AS6" i="9"/>
  <c r="A9" i="9"/>
  <c r="A10" i="9" s="1"/>
  <c r="AS5" i="9" l="1"/>
  <c r="AS7" i="9"/>
  <c r="AS4" i="9"/>
  <c r="AT6" i="9"/>
  <c r="A11" i="9"/>
  <c r="A12" i="9" s="1"/>
  <c r="A13" i="9" s="1"/>
  <c r="AT7" i="9" l="1"/>
  <c r="AU6" i="9"/>
  <c r="A14" i="9"/>
  <c r="A15" i="9" s="1"/>
  <c r="A16" i="9" s="1"/>
  <c r="A17" i="9" s="1"/>
  <c r="A18" i="9" s="1"/>
  <c r="A19" i="9" s="1"/>
  <c r="AU7" i="9" l="1"/>
  <c r="AV6" i="9"/>
  <c r="A20" i="9"/>
  <c r="AW6" i="9" l="1"/>
  <c r="AV7" i="9"/>
  <c r="A21" i="9"/>
  <c r="A22" i="9" s="1"/>
  <c r="A23" i="9" s="1"/>
  <c r="A24" i="9" s="1"/>
  <c r="AW7" i="9" l="1"/>
  <c r="AX6" i="9"/>
  <c r="AX7" i="9" l="1"/>
  <c r="AY6" i="9"/>
  <c r="AY7" i="9" l="1"/>
  <c r="AZ6" i="9"/>
  <c r="AZ7" i="9" l="1"/>
  <c r="AZ5" i="9"/>
  <c r="AZ4" i="9"/>
  <c r="BA6" i="9"/>
  <c r="BB6" i="9" l="1"/>
  <c r="BA7" i="9"/>
  <c r="BB7" i="9" l="1"/>
  <c r="BC6" i="9"/>
  <c r="BC7" i="9" l="1"/>
  <c r="BD6" i="9"/>
  <c r="BD7" i="9" l="1"/>
  <c r="BE6" i="9"/>
  <c r="BE7" i="9" l="1"/>
  <c r="BF6" i="9"/>
  <c r="BF7" i="9" l="1"/>
  <c r="BG6" i="9"/>
  <c r="A25" i="9"/>
  <c r="A26" i="9" s="1"/>
  <c r="A27" i="9" s="1"/>
  <c r="A28" i="9" s="1"/>
  <c r="A29" i="9" s="1"/>
  <c r="A30" i="9" s="1"/>
  <c r="A31" i="9" s="1"/>
  <c r="A32" i="9" s="1"/>
  <c r="A33" i="9" s="1"/>
  <c r="A34" i="9" s="1"/>
  <c r="A35" i="9" s="1"/>
  <c r="A36" i="9" s="1"/>
  <c r="A37" i="9" s="1"/>
  <c r="BG7" i="9" l="1"/>
  <c r="BG5" i="9"/>
  <c r="BG4" i="9"/>
  <c r="BH6" i="9"/>
  <c r="BH7" i="9" l="1"/>
  <c r="BI6" i="9"/>
  <c r="BI7" i="9" l="1"/>
  <c r="BJ6" i="9"/>
  <c r="BJ7" i="9" l="1"/>
  <c r="BK6" i="9"/>
  <c r="BK7" i="9" l="1"/>
  <c r="BL6" i="9"/>
  <c r="BL7" i="9" l="1"/>
  <c r="BM6" i="9"/>
  <c r="BM7" i="9" l="1"/>
  <c r="BN6" i="9"/>
  <c r="BN7" i="9" l="1"/>
  <c r="BN5" i="9"/>
  <c r="BO6" i="9"/>
  <c r="BN4" i="9"/>
  <c r="BO7" i="9" l="1"/>
  <c r="BP6" i="9"/>
  <c r="BQ6" i="9" l="1"/>
  <c r="BP7" i="9"/>
  <c r="BR6" i="9" l="1"/>
  <c r="BQ7" i="9"/>
  <c r="BS6" i="9" l="1"/>
  <c r="BR7" i="9"/>
  <c r="BS7" i="9" l="1"/>
  <c r="BT6" i="9"/>
  <c r="BT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F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H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<sst xmlns="http://schemas.openxmlformats.org/spreadsheetml/2006/main" count="45" uniqueCount="43">
  <si>
    <t xml:space="preserve">Display Week </t>
  </si>
  <si>
    <t>WBS</t>
  </si>
  <si>
    <t>Hackaros</t>
  </si>
  <si>
    <t>Telefonema</t>
  </si>
  <si>
    <t>Reunião online</t>
  </si>
  <si>
    <t>Estudo de mercado</t>
  </si>
  <si>
    <t>Análise de concorrência</t>
  </si>
  <si>
    <t>Pontos Fortes e Fracos (SWOT)</t>
  </si>
  <si>
    <t>Wireframe</t>
  </si>
  <si>
    <t>Estrutura Baixa Qualidade</t>
  </si>
  <si>
    <t>Prototipagem</t>
  </si>
  <si>
    <t>Design</t>
  </si>
  <si>
    <t>Cores</t>
  </si>
  <si>
    <t>Estilos</t>
  </si>
  <si>
    <t>Imagens e fotografias</t>
  </si>
  <si>
    <t>Reunião cliente</t>
  </si>
  <si>
    <t>Teste de usabilidade</t>
  </si>
  <si>
    <r>
      <t>Mockup</t>
    </r>
    <r>
      <rPr>
        <i/>
        <sz val="9"/>
        <rFont val="Arial"/>
        <family val="2"/>
        <scheme val="minor"/>
      </rPr>
      <t xml:space="preserve"> - sem animações</t>
    </r>
  </si>
  <si>
    <r>
      <t>Mockup</t>
    </r>
    <r>
      <rPr>
        <i/>
        <sz val="9"/>
        <rFont val="Arial"/>
        <family val="2"/>
        <scheme val="minor"/>
      </rPr>
      <t xml:space="preserve"> - com animações</t>
    </r>
  </si>
  <si>
    <t>Criação de Website (e-commerce)</t>
  </si>
  <si>
    <t>Construção/Desenvolvimento</t>
  </si>
  <si>
    <t>HTML + CSS</t>
  </si>
  <si>
    <t>Javascript</t>
  </si>
  <si>
    <t>Reunião Cliente</t>
  </si>
  <si>
    <t>Front Office</t>
  </si>
  <si>
    <t>PHP/Base de Dados</t>
  </si>
  <si>
    <r>
      <t xml:space="preserve">Realizar o teste </t>
    </r>
    <r>
      <rPr>
        <i/>
        <sz val="9"/>
        <rFont val="Arial"/>
        <family val="2"/>
        <scheme val="minor"/>
      </rPr>
      <t>(user testing)</t>
    </r>
  </si>
  <si>
    <r>
      <t>Montar o teste</t>
    </r>
    <r>
      <rPr>
        <i/>
        <sz val="9"/>
        <rFont val="Arial"/>
        <family val="2"/>
        <scheme val="minor"/>
      </rPr>
      <t xml:space="preserve"> (user testing)</t>
    </r>
  </si>
  <si>
    <t>Back Office</t>
  </si>
  <si>
    <t>Documentação</t>
  </si>
  <si>
    <t>António Fonseca</t>
  </si>
  <si>
    <t>Início</t>
  </si>
  <si>
    <t>Atividades</t>
  </si>
  <si>
    <t>Responsável</t>
  </si>
  <si>
    <t>Fim</t>
  </si>
  <si>
    <t>Duração</t>
  </si>
  <si>
    <t>Dias Trab</t>
  </si>
  <si>
    <t>Estado</t>
  </si>
  <si>
    <t>Duração Total do Projeto</t>
  </si>
  <si>
    <t>Reunião presencial</t>
  </si>
  <si>
    <t>Produzir relatório final</t>
  </si>
  <si>
    <t>Data Início Projeto</t>
  </si>
  <si>
    <t>Gestor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</si>
</sst>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11"/>
      <color rgb="FF000000"/>
      <name val="Arial"/>
      <family val="2"/>
      <scheme val="minor"/>
    </font>
    <font>
      <i/>
      <sz val="8"/>
      <color theme="1" tint="0.34998626667073579"/>
      <name val="Arial"/>
      <family val="2"/>
    </font>
    <font>
      <sz val="14"/>
      <color theme="4" tint="-0.249977111117893"/>
      <name val="Arial"/>
      <family val="2"/>
      <scheme val="maj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4"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77">
    <xf numFmtId="0" fontId="0" fillId="0" borderId="0" xfId="0"/>
    <xf numFmtId="0" fontId="0" fillId="20" borderId="0" xfId="0" applyFill="1"/>
    <xf numFmtId="0" fontId="1" fillId="0" borderId="0" xfId="0" applyFont="1"/>
    <xf numFmtId="0" fontId="6" fillId="0" borderId="0" xfId="0" applyFont="1" applyProtection="1">
      <protection locked="0"/>
    </xf>
    <xf numFmtId="0" fontId="2" fillId="0" borderId="0" xfId="34" applyAlignment="1" applyProtection="1">
      <alignment horizontal="left"/>
    </xf>
    <xf numFmtId="0" fontId="5" fillId="0" borderId="0" xfId="0" applyFont="1" applyAlignment="1" applyProtection="1">
      <alignment vertical="center"/>
      <protection locked="0"/>
    </xf>
    <xf numFmtId="0" fontId="30" fillId="0" borderId="0" xfId="0" applyFont="1"/>
    <xf numFmtId="0" fontId="31" fillId="0" borderId="0" xfId="0" applyFont="1" applyAlignment="1" applyProtection="1">
      <alignment vertical="center"/>
      <protection locked="0"/>
    </xf>
    <xf numFmtId="0" fontId="33" fillId="21" borderId="10" xfId="0" applyFont="1" applyFill="1" applyBorder="1" applyAlignment="1">
      <alignment horizontal="left" vertical="center"/>
    </xf>
    <xf numFmtId="0" fontId="33" fillId="21" borderId="10" xfId="0" applyFont="1" applyFill="1" applyBorder="1" applyAlignment="1">
      <alignment vertical="center"/>
    </xf>
    <xf numFmtId="0" fontId="29" fillId="21" borderId="10" xfId="0" applyFont="1" applyFill="1" applyBorder="1" applyAlignment="1">
      <alignment vertical="center"/>
    </xf>
    <xf numFmtId="0" fontId="29" fillId="21" borderId="10" xfId="0" applyFont="1" applyFill="1" applyBorder="1" applyAlignment="1">
      <alignment horizontal="center" vertical="center"/>
    </xf>
    <xf numFmtId="1" fontId="29" fillId="21" borderId="10" xfId="40" applyNumberFormat="1" applyFont="1" applyFill="1" applyBorder="1" applyAlignment="1" applyProtection="1">
      <alignment horizontal="center" vertical="center"/>
    </xf>
    <xf numFmtId="9" fontId="29" fillId="21" borderId="10" xfId="40" applyFont="1" applyFill="1" applyBorder="1" applyAlignment="1" applyProtection="1">
      <alignment horizontal="center" vertical="center"/>
    </xf>
    <xf numFmtId="1" fontId="29" fillId="21" borderId="10" xfId="0" applyNumberFormat="1" applyFont="1" applyFill="1" applyBorder="1" applyAlignment="1">
      <alignment horizontal="center" vertical="center"/>
    </xf>
    <xf numFmtId="0" fontId="29" fillId="0" borderId="10" xfId="0" applyFont="1" applyBorder="1" applyAlignment="1">
      <alignment horizontal="left" vertical="center"/>
    </xf>
    <xf numFmtId="0" fontId="29" fillId="0" borderId="10" xfId="0" applyFont="1" applyBorder="1" applyAlignment="1">
      <alignment vertical="center"/>
    </xf>
    <xf numFmtId="1" fontId="34" fillId="23" borderId="12" xfId="0" applyNumberFormat="1" applyFont="1" applyFill="1" applyBorder="1" applyAlignment="1">
      <alignment horizontal="center" vertical="center"/>
    </xf>
    <xf numFmtId="9" fontId="34" fillId="23" borderId="12" xfId="40" applyFont="1" applyFill="1" applyBorder="1" applyAlignment="1" applyProtection="1">
      <alignment horizontal="center" vertical="center"/>
    </xf>
    <xf numFmtId="1" fontId="34" fillId="0" borderId="12" xfId="0" applyNumberFormat="1" applyFont="1" applyBorder="1" applyAlignment="1">
      <alignment horizontal="center" vertical="center"/>
    </xf>
    <xf numFmtId="0" fontId="29" fillId="0" borderId="10" xfId="0" applyFont="1" applyBorder="1" applyAlignment="1">
      <alignment horizontal="center" vertical="center"/>
    </xf>
    <xf numFmtId="0" fontId="29" fillId="21" borderId="0" xfId="0" applyFont="1" applyFill="1" applyAlignment="1">
      <alignment vertical="center"/>
    </xf>
    <xf numFmtId="166" fontId="3" fillId="0" borderId="13" xfId="0" applyNumberFormat="1" applyFont="1" applyBorder="1" applyAlignment="1">
      <alignment horizontal="center" vertical="center" shrinkToFit="1"/>
    </xf>
    <xf numFmtId="0" fontId="33" fillId="21" borderId="14" xfId="0" applyFont="1" applyFill="1" applyBorder="1" applyAlignment="1">
      <alignment horizontal="left" vertical="center"/>
    </xf>
    <xf numFmtId="0" fontId="33" fillId="21" borderId="14" xfId="0" applyFont="1" applyFill="1" applyBorder="1" applyAlignment="1">
      <alignment vertical="center"/>
    </xf>
    <xf numFmtId="0" fontId="29" fillId="21" borderId="14" xfId="0" applyFont="1" applyFill="1" applyBorder="1" applyAlignment="1">
      <alignment horizontal="center" vertical="center"/>
    </xf>
    <xf numFmtId="165" fontId="29" fillId="21" borderId="14" xfId="0" applyNumberFormat="1" applyFont="1" applyFill="1" applyBorder="1" applyAlignment="1">
      <alignment horizontal="right" vertical="center"/>
    </xf>
    <xf numFmtId="1" fontId="29" fillId="21" borderId="14" xfId="40" applyNumberFormat="1" applyFont="1" applyFill="1" applyBorder="1" applyAlignment="1" applyProtection="1">
      <alignment horizontal="center" vertical="center"/>
    </xf>
    <xf numFmtId="9" fontId="29" fillId="21" borderId="14" xfId="40" applyFont="1" applyFill="1" applyBorder="1" applyAlignment="1" applyProtection="1">
      <alignment horizontal="center" vertical="center"/>
    </xf>
    <xf numFmtId="1" fontId="29" fillId="21"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37" fillId="21" borderId="14" xfId="0" applyNumberFormat="1" applyFont="1" applyFill="1" applyBorder="1" applyAlignment="1">
      <alignment horizontal="center" vertical="center"/>
    </xf>
    <xf numFmtId="1" fontId="38" fillId="0" borderId="12"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0" fontId="29" fillId="21" borderId="14" xfId="0" applyFont="1" applyFill="1" applyBorder="1" applyAlignment="1">
      <alignment horizontal="left" vertical="center"/>
    </xf>
    <xf numFmtId="9" fontId="29" fillId="0" borderId="10" xfId="0" applyNumberFormat="1" applyFont="1" applyBorder="1" applyAlignment="1">
      <alignment horizontal="left" vertical="center"/>
    </xf>
    <xf numFmtId="0" fontId="29"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165" fontId="29" fillId="21" borderId="14" xfId="0" applyNumberFormat="1" applyFont="1" applyFill="1" applyBorder="1" applyAlignment="1">
      <alignment horizontal="center" vertical="center"/>
    </xf>
    <xf numFmtId="0" fontId="40" fillId="0" borderId="18" xfId="0" applyFont="1" applyBorder="1" applyAlignment="1">
      <alignment horizontal="center" vertical="center" wrapText="1"/>
    </xf>
    <xf numFmtId="0" fontId="40" fillId="0" borderId="18" xfId="0" applyFont="1" applyBorder="1" applyAlignment="1">
      <alignment horizontal="center" vertical="center"/>
    </xf>
    <xf numFmtId="0" fontId="29" fillId="0" borderId="19" xfId="0" applyFont="1" applyBorder="1" applyAlignment="1">
      <alignment horizontal="center" vertical="center" shrinkToFit="1"/>
    </xf>
    <xf numFmtId="0" fontId="29" fillId="0" borderId="10" xfId="0" applyFont="1" applyBorder="1" applyAlignment="1">
      <alignment vertical="center" wrapText="1"/>
    </xf>
    <xf numFmtId="0" fontId="29" fillId="0" borderId="10" xfId="0" applyFont="1" applyBorder="1" applyAlignment="1">
      <alignment horizontal="left" vertical="center" wrapText="1" indent="1"/>
    </xf>
    <xf numFmtId="0" fontId="32" fillId="0" borderId="20" xfId="0" applyFont="1" applyBorder="1" applyAlignment="1" applyProtection="1">
      <alignment horizontal="center" vertical="center"/>
      <protection locked="0"/>
    </xf>
    <xf numFmtId="0" fontId="1" fillId="0" borderId="0" xfId="0" applyFont="1" applyAlignment="1">
      <alignment horizontal="right" vertical="center"/>
    </xf>
    <xf numFmtId="0" fontId="7" fillId="0" borderId="0" xfId="0" applyFont="1" applyProtection="1">
      <protection locked="0"/>
    </xf>
    <xf numFmtId="14" fontId="34" fillId="22" borderId="12" xfId="0" applyNumberFormat="1" applyFont="1" applyFill="1" applyBorder="1" applyAlignment="1">
      <alignment horizontal="center" vertical="center"/>
    </xf>
    <xf numFmtId="14" fontId="29" fillId="21" borderId="14" xfId="0" applyNumberFormat="1" applyFont="1" applyFill="1" applyBorder="1" applyAlignment="1">
      <alignment horizontal="right" vertical="center"/>
    </xf>
    <xf numFmtId="14" fontId="29" fillId="21" borderId="10" xfId="0" applyNumberFormat="1" applyFont="1" applyFill="1" applyBorder="1" applyAlignment="1">
      <alignment horizontal="center" vertical="center"/>
    </xf>
    <xf numFmtId="14" fontId="34" fillId="0" borderId="12" xfId="0" applyNumberFormat="1" applyFont="1" applyBorder="1" applyAlignment="1">
      <alignment horizontal="center" vertical="center"/>
    </xf>
    <xf numFmtId="14" fontId="29" fillId="21" borderId="14" xfId="0" applyNumberFormat="1" applyFont="1" applyFill="1" applyBorder="1" applyAlignment="1">
      <alignment horizontal="center" vertical="center"/>
    </xf>
    <xf numFmtId="0" fontId="35" fillId="0" borderId="10" xfId="0" applyFont="1" applyBorder="1" applyAlignment="1">
      <alignment vertical="center" wrapText="1"/>
    </xf>
    <xf numFmtId="0" fontId="41" fillId="24" borderId="11" xfId="0" applyFont="1" applyFill="1" applyBorder="1" applyAlignment="1">
      <alignment vertical="center"/>
    </xf>
    <xf numFmtId="1" fontId="34" fillId="21" borderId="12" xfId="0" applyNumberFormat="1" applyFont="1" applyFill="1" applyBorder="1" applyAlignment="1">
      <alignment horizontal="center" vertical="center"/>
    </xf>
    <xf numFmtId="9" fontId="34" fillId="21" borderId="12" xfId="40" applyFont="1" applyFill="1" applyBorder="1" applyAlignment="1" applyProtection="1">
      <alignment horizontal="center" vertical="center"/>
    </xf>
    <xf numFmtId="1" fontId="38" fillId="21" borderId="12" xfId="0" applyNumberFormat="1" applyFont="1" applyFill="1" applyBorder="1" applyAlignment="1">
      <alignment horizontal="center" vertical="center"/>
    </xf>
    <xf numFmtId="0" fontId="5"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0" fontId="0" fillId="0" borderId="0" xfId="0" applyAlignment="1">
      <alignment horizontal="center"/>
    </xf>
    <xf numFmtId="0" fontId="30" fillId="0" borderId="0" xfId="0" applyFont="1" applyAlignment="1">
      <alignment horizontal="center"/>
    </xf>
    <xf numFmtId="0" fontId="34" fillId="24" borderId="11" xfId="0" applyFont="1" applyFill="1" applyBorder="1" applyAlignment="1">
      <alignment horizontal="center" vertical="center"/>
    </xf>
    <xf numFmtId="14" fontId="34" fillId="25" borderId="12" xfId="0" applyNumberFormat="1" applyFont="1" applyFill="1" applyBorder="1" applyAlignment="1">
      <alignment horizontal="center" vertical="center"/>
    </xf>
    <xf numFmtId="14" fontId="34" fillId="21" borderId="12" xfId="0" applyNumberFormat="1" applyFont="1" applyFill="1" applyBorder="1" applyAlignment="1">
      <alignment horizontal="center" vertical="center"/>
    </xf>
    <xf numFmtId="0" fontId="43" fillId="0" borderId="0" xfId="0" applyFont="1" applyAlignment="1" applyProtection="1">
      <alignment vertical="center"/>
      <protection locked="0"/>
    </xf>
    <xf numFmtId="0" fontId="29" fillId="0" borderId="10" xfId="0" applyFont="1" applyBorder="1" applyAlignment="1">
      <alignment horizontal="left" vertical="center" indent="1"/>
    </xf>
    <xf numFmtId="164" fontId="32" fillId="0" borderId="15" xfId="0" applyNumberFormat="1" applyFont="1" applyBorder="1" applyAlignment="1" applyProtection="1">
      <alignment horizontal="center" vertical="center" shrinkToFit="1"/>
      <protection locked="0"/>
    </xf>
    <xf numFmtId="0" fontId="36" fillId="0" borderId="16" xfId="0" applyFont="1" applyBorder="1" applyAlignment="1">
      <alignment horizontal="center" vertical="center"/>
    </xf>
    <xf numFmtId="0" fontId="36" fillId="0" borderId="13" xfId="0" applyFont="1" applyBorder="1" applyAlignment="1">
      <alignment horizontal="center" vertical="center"/>
    </xf>
    <xf numFmtId="0" fontId="36" fillId="0" borderId="17" xfId="0" applyFont="1" applyBorder="1" applyAlignment="1">
      <alignment horizontal="center" vertical="center"/>
    </xf>
    <xf numFmtId="14" fontId="32" fillId="0" borderId="20" xfId="0" applyNumberFormat="1" applyFont="1" applyBorder="1" applyAlignment="1" applyProtection="1">
      <alignment horizontal="center" vertical="center" shrinkToFit="1"/>
      <protection locked="0"/>
    </xf>
    <xf numFmtId="167" fontId="32" fillId="0" borderId="16" xfId="0" applyNumberFormat="1" applyFont="1" applyBorder="1" applyAlignment="1">
      <alignment horizontal="center" vertical="center"/>
    </xf>
    <xf numFmtId="167" fontId="32" fillId="0" borderId="13" xfId="0" applyNumberFormat="1" applyFont="1" applyBorder="1" applyAlignment="1">
      <alignment horizontal="center" vertical="center"/>
    </xf>
    <xf numFmtId="167" fontId="32" fillId="0" borderId="17" xfId="0" applyNumberFormat="1" applyFont="1" applyBorder="1" applyAlignment="1">
      <alignment horizontal="center" vertical="center"/>
    </xf>
    <xf numFmtId="0" fontId="42" fillId="0" borderId="0" xfId="34" applyFont="1" applyBorder="1" applyAlignment="1" applyProtection="1">
      <alignment horizontal="left"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G$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59384</xdr:colOff>
      <xdr:row>6</xdr:row>
      <xdr:rowOff>321077</xdr:rowOff>
    </xdr:from>
    <xdr:to>
      <xdr:col>20</xdr:col>
      <xdr:colOff>89528</xdr:colOff>
      <xdr:row>11</xdr:row>
      <xdr:rowOff>61609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99060</xdr:colOff>
          <xdr:row>1</xdr:row>
          <xdr:rowOff>129540</xdr:rowOff>
        </xdr:from>
        <xdr:to>
          <xdr:col>26</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T38"/>
  <sheetViews>
    <sheetView showGridLines="0" tabSelected="1" zoomScale="110" zoomScaleNormal="110" workbookViewId="0">
      <pane ySplit="7" topLeftCell="A17" activePane="bottomLeft" state="frozen"/>
      <selection pane="bottomLeft" activeCell="AT29" sqref="AT29"/>
    </sheetView>
  </sheetViews>
  <sheetFormatPr defaultColWidth="9.21875" defaultRowHeight="13.2" x14ac:dyDescent="0.25"/>
  <cols>
    <col min="1" max="1" width="6.77734375" customWidth="1"/>
    <col min="2" max="2" width="26.44140625" customWidth="1"/>
    <col min="3" max="3" width="19.21875" style="61" customWidth="1"/>
    <col min="4" max="4" width="10.6640625" customWidth="1"/>
    <col min="5" max="5" width="10.21875" customWidth="1"/>
    <col min="6" max="6" width="8.33203125" customWidth="1"/>
    <col min="7" max="7" width="7.88671875" customWidth="1"/>
    <col min="8" max="8" width="6.44140625" customWidth="1"/>
    <col min="9" max="9" width="1.77734375" customWidth="1"/>
    <col min="10" max="72" width="2.44140625" customWidth="1"/>
  </cols>
  <sheetData>
    <row r="1" spans="1:72" ht="15.75" customHeight="1" x14ac:dyDescent="0.25">
      <c r="A1" s="66" t="s">
        <v>19</v>
      </c>
      <c r="B1" s="5"/>
      <c r="C1" s="59"/>
      <c r="D1" s="5"/>
      <c r="E1" s="5"/>
      <c r="H1" s="47"/>
      <c r="J1" s="76"/>
      <c r="K1" s="76"/>
      <c r="L1" s="76"/>
      <c r="M1" s="76"/>
      <c r="N1" s="76"/>
      <c r="O1" s="76"/>
      <c r="P1" s="76"/>
      <c r="Q1" s="76"/>
      <c r="R1" s="76"/>
      <c r="S1" s="76"/>
      <c r="T1" s="76"/>
      <c r="U1" s="76"/>
      <c r="V1" s="76"/>
      <c r="W1" s="76"/>
      <c r="X1" s="76"/>
      <c r="Y1" s="76"/>
      <c r="Z1" s="76"/>
      <c r="AA1" s="76"/>
      <c r="AB1" s="76"/>
      <c r="AC1" s="76"/>
      <c r="AD1" s="76"/>
    </row>
    <row r="2" spans="1:72" ht="18" customHeight="1" x14ac:dyDescent="0.25">
      <c r="A2" s="7" t="s">
        <v>2</v>
      </c>
      <c r="B2" s="3"/>
      <c r="C2" s="60"/>
      <c r="D2" s="48"/>
      <c r="E2" s="48"/>
      <c r="G2" s="1"/>
    </row>
    <row r="3" spans="1:72" ht="10.5" customHeight="1" x14ac:dyDescent="0.25">
      <c r="A3" s="7"/>
      <c r="B3" s="2"/>
      <c r="G3" s="1"/>
      <c r="J3" s="4"/>
      <c r="K3" s="4"/>
      <c r="L3" s="4"/>
      <c r="M3" s="4"/>
      <c r="N3" s="4"/>
      <c r="O3" s="4"/>
      <c r="P3" s="4"/>
      <c r="Q3" s="4"/>
      <c r="R3" s="4"/>
      <c r="S3" s="4"/>
      <c r="T3" s="4"/>
      <c r="U3" s="4"/>
      <c r="V3" s="4"/>
      <c r="W3" s="4"/>
      <c r="X3" s="4"/>
      <c r="Y3" s="4"/>
      <c r="Z3" s="4"/>
    </row>
    <row r="4" spans="1:72" ht="13.05" customHeight="1" x14ac:dyDescent="0.25">
      <c r="A4" s="38"/>
      <c r="B4" s="39" t="s">
        <v>41</v>
      </c>
      <c r="C4" s="72">
        <v>45545</v>
      </c>
      <c r="D4" s="72"/>
      <c r="E4" s="38"/>
      <c r="F4" s="39" t="s">
        <v>0</v>
      </c>
      <c r="G4" s="46">
        <v>1</v>
      </c>
      <c r="H4" s="2"/>
      <c r="I4" s="6"/>
      <c r="J4" s="69" t="str">
        <f>"Week "&amp;(J6-($C$4-WEEKDAY($C$4,1)+2))/7+1</f>
        <v>Week 1</v>
      </c>
      <c r="K4" s="70"/>
      <c r="L4" s="70"/>
      <c r="M4" s="70"/>
      <c r="N4" s="70"/>
      <c r="O4" s="70"/>
      <c r="P4" s="71"/>
      <c r="Q4" s="69" t="str">
        <f>"Week "&amp;(Q6-($C$4-WEEKDAY($C$4,1)+2))/7+1</f>
        <v>Week 2</v>
      </c>
      <c r="R4" s="70"/>
      <c r="S4" s="70"/>
      <c r="T4" s="70"/>
      <c r="U4" s="70"/>
      <c r="V4" s="70"/>
      <c r="W4" s="71"/>
      <c r="X4" s="69" t="str">
        <f>"Week "&amp;(X6-($C$4-WEEKDAY($C$4,1)+2))/7+1</f>
        <v>Week 3</v>
      </c>
      <c r="Y4" s="70"/>
      <c r="Z4" s="70"/>
      <c r="AA4" s="70"/>
      <c r="AB4" s="70"/>
      <c r="AC4" s="70"/>
      <c r="AD4" s="71"/>
      <c r="AE4" s="69" t="str">
        <f>"Week "&amp;(AE6-($C$4-WEEKDAY($C$4,1)+2))/7+1</f>
        <v>Week 4</v>
      </c>
      <c r="AF4" s="70"/>
      <c r="AG4" s="70"/>
      <c r="AH4" s="70"/>
      <c r="AI4" s="70"/>
      <c r="AJ4" s="70"/>
      <c r="AK4" s="71"/>
      <c r="AL4" s="69" t="str">
        <f>"Week "&amp;(AL6-($C$4-WEEKDAY($C$4,1)+2))/7+1</f>
        <v>Week 5</v>
      </c>
      <c r="AM4" s="70"/>
      <c r="AN4" s="70"/>
      <c r="AO4" s="70"/>
      <c r="AP4" s="70"/>
      <c r="AQ4" s="70"/>
      <c r="AR4" s="71"/>
      <c r="AS4" s="69" t="str">
        <f>"Week "&amp;(AS6-($C$4-WEEKDAY($C$4,1)+2))/7+1</f>
        <v>Week 6</v>
      </c>
      <c r="AT4" s="70"/>
      <c r="AU4" s="70"/>
      <c r="AV4" s="70"/>
      <c r="AW4" s="70"/>
      <c r="AX4" s="70"/>
      <c r="AY4" s="71"/>
      <c r="AZ4" s="69" t="str">
        <f>"Week "&amp;(AZ6-($C$4-WEEKDAY($C$4,1)+2))/7+1</f>
        <v>Week 7</v>
      </c>
      <c r="BA4" s="70"/>
      <c r="BB4" s="70"/>
      <c r="BC4" s="70"/>
      <c r="BD4" s="70"/>
      <c r="BE4" s="70"/>
      <c r="BF4" s="71"/>
      <c r="BG4" s="69" t="str">
        <f>"Week "&amp;(BG6-($C$4-WEEKDAY($C$4,1)+2))/7+1</f>
        <v>Week 8</v>
      </c>
      <c r="BH4" s="70"/>
      <c r="BI4" s="70"/>
      <c r="BJ4" s="70"/>
      <c r="BK4" s="70"/>
      <c r="BL4" s="70"/>
      <c r="BM4" s="71"/>
      <c r="BN4" s="69" t="str">
        <f>"Week "&amp;(BN6-($C$4-WEEKDAY($C$4,1)+2))/7+1</f>
        <v>Week 9</v>
      </c>
      <c r="BO4" s="70"/>
      <c r="BP4" s="70"/>
      <c r="BQ4" s="70"/>
      <c r="BR4" s="70"/>
      <c r="BS4" s="70"/>
      <c r="BT4" s="71"/>
    </row>
    <row r="5" spans="1:72" ht="15.45" customHeight="1" x14ac:dyDescent="0.25">
      <c r="A5" s="38"/>
      <c r="B5" s="39" t="s">
        <v>42</v>
      </c>
      <c r="C5" s="68" t="s">
        <v>30</v>
      </c>
      <c r="D5" s="68"/>
      <c r="E5" s="38"/>
      <c r="F5" s="38"/>
      <c r="G5" s="38"/>
      <c r="H5" s="38"/>
      <c r="I5" s="6"/>
      <c r="J5" s="73">
        <f>J6</f>
        <v>45544</v>
      </c>
      <c r="K5" s="74"/>
      <c r="L5" s="74"/>
      <c r="M5" s="74"/>
      <c r="N5" s="74"/>
      <c r="O5" s="74"/>
      <c r="P5" s="75"/>
      <c r="Q5" s="73">
        <f>Q6</f>
        <v>45551</v>
      </c>
      <c r="R5" s="74"/>
      <c r="S5" s="74"/>
      <c r="T5" s="74"/>
      <c r="U5" s="74"/>
      <c r="V5" s="74"/>
      <c r="W5" s="75"/>
      <c r="X5" s="73">
        <f>X6</f>
        <v>45558</v>
      </c>
      <c r="Y5" s="74"/>
      <c r="Z5" s="74"/>
      <c r="AA5" s="74"/>
      <c r="AB5" s="74"/>
      <c r="AC5" s="74"/>
      <c r="AD5" s="75"/>
      <c r="AE5" s="73">
        <f>AE6</f>
        <v>45565</v>
      </c>
      <c r="AF5" s="74"/>
      <c r="AG5" s="74"/>
      <c r="AH5" s="74"/>
      <c r="AI5" s="74"/>
      <c r="AJ5" s="74"/>
      <c r="AK5" s="75"/>
      <c r="AL5" s="73">
        <f>AL6</f>
        <v>45572</v>
      </c>
      <c r="AM5" s="74"/>
      <c r="AN5" s="74"/>
      <c r="AO5" s="74"/>
      <c r="AP5" s="74"/>
      <c r="AQ5" s="74"/>
      <c r="AR5" s="75"/>
      <c r="AS5" s="73">
        <f>AS6</f>
        <v>45579</v>
      </c>
      <c r="AT5" s="74"/>
      <c r="AU5" s="74"/>
      <c r="AV5" s="74"/>
      <c r="AW5" s="74"/>
      <c r="AX5" s="74"/>
      <c r="AY5" s="75"/>
      <c r="AZ5" s="73">
        <f>AZ6</f>
        <v>45586</v>
      </c>
      <c r="BA5" s="74"/>
      <c r="BB5" s="74"/>
      <c r="BC5" s="74"/>
      <c r="BD5" s="74"/>
      <c r="BE5" s="74"/>
      <c r="BF5" s="75"/>
      <c r="BG5" s="73">
        <f>BG6</f>
        <v>45593</v>
      </c>
      <c r="BH5" s="74"/>
      <c r="BI5" s="74"/>
      <c r="BJ5" s="74"/>
      <c r="BK5" s="74"/>
      <c r="BL5" s="74"/>
      <c r="BM5" s="75"/>
      <c r="BN5" s="73">
        <f>BN6</f>
        <v>45600</v>
      </c>
      <c r="BO5" s="74"/>
      <c r="BP5" s="74"/>
      <c r="BQ5" s="74"/>
      <c r="BR5" s="74"/>
      <c r="BS5" s="74"/>
      <c r="BT5" s="75"/>
    </row>
    <row r="6" spans="1:72" ht="8.5500000000000007" customHeight="1" x14ac:dyDescent="0.25">
      <c r="A6" s="6"/>
      <c r="B6" s="6"/>
      <c r="C6" s="62"/>
      <c r="D6" s="6"/>
      <c r="E6" s="6"/>
      <c r="F6" s="6"/>
      <c r="G6" s="6"/>
      <c r="H6" s="6"/>
      <c r="I6" s="6"/>
      <c r="J6" s="30">
        <f>C4-WEEKDAY(C4,1)+2+7*(G4-1)</f>
        <v>45544</v>
      </c>
      <c r="K6" s="22">
        <f t="shared" ref="K6:AP6" si="0">J6+1</f>
        <v>45545</v>
      </c>
      <c r="L6" s="22">
        <f t="shared" si="0"/>
        <v>45546</v>
      </c>
      <c r="M6" s="22">
        <f t="shared" si="0"/>
        <v>45547</v>
      </c>
      <c r="N6" s="22">
        <f t="shared" si="0"/>
        <v>45548</v>
      </c>
      <c r="O6" s="22">
        <f t="shared" si="0"/>
        <v>45549</v>
      </c>
      <c r="P6" s="31">
        <f t="shared" si="0"/>
        <v>45550</v>
      </c>
      <c r="Q6" s="30">
        <f t="shared" si="0"/>
        <v>45551</v>
      </c>
      <c r="R6" s="22">
        <f t="shared" si="0"/>
        <v>45552</v>
      </c>
      <c r="S6" s="22">
        <f t="shared" si="0"/>
        <v>45553</v>
      </c>
      <c r="T6" s="22">
        <f t="shared" si="0"/>
        <v>45554</v>
      </c>
      <c r="U6" s="22">
        <f t="shared" si="0"/>
        <v>45555</v>
      </c>
      <c r="V6" s="22">
        <f t="shared" si="0"/>
        <v>45556</v>
      </c>
      <c r="W6" s="31">
        <f t="shared" si="0"/>
        <v>45557</v>
      </c>
      <c r="X6" s="30">
        <f t="shared" si="0"/>
        <v>45558</v>
      </c>
      <c r="Y6" s="22">
        <f t="shared" si="0"/>
        <v>45559</v>
      </c>
      <c r="Z6" s="22">
        <f t="shared" si="0"/>
        <v>45560</v>
      </c>
      <c r="AA6" s="22">
        <f t="shared" si="0"/>
        <v>45561</v>
      </c>
      <c r="AB6" s="22">
        <f t="shared" si="0"/>
        <v>45562</v>
      </c>
      <c r="AC6" s="22">
        <f t="shared" si="0"/>
        <v>45563</v>
      </c>
      <c r="AD6" s="31">
        <f t="shared" si="0"/>
        <v>45564</v>
      </c>
      <c r="AE6" s="30">
        <f t="shared" si="0"/>
        <v>45565</v>
      </c>
      <c r="AF6" s="22">
        <f t="shared" si="0"/>
        <v>45566</v>
      </c>
      <c r="AG6" s="22">
        <f t="shared" si="0"/>
        <v>45567</v>
      </c>
      <c r="AH6" s="22">
        <f t="shared" si="0"/>
        <v>45568</v>
      </c>
      <c r="AI6" s="22">
        <f t="shared" si="0"/>
        <v>45569</v>
      </c>
      <c r="AJ6" s="22">
        <f t="shared" si="0"/>
        <v>45570</v>
      </c>
      <c r="AK6" s="31">
        <f t="shared" si="0"/>
        <v>45571</v>
      </c>
      <c r="AL6" s="30">
        <f t="shared" si="0"/>
        <v>45572</v>
      </c>
      <c r="AM6" s="22">
        <f t="shared" si="0"/>
        <v>45573</v>
      </c>
      <c r="AN6" s="22">
        <f t="shared" si="0"/>
        <v>45574</v>
      </c>
      <c r="AO6" s="22">
        <f t="shared" si="0"/>
        <v>45575</v>
      </c>
      <c r="AP6" s="22">
        <f t="shared" si="0"/>
        <v>45576</v>
      </c>
      <c r="AQ6" s="22">
        <f t="shared" ref="AQ6:AR6" si="1">AP6+1</f>
        <v>45577</v>
      </c>
      <c r="AR6" s="31">
        <f t="shared" si="1"/>
        <v>45578</v>
      </c>
      <c r="AS6" s="30">
        <f t="shared" ref="AS6" si="2">AR6+1</f>
        <v>45579</v>
      </c>
      <c r="AT6" s="22">
        <f t="shared" ref="AT6" si="3">AS6+1</f>
        <v>45580</v>
      </c>
      <c r="AU6" s="22">
        <f t="shared" ref="AU6" si="4">AT6+1</f>
        <v>45581</v>
      </c>
      <c r="AV6" s="22">
        <f t="shared" ref="AV6" si="5">AU6+1</f>
        <v>45582</v>
      </c>
      <c r="AW6" s="22">
        <f t="shared" ref="AW6" si="6">AV6+1</f>
        <v>45583</v>
      </c>
      <c r="AX6" s="22">
        <f t="shared" ref="AX6" si="7">AW6+1</f>
        <v>45584</v>
      </c>
      <c r="AY6" s="31">
        <f t="shared" ref="AY6" si="8">AX6+1</f>
        <v>45585</v>
      </c>
      <c r="AZ6" s="30">
        <f t="shared" ref="AZ6" si="9">AY6+1</f>
        <v>45586</v>
      </c>
      <c r="BA6" s="22">
        <f t="shared" ref="BA6" si="10">AZ6+1</f>
        <v>45587</v>
      </c>
      <c r="BB6" s="22">
        <f t="shared" ref="BB6" si="11">BA6+1</f>
        <v>45588</v>
      </c>
      <c r="BC6" s="22">
        <f t="shared" ref="BC6" si="12">BB6+1</f>
        <v>45589</v>
      </c>
      <c r="BD6" s="22">
        <f t="shared" ref="BD6" si="13">BC6+1</f>
        <v>45590</v>
      </c>
      <c r="BE6" s="22">
        <f t="shared" ref="BE6" si="14">BD6+1</f>
        <v>45591</v>
      </c>
      <c r="BF6" s="31">
        <f t="shared" ref="BF6" si="15">BE6+1</f>
        <v>45592</v>
      </c>
      <c r="BG6" s="30">
        <f t="shared" ref="BG6" si="16">BF6+1</f>
        <v>45593</v>
      </c>
      <c r="BH6" s="22">
        <f t="shared" ref="BH6" si="17">BG6+1</f>
        <v>45594</v>
      </c>
      <c r="BI6" s="22">
        <f t="shared" ref="BI6" si="18">BH6+1</f>
        <v>45595</v>
      </c>
      <c r="BJ6" s="22">
        <f t="shared" ref="BJ6" si="19">BI6+1</f>
        <v>45596</v>
      </c>
      <c r="BK6" s="22">
        <f t="shared" ref="BK6" si="20">BJ6+1</f>
        <v>45597</v>
      </c>
      <c r="BL6" s="22">
        <f t="shared" ref="BL6" si="21">BK6+1</f>
        <v>45598</v>
      </c>
      <c r="BM6" s="31">
        <f t="shared" ref="BM6" si="22">BL6+1</f>
        <v>45599</v>
      </c>
      <c r="BN6" s="30">
        <f t="shared" ref="BN6" si="23">BM6+1</f>
        <v>45600</v>
      </c>
      <c r="BO6" s="22">
        <f t="shared" ref="BO6" si="24">BN6+1</f>
        <v>45601</v>
      </c>
      <c r="BP6" s="22">
        <f t="shared" ref="BP6" si="25">BO6+1</f>
        <v>45602</v>
      </c>
      <c r="BQ6" s="22">
        <f t="shared" ref="BQ6" si="26">BP6+1</f>
        <v>45603</v>
      </c>
      <c r="BR6" s="22">
        <f t="shared" ref="BR6" si="27">BQ6+1</f>
        <v>45604</v>
      </c>
      <c r="BS6" s="22">
        <f t="shared" ref="BS6" si="28">BR6+1</f>
        <v>45605</v>
      </c>
      <c r="BT6" s="31">
        <f t="shared" ref="BT6" si="29">BS6+1</f>
        <v>45606</v>
      </c>
    </row>
    <row r="7" spans="1:72" s="2" customFormat="1" ht="34.5" customHeight="1" thickBot="1" x14ac:dyDescent="0.3">
      <c r="A7" s="42" t="s">
        <v>1</v>
      </c>
      <c r="B7" s="42" t="s">
        <v>32</v>
      </c>
      <c r="C7" s="41" t="s">
        <v>33</v>
      </c>
      <c r="D7" s="42" t="s">
        <v>31</v>
      </c>
      <c r="E7" s="42" t="s">
        <v>34</v>
      </c>
      <c r="F7" s="41" t="s">
        <v>35</v>
      </c>
      <c r="G7" s="41" t="s">
        <v>37</v>
      </c>
      <c r="H7" s="41" t="s">
        <v>36</v>
      </c>
      <c r="I7" s="41"/>
      <c r="J7" s="43" t="str">
        <f>CHOOSE(WEEKDAY(J6,1),"D","2ª","3ª","4ª","5ª","6ª","S")</f>
        <v>2ª</v>
      </c>
      <c r="K7" s="43" t="str">
        <f>CHOOSE(WEEKDAY(K6,1),"D","2ª","3ª","4ª","5ª","6ª","S")</f>
        <v>3ª</v>
      </c>
      <c r="L7" s="43" t="str">
        <f t="shared" ref="K7:AR7" si="30">CHOOSE(WEEKDAY(L6,1),"D","2ª","3ª","4ª","5ª","6ª","S")</f>
        <v>4ª</v>
      </c>
      <c r="M7" s="43" t="str">
        <f t="shared" si="30"/>
        <v>5ª</v>
      </c>
      <c r="N7" s="43" t="str">
        <f t="shared" si="30"/>
        <v>6ª</v>
      </c>
      <c r="O7" s="43" t="str">
        <f t="shared" si="30"/>
        <v>S</v>
      </c>
      <c r="P7" s="43" t="str">
        <f t="shared" si="30"/>
        <v>D</v>
      </c>
      <c r="Q7" s="43" t="str">
        <f t="shared" si="30"/>
        <v>2ª</v>
      </c>
      <c r="R7" s="43" t="str">
        <f t="shared" si="30"/>
        <v>3ª</v>
      </c>
      <c r="S7" s="43" t="str">
        <f t="shared" si="30"/>
        <v>4ª</v>
      </c>
      <c r="T7" s="43" t="str">
        <f t="shared" si="30"/>
        <v>5ª</v>
      </c>
      <c r="U7" s="43" t="str">
        <f t="shared" si="30"/>
        <v>6ª</v>
      </c>
      <c r="V7" s="43" t="str">
        <f t="shared" si="30"/>
        <v>S</v>
      </c>
      <c r="W7" s="43" t="str">
        <f t="shared" si="30"/>
        <v>D</v>
      </c>
      <c r="X7" s="43" t="str">
        <f t="shared" si="30"/>
        <v>2ª</v>
      </c>
      <c r="Y7" s="43" t="str">
        <f t="shared" si="30"/>
        <v>3ª</v>
      </c>
      <c r="Z7" s="43" t="str">
        <f t="shared" si="30"/>
        <v>4ª</v>
      </c>
      <c r="AA7" s="43" t="str">
        <f t="shared" si="30"/>
        <v>5ª</v>
      </c>
      <c r="AB7" s="43" t="str">
        <f t="shared" si="30"/>
        <v>6ª</v>
      </c>
      <c r="AC7" s="43" t="str">
        <f t="shared" si="30"/>
        <v>S</v>
      </c>
      <c r="AD7" s="43" t="str">
        <f t="shared" si="30"/>
        <v>D</v>
      </c>
      <c r="AE7" s="43" t="str">
        <f t="shared" si="30"/>
        <v>2ª</v>
      </c>
      <c r="AF7" s="43" t="str">
        <f t="shared" si="30"/>
        <v>3ª</v>
      </c>
      <c r="AG7" s="43" t="str">
        <f t="shared" si="30"/>
        <v>4ª</v>
      </c>
      <c r="AH7" s="43" t="str">
        <f t="shared" si="30"/>
        <v>5ª</v>
      </c>
      <c r="AI7" s="43" t="str">
        <f t="shared" si="30"/>
        <v>6ª</v>
      </c>
      <c r="AJ7" s="43" t="str">
        <f t="shared" si="30"/>
        <v>S</v>
      </c>
      <c r="AK7" s="43" t="str">
        <f t="shared" si="30"/>
        <v>D</v>
      </c>
      <c r="AL7" s="43" t="str">
        <f t="shared" si="30"/>
        <v>2ª</v>
      </c>
      <c r="AM7" s="43" t="str">
        <f t="shared" si="30"/>
        <v>3ª</v>
      </c>
      <c r="AN7" s="43" t="str">
        <f t="shared" si="30"/>
        <v>4ª</v>
      </c>
      <c r="AO7" s="43" t="str">
        <f t="shared" si="30"/>
        <v>5ª</v>
      </c>
      <c r="AP7" s="43" t="str">
        <f t="shared" si="30"/>
        <v>6ª</v>
      </c>
      <c r="AQ7" s="43" t="str">
        <f t="shared" si="30"/>
        <v>S</v>
      </c>
      <c r="AR7" s="43" t="str">
        <f t="shared" si="30"/>
        <v>D</v>
      </c>
      <c r="AS7" s="43" t="str">
        <f t="shared" ref="AS7:BF7" si="31">CHOOSE(WEEKDAY(AS6,1),"D","2ª","3ª","4ª","5ª","6ª","S")</f>
        <v>2ª</v>
      </c>
      <c r="AT7" s="43" t="str">
        <f t="shared" si="31"/>
        <v>3ª</v>
      </c>
      <c r="AU7" s="43" t="str">
        <f t="shared" si="31"/>
        <v>4ª</v>
      </c>
      <c r="AV7" s="43" t="str">
        <f t="shared" si="31"/>
        <v>5ª</v>
      </c>
      <c r="AW7" s="43" t="str">
        <f t="shared" si="31"/>
        <v>6ª</v>
      </c>
      <c r="AX7" s="43" t="str">
        <f t="shared" si="31"/>
        <v>S</v>
      </c>
      <c r="AY7" s="43" t="str">
        <f t="shared" si="31"/>
        <v>D</v>
      </c>
      <c r="AZ7" s="43" t="str">
        <f t="shared" si="31"/>
        <v>2ª</v>
      </c>
      <c r="BA7" s="43" t="str">
        <f t="shared" si="31"/>
        <v>3ª</v>
      </c>
      <c r="BB7" s="43" t="str">
        <f t="shared" si="31"/>
        <v>4ª</v>
      </c>
      <c r="BC7" s="43" t="str">
        <f t="shared" si="31"/>
        <v>5ª</v>
      </c>
      <c r="BD7" s="43" t="str">
        <f t="shared" si="31"/>
        <v>6ª</v>
      </c>
      <c r="BE7" s="43" t="str">
        <f t="shared" si="31"/>
        <v>S</v>
      </c>
      <c r="BF7" s="43" t="str">
        <f t="shared" si="31"/>
        <v>D</v>
      </c>
      <c r="BG7" s="43" t="str">
        <f t="shared" ref="BG7:BT7" si="32">CHOOSE(WEEKDAY(BG6,1),"D","2ª","3ª","4ª","5ª","6ª","S")</f>
        <v>2ª</v>
      </c>
      <c r="BH7" s="43" t="str">
        <f t="shared" si="32"/>
        <v>3ª</v>
      </c>
      <c r="BI7" s="43" t="str">
        <f t="shared" si="32"/>
        <v>4ª</v>
      </c>
      <c r="BJ7" s="43" t="str">
        <f t="shared" si="32"/>
        <v>5ª</v>
      </c>
      <c r="BK7" s="43" t="str">
        <f t="shared" si="32"/>
        <v>6ª</v>
      </c>
      <c r="BL7" s="43" t="str">
        <f t="shared" si="32"/>
        <v>S</v>
      </c>
      <c r="BM7" s="43" t="str">
        <f t="shared" si="32"/>
        <v>D</v>
      </c>
      <c r="BN7" s="43" t="str">
        <f t="shared" si="32"/>
        <v>2ª</v>
      </c>
      <c r="BO7" s="43" t="str">
        <f t="shared" si="32"/>
        <v>3ª</v>
      </c>
      <c r="BP7" s="43" t="str">
        <f t="shared" si="32"/>
        <v>4ª</v>
      </c>
      <c r="BQ7" s="43" t="str">
        <f t="shared" si="32"/>
        <v>5ª</v>
      </c>
      <c r="BR7" s="43" t="str">
        <f t="shared" si="32"/>
        <v>6ª</v>
      </c>
      <c r="BS7" s="43" t="str">
        <f t="shared" si="32"/>
        <v>S</v>
      </c>
      <c r="BT7" s="43" t="str">
        <f t="shared" si="32"/>
        <v>D</v>
      </c>
    </row>
    <row r="8" spans="1:72" s="10" customFormat="1" ht="17.399999999999999" x14ac:dyDescent="0.25">
      <c r="A8" s="23" t="str">
        <f>IF(ISERROR(VALUE(SUBSTITUTE(prevWBS,".",""))),"1",IF(ISERROR(FIND("`",SUBSTITUTE(prevWBS,".","`",1))),TEXT(VALUE(prevWBS)+1,"#"),TEXT(VALUE(LEFT(prevWBS,FIND("`",SUBSTITUTE(prevWBS,".","`",1))-1))+1,"#")))</f>
        <v>1</v>
      </c>
      <c r="B8" s="24" t="s">
        <v>31</v>
      </c>
      <c r="C8" s="25"/>
      <c r="D8" s="26"/>
      <c r="E8" s="40" t="str">
        <f>IF(ISBLANK(D8)," - ",IF(F8=0,D8,D8+F8-1))</f>
        <v xml:space="preserve"> - </v>
      </c>
      <c r="F8" s="27"/>
      <c r="G8" s="28"/>
      <c r="H8" s="29" t="str">
        <f t="shared" ref="H8:H23" si="33">IF(OR(E8=0,D8=0)," - ",NETWORKDAYS(D8,E8))</f>
        <v xml:space="preserve"> - </v>
      </c>
      <c r="I8" s="32"/>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row>
    <row r="9" spans="1:72" s="16" customFormat="1" ht="17.399999999999999" x14ac:dyDescent="0.25">
      <c r="A9" s="15" t="str">
        <f t="shared" ref="A9:A13"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4" t="s">
        <v>3</v>
      </c>
      <c r="C9" s="20"/>
      <c r="D9" s="49">
        <v>45545</v>
      </c>
      <c r="E9" s="52">
        <f>IF(ISBLANK(D9)," - ",IF(F9=0,D9,D9+F9-1))</f>
        <v>45545</v>
      </c>
      <c r="F9" s="17">
        <v>1</v>
      </c>
      <c r="G9" s="18">
        <v>0</v>
      </c>
      <c r="H9" s="19">
        <f t="shared" si="33"/>
        <v>1</v>
      </c>
      <c r="I9" s="33"/>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row>
    <row r="10" spans="1:72" s="16" customFormat="1" ht="17.399999999999999" x14ac:dyDescent="0.25">
      <c r="A10" s="15" t="str">
        <f t="shared" si="34"/>
        <v>1.2</v>
      </c>
      <c r="B10" s="44" t="s">
        <v>4</v>
      </c>
      <c r="C10" s="20"/>
      <c r="D10" s="49">
        <v>45546</v>
      </c>
      <c r="E10" s="52">
        <f t="shared" ref="E10:E23" si="35">IF(ISBLANK(D10)," - ",IF(F10=0,D10,D10+F10-1))</f>
        <v>45546</v>
      </c>
      <c r="F10" s="17">
        <v>1</v>
      </c>
      <c r="G10" s="18">
        <v>0</v>
      </c>
      <c r="H10" s="19">
        <f t="shared" si="33"/>
        <v>1</v>
      </c>
      <c r="I10" s="33"/>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row>
    <row r="11" spans="1:72" s="10" customFormat="1" ht="17.399999999999999" x14ac:dyDescent="0.25">
      <c r="A11" s="23" t="str">
        <f>IF(ISERROR(VALUE(SUBSTITUTE(prevWBS,".",""))),"1",IF(ISERROR(FIND("`",SUBSTITUTE(prevWBS,".","`",1))),TEXT(VALUE(prevWBS)+1,"#"),TEXT(VALUE(LEFT(prevWBS,FIND("`",SUBSTITUTE(prevWBS,".","`",1))-1))+1,"#")))</f>
        <v>2</v>
      </c>
      <c r="B11" s="24" t="s">
        <v>5</v>
      </c>
      <c r="C11" s="25"/>
      <c r="D11" s="50"/>
      <c r="E11" s="53" t="str">
        <f>IF(ISBLANK(D11)," - ",IF(F11=0,D11,D11+F11-1))</f>
        <v xml:space="preserve"> - </v>
      </c>
      <c r="F11" s="27"/>
      <c r="G11" s="28"/>
      <c r="H11" s="29" t="str">
        <f t="shared" ref="H11" si="36">IF(OR(E11=0,D11=0)," - ",NETWORKDAYS(D11,E11))</f>
        <v xml:space="preserve"> - </v>
      </c>
      <c r="I11" s="32"/>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row>
    <row r="12" spans="1:72" s="16" customFormat="1" ht="17.399999999999999" x14ac:dyDescent="0.25">
      <c r="A12" s="15" t="str">
        <f t="shared" si="34"/>
        <v>2.1</v>
      </c>
      <c r="B12" s="44" t="s">
        <v>6</v>
      </c>
      <c r="C12" s="20"/>
      <c r="D12" s="49">
        <v>45322</v>
      </c>
      <c r="E12" s="52">
        <f t="shared" si="35"/>
        <v>45322</v>
      </c>
      <c r="F12" s="17">
        <v>1</v>
      </c>
      <c r="G12" s="18">
        <v>0</v>
      </c>
      <c r="H12" s="19">
        <f t="shared" si="33"/>
        <v>1</v>
      </c>
      <c r="I12" s="33"/>
      <c r="J12" s="15"/>
      <c r="K12" s="15"/>
      <c r="L12" s="36"/>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row>
    <row r="13" spans="1:72" s="16" customFormat="1" ht="17.399999999999999" x14ac:dyDescent="0.25">
      <c r="A13" s="15" t="str">
        <f t="shared" si="34"/>
        <v>2.2</v>
      </c>
      <c r="B13" s="44" t="s">
        <v>7</v>
      </c>
      <c r="C13" s="20"/>
      <c r="D13" s="49">
        <v>45322</v>
      </c>
      <c r="E13" s="52">
        <f t="shared" si="35"/>
        <v>45322</v>
      </c>
      <c r="F13" s="17">
        <v>1</v>
      </c>
      <c r="G13" s="18">
        <v>0</v>
      </c>
      <c r="H13" s="19">
        <f t="shared" si="33"/>
        <v>1</v>
      </c>
      <c r="I13" s="33"/>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row>
    <row r="14" spans="1:72" s="10" customFormat="1" ht="17.399999999999999" x14ac:dyDescent="0.25">
      <c r="A14" s="8" t="str">
        <f>IF(ISERROR(VALUE(SUBSTITUTE(prevWBS,".",""))),"1",IF(ISERROR(FIND("`",SUBSTITUTE(prevWBS,".","`",1))),TEXT(VALUE(prevWBS)+1,"#"),TEXT(VALUE(LEFT(prevWBS,FIND("`",SUBSTITUTE(prevWBS,".","`",1))-1))+1,"#")))</f>
        <v>3</v>
      </c>
      <c r="B14" s="9" t="s">
        <v>8</v>
      </c>
      <c r="C14" s="11"/>
      <c r="D14" s="51"/>
      <c r="E14" s="51" t="str">
        <f t="shared" si="35"/>
        <v xml:space="preserve"> - </v>
      </c>
      <c r="F14" s="12"/>
      <c r="G14" s="13"/>
      <c r="H14" s="14" t="str">
        <f t="shared" si="33"/>
        <v xml:space="preserve"> - </v>
      </c>
      <c r="I14" s="34"/>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s="16" customFormat="1" ht="17.399999999999999" x14ac:dyDescent="0.25">
      <c r="A1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44" t="s">
        <v>9</v>
      </c>
      <c r="C15" s="20"/>
      <c r="D15" s="49">
        <v>45323</v>
      </c>
      <c r="E15" s="52">
        <f t="shared" si="35"/>
        <v>45324</v>
      </c>
      <c r="F15" s="17">
        <v>2</v>
      </c>
      <c r="G15" s="18">
        <v>0</v>
      </c>
      <c r="H15" s="19">
        <f t="shared" si="33"/>
        <v>2</v>
      </c>
      <c r="I15" s="33"/>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row>
    <row r="16" spans="1:72" s="10" customFormat="1" ht="17.399999999999999" x14ac:dyDescent="0.25">
      <c r="A16" s="8" t="str">
        <f>IF(ISERROR(VALUE(SUBSTITUTE(prevWBS,".",""))),"1",IF(ISERROR(FIND("`",SUBSTITUTE(prevWBS,".","`",1))),TEXT(VALUE(prevWBS)+1,"#"),TEXT(VALUE(LEFT(prevWBS,FIND("`",SUBSTITUTE(prevWBS,".","`",1))-1))+1,"#")))</f>
        <v>4</v>
      </c>
      <c r="B16" s="9" t="s">
        <v>10</v>
      </c>
      <c r="C16" s="11"/>
      <c r="D16" s="51"/>
      <c r="E16" s="51" t="str">
        <f t="shared" si="35"/>
        <v xml:space="preserve"> - </v>
      </c>
      <c r="F16" s="12"/>
      <c r="G16" s="13"/>
      <c r="H16" s="14" t="str">
        <f t="shared" si="33"/>
        <v xml:space="preserve"> - </v>
      </c>
      <c r="I16" s="34"/>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s="16" customFormat="1" ht="17.399999999999999" x14ac:dyDescent="0.25">
      <c r="A17"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7" s="44" t="s">
        <v>17</v>
      </c>
      <c r="C17" s="20"/>
      <c r="D17" s="49">
        <v>45327</v>
      </c>
      <c r="E17" s="52">
        <f t="shared" si="35"/>
        <v>45331</v>
      </c>
      <c r="F17" s="17">
        <v>5</v>
      </c>
      <c r="G17" s="18">
        <v>0</v>
      </c>
      <c r="H17" s="19">
        <f t="shared" si="33"/>
        <v>5</v>
      </c>
      <c r="I17" s="33"/>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row>
    <row r="18" spans="1:72" s="16" customFormat="1" ht="17.399999999999999" x14ac:dyDescent="0.25">
      <c r="A1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8" s="44" t="s">
        <v>18</v>
      </c>
      <c r="C18" s="20"/>
      <c r="D18" s="49">
        <f>E17+1</f>
        <v>45332</v>
      </c>
      <c r="E18" s="52">
        <f t="shared" si="35"/>
        <v>45335</v>
      </c>
      <c r="F18" s="17">
        <v>4</v>
      </c>
      <c r="G18" s="18">
        <v>0</v>
      </c>
      <c r="H18" s="19">
        <f t="shared" si="33"/>
        <v>2</v>
      </c>
      <c r="I18" s="33"/>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row>
    <row r="19" spans="1:72" s="16" customFormat="1" ht="17.399999999999999" x14ac:dyDescent="0.25">
      <c r="A1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19" s="54" t="s">
        <v>11</v>
      </c>
      <c r="C19" s="20"/>
      <c r="D19" s="49"/>
      <c r="E19" s="52"/>
      <c r="F19" s="17"/>
      <c r="G19" s="18"/>
      <c r="H19" s="19"/>
      <c r="I19" s="33"/>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row>
    <row r="20" spans="1:72" s="16" customFormat="1" ht="17.399999999999999" x14ac:dyDescent="0.25">
      <c r="A20"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20" s="45" t="s">
        <v>12</v>
      </c>
      <c r="C20" s="20"/>
      <c r="D20" s="49">
        <v>45334</v>
      </c>
      <c r="E20" s="52">
        <f>IF(ISBLANK(D20)," - ",IF(F20=0,D20,D20+F20-1))</f>
        <v>45336</v>
      </c>
      <c r="F20" s="17">
        <v>3</v>
      </c>
      <c r="G20" s="18">
        <v>0</v>
      </c>
      <c r="H20" s="19">
        <f>IF(OR(E20=0,D20=0)," - ",NETWORKDAYS(D20,E20))</f>
        <v>3</v>
      </c>
      <c r="I20" s="33"/>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row>
    <row r="21" spans="1:72" s="16" customFormat="1" ht="17.399999999999999" x14ac:dyDescent="0.25">
      <c r="A21"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21" s="45" t="s">
        <v>13</v>
      </c>
      <c r="C21" s="20"/>
      <c r="D21" s="49">
        <v>45337</v>
      </c>
      <c r="E21" s="52">
        <f>IF(ISBLANK(D21)," - ",IF(F21=0,D21,D21+F21-1))</f>
        <v>45339</v>
      </c>
      <c r="F21" s="17">
        <v>3</v>
      </c>
      <c r="G21" s="18">
        <v>0</v>
      </c>
      <c r="H21" s="19">
        <f>IF(OR(E21=0,D21=0)," - ",NETWORKDAYS(D21,E21))</f>
        <v>2</v>
      </c>
      <c r="I21" s="33"/>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row>
    <row r="22" spans="1:72" s="16" customFormat="1" ht="17.399999999999999" x14ac:dyDescent="0.25">
      <c r="A22"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22" s="45" t="s">
        <v>14</v>
      </c>
      <c r="C22" s="20"/>
      <c r="D22" s="49">
        <v>45341</v>
      </c>
      <c r="E22" s="52">
        <f>IF(ISBLANK(D22)," - ",IF(F22=0,D22,D22+F22-1))</f>
        <v>45344</v>
      </c>
      <c r="F22" s="17">
        <v>4</v>
      </c>
      <c r="G22" s="18">
        <v>0</v>
      </c>
      <c r="H22" s="19">
        <f>IF(OR(E22=0,D22=0)," - ",NETWORKDAYS(D22,E22))</f>
        <v>4</v>
      </c>
      <c r="I22" s="33"/>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row>
    <row r="23" spans="1:72" s="10" customFormat="1" ht="17.399999999999999" x14ac:dyDescent="0.25">
      <c r="A23" s="8" t="str">
        <f>IF(ISERROR(VALUE(SUBSTITUTE(prevWBS,".",""))),"1",IF(ISERROR(FIND("`",SUBSTITUTE(prevWBS,".","`",1))),TEXT(VALUE(prevWBS)+1,"#"),TEXT(VALUE(LEFT(prevWBS,FIND("`",SUBSTITUTE(prevWBS,".","`",1))-1))+1,"#")))</f>
        <v>5</v>
      </c>
      <c r="B23" s="9" t="s">
        <v>15</v>
      </c>
      <c r="C23" s="11"/>
      <c r="D23" s="51"/>
      <c r="E23" s="51" t="str">
        <f t="shared" si="35"/>
        <v xml:space="preserve"> - </v>
      </c>
      <c r="F23" s="12"/>
      <c r="G23" s="13"/>
      <c r="H23" s="14" t="str">
        <f t="shared" si="33"/>
        <v xml:space="preserve"> - </v>
      </c>
      <c r="I23" s="34"/>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s="16" customFormat="1" ht="17.399999999999999" x14ac:dyDescent="0.25">
      <c r="A24" s="15" t="str">
        <f t="shared" ref="A24" si="3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44" t="s">
        <v>4</v>
      </c>
      <c r="C24" s="20"/>
      <c r="D24" s="49">
        <v>45345</v>
      </c>
      <c r="E24" s="52">
        <f t="shared" ref="E24" si="38">IF(ISBLANK(D24)," - ",IF(F24=0,D24,D24+F24-1))</f>
        <v>45345</v>
      </c>
      <c r="F24" s="17">
        <v>1</v>
      </c>
      <c r="G24" s="18">
        <v>0</v>
      </c>
      <c r="H24" s="19">
        <f t="shared" ref="H24" si="39">IF(OR(E24=0,D24=0)," - ",NETWORKDAYS(D24,E24))</f>
        <v>1</v>
      </c>
      <c r="I24" s="33"/>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row>
    <row r="25" spans="1:72" s="10" customFormat="1" ht="17.399999999999999" x14ac:dyDescent="0.25">
      <c r="A25" s="8" t="str">
        <f>IF(ISERROR(VALUE(SUBSTITUTE(prevWBS,".",""))),"1",IF(ISERROR(FIND("`",SUBSTITUTE(prevWBS,".","`",1))),TEXT(VALUE(prevWBS)+1,"#"),TEXT(VALUE(LEFT(prevWBS,FIND("`",SUBSTITUTE(prevWBS,".","`",1))-1))+1,"#")))</f>
        <v>6</v>
      </c>
      <c r="B25" s="9" t="s">
        <v>20</v>
      </c>
      <c r="C25" s="11"/>
      <c r="D25" s="51"/>
      <c r="E25" s="51" t="str">
        <f t="shared" ref="E25" si="40">IF(ISBLANK(D25)," - ",IF(F25=0,D25,D25+F25-1))</f>
        <v xml:space="preserve"> - </v>
      </c>
      <c r="F25" s="12"/>
      <c r="G25" s="13">
        <v>0</v>
      </c>
      <c r="H25" s="14" t="str">
        <f t="shared" ref="H25:H26" si="41">IF(OR(E25=0,D25=0)," - ",NETWORKDAYS(D25,E25))</f>
        <v xml:space="preserve"> - </v>
      </c>
      <c r="I25" s="34"/>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s="16" customFormat="1" ht="17.399999999999999" x14ac:dyDescent="0.25">
      <c r="A2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54" t="s">
        <v>24</v>
      </c>
      <c r="C26" s="20"/>
      <c r="D26" s="49"/>
      <c r="E26" s="52"/>
      <c r="F26" s="17"/>
      <c r="G26" s="18"/>
      <c r="H26" s="19" t="str">
        <f t="shared" si="41"/>
        <v xml:space="preserve"> - </v>
      </c>
      <c r="I26" s="33"/>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row>
    <row r="27" spans="1:72" s="16" customFormat="1" ht="17.399999999999999" x14ac:dyDescent="0.25">
      <c r="A27"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27" s="45" t="s">
        <v>21</v>
      </c>
      <c r="C27" s="20"/>
      <c r="D27" s="49">
        <v>45352</v>
      </c>
      <c r="E27" s="52">
        <f>IF(ISBLANK(D27)," - ",IF(F27=0,D27,D27+F27-1))</f>
        <v>45361</v>
      </c>
      <c r="F27" s="17">
        <v>10</v>
      </c>
      <c r="G27" s="18">
        <v>0</v>
      </c>
      <c r="H27" s="19">
        <f t="shared" ref="H27:H37" si="42">IF(OR(E27=0,D27=0)," - ",NETWORKDAYS(D27,E27))</f>
        <v>6</v>
      </c>
      <c r="I27" s="33"/>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row>
    <row r="28" spans="1:72" s="16" customFormat="1" ht="17.399999999999999" x14ac:dyDescent="0.25">
      <c r="A28"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28" s="45" t="s">
        <v>22</v>
      </c>
      <c r="C28" s="20"/>
      <c r="D28" s="49">
        <v>45352</v>
      </c>
      <c r="E28" s="52">
        <f>IF(ISBLANK(D28)," - ",IF(F28=0,D28,D28+F28-1))</f>
        <v>45361</v>
      </c>
      <c r="F28" s="17">
        <v>10</v>
      </c>
      <c r="G28" s="18">
        <v>0</v>
      </c>
      <c r="H28" s="19">
        <f t="shared" si="42"/>
        <v>6</v>
      </c>
      <c r="I28" s="33"/>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row>
    <row r="29" spans="1:72" s="16" customFormat="1" ht="17.399999999999999" x14ac:dyDescent="0.25">
      <c r="A2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9" s="54" t="s">
        <v>28</v>
      </c>
      <c r="C29" s="20"/>
      <c r="D29" s="49"/>
      <c r="E29" s="52"/>
      <c r="F29" s="17"/>
      <c r="G29" s="18"/>
      <c r="H29" s="19" t="str">
        <f t="shared" si="42"/>
        <v xml:space="preserve"> - </v>
      </c>
      <c r="I29" s="33"/>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row>
    <row r="30" spans="1:72" s="16" customFormat="1" ht="17.399999999999999" x14ac:dyDescent="0.25">
      <c r="A30" s="6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30" s="45" t="s">
        <v>25</v>
      </c>
      <c r="C30" s="20"/>
      <c r="D30" s="49">
        <v>45362</v>
      </c>
      <c r="E30" s="52">
        <f>IF(ISBLANK(D30)," - ",IF(F30=0,D30,D30+F30-1))</f>
        <v>45368</v>
      </c>
      <c r="F30" s="17">
        <v>7</v>
      </c>
      <c r="G30" s="18">
        <v>0</v>
      </c>
      <c r="H30" s="19">
        <f t="shared" si="42"/>
        <v>5</v>
      </c>
      <c r="I30" s="33"/>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row>
    <row r="31" spans="1:72" s="10" customFormat="1" ht="17.399999999999999" x14ac:dyDescent="0.25">
      <c r="A31" s="8" t="str">
        <f>IF(ISERROR(VALUE(SUBSTITUTE(prevWBS,".",""))),"1",IF(ISERROR(FIND("`",SUBSTITUTE(prevWBS,".","`",1))),TEXT(VALUE(prevWBS)+1,"#"),TEXT(VALUE(LEFT(prevWBS,FIND("`",SUBSTITUTE(prevWBS,".","`",1))-1))+1,"#")))</f>
        <v>7</v>
      </c>
      <c r="B31" s="9" t="s">
        <v>16</v>
      </c>
      <c r="C31" s="11"/>
      <c r="D31" s="51"/>
      <c r="E31" s="51" t="str">
        <f t="shared" ref="E31" si="43">IF(ISBLANK(D31)," - ",IF(F31=0,D31,D31+F31-1))</f>
        <v xml:space="preserve"> - </v>
      </c>
      <c r="F31" s="12"/>
      <c r="G31" s="13">
        <v>0</v>
      </c>
      <c r="H31" s="14" t="str">
        <f t="shared" ref="H31" si="44">IF(OR(E31=0,D31=0)," - ",NETWORKDAYS(D31,E31))</f>
        <v xml:space="preserve"> - </v>
      </c>
      <c r="I31" s="34"/>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s="16" customFormat="1" ht="17.399999999999999" x14ac:dyDescent="0.25">
      <c r="A3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2" s="44" t="s">
        <v>27</v>
      </c>
      <c r="C32" s="20"/>
      <c r="D32" s="49">
        <v>45369</v>
      </c>
      <c r="E32" s="52">
        <f>IF(ISBLANK(D32)," - ",IF(F32=0,D32,D32+F32-1))</f>
        <v>45370</v>
      </c>
      <c r="F32" s="17">
        <v>2</v>
      </c>
      <c r="G32" s="18">
        <v>0</v>
      </c>
      <c r="H32" s="19">
        <f>IF(OR(E32=0,D32=0)," - ",NETWORKDAYS(D32,E32))</f>
        <v>2</v>
      </c>
      <c r="I32" s="33"/>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row>
    <row r="33" spans="1:72" s="16" customFormat="1" ht="17.399999999999999" x14ac:dyDescent="0.25">
      <c r="A3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3" s="44" t="s">
        <v>26</v>
      </c>
      <c r="C33" s="20"/>
      <c r="D33" s="49">
        <v>45372</v>
      </c>
      <c r="E33" s="52">
        <f t="shared" ref="E33" si="45">IF(ISBLANK(D33)," - ",IF(F33=0,D33,D33+F33-1))</f>
        <v>45373</v>
      </c>
      <c r="F33" s="17">
        <v>2</v>
      </c>
      <c r="G33" s="18">
        <v>0</v>
      </c>
      <c r="H33" s="19">
        <f t="shared" ref="H33" si="46">IF(OR(E33=0,D33=0)," - ",NETWORKDAYS(D33,E33))</f>
        <v>2</v>
      </c>
      <c r="I33" s="33"/>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row>
    <row r="34" spans="1:72" s="21" customFormat="1" ht="17.399999999999999" x14ac:dyDescent="0.25">
      <c r="A34" s="8" t="str">
        <f>IF(ISERROR(VALUE(SUBSTITUTE(prevWBS,".",""))),"1",IF(ISERROR(FIND("`",SUBSTITUTE(prevWBS,".","`",1))),TEXT(VALUE(prevWBS)+1,"#"),TEXT(VALUE(LEFT(prevWBS,FIND("`",SUBSTITUTE(prevWBS,".","`",1))-1))+1,"#")))</f>
        <v>8</v>
      </c>
      <c r="B34" s="55" t="s">
        <v>29</v>
      </c>
      <c r="C34" s="63"/>
      <c r="D34" s="64"/>
      <c r="E34" s="65"/>
      <c r="F34" s="56"/>
      <c r="G34" s="57"/>
      <c r="H34" s="56"/>
      <c r="I34" s="58"/>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s="16" customFormat="1" ht="17.399999999999999" x14ac:dyDescent="0.25">
      <c r="A35" s="15" t="str">
        <f t="shared" ref="A35:A3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5" s="44" t="s">
        <v>40</v>
      </c>
      <c r="C35" s="20"/>
      <c r="D35" s="49">
        <v>45376</v>
      </c>
      <c r="E35" s="52">
        <f t="shared" ref="E35" si="48">IF(ISBLANK(D35)," - ",IF(F35=0,D35,D35+F35-1))</f>
        <v>45377</v>
      </c>
      <c r="F35" s="17">
        <v>2</v>
      </c>
      <c r="G35" s="18">
        <v>0</v>
      </c>
      <c r="H35" s="19">
        <f t="shared" ref="H35" si="49">IF(OR(E35=0,D35=0)," - ",NETWORKDAYS(D35,E35))</f>
        <v>2</v>
      </c>
      <c r="I35" s="33"/>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row>
    <row r="36" spans="1:72" s="21" customFormat="1" ht="17.399999999999999" x14ac:dyDescent="0.25">
      <c r="A36" s="8" t="str">
        <f>IF(ISERROR(VALUE(SUBSTITUTE(prevWBS,".",""))),"1",IF(ISERROR(FIND("`",SUBSTITUTE(prevWBS,".","`",1))),TEXT(VALUE(prevWBS)+1,"#"),TEXT(VALUE(LEFT(prevWBS,FIND("`",SUBSTITUTE(prevWBS,".","`",1))-1))+1,"#")))</f>
        <v>9</v>
      </c>
      <c r="B36" s="55" t="s">
        <v>23</v>
      </c>
      <c r="C36" s="63"/>
      <c r="D36" s="64"/>
      <c r="E36" s="65"/>
      <c r="F36" s="56"/>
      <c r="G36" s="57"/>
      <c r="H36" s="56"/>
      <c r="I36" s="58"/>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s="16" customFormat="1" ht="17.399999999999999" x14ac:dyDescent="0.25">
      <c r="A37" s="15" t="str">
        <f t="shared" si="47"/>
        <v>9.1</v>
      </c>
      <c r="B37" s="44" t="s">
        <v>39</v>
      </c>
      <c r="C37" s="20"/>
      <c r="D37" s="49">
        <v>45378</v>
      </c>
      <c r="E37" s="52">
        <f t="shared" ref="E37" si="50">IF(ISBLANK(D37)," - ",IF(F37=0,D37,D37+F37-1))</f>
        <v>45378</v>
      </c>
      <c r="F37" s="17">
        <v>1</v>
      </c>
      <c r="G37" s="18">
        <v>0</v>
      </c>
      <c r="H37" s="19">
        <f t="shared" si="42"/>
        <v>1</v>
      </c>
      <c r="I37" s="33"/>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row>
    <row r="38" spans="1:72" s="21" customFormat="1" ht="17.399999999999999" x14ac:dyDescent="0.25">
      <c r="A38" s="8" t="s">
        <v>38</v>
      </c>
      <c r="B38" s="55"/>
      <c r="C38" s="63"/>
      <c r="D38" s="64"/>
      <c r="E38" s="65"/>
      <c r="F38" s="56">
        <f>SUM(F9:F37)</f>
        <v>60</v>
      </c>
      <c r="G38" s="57"/>
      <c r="H38" s="56">
        <f>SUM(H9:H37)</f>
        <v>47</v>
      </c>
      <c r="I38" s="58"/>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sheetData>
  <sheetProtection formatCells="0" formatColumns="0" formatRows="0" insertRows="0" deleteRows="0"/>
  <mergeCells count="21">
    <mergeCell ref="BN4:BT4"/>
    <mergeCell ref="BN5:BT5"/>
    <mergeCell ref="AS4:AY4"/>
    <mergeCell ref="AS5:AY5"/>
    <mergeCell ref="AZ4:BF4"/>
    <mergeCell ref="AZ5:BF5"/>
    <mergeCell ref="BG4:BM4"/>
    <mergeCell ref="BG5:BM5"/>
    <mergeCell ref="AE4:AK4"/>
    <mergeCell ref="AE5:AK5"/>
    <mergeCell ref="AL5:AR5"/>
    <mergeCell ref="AL4:AR4"/>
    <mergeCell ref="J1:AD1"/>
    <mergeCell ref="X4:AD4"/>
    <mergeCell ref="X5:AD5"/>
    <mergeCell ref="C5:D5"/>
    <mergeCell ref="Q4:W4"/>
    <mergeCell ref="J4:P4"/>
    <mergeCell ref="C4:D4"/>
    <mergeCell ref="Q5:W5"/>
    <mergeCell ref="J5:P5"/>
  </mergeCells>
  <phoneticPr fontId="3" type="noConversion"/>
  <conditionalFormatting sqref="G8:G37">
    <cfRule type="dataBar" priority="2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G38">
    <cfRule type="dataBar" priority="9">
      <dataBar>
        <cfvo type="num" val="0"/>
        <cfvo type="num" val="1"/>
        <color theme="0" tint="-0.34998626667073579"/>
      </dataBar>
      <extLst>
        <ext xmlns:x14="http://schemas.microsoft.com/office/spreadsheetml/2009/9/main" uri="{B025F937-C7B1-47D3-B67F-A62EFF666E3E}">
          <x14:id>{E250D37E-BE9B-4C11-A9BF-4C665BE5E44F}</x14:id>
        </ext>
      </extLst>
    </cfRule>
  </conditionalFormatting>
  <conditionalFormatting sqref="J6:BT7">
    <cfRule type="expression" dxfId="3" priority="1">
      <formula>J$6=TODAY()</formula>
    </cfRule>
  </conditionalFormatting>
  <conditionalFormatting sqref="J6:BT38">
    <cfRule type="expression" dxfId="2" priority="2">
      <formula>J$6=TODAY()</formula>
    </cfRule>
  </conditionalFormatting>
  <conditionalFormatting sqref="J8:BT38">
    <cfRule type="expression" dxfId="1" priority="3">
      <formula>AND($D8&lt;=J$6,ROUNDDOWN(($E8-$D8+1)*$G8,0)+$D8-1&gt;=J$6)</formula>
    </cfRule>
    <cfRule type="expression" dxfId="0" priority="4">
      <formula>AND(NOT(ISBLANK($D8)),$D8&lt;=J$6,$E8&gt;=J$6)</formula>
    </cfRule>
  </conditionalFormatting>
  <dataValidations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pageMargins left="0.23622047244094491" right="0.23622047244094491" top="0.51181102362204722" bottom="0.51181102362204722" header="0.51181102362204722" footer="0.23622047244094491"/>
  <pageSetup paperSize="9" scale="74" orientation="landscape" r:id="rId1"/>
  <headerFooter alignWithMargins="0"/>
  <ignoredErrors>
    <ignoredError sqref="D14 D16 F14:G14 F16:G16 G17:G18" unlockedFormula="1"/>
    <ignoredError sqref="A23 A16 A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8</xdr:col>
                    <xdr:colOff>99060</xdr:colOff>
                    <xdr:row>1</xdr:row>
                    <xdr:rowOff>129540</xdr:rowOff>
                  </from>
                  <to>
                    <xdr:col>26</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G8:G37</xm:sqref>
        </x14:conditionalFormatting>
        <x14:conditionalFormatting xmlns:xm="http://schemas.microsoft.com/office/excel/2006/main">
          <x14:cfRule type="dataBar" id="{E250D37E-BE9B-4C11-A9BF-4C665BE5E44F}">
            <x14:dataBar minLength="0" maxLength="100" gradient="0">
              <x14:cfvo type="num">
                <xm:f>0</xm:f>
              </x14:cfvo>
              <x14:cfvo type="num">
                <xm:f>1</xm:f>
              </x14:cfvo>
              <x14:negativeFillColor rgb="FFFF0000"/>
              <x14:axisColor rgb="FF000000"/>
            </x14:dataBar>
          </x14:cfRule>
          <xm:sqref>G38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a40415-50cf-4fb1-88c2-d3dcfa141bd0">
      <Terms xmlns="http://schemas.microsoft.com/office/infopath/2007/PartnerControls"/>
    </lcf76f155ced4ddcb4097134ff3c332f>
    <TaxCatchAll xmlns="9271903d-5311-4fdb-be4f-32a170d809e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74C8C30F2139342B55A4BAEA879386B" ma:contentTypeVersion="12" ma:contentTypeDescription="Criar um novo documento." ma:contentTypeScope="" ma:versionID="25db68275a295e8352c6760ffc48e378">
  <xsd:schema xmlns:xsd="http://www.w3.org/2001/XMLSchema" xmlns:xs="http://www.w3.org/2001/XMLSchema" xmlns:p="http://schemas.microsoft.com/office/2006/metadata/properties" xmlns:ns2="caa40415-50cf-4fb1-88c2-d3dcfa141bd0" xmlns:ns3="9271903d-5311-4fdb-be4f-32a170d809e0" targetNamespace="http://schemas.microsoft.com/office/2006/metadata/properties" ma:root="true" ma:fieldsID="6e8b4bfb872ec06d7b9816d34abb6d04" ns2:_="" ns3:_="">
    <xsd:import namespace="caa40415-50cf-4fb1-88c2-d3dcfa141bd0"/>
    <xsd:import namespace="9271903d-5311-4fdb-be4f-32a170d809e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a40415-50cf-4fb1-88c2-d3dcfa141b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m" ma:readOnly="false" ma:fieldId="{5cf76f15-5ced-4ddc-b409-7134ff3c332f}" ma:taxonomyMulti="true" ma:sspId="939aa9ce-4eee-40d5-89e8-ba2504be5a9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71903d-5311-4fdb-be4f-32a170d809e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5fd143f-233d-4368-a856-ba88d87554f7}" ma:internalName="TaxCatchAll" ma:showField="CatchAllData" ma:web="9271903d-5311-4fdb-be4f-32a170d80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EE0EF8-F308-4B79-AF0D-D098918F4B48}">
  <ds:schemaRefs>
    <ds:schemaRef ds:uri="http://schemas.microsoft.com/sharepoint/v3/contenttype/forms"/>
  </ds:schemaRefs>
</ds:datastoreItem>
</file>

<file path=customXml/itemProps2.xml><?xml version="1.0" encoding="utf-8"?>
<ds:datastoreItem xmlns:ds="http://schemas.openxmlformats.org/officeDocument/2006/customXml" ds:itemID="{AD2A9D2A-6A7B-450F-9346-6485187D22DB}">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1368cc10-1e6b-4d1f-9eb7-1f760615316e"/>
    <ds:schemaRef ds:uri="http://purl.org/dc/elements/1.1/"/>
    <ds:schemaRef ds:uri="ff80024a-e3ea-4bf7-9bb0-7a4ee879edf1"/>
    <ds:schemaRef ds:uri="http://schemas.microsoft.com/office/2006/metadata/properties"/>
  </ds:schemaRefs>
</ds:datastoreItem>
</file>

<file path=customXml/itemProps3.xml><?xml version="1.0" encoding="utf-8"?>
<ds:datastoreItem xmlns:ds="http://schemas.openxmlformats.org/officeDocument/2006/customXml" ds:itemID="{B6B7EE79-3F4D-4E8E-9133-054FA0414D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3</vt:i4>
      </vt:variant>
    </vt:vector>
  </HeadingPairs>
  <TitlesOfParts>
    <vt:vector size="4" baseType="lpstr">
      <vt:lpstr>GanttChart</vt:lpstr>
      <vt:lpstr>GanttChart!Área_de_Impressão</vt:lpstr>
      <vt:lpstr>GanttChart!prevWBS</vt:lpstr>
      <vt:lpstr>GanttChart!Títulos_de_Impressão</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António Inácio Mesquita Fonseca</cp:lastModifiedBy>
  <cp:revision/>
  <cp:lastPrinted>2024-09-10T13:17:36Z</cp:lastPrinted>
  <dcterms:created xsi:type="dcterms:W3CDTF">2010-06-09T16:05:03Z</dcterms:created>
  <dcterms:modified xsi:type="dcterms:W3CDTF">2024-09-10T14:52:06Z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0x010100DEC8081F5104DA4F97BF4F4CFFF1A55F</vt:lpwstr>
  </property>
</Properties>
</file>