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AF72BD09-A9F5-4CB9-9F93-3B796312575E}" xr6:coauthVersionLast="47" xr6:coauthVersionMax="47" xr10:uidLastSave="{00000000-0000-0000-0000-000000000000}"/>
  <bookViews>
    <workbookView xWindow="28680" yWindow="-120" windowWidth="24240" windowHeight="13140" xr2:uid="{EA1128C5-F837-4C16-9733-D815C82432AF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<sst xmlns="http://schemas.openxmlformats.org/spreadsheetml/2006/main" count="208" uniqueCount="167">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</sst>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L1" t="str">
            <v>01/10/2022 a 31/10/2022</v>
          </cell>
        </row>
        <row r="2">
          <cell r="A2">
            <v>3</v>
          </cell>
          <cell r="L2">
            <v>-947236.01</v>
          </cell>
        </row>
        <row r="3">
          <cell r="A3" t="str">
            <v>3.01</v>
          </cell>
          <cell r="L3">
            <v>-947236.01</v>
          </cell>
        </row>
        <row r="4">
          <cell r="A4" t="str">
            <v>3.01.01</v>
          </cell>
          <cell r="L4">
            <v>-119508.2</v>
          </cell>
        </row>
        <row r="5">
          <cell r="A5" t="str">
            <v>3.01.02</v>
          </cell>
          <cell r="L5">
            <v>-69274.34</v>
          </cell>
        </row>
        <row r="6">
          <cell r="A6" t="str">
            <v>3.01.03</v>
          </cell>
          <cell r="L6">
            <v>-114682.64</v>
          </cell>
        </row>
        <row r="7">
          <cell r="A7" t="str">
            <v>3.01.05</v>
          </cell>
          <cell r="L7">
            <v>-131041.3</v>
          </cell>
        </row>
        <row r="8">
          <cell r="A8" t="str">
            <v>3.01.07</v>
          </cell>
          <cell r="L8">
            <v>-933469.05</v>
          </cell>
        </row>
        <row r="9">
          <cell r="A9" t="str">
            <v>3.01.08</v>
          </cell>
          <cell r="L9">
            <v>-58580.15</v>
          </cell>
        </row>
        <row r="10">
          <cell r="A10" t="str">
            <v>3.01.09</v>
          </cell>
          <cell r="L10">
            <v>479319.67</v>
          </cell>
        </row>
        <row r="11">
          <cell r="A11">
            <v>4</v>
          </cell>
          <cell r="L11">
            <v>1143701.57</v>
          </cell>
        </row>
        <row r="12">
          <cell r="A12" t="str">
            <v>4.10</v>
          </cell>
          <cell r="L12">
            <v>1143701.57</v>
          </cell>
        </row>
        <row r="13">
          <cell r="A13" t="str">
            <v>4.10.01</v>
          </cell>
          <cell r="L13">
            <v>350470.7</v>
          </cell>
        </row>
        <row r="14">
          <cell r="A14" t="str">
            <v>4.10.02</v>
          </cell>
          <cell r="L14">
            <v>880063.72</v>
          </cell>
        </row>
        <row r="15">
          <cell r="A15" t="str">
            <v>4.10.03</v>
          </cell>
          <cell r="L15">
            <v>7237.35</v>
          </cell>
        </row>
        <row r="16">
          <cell r="A16" t="str">
            <v>4.10.04</v>
          </cell>
          <cell r="L16">
            <v>-94070.2</v>
          </cell>
        </row>
        <row r="17">
          <cell r="A17">
            <v>6</v>
          </cell>
          <cell r="L17">
            <v>1310222.78</v>
          </cell>
        </row>
        <row r="18">
          <cell r="A18" t="str">
            <v>6.01</v>
          </cell>
          <cell r="L18">
            <v>1269280.99</v>
          </cell>
        </row>
        <row r="19">
          <cell r="A19" t="str">
            <v>6.01.01</v>
          </cell>
          <cell r="L19">
            <v>930686.04</v>
          </cell>
        </row>
        <row r="20">
          <cell r="A20" t="str">
            <v>6.01.02</v>
          </cell>
          <cell r="L20">
            <v>247436.11</v>
          </cell>
        </row>
        <row r="21">
          <cell r="A21" t="str">
            <v>6.01.03</v>
          </cell>
          <cell r="L21">
            <v>22153.69</v>
          </cell>
        </row>
        <row r="22">
          <cell r="A22" t="str">
            <v>6.01.04</v>
          </cell>
          <cell r="L22">
            <v>69572.55</v>
          </cell>
        </row>
        <row r="23">
          <cell r="A23" t="str">
            <v>6.01.07</v>
          </cell>
          <cell r="L23">
            <v>-567.4</v>
          </cell>
        </row>
        <row r="24">
          <cell r="A24" t="str">
            <v>6.03</v>
          </cell>
          <cell r="L24">
            <v>40941.79</v>
          </cell>
        </row>
        <row r="25">
          <cell r="A25" t="str">
            <v>6.03.01</v>
          </cell>
          <cell r="L25">
            <v>40941.79</v>
          </cell>
        </row>
        <row r="26">
          <cell r="A26">
            <v>8</v>
          </cell>
          <cell r="L26">
            <v>869247.83</v>
          </cell>
        </row>
        <row r="27">
          <cell r="A27" t="str">
            <v>8.01</v>
          </cell>
          <cell r="L27">
            <v>869247.83</v>
          </cell>
        </row>
        <row r="28">
          <cell r="A28" t="str">
            <v>8.01.01</v>
          </cell>
          <cell r="L28">
            <v>-990426.33</v>
          </cell>
        </row>
        <row r="29">
          <cell r="A29" t="str">
            <v>8.01.02</v>
          </cell>
          <cell r="L29">
            <v>1859674.16</v>
          </cell>
        </row>
        <row r="30">
          <cell r="A30">
            <v>10</v>
          </cell>
          <cell r="L30">
            <v>0</v>
          </cell>
        </row>
        <row r="31">
          <cell r="A31" t="str">
            <v>10.01</v>
          </cell>
          <cell r="L31">
            <v>0</v>
          </cell>
        </row>
        <row r="32">
          <cell r="A32" t="str">
            <v>10.01.01</v>
          </cell>
          <cell r="L32">
            <v>0</v>
          </cell>
        </row>
        <row r="33">
          <cell r="A33" t="str">
            <v>10.01.02</v>
          </cell>
          <cell r="L33">
            <v>0</v>
          </cell>
        </row>
        <row r="34">
          <cell r="A34">
            <v>12</v>
          </cell>
          <cell r="L34">
            <v>-2655230.65</v>
          </cell>
        </row>
        <row r="35">
          <cell r="A35" t="str">
            <v>12.01</v>
          </cell>
          <cell r="L35">
            <v>-2655230.65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589A-38D7-4D20-B199-DB73E8928305}">
  <dimension ref="A1:C109"/>
  <sheetViews>
    <sheetView tabSelected="1" workbookViewId="0">
      <selection activeCell="D6" sqref="D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3776026.1399999997</v>
      </c>
    </row>
    <row r="2" spans="1:3" x14ac:dyDescent="0.25">
      <c r="A2" s="3" t="s">
        <v>1</v>
      </c>
      <c r="B2" s="4" t="s">
        <v>2</v>
      </c>
      <c r="C2" s="16">
        <f>SUM(C3:C12)</f>
        <v>3776026.1399999997</v>
      </c>
    </row>
    <row r="3" spans="1:3" x14ac:dyDescent="0.25">
      <c r="A3" s="5" t="s">
        <v>3</v>
      </c>
      <c r="B3" s="6" t="s">
        <v>4</v>
      </c>
      <c r="C3" s="17">
        <f>SUMIFS([1]Natal!L:L,[1]Natal!A:A,[1]!Tabela1324567891011[[#This Row],[Conta]])*-1</f>
        <v>947236.01</v>
      </c>
    </row>
    <row r="4" spans="1:3" x14ac:dyDescent="0.25">
      <c r="A4" s="7" t="s">
        <v>5</v>
      </c>
      <c r="B4" s="8" t="s">
        <v>6</v>
      </c>
      <c r="C4" s="18">
        <f>SUMIFS([1]Natal!L:L,[1]Natal!A:A,[1]!Tabela1324567891011[[#This Row],[Conta]])*-1</f>
        <v>947236.01</v>
      </c>
    </row>
    <row r="5" spans="1:3" x14ac:dyDescent="0.25">
      <c r="A5" s="9" t="s">
        <v>7</v>
      </c>
      <c r="B5" s="6" t="s">
        <v>8</v>
      </c>
      <c r="C5" s="17">
        <f>SUMIFS([1]Natal!L:L,[1]Natal!A:A,[1]!Tabela1324567891011[[#This Row],[Conta]])*-1</f>
        <v>119508.2</v>
      </c>
    </row>
    <row r="6" spans="1:3" x14ac:dyDescent="0.25">
      <c r="A6" s="7" t="s">
        <v>9</v>
      </c>
      <c r="B6" s="8" t="s">
        <v>10</v>
      </c>
      <c r="C6" s="18">
        <f>SUMIFS([1]Natal!L:L,[1]Natal!A:A,[1]!Tabela1324567891011[[#This Row],[Conta]])*-1</f>
        <v>69274.34</v>
      </c>
    </row>
    <row r="7" spans="1:3" x14ac:dyDescent="0.25">
      <c r="A7" s="5" t="s">
        <v>11</v>
      </c>
      <c r="B7" s="6" t="s">
        <v>12</v>
      </c>
      <c r="C7" s="17">
        <f>SUMIFS([1]Natal!L:L,[1]Natal!A:A,[1]!Tabela1324567891011[[#This Row],[Conta]])*-1</f>
        <v>114682.64</v>
      </c>
    </row>
    <row r="8" spans="1:3" x14ac:dyDescent="0.25">
      <c r="A8" s="10" t="s">
        <v>13</v>
      </c>
      <c r="B8" s="11" t="s">
        <v>14</v>
      </c>
      <c r="C8" s="18">
        <f>SUMIFS([1]Natal!L:L,[1]Natal!A:A,[1]!Tabela1324567891011[[#This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SUMIFS([1]Natal!L:L,[1]Natal!A:A,[1]!Tabela1324567891011[[#This Row],[Conta]])*-1</f>
        <v>131041.3</v>
      </c>
    </row>
    <row r="10" spans="1:3" x14ac:dyDescent="0.25">
      <c r="A10" s="7" t="s">
        <v>17</v>
      </c>
      <c r="B10" s="8" t="s">
        <v>18</v>
      </c>
      <c r="C10" s="18">
        <f>SUMIFS([1]Natal!L:L,[1]Natal!A:A,[1]!Tabela1324567891011[[#This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(SUMIFS([1]Natal!L:L,[1]Natal!A:A,[1]!Tabela1324567891011[[#This Row],[Conta]])*-1)-C21-C12+412264.1</f>
        <v>1412788.72</v>
      </c>
    </row>
    <row r="12" spans="1:3" x14ac:dyDescent="0.25">
      <c r="A12" s="10" t="s">
        <v>21</v>
      </c>
      <c r="B12" s="11" t="s">
        <v>22</v>
      </c>
      <c r="C12" s="18">
        <v>34258.92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-101314.49</v>
      </c>
    </row>
    <row r="22" spans="1:3" x14ac:dyDescent="0.25">
      <c r="A22" s="3" t="s">
        <v>41</v>
      </c>
      <c r="B22" s="4" t="s">
        <v>42</v>
      </c>
      <c r="C22" s="16">
        <f>C2+C21</f>
        <v>3674711.6499999994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-2284988.54</v>
      </c>
    </row>
    <row r="24" spans="1:3" x14ac:dyDescent="0.25">
      <c r="A24" s="3" t="s">
        <v>44</v>
      </c>
      <c r="B24" s="4" t="s">
        <v>45</v>
      </c>
      <c r="C24" s="16">
        <f>SUM(C25:C28)</f>
        <v>-11165.97</v>
      </c>
    </row>
    <row r="25" spans="1:3" x14ac:dyDescent="0.25">
      <c r="A25" s="5" t="s">
        <v>46</v>
      </c>
      <c r="B25" s="12" t="s">
        <v>47</v>
      </c>
      <c r="C25" s="17">
        <v>-3634.87</v>
      </c>
    </row>
    <row r="26" spans="1:3" x14ac:dyDescent="0.25">
      <c r="A26" s="10" t="s">
        <v>48</v>
      </c>
      <c r="B26" s="11" t="s">
        <v>49</v>
      </c>
      <c r="C26" s="18">
        <v>-4822.75</v>
      </c>
    </row>
    <row r="27" spans="1:3" x14ac:dyDescent="0.25">
      <c r="A27" s="5" t="s">
        <v>50</v>
      </c>
      <c r="B27" s="12" t="s">
        <v>51</v>
      </c>
      <c r="C27" s="17">
        <v>-2708.35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-80645.689999999988</v>
      </c>
    </row>
    <row r="30" spans="1:3" x14ac:dyDescent="0.25">
      <c r="A30" s="10" t="s">
        <v>56</v>
      </c>
      <c r="B30" s="11" t="s">
        <v>47</v>
      </c>
      <c r="C30" s="18">
        <v>-80530.759999999995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-114.93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-82967.58</v>
      </c>
    </row>
    <row r="35" spans="1:3" x14ac:dyDescent="0.25">
      <c r="A35" s="5" t="s">
        <v>62</v>
      </c>
      <c r="B35" s="12" t="s">
        <v>47</v>
      </c>
      <c r="C35" s="17">
        <v>-44632.86</v>
      </c>
    </row>
    <row r="36" spans="1:3" x14ac:dyDescent="0.25">
      <c r="A36" s="10" t="s">
        <v>63</v>
      </c>
      <c r="B36" s="11" t="s">
        <v>49</v>
      </c>
      <c r="C36" s="18">
        <v>-38047.730000000003</v>
      </c>
    </row>
    <row r="37" spans="1:3" x14ac:dyDescent="0.25">
      <c r="A37" s="5" t="s">
        <v>64</v>
      </c>
      <c r="B37" s="12" t="s">
        <v>51</v>
      </c>
      <c r="C37" s="17">
        <v>-286.99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-102227.29</v>
      </c>
    </row>
    <row r="40" spans="1:3" x14ac:dyDescent="0.25">
      <c r="A40" s="10" t="s">
        <v>68</v>
      </c>
      <c r="B40" s="11" t="s">
        <v>47</v>
      </c>
      <c r="C40" s="18">
        <v>-102227.29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-503942.75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-503942.75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-50920.719999999994</v>
      </c>
    </row>
    <row r="55" spans="1:3" x14ac:dyDescent="0.25">
      <c r="A55" s="5" t="s">
        <v>86</v>
      </c>
      <c r="B55" s="12" t="s">
        <v>47</v>
      </c>
      <c r="C55" s="17">
        <v>-50747.34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-173.38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-1547188.7400000002</v>
      </c>
    </row>
    <row r="70" spans="1:3" x14ac:dyDescent="0.25">
      <c r="A70" s="7" t="s">
        <v>104</v>
      </c>
      <c r="B70" s="8" t="s">
        <v>47</v>
      </c>
      <c r="C70" s="18">
        <f>(SUMIFS([1]Natal!L:L,[1]Natal!A:A,[1]!Tabela1324567891011[[#This Row],[Conta]])*-1)-C25-C30-C35-C40-C45-C50-C55-C60-C65</f>
        <v>281773.12</v>
      </c>
    </row>
    <row r="71" spans="1:3" x14ac:dyDescent="0.25">
      <c r="A71" s="9" t="s">
        <v>105</v>
      </c>
      <c r="B71" s="6" t="s">
        <v>49</v>
      </c>
      <c r="C71" s="17">
        <f>(SUMIFS([1]Natal!L:L,[1]Natal!A:A,[1]!Tabela1324567891011[[#This Row],[Conta]])*-1)-C26-C31-C36-C41-C46-C51-C56-C61-C66-4822.75</f>
        <v>-601711.09000000008</v>
      </c>
    </row>
    <row r="72" spans="1:3" x14ac:dyDescent="0.25">
      <c r="A72" s="7" t="s">
        <v>106</v>
      </c>
      <c r="B72" s="8" t="s">
        <v>51</v>
      </c>
      <c r="C72" s="18">
        <f>(SUMIFS([1]Natal!L:L,[1]Natal!A:A,[1]!Tabela1324567891011[[#This Row],[Conta]])*-1)-C27-C32-C37-C42-C47-C52-C57+C62+C67</f>
        <v>-347187.05000000005</v>
      </c>
    </row>
    <row r="73" spans="1:3" x14ac:dyDescent="0.25">
      <c r="A73" s="9" t="s">
        <v>107</v>
      </c>
      <c r="B73" s="6" t="s">
        <v>53</v>
      </c>
      <c r="C73" s="17">
        <f>(SUMIFS([1]Natal!L:L,[1]Natal!A:A,[1]!Tabela1324567891011[[#This Row],[Conta]])*-1)-C28-C33-C38-C43-C48-C53-C58-C63-C68</f>
        <v>-880063.72</v>
      </c>
    </row>
    <row r="74" spans="1:3" x14ac:dyDescent="0.25">
      <c r="A74" s="3" t="s">
        <v>108</v>
      </c>
      <c r="B74" s="4" t="s">
        <v>109</v>
      </c>
      <c r="C74" s="16">
        <f>SUM(C75:C76)</f>
        <v>94070.2</v>
      </c>
    </row>
    <row r="75" spans="1:3" x14ac:dyDescent="0.25">
      <c r="A75" s="5" t="s">
        <v>110</v>
      </c>
      <c r="B75" s="6" t="s">
        <v>111</v>
      </c>
      <c r="C75" s="17">
        <f>SUMIFS([1]Natal!L:L,[1]Natal!A:A,[1]!Tabela1324567891011[[#This Row],[Conta]])*-1</f>
        <v>94070.2</v>
      </c>
    </row>
    <row r="76" spans="1:3" x14ac:dyDescent="0.25">
      <c r="A76" s="10" t="s">
        <v>112</v>
      </c>
      <c r="B76" s="8" t="s">
        <v>113</v>
      </c>
      <c r="C76" s="18">
        <f>SUMIFS([1]Natal!L:L,[1]Natal!A:A,[1]!Tabela1324567891011[[#This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SUMIFS([1]Natal!L:L,[1]Natal!A:A,[1]!Tabela1324567891011[[#This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SUMIFS([1]Natal!L:L,[1]Natal!A:A,[1]!Tabela1324567891011[[#This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SUMIFS([1]Natal!L:L,[1]Natal!A:A,[1]!Tabela1324567891011[[#This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SUMIFS([1]Natal!L:L,[1]Natal!A:A,[1]!Tabela1324567891011[[#This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SUMIFS([1]Natal!L:L,[1]Natal!A:A,[1]!Tabela1324567891011[[#This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1389723.1099999994</v>
      </c>
    </row>
    <row r="84" spans="1:3" x14ac:dyDescent="0.25">
      <c r="A84" s="3">
        <v>6</v>
      </c>
      <c r="B84" s="4" t="s">
        <v>123</v>
      </c>
      <c r="C84" s="16">
        <f>C85</f>
        <v>-3844529.4099999997</v>
      </c>
    </row>
    <row r="85" spans="1:3" x14ac:dyDescent="0.25">
      <c r="A85" s="1" t="s">
        <v>124</v>
      </c>
      <c r="B85" s="2" t="s">
        <v>125</v>
      </c>
      <c r="C85" s="15">
        <f>SUM(C86:C91)</f>
        <v>-3844529.4099999997</v>
      </c>
    </row>
    <row r="86" spans="1:3" x14ac:dyDescent="0.25">
      <c r="A86" s="7" t="s">
        <v>126</v>
      </c>
      <c r="B86" s="8" t="s">
        <v>127</v>
      </c>
      <c r="C86" s="18">
        <f>SUMIFS([1]Natal!L:L,[1]Natal!A:A,[1]!Tabela1324567891011[[#This Row],[Conta]])*-1</f>
        <v>-1310222.78</v>
      </c>
    </row>
    <row r="87" spans="1:3" x14ac:dyDescent="0.25">
      <c r="A87" s="9" t="s">
        <v>128</v>
      </c>
      <c r="B87" s="6" t="s">
        <v>129</v>
      </c>
      <c r="C87" s="17">
        <f>(SUMIFS([1]Natal!L:L,[1]Natal!A:A,[1]!Tabela1324567891011[[#This Row],[Conta]])*-1)+4822.75</f>
        <v>-1264458.24</v>
      </c>
    </row>
    <row r="88" spans="1:3" x14ac:dyDescent="0.25">
      <c r="A88" s="7" t="s">
        <v>130</v>
      </c>
      <c r="B88" s="8" t="s">
        <v>131</v>
      </c>
      <c r="C88" s="18">
        <f>SUMIFS([1]Natal!L:L,[1]Natal!A:A,[1]!Tabela1324567891011[[#This Row],[Conta]])*-1</f>
        <v>-930686.04</v>
      </c>
    </row>
    <row r="89" spans="1:3" x14ac:dyDescent="0.25">
      <c r="A89" s="9" t="s">
        <v>132</v>
      </c>
      <c r="B89" s="6" t="s">
        <v>133</v>
      </c>
      <c r="C89" s="17">
        <f>(SUMIFS([1]Natal!L:L,[1]Natal!A:A,[1]!Tabela1324567891011[[#This Row],[Conta]])*-1)</f>
        <v>-247436.11</v>
      </c>
    </row>
    <row r="90" spans="1:3" x14ac:dyDescent="0.25">
      <c r="A90" s="7" t="s">
        <v>134</v>
      </c>
      <c r="B90" s="8" t="s">
        <v>135</v>
      </c>
      <c r="C90" s="18">
        <f>SUMIFS([1]Natal!L:L,[1]Natal!A:A,[1]!Tabela1324567891011[[#This Row],[Conta]])*-1</f>
        <v>-22153.69</v>
      </c>
    </row>
    <row r="91" spans="1:3" x14ac:dyDescent="0.25">
      <c r="A91" s="9" t="s">
        <v>136</v>
      </c>
      <c r="B91" s="6" t="s">
        <v>137</v>
      </c>
      <c r="C91" s="17">
        <f>SUMIFS([1]Natal!L:L,[1]Natal!A:A,[1]!Tabela1324567891011[[#This Row],[Conta]])*-1</f>
        <v>-69572.55</v>
      </c>
    </row>
    <row r="92" spans="1:3" x14ac:dyDescent="0.25">
      <c r="A92" s="3" t="s">
        <v>138</v>
      </c>
      <c r="B92" s="4" t="s">
        <v>139</v>
      </c>
      <c r="C92" s="16">
        <f>C83+C84</f>
        <v>-2454806.3000000003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SUMIFS([1]Natal!L:L,[1]Natal!A:A,[1]!Tabela1324567891011[[#This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-2454806.3000000003</v>
      </c>
    </row>
    <row r="96" spans="1:3" x14ac:dyDescent="0.25">
      <c r="A96" s="3">
        <v>8</v>
      </c>
      <c r="B96" s="4" t="s">
        <v>144</v>
      </c>
      <c r="C96" s="16">
        <f>SUM(C97)</f>
        <v>-1738495.66</v>
      </c>
    </row>
    <row r="97" spans="1:3" x14ac:dyDescent="0.25">
      <c r="A97" s="1" t="s">
        <v>145</v>
      </c>
      <c r="B97" s="2" t="s">
        <v>146</v>
      </c>
      <c r="C97" s="15">
        <f>SUM(C98:C99)</f>
        <v>-1738495.66</v>
      </c>
    </row>
    <row r="98" spans="1:3" x14ac:dyDescent="0.25">
      <c r="A98" s="7" t="s">
        <v>147</v>
      </c>
      <c r="B98" s="8" t="s">
        <v>148</v>
      </c>
      <c r="C98" s="18">
        <f>SUMIFS([1]Natal!L:L,[1]Natal!A:A,[1]!Tabela1324567891011[[#This Row],[Conta]])*-1</f>
        <v>-869247.83</v>
      </c>
    </row>
    <row r="99" spans="1:3" x14ac:dyDescent="0.25">
      <c r="A99" s="9" t="s">
        <v>149</v>
      </c>
      <c r="B99" s="6" t="s">
        <v>150</v>
      </c>
      <c r="C99" s="17">
        <f>SUMIFS([1]Natal!L:L,[1]Natal!A:A,[1]!Tabela1324567891011[[#This Row],[Conta]])*-1</f>
        <v>-869247.83</v>
      </c>
    </row>
    <row r="100" spans="1:3" x14ac:dyDescent="0.25">
      <c r="A100" s="3">
        <v>9</v>
      </c>
      <c r="B100" s="4" t="s">
        <v>151</v>
      </c>
      <c r="C100" s="16">
        <f>C95+C96</f>
        <v>-4193301.96</v>
      </c>
    </row>
    <row r="101" spans="1:3" x14ac:dyDescent="0.25">
      <c r="A101" s="1">
        <v>10</v>
      </c>
      <c r="B101" s="2" t="s">
        <v>152</v>
      </c>
      <c r="C101" s="15">
        <f>SUM(C102)</f>
        <v>0</v>
      </c>
    </row>
    <row r="102" spans="1:3" x14ac:dyDescent="0.25">
      <c r="A102" s="3" t="s">
        <v>153</v>
      </c>
      <c r="B102" s="4" t="s">
        <v>154</v>
      </c>
      <c r="C102" s="16">
        <f>SUM(C103:C104)</f>
        <v>0</v>
      </c>
    </row>
    <row r="103" spans="1:3" x14ac:dyDescent="0.25">
      <c r="A103" s="9" t="s">
        <v>155</v>
      </c>
      <c r="B103" s="6" t="s">
        <v>156</v>
      </c>
      <c r="C103" s="17">
        <f>SUMIFS([1]Natal!L:L,[1]Natal!A:A,[1]!Tabela1324567891011[[#This Row],[Conta]])*-1</f>
        <v>0</v>
      </c>
    </row>
    <row r="104" spans="1:3" x14ac:dyDescent="0.25">
      <c r="A104" s="7" t="s">
        <v>157</v>
      </c>
      <c r="B104" s="11" t="s">
        <v>158</v>
      </c>
      <c r="C104" s="18">
        <f>SUMIFS([1]Natal!L:L,[1]Natal!A:A,[1]!Tabela1324567891011[[#This Row],[Conta]])*-1</f>
        <v>0</v>
      </c>
    </row>
    <row r="105" spans="1:3" x14ac:dyDescent="0.25">
      <c r="A105" s="1">
        <v>11</v>
      </c>
      <c r="B105" s="2" t="s">
        <v>159</v>
      </c>
      <c r="C105" s="15">
        <f>C100+C101</f>
        <v>-4193301.96</v>
      </c>
    </row>
    <row r="106" spans="1:3" x14ac:dyDescent="0.25">
      <c r="A106" s="7" t="s">
        <v>160</v>
      </c>
      <c r="B106" s="8" t="s">
        <v>161</v>
      </c>
      <c r="C106" s="18">
        <f>SUMIFS([1]Natal!L:L,[1]Natal!A:A,[1]!Tabela1324567891011[[#This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SUMIFS([1]Natal!L:L,[1]Natal!A:A,[1]!Tabela1324567891011[[#This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-4193301.96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-4193301.96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2024-10-09T20:36:37Z</dcterms:created>
  <dcterms:modified xsi:type="dcterms:W3CDTF">2024-10-09T20:37:35Z</dcterms:modified>
</cp:coreProperties>
</file>