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D:\Power BI\Apresentação Contabil - Inst Potiguar\"/>
    </mc:Choice>
  </mc:AlternateContent>
  <xr:revisionPtr revIDLastSave="0" documentId="13_ncr:1_{D151EFCB-A404-4BC9-B86B-8716DEDDB8B4}" xr6:coauthVersionLast="47" xr6:coauthVersionMax="47" xr10:uidLastSave="{00000000-0000-0000-0000-000000000000}"/>
  <bookViews>
    <workbookView xWindow="810" yWindow="-120" windowWidth="28110" windowHeight="16440" tabRatio="914" xr2:uid="{00000000-000D-0000-FFFF-FFFF00000000}"/>
  </bookViews>
  <sheets>
    <sheet name="Dados" sheetId="31" r:id="rId1"/>
    <sheet name="DRE DETALHES" sheetId="23" r:id="rId2"/>
    <sheet name="INDICES" sheetId="20" r:id="rId3"/>
    <sheet name="EVOL.FATUR." sheetId="11" r:id="rId4"/>
    <sheet name="IND LIQ" sheetId="14" state="hidden" r:id="rId5"/>
    <sheet name="IND RENT" sheetId="1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4" l="1"/>
  <c r="G13" i="14" s="1"/>
  <c r="D13" i="14"/>
  <c r="E13" i="14" s="1"/>
  <c r="F12" i="14"/>
  <c r="G12" i="14" s="1"/>
  <c r="D12" i="14"/>
  <c r="E12" i="14" s="1"/>
  <c r="F10" i="15" l="1"/>
  <c r="G10" i="15" s="1"/>
  <c r="F9" i="15"/>
  <c r="G9" i="15" s="1"/>
  <c r="F11" i="15"/>
  <c r="G11" i="15" s="1"/>
  <c r="D11" i="15" l="1"/>
  <c r="E11" i="15" s="1"/>
  <c r="D9" i="15"/>
  <c r="E9" i="15" s="1"/>
  <c r="D10" i="15"/>
  <c r="E10" i="15" s="1"/>
</calcChain>
</file>

<file path=xl/sharedStrings.xml><?xml version="1.0" encoding="utf-8"?>
<sst xmlns="http://schemas.openxmlformats.org/spreadsheetml/2006/main" count="241" uniqueCount="201">
  <si>
    <t>ATIVO</t>
  </si>
  <si>
    <t>ATIVO CIRCULANTE</t>
  </si>
  <si>
    <t>DISPONÍVEL</t>
  </si>
  <si>
    <t>Caixa</t>
  </si>
  <si>
    <t>Bancos</t>
  </si>
  <si>
    <t>Aplicações Financeiras</t>
  </si>
  <si>
    <t>OUTROS CRÉDITOS</t>
  </si>
  <si>
    <t>Clientes</t>
  </si>
  <si>
    <t>Tributos a Recuperar</t>
  </si>
  <si>
    <t>Despesas Antecipadas</t>
  </si>
  <si>
    <t>ATIVO NÃO CIRCULANTE</t>
  </si>
  <si>
    <t>Investimentos</t>
  </si>
  <si>
    <t>PASSIVO CIRCULANTE</t>
  </si>
  <si>
    <t>Fornecedores</t>
  </si>
  <si>
    <t>Obrigações Tributárias</t>
  </si>
  <si>
    <t>Obrigações Trabalhistas</t>
  </si>
  <si>
    <t>PATRIMONIO LÍQUIDO</t>
  </si>
  <si>
    <t>Capital Social</t>
  </si>
  <si>
    <t>DRE</t>
  </si>
  <si>
    <t>RECEITA DE PRESTAÇÃO DE SERVIÇOS</t>
  </si>
  <si>
    <t>DEDUÇÕES</t>
  </si>
  <si>
    <t>RECEITA LÍQUIDA</t>
  </si>
  <si>
    <t>CUSTOS</t>
  </si>
  <si>
    <t>(-) Custo dos Serviços</t>
  </si>
  <si>
    <t>RESULTADO OPERACIONAL BRUTO</t>
  </si>
  <si>
    <t>DESPESAS</t>
  </si>
  <si>
    <t>(-) Despesa com Pessoal</t>
  </si>
  <si>
    <t>(-) Despesas Administrativas</t>
  </si>
  <si>
    <t>(-) Despesas Tributárias</t>
  </si>
  <si>
    <t>(-) Despesas Financeiras</t>
  </si>
  <si>
    <t>(+) Receitas Financeiras</t>
  </si>
  <si>
    <t xml:space="preserve">(=)RESULTADO </t>
  </si>
  <si>
    <t>CLIENTES</t>
  </si>
  <si>
    <t>UNIMED</t>
  </si>
  <si>
    <t>HUMANA</t>
  </si>
  <si>
    <t>DESPESA ADMINISTRATIVA</t>
  </si>
  <si>
    <t>DESPESA COM PESSOAL</t>
  </si>
  <si>
    <t>INSS</t>
  </si>
  <si>
    <t>FGTS</t>
  </si>
  <si>
    <t>CUSTOS COM SERVIÇOS</t>
  </si>
  <si>
    <t>ANO</t>
  </si>
  <si>
    <t>Serviços Prestados</t>
  </si>
  <si>
    <t>Corrente</t>
  </si>
  <si>
    <t>Geral</t>
  </si>
  <si>
    <t>Margem Líquida</t>
  </si>
  <si>
    <t xml:space="preserve">Para cada real (R$ 1,00) de dívidas de curto prazo, a empresa dispõe em bens e direitos conversíveis em dinheiro no curto prazo. </t>
  </si>
  <si>
    <t xml:space="preserve">Para cada real (R$ 1,00) de dívidas totais, a empresa dispõe de bens e direitos totais. </t>
  </si>
  <si>
    <t>ANÁLISE DA LIQUIDEZ</t>
  </si>
  <si>
    <t>CLÍNICA NUCLEAR DE NATAL</t>
  </si>
  <si>
    <t>QUOCIENTES DE LIQUIDEZ</t>
  </si>
  <si>
    <t xml:space="preserve">Evidenciam o grau de solvência da empresa em decorrência da existência ou não de solidez </t>
  </si>
  <si>
    <t>financeira que garanta o pagamento dos compromissos assumidos c/ terceiros.</t>
  </si>
  <si>
    <t>IDEAL: VALOR MAIOR QUE UM.</t>
  </si>
  <si>
    <t>QUOCIENTE</t>
  </si>
  <si>
    <t>FÓRMULAS</t>
  </si>
  <si>
    <t>VALOR</t>
  </si>
  <si>
    <t>LIQUIDEZ GERAL</t>
  </si>
  <si>
    <t>AC+RLP/PC+ELP</t>
  </si>
  <si>
    <t>LIQUIDEZ CORRENTE</t>
  </si>
  <si>
    <t>AC/PC</t>
  </si>
  <si>
    <t>ANÁLISE DA RENTABILIDADE</t>
  </si>
  <si>
    <t>QUOCIENTES DE LIQUIDEZ:  Evidenciam o desempenho econômico da empresa</t>
  </si>
  <si>
    <t>ORD</t>
  </si>
  <si>
    <t>RENTABILIDADE DO PL</t>
  </si>
  <si>
    <t>RL/PL</t>
  </si>
  <si>
    <t>RENTABILIDADE DO ATIVO</t>
  </si>
  <si>
    <t>RL/ATIVO</t>
  </si>
  <si>
    <t>MARGEM LÍQUIDA</t>
  </si>
  <si>
    <t>LL/RL</t>
  </si>
  <si>
    <t>Valor P1</t>
  </si>
  <si>
    <t>Valor P2</t>
  </si>
  <si>
    <t>Variação Crescimento</t>
  </si>
  <si>
    <t>P1</t>
  </si>
  <si>
    <t>P2</t>
  </si>
  <si>
    <t>Var%</t>
  </si>
  <si>
    <t>Var %</t>
  </si>
  <si>
    <t>Indicadores</t>
  </si>
  <si>
    <t>Liquidez Corrente</t>
  </si>
  <si>
    <t>Liquidez Geral</t>
  </si>
  <si>
    <t>Quanto &gt; que 1, melhor.</t>
  </si>
  <si>
    <t>Quanto maior, melhor.</t>
  </si>
  <si>
    <t>Interpretação</t>
  </si>
  <si>
    <t>Situação</t>
  </si>
  <si>
    <t>Satisfatório</t>
  </si>
  <si>
    <t>ORDEM</t>
  </si>
  <si>
    <t>Empréstimos</t>
  </si>
  <si>
    <t>Operação</t>
  </si>
  <si>
    <t>(=)</t>
  </si>
  <si>
    <t>Adiantamentos a Fornecedores</t>
  </si>
  <si>
    <t>Imobilizado</t>
  </si>
  <si>
    <t>(-) Depreciação</t>
  </si>
  <si>
    <t>Provisões de Folha</t>
  </si>
  <si>
    <t>AFAC</t>
  </si>
  <si>
    <t>Prejuizos Acumulados</t>
  </si>
  <si>
    <t>Resultado do Período</t>
  </si>
  <si>
    <t>PASSIVO NÃO CIRCULANTE</t>
  </si>
  <si>
    <t xml:space="preserve">Serviços Prestados </t>
  </si>
  <si>
    <t>(-) Impostos</t>
  </si>
  <si>
    <t>OUTRAS RECEITAS</t>
  </si>
  <si>
    <t>CUSTOS E DESPESAS</t>
  </si>
  <si>
    <t>(-) Despesas Indedutiveis</t>
  </si>
  <si>
    <t>HAPVIDA</t>
  </si>
  <si>
    <t>COMANDO DA MARINHA</t>
  </si>
  <si>
    <t>COMANDO DO EXERCITO</t>
  </si>
  <si>
    <t>CLIENTES PF</t>
  </si>
  <si>
    <t>PROPAGANDA E PUBLICIDADE</t>
  </si>
  <si>
    <t>ALUGUEIS</t>
  </si>
  <si>
    <t>VALE ALIMENTAÇÃO</t>
  </si>
  <si>
    <t>MATERIAL HOSPITALAR</t>
  </si>
  <si>
    <t>SERVIÇOS DE LAUDOS</t>
  </si>
  <si>
    <t>COPIAS E REPRODUÇÕES</t>
  </si>
  <si>
    <t>Endividamento Geral</t>
  </si>
  <si>
    <t>Endividamento</t>
  </si>
  <si>
    <t>Este índice indica qual foi o lucro da empresa para cada R$ 1,00 de serviços prestados, ou seja, seu resultado econômico</t>
  </si>
  <si>
    <t>Grau de endividamento da empresa com capital de terceiros.</t>
  </si>
  <si>
    <t>Nivel</t>
  </si>
  <si>
    <t>PASSIVO</t>
  </si>
  <si>
    <t>%V</t>
  </si>
  <si>
    <t>TOTAL DO ATIVO</t>
  </si>
  <si>
    <t>TOTAL DO PASSIVO</t>
  </si>
  <si>
    <t>SUS</t>
  </si>
  <si>
    <t>Variação RS</t>
  </si>
  <si>
    <t>CONSULTORIA FINANCEIRA</t>
  </si>
  <si>
    <t>%</t>
  </si>
  <si>
    <t>CARTÃO DE CRÉDITO</t>
  </si>
  <si>
    <t>MÓVEIS E UTENSILIOS</t>
  </si>
  <si>
    <t>COMPUTADORES E PERIFERICOS</t>
  </si>
  <si>
    <t>EQUIPAMENTOS MÉDICOS</t>
  </si>
  <si>
    <t>INSTALAÇÕES EQUIPAMENTOS MÉDICOS</t>
  </si>
  <si>
    <t>MÁQUINAS E EQUIPAMENTOS</t>
  </si>
  <si>
    <t>SOFTWARE</t>
  </si>
  <si>
    <t>FORNECEDORES</t>
  </si>
  <si>
    <t>ACR</t>
  </si>
  <si>
    <t>PHILIPS MEDICAL</t>
  </si>
  <si>
    <t>1000MEDIC DISTRIBUIDORA</t>
  </si>
  <si>
    <t>SIEMENS HEALTHCARE</t>
  </si>
  <si>
    <t>MÉDIA DE FOLHA MENSAL</t>
  </si>
  <si>
    <t>QUADRO DE FUNCIONÁRIOS</t>
  </si>
  <si>
    <t>ADMISSÕES</t>
  </si>
  <si>
    <t>DEMISSÕES</t>
  </si>
  <si>
    <t>Financiamento Banco de Lage</t>
  </si>
  <si>
    <t>Tributos Retidos/SUS</t>
  </si>
  <si>
    <t>TOTAL FATURAMENTO</t>
  </si>
  <si>
    <t>TELECOMUNICAÇÃO</t>
  </si>
  <si>
    <t>SUPRIMENTO DE INFORMÁTICA</t>
  </si>
  <si>
    <t>OBRIGACOES</t>
  </si>
  <si>
    <t>QTD</t>
  </si>
  <si>
    <t>IMOBILIZADOS</t>
  </si>
  <si>
    <t>SALDOS</t>
  </si>
  <si>
    <t>ASSESSORIA FATURAMENTO MEDICO</t>
  </si>
  <si>
    <t>ASSINATURAS E ANUIDADES</t>
  </si>
  <si>
    <t>BENS DE PEQUENO VALOR</t>
  </si>
  <si>
    <t>BPO FINANCEIRO</t>
  </si>
  <si>
    <t>CUSTAS CARTORIAIS</t>
  </si>
  <si>
    <t>EVENTOS</t>
  </si>
  <si>
    <t>LANCHES E REFEIÇÕES</t>
  </si>
  <si>
    <t xml:space="preserve">LOCAÇÃO DE MAQUINAS </t>
  </si>
  <si>
    <t>MANUTENÇÃO E CONSERVAÇÃO</t>
  </si>
  <si>
    <t>MATERIAL DE EXPEDIENTE</t>
  </si>
  <si>
    <t>MATERIAL DE HIGIENE E LIMPEZA</t>
  </si>
  <si>
    <t>SEGUROS</t>
  </si>
  <si>
    <t>SERVIÇOS CONTÁBEIS</t>
  </si>
  <si>
    <t>SISTEMA DE GESTÃO</t>
  </si>
  <si>
    <t>SUPRIMENTO DE COPA</t>
  </si>
  <si>
    <t>TAXI/UBER</t>
  </si>
  <si>
    <t>ASSISTENCIA MEDICA</t>
  </si>
  <si>
    <t>FÉRIAS</t>
  </si>
  <si>
    <t>INDENIZAÇÕES E AVISO PREVIO</t>
  </si>
  <si>
    <t>SALARIOS</t>
  </si>
  <si>
    <t>SERVIÇOS DE AUTONOMOS</t>
  </si>
  <si>
    <t>UNIFORME</t>
  </si>
  <si>
    <t>VALE TRANSPORTE</t>
  </si>
  <si>
    <t>13º SALARIO</t>
  </si>
  <si>
    <t>DESPESA INDEDUTIVEIS</t>
  </si>
  <si>
    <t>BRINDES</t>
  </si>
  <si>
    <t>EXECUÇÃO</t>
  </si>
  <si>
    <t>MAETRIAL DE USO E CONSUMO</t>
  </si>
  <si>
    <t>OPERAÇÃO</t>
  </si>
  <si>
    <t>SERVIÇOS DE SEGURANÇA</t>
  </si>
  <si>
    <t>SERVIÇOS DE ENTREGA</t>
  </si>
  <si>
    <t>LOCAÇÃO DE MÁQUINAS E EQUIPAMENTOS</t>
  </si>
  <si>
    <t>MANUTENÇÃO DE MÁQUINAS E EQUIPAMENTOS</t>
  </si>
  <si>
    <t>SERVIÇO DE CUSTODIA DE DOCUMENTOS</t>
  </si>
  <si>
    <t>SERVIÇOS DE ESTERELIZAÇÃO</t>
  </si>
  <si>
    <t>SERVIÇOS MEDICOS</t>
  </si>
  <si>
    <t>%AV</t>
  </si>
  <si>
    <t>% RECEITA</t>
  </si>
  <si>
    <t>Adiantamentos de Clientes</t>
  </si>
  <si>
    <t>Insatisfatório</t>
  </si>
  <si>
    <t>DEPRECIAÇÃO E AMORTIZAÇÃO</t>
  </si>
  <si>
    <t>(+) Outras Receitas</t>
  </si>
  <si>
    <t>Parcelamento Multa CLT</t>
  </si>
  <si>
    <t>BENJAMIN E QUEIROGA</t>
  </si>
  <si>
    <t>SERVIÇOS DE DOSIMETRIA</t>
  </si>
  <si>
    <t>SERVIÇOS MEDICO DE ANESTESIA</t>
  </si>
  <si>
    <t>SERVIÇOS MEDICO DE PLANTONISTA</t>
  </si>
  <si>
    <t>LICENÇA PONTO WEB</t>
  </si>
  <si>
    <t>LOCAÇÃO DE ENXOVAL</t>
  </si>
  <si>
    <t>MATERIAL DE ESCRITÓRIO</t>
  </si>
  <si>
    <t>MATERIAL DE HOSPITALAR</t>
  </si>
  <si>
    <t>MULTA 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</si>
</sst>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_);\(0.00\)"/>
    <numFmt numFmtId="166" formatCode="0.00_);[Red]\(0.00\)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111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/>
    <xf numFmtId="165" fontId="2" fillId="0" borderId="1" xfId="0" applyNumberFormat="1" applyFont="1" applyBorder="1"/>
    <xf numFmtId="0" fontId="8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66" fontId="7" fillId="0" borderId="1" xfId="0" applyNumberFormat="1" applyFont="1" applyBorder="1"/>
    <xf numFmtId="165" fontId="9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0" fontId="3" fillId="0" borderId="0" xfId="0" applyFont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164" fontId="3" fillId="0" borderId="0" xfId="3" applyFont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9" fontId="3" fillId="0" borderId="0" xfId="4" applyFont="1" applyAlignment="1">
      <alignment vertical="center"/>
    </xf>
    <xf numFmtId="10" fontId="3" fillId="0" borderId="0" xfId="4" applyNumberFormat="1" applyFont="1" applyAlignment="1">
      <alignment vertical="center"/>
    </xf>
    <xf numFmtId="0" fontId="3" fillId="0" borderId="0" xfId="0" applyFont="1"/>
    <xf numFmtId="9" fontId="3" fillId="0" borderId="0" xfId="4" applyFont="1"/>
    <xf numFmtId="0" fontId="3" fillId="0" borderId="0" xfId="0" applyFont="1" applyAlignment="1">
      <alignment horizontal="center"/>
    </xf>
    <xf numFmtId="167" fontId="3" fillId="0" borderId="0" xfId="3" applyNumberFormat="1" applyFont="1"/>
    <xf numFmtId="10" fontId="3" fillId="0" borderId="0" xfId="4" applyNumberFormat="1" applyFont="1"/>
    <xf numFmtId="0" fontId="3" fillId="0" borderId="11" xfId="0" applyFont="1" applyBorder="1"/>
    <xf numFmtId="0" fontId="14" fillId="0" borderId="0" xfId="5" applyFont="1" applyFill="1" applyBorder="1" applyAlignment="1">
      <alignment horizontal="center" vertical="center"/>
    </xf>
    <xf numFmtId="0" fontId="14" fillId="0" borderId="0" xfId="5" applyFont="1" applyFill="1" applyBorder="1" applyAlignment="1">
      <alignment horizontal="center" vertical="center" wrapText="1"/>
    </xf>
    <xf numFmtId="0" fontId="14" fillId="0" borderId="5" xfId="5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13" xfId="5" applyFont="1" applyFill="1" applyBorder="1" applyAlignment="1">
      <alignment horizontal="center" vertical="center"/>
    </xf>
    <xf numFmtId="0" fontId="14" fillId="0" borderId="0" xfId="0" applyFont="1" applyAlignment="1">
      <alignment vertical="top" wrapText="1"/>
    </xf>
    <xf numFmtId="0" fontId="14" fillId="0" borderId="0" xfId="5" applyFont="1" applyFill="1" applyBorder="1"/>
    <xf numFmtId="167" fontId="14" fillId="0" borderId="0" xfId="5" applyNumberFormat="1" applyFont="1" applyFill="1" applyBorder="1"/>
    <xf numFmtId="9" fontId="14" fillId="0" borderId="0" xfId="5" applyNumberFormat="1" applyFont="1" applyFill="1" applyBorder="1"/>
    <xf numFmtId="165" fontId="14" fillId="0" borderId="0" xfId="5" applyNumberFormat="1" applyFont="1" applyFill="1" applyBorder="1"/>
    <xf numFmtId="164" fontId="14" fillId="0" borderId="0" xfId="3" applyFont="1" applyFill="1" applyBorder="1"/>
    <xf numFmtId="164" fontId="14" fillId="0" borderId="0" xfId="5" applyNumberFormat="1" applyFont="1" applyFill="1" applyBorder="1"/>
    <xf numFmtId="2" fontId="14" fillId="0" borderId="0" xfId="0" applyNumberFormat="1" applyFont="1"/>
    <xf numFmtId="10" fontId="14" fillId="0" borderId="0" xfId="4" applyNumberFormat="1" applyFont="1" applyAlignment="1">
      <alignment vertical="top" wrapText="1"/>
    </xf>
    <xf numFmtId="2" fontId="14" fillId="0" borderId="0" xfId="5" applyNumberFormat="1" applyFont="1" applyFill="1" applyBorder="1"/>
    <xf numFmtId="0" fontId="14" fillId="0" borderId="0" xfId="5" applyFont="1" applyFill="1"/>
    <xf numFmtId="164" fontId="14" fillId="0" borderId="0" xfId="5" applyNumberFormat="1" applyFont="1" applyFill="1"/>
    <xf numFmtId="164" fontId="14" fillId="0" borderId="0" xfId="0" applyNumberFormat="1" applyFont="1"/>
    <xf numFmtId="0" fontId="3" fillId="0" borderId="0" xfId="5" applyFont="1" applyFill="1"/>
    <xf numFmtId="164" fontId="3" fillId="0" borderId="0" xfId="5" applyNumberFormat="1" applyFont="1" applyFill="1"/>
    <xf numFmtId="10" fontId="14" fillId="0" borderId="0" xfId="4" applyNumberFormat="1" applyFont="1"/>
    <xf numFmtId="10" fontId="14" fillId="0" borderId="0" xfId="4" applyNumberFormat="1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5" borderId="18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2" xfId="0" applyFont="1" applyFill="1" applyBorder="1" applyAlignment="1">
      <alignment horizontal="left" vertical="center"/>
    </xf>
    <xf numFmtId="0" fontId="15" fillId="4" borderId="12" xfId="0" applyFont="1" applyFill="1" applyBorder="1" applyAlignment="1">
      <alignment horizontal="left" vertical="center"/>
    </xf>
    <xf numFmtId="0" fontId="15" fillId="4" borderId="15" xfId="0" applyFont="1" applyFill="1" applyBorder="1" applyAlignment="1">
      <alignment horizontal="left" vertical="center"/>
    </xf>
    <xf numFmtId="0" fontId="15" fillId="0" borderId="12" xfId="0" quotePrefix="1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5" borderId="19" xfId="0" applyFont="1" applyFill="1" applyBorder="1" applyAlignment="1">
      <alignment horizontal="right" vertical="center"/>
    </xf>
    <xf numFmtId="9" fontId="15" fillId="3" borderId="14" xfId="4" applyFont="1" applyFill="1" applyBorder="1" applyAlignment="1">
      <alignment horizontal="right" vertical="center"/>
    </xf>
    <xf numFmtId="9" fontId="15" fillId="4" borderId="14" xfId="4" applyFont="1" applyFill="1" applyBorder="1" applyAlignment="1">
      <alignment horizontal="right" vertical="center"/>
    </xf>
    <xf numFmtId="9" fontId="15" fillId="4" borderId="17" xfId="4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164" fontId="17" fillId="0" borderId="20" xfId="3" applyFont="1" applyFill="1" applyBorder="1" applyAlignment="1">
      <alignment horizontal="right" vertical="center"/>
    </xf>
    <xf numFmtId="49" fontId="17" fillId="0" borderId="22" xfId="3" applyNumberFormat="1" applyFont="1" applyFill="1" applyBorder="1" applyAlignment="1">
      <alignment horizontal="right" vertical="center"/>
    </xf>
    <xf numFmtId="49" fontId="17" fillId="0" borderId="16" xfId="3" applyNumberFormat="1" applyFont="1" applyFill="1" applyBorder="1" applyAlignment="1">
      <alignment horizontal="right" vertical="center"/>
    </xf>
    <xf numFmtId="167" fontId="15" fillId="0" borderId="0" xfId="3" applyNumberFormat="1" applyFont="1" applyFill="1" applyBorder="1" applyAlignment="1">
      <alignment horizontal="right" vertical="center"/>
    </xf>
    <xf numFmtId="9" fontId="15" fillId="0" borderId="0" xfId="4" applyFont="1" applyFill="1" applyBorder="1" applyAlignment="1">
      <alignment horizontal="right" vertical="center"/>
    </xf>
    <xf numFmtId="167" fontId="15" fillId="0" borderId="0" xfId="0" applyNumberFormat="1" applyFont="1" applyAlignment="1">
      <alignment horizontal="right" vertical="center"/>
    </xf>
    <xf numFmtId="167" fontId="15" fillId="0" borderId="0" xfId="3" applyNumberFormat="1" applyFont="1" applyFill="1" applyAlignment="1">
      <alignment horizontal="right" vertical="center"/>
    </xf>
    <xf numFmtId="9" fontId="15" fillId="0" borderId="0" xfId="4" applyFont="1" applyFill="1" applyAlignment="1">
      <alignment horizontal="right" vertical="center"/>
    </xf>
    <xf numFmtId="10" fontId="15" fillId="6" borderId="0" xfId="4" applyNumberFormat="1" applyFont="1" applyFill="1" applyAlignment="1">
      <alignment horizontal="right" vertical="center"/>
    </xf>
    <xf numFmtId="10" fontId="14" fillId="0" borderId="0" xfId="4" applyNumberFormat="1" applyFont="1" applyFill="1" applyBorder="1"/>
    <xf numFmtId="10" fontId="19" fillId="6" borderId="0" xfId="4" applyNumberFormat="1" applyFont="1" applyFill="1" applyBorder="1"/>
    <xf numFmtId="10" fontId="15" fillId="0" borderId="0" xfId="4" applyNumberFormat="1" applyFont="1" applyFill="1" applyBorder="1" applyAlignment="1">
      <alignment horizontal="right" vertical="center"/>
    </xf>
    <xf numFmtId="164" fontId="15" fillId="0" borderId="14" xfId="3" applyFont="1" applyFill="1" applyBorder="1" applyAlignment="1">
      <alignment horizontal="right" vertical="center"/>
    </xf>
    <xf numFmtId="0" fontId="15" fillId="0" borderId="15" xfId="0" applyFont="1" applyBorder="1" applyAlignment="1">
      <alignment horizontal="left" vertical="center"/>
    </xf>
    <xf numFmtId="164" fontId="15" fillId="0" borderId="17" xfId="3" applyFont="1" applyFill="1" applyBorder="1" applyAlignment="1">
      <alignment horizontal="right" vertical="center"/>
    </xf>
    <xf numFmtId="9" fontId="15" fillId="0" borderId="14" xfId="4" applyFont="1" applyFill="1" applyBorder="1" applyAlignment="1">
      <alignment horizontal="right" vertical="center"/>
    </xf>
    <xf numFmtId="9" fontId="15" fillId="0" borderId="17" xfId="4" applyFont="1" applyFill="1" applyBorder="1" applyAlignment="1">
      <alignment horizontal="right" vertical="center"/>
    </xf>
    <xf numFmtId="10" fontId="15" fillId="0" borderId="0" xfId="4" applyNumberFormat="1" applyFont="1" applyAlignment="1">
      <alignment horizontal="right" vertical="center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/>
    </xf>
  </cellXfs>
  <cellStyles count="6">
    <cellStyle name="Ênfase1" xfId="5" builtinId="29"/>
    <cellStyle name="Normal" xfId="0" builtinId="0"/>
    <cellStyle name="Normal 2" xfId="1" xr:uid="{00000000-0005-0000-0000-000002000000}"/>
    <cellStyle name="Normal 3" xfId="2" xr:uid="{00000000-0005-0000-0000-000003000000}"/>
    <cellStyle name="Porcentagem" xfId="4" builtinId="5"/>
    <cellStyle name="Vírgula" xfId="3" builtinId="3"/>
  </cellStyles>
  <dxfs count="116"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.00_);_(* \(#,##0.0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_(* #,##0.00_);_(* \(#,##0.00\);_(* &quot;-&quot;??_);_(@_)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_(* #,##0.00_);_(* \(#,##0.0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_(* #,##0.00_);_(* \(#,##0.0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rgb="FFFFFF0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4" formatCode="0.00%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5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3366FF"/>
            </a:solidFill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val>
            <c:numRef>
              <c:f>'IND LIQ'!#REF!</c:f>
              <c:numCache>
                <c:formatCode>0.00_);\(0.00\)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'IND LIQ'!#REF!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'IND LIQ'!#REF!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519-4EFD-B83F-D047D90E1E76}"/>
            </c:ext>
          </c:extLst>
        </c:ser>
        <c:ser>
          <c:idx val="1"/>
          <c:order val="1"/>
          <c:spPr>
            <a:solidFill>
              <a:srgbClr val="FF0000"/>
            </a:solidFill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val>
            <c:numRef>
              <c:f>'IND LIQ'!#REF!</c:f>
              <c:numCache>
                <c:formatCode>0.00_);\(0.00\)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'IND LIQ'!#REF!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'IND LIQ'!#REF!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B519-4EFD-B83F-D047D90E1E76}"/>
            </c:ext>
          </c:extLst>
        </c:ser>
        <c:ser>
          <c:idx val="2"/>
          <c:order val="2"/>
          <c:spPr>
            <a:solidFill>
              <a:srgbClr val="92D050"/>
            </a:solidFill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val>
            <c:numRef>
              <c:f>[1]Plan1!#REF!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[1]Plan1!#REF!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'IND LIQ'!#REF!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B519-4EFD-B83F-D047D90E1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0308256"/>
        <c:axId val="350308648"/>
        <c:axId val="0"/>
      </c:bar3DChart>
      <c:catAx>
        <c:axId val="350308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50308648"/>
        <c:crosses val="autoZero"/>
        <c:auto val="1"/>
        <c:lblAlgn val="ctr"/>
        <c:lblOffset val="100"/>
        <c:noMultiLvlLbl val="0"/>
      </c:catAx>
      <c:valAx>
        <c:axId val="350308648"/>
        <c:scaling>
          <c:orientation val="minMax"/>
        </c:scaling>
        <c:delete val="0"/>
        <c:axPos val="l"/>
        <c:majorGridlines/>
        <c:numFmt formatCode="0.00_);\(0.00\)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350308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cap="rnd">
      <a:miter lim="800000"/>
    </a:ln>
    <a:scene3d>
      <a:camera prst="orthographicFront"/>
      <a:lightRig rig="threePt" dir="t"/>
    </a:scene3d>
    <a:sp3d>
      <a:bevelT prst="angle"/>
      <a:bevelB w="165100" prst="coolSlant"/>
    </a:sp3d>
  </c:spPr>
  <c:printSettings>
    <c:headerFooter/>
    <c:pageMargins b="0.78740157499999996" l="0.511811024" r="0.511811024" t="0.78740157499999996" header="0.31496062000000108" footer="0.314960620000001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5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3366FF"/>
            </a:solidFill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val>
            <c:numRef>
              <c:f>'IND RENT'!#REF!</c:f>
              <c:numCache>
                <c:formatCode>0.00_);[Red]\(0.00\)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'IND RENT'!#REF!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'IND RENT'!#REF!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770-4111-AD18-D1C4DD7D3E85}"/>
            </c:ext>
          </c:extLst>
        </c:ser>
        <c:ser>
          <c:idx val="1"/>
          <c:order val="1"/>
          <c:spPr>
            <a:solidFill>
              <a:srgbClr val="FF0000"/>
            </a:solidFill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val>
            <c:numRef>
              <c:f>'IND RENT'!#REF!</c:f>
              <c:numCache>
                <c:formatCode>0.00_);\(0.00\)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'IND RENT'!#REF!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'IND RENT'!#REF!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7770-4111-AD18-D1C4DD7D3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0309432"/>
        <c:axId val="246701320"/>
        <c:axId val="0"/>
      </c:bar3DChart>
      <c:dateAx>
        <c:axId val="350309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46701320"/>
        <c:crosses val="autoZero"/>
        <c:auto val="0"/>
        <c:lblOffset val="100"/>
        <c:baseTimeUnit val="days"/>
      </c:dateAx>
      <c:valAx>
        <c:axId val="246701320"/>
        <c:scaling>
          <c:orientation val="minMax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3503094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ln cap="rnd">
      <a:miter lim="800000"/>
    </a:ln>
    <a:scene3d>
      <a:camera prst="orthographicFront"/>
      <a:lightRig rig="threePt" dir="t"/>
    </a:scene3d>
    <a:sp3d prstMaterial="softEdge">
      <a:bevelT w="165100" prst="coolSlant"/>
      <a:bevelB w="165100" prst="coolSlant"/>
    </a:sp3d>
  </c:spPr>
  <c:printSettings>
    <c:headerFooter/>
    <c:pageMargins b="0.78740157499999996" l="0.511811024" r="0.511811024" t="0.78740157499999996" header="0.31496062000000108" footer="0.314960620000001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14</xdr:row>
      <xdr:rowOff>152400</xdr:rowOff>
    </xdr:from>
    <xdr:to>
      <xdr:col>3</xdr:col>
      <xdr:colOff>9525</xdr:colOff>
      <xdr:row>29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142875</xdr:rowOff>
    </xdr:from>
    <xdr:to>
      <xdr:col>4</xdr:col>
      <xdr:colOff>390525</xdr:colOff>
      <xdr:row>27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22524-35BE-408D-B4DF-F46027164F1D}" name="tbDRE" displayName="tbDRE" ref="B2:H21" totalsRowShown="0" headerRowDxfId="115" dataDxfId="114">
  <autoFilter ref="B2:H21" xr:uid="{8CD22524-35BE-408D-B4DF-F46027164F1D}"/>
  <tableColumns count="7">
    <tableColumn id="5" xr3:uid="{DFA40942-3A2D-4685-B7B4-0900252E4A16}" name="ORDEM" dataDxfId="113"/>
    <tableColumn id="1" xr3:uid="{34BB25C5-DF37-43B5-9006-34DCB73BA106}" name="DRE" dataDxfId="112"/>
    <tableColumn id="2" xr3:uid="{35EC83AA-D182-45C0-A5FA-D07FF8E0B9AB}" name="P1" dataDxfId="111" dataCellStyle="Vírgula"/>
    <tableColumn id="3" xr3:uid="{914745D1-5BE8-4E54-B2DD-EF3248E14E0B}" name="P2" dataDxfId="110" dataCellStyle="Vírgula"/>
    <tableColumn id="4" xr3:uid="{F45144D0-C20E-4267-9316-C76DC0DE03A7}" name="Var%" dataDxfId="109" dataCellStyle="Porcentagem"/>
    <tableColumn id="7" xr3:uid="{63FBAC82-E474-4C2B-B134-1BE6256660A0}" name="Operação" dataDxfId="108"/>
    <tableColumn id="6" xr3:uid="{59AD2F9F-23E5-44C5-B8ED-689DCAEF5B6D}" name="%AV" dataDxfId="107" dataCellStyle="Porcentage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13F0EA7-AEB5-48C7-AC12-308A7FEB9046}" name="tbAtivo" displayName="tbAtivo" ref="B23:G38" totalsRowShown="0" headerRowDxfId="106" dataDxfId="105">
  <autoFilter ref="B23:G38" xr:uid="{C13F0EA7-AEB5-48C7-AC12-308A7FEB9046}"/>
  <tableColumns count="6">
    <tableColumn id="7" xr3:uid="{DF4BEAC0-0AD2-46CE-9035-1DC13B950D95}" name="ORDEM" dataDxfId="104"/>
    <tableColumn id="1" xr3:uid="{14F17337-037D-41DD-91AB-5C62475D9B31}" name="ATIVO" dataDxfId="103"/>
    <tableColumn id="2" xr3:uid="{073559E9-AE92-496C-972A-59AB03F7EE08}" name="P1" dataDxfId="102" dataCellStyle="Vírgula"/>
    <tableColumn id="3" xr3:uid="{9DC37BC4-FE87-4F60-94B3-509CC98496A7}" name="P2" dataDxfId="101" dataCellStyle="Vírgula"/>
    <tableColumn id="4" xr3:uid="{959FB15C-50B1-46C5-9F29-0F49086A9795}" name="Var%" dataDxfId="100" dataCellStyle="Porcentagem"/>
    <tableColumn id="5" xr3:uid="{7AF31E70-F08E-4988-8F71-31A633CDE49F}" name="Nivel" dataDxfId="9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B1EFAEE-65F6-452A-9BFF-7620854B636C}" name="tbPassivo" displayName="tbPassivo" ref="B40:G58" totalsRowShown="0" headerRowDxfId="98" dataDxfId="97">
  <autoFilter ref="B40:G58" xr:uid="{0B1EFAEE-65F6-452A-9BFF-7620854B636C}"/>
  <tableColumns count="6">
    <tableColumn id="7" xr3:uid="{7F042B3B-F0B1-4D78-BF97-5BA330818DCF}" name="ORDEM" dataDxfId="96"/>
    <tableColumn id="1" xr3:uid="{D1E76045-7EA7-490D-985B-6DB0F464358C}" name="PASSIVO" dataDxfId="95"/>
    <tableColumn id="2" xr3:uid="{FA5A68CA-248A-469C-8BDB-F04873D58754}" name="P1" dataDxfId="94" dataCellStyle="Vírgula"/>
    <tableColumn id="3" xr3:uid="{0E17553B-7A3E-438E-94E6-FAC4FB8879C3}" name="P2" dataDxfId="93" dataCellStyle="Vírgula"/>
    <tableColumn id="4" xr3:uid="{635C06C3-FC8A-4C61-AC47-03593FEFD58E}" name="Var%" dataDxfId="92" dataCellStyle="Porcentagem"/>
    <tableColumn id="5" xr3:uid="{F677D129-D0AB-45F4-A6AD-B645DF5CFEFF}" name="Nivel" dataDxfId="9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1C8EE-415A-4B60-A294-33CF2E35CD69}" name="tbClientesAtivo" displayName="tbClientesAtivo" ref="J24:K28" totalsRowShown="0" headerRowDxfId="90" dataDxfId="88" headerRowBorderDxfId="89" tableBorderDxfId="87" totalsRowBorderDxfId="86">
  <autoFilter ref="J24:K28" xr:uid="{FC01C8EE-415A-4B60-A294-33CF2E35CD69}"/>
  <tableColumns count="2">
    <tableColumn id="1" xr3:uid="{C9812261-400B-4D7B-8904-663EB8280844}" name="CLIENTES" dataDxfId="85"/>
    <tableColumn id="2" xr3:uid="{6D59B3AA-DEDE-442F-A157-457B3CCF459F}" name="%" dataDxfId="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96B180-A9AE-4AB5-B1A1-AB4D94701F35}" name="tbImobilizadosAtivo" displayName="tbImobilizadosAtivo" ref="J31:K37" totalsRowShown="0" headerRowDxfId="83" dataDxfId="81" headerRowBorderDxfId="82" tableBorderDxfId="80" totalsRowBorderDxfId="79">
  <autoFilter ref="J31:K37" xr:uid="{9E96B180-A9AE-4AB5-B1A1-AB4D94701F35}"/>
  <tableColumns count="2">
    <tableColumn id="1" xr3:uid="{85BFCD3B-76EE-403F-A527-58E09BA8DF7A}" name="IMOBILIZADOS" dataDxfId="78"/>
    <tableColumn id="2" xr3:uid="{F64F492C-7758-44E8-85A7-75AB2D6AB3F9}" name="SALDOS" dataDxfId="77" dataCellStyle="Vírgula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D89684-D7CE-4D55-9F60-69E9CE3F33F6}" name="tbFornecedoresPassivo" displayName="tbFornecedoresPassivo" ref="J42:K47" totalsRowShown="0" headerRowDxfId="76" dataDxfId="74" headerRowBorderDxfId="75" tableBorderDxfId="73" totalsRowBorderDxfId="72">
  <autoFilter ref="J42:K47" xr:uid="{EFD89684-D7CE-4D55-9F60-69E9CE3F33F6}"/>
  <tableColumns count="2">
    <tableColumn id="1" xr3:uid="{2675051F-9A55-4B2C-AE96-CADE58D31684}" name="FORNECEDORES" dataDxfId="71"/>
    <tableColumn id="2" xr3:uid="{7D37BD5E-DA53-458E-BE28-71DED36F1013}" name="%" dataDxfId="70" dataCellStyle="Porcentagem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556165-D5C8-4FDC-A891-698EFD3A2A8C}" name="tbObrigacoesPassivo" displayName="tbObrigacoesPassivo" ref="J49:K53" totalsRowShown="0" headerRowDxfId="69" dataDxfId="68" tableBorderDxfId="67">
  <autoFilter ref="J49:K53" xr:uid="{B4556165-D5C8-4FDC-A891-698EFD3A2A8C}"/>
  <tableColumns count="2">
    <tableColumn id="1" xr3:uid="{9ABC4ED9-CFB5-4DB1-9FAF-415B6B06D4C0}" name="OBRIGACOES" dataDxfId="66"/>
    <tableColumn id="2" xr3:uid="{D6659377-AA8B-404B-B823-5339CBBF4D30}" name="QTD" dataDxfId="6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8BFDC6-0B32-4D0E-B783-FD224FA71062}" name="tbClientes" displayName="tbClientes" ref="B2:G9" totalsRowShown="0" headerRowDxfId="64" dataDxfId="62" headerRowBorderDxfId="63" tableBorderDxfId="61" totalsRowBorderDxfId="60" headerRowCellStyle="Ênfase1">
  <autoFilter ref="B2:G9" xr:uid="{638BFDC6-0B32-4D0E-B783-FD224FA71062}"/>
  <sortState xmlns:xlrd2="http://schemas.microsoft.com/office/spreadsheetml/2017/richdata2" ref="B3:F9">
    <sortCondition descending="1" ref="C2:C9"/>
  </sortState>
  <tableColumns count="6">
    <tableColumn id="1" xr3:uid="{1BE45448-0E33-406D-AF16-025E099710FF}" name="CLIENTES" dataDxfId="59" dataCellStyle="Ênfase1"/>
    <tableColumn id="2" xr3:uid="{C46ED0B9-F9EE-4ADE-A75F-BABCE060AFE5}" name="Valor P1" dataDxfId="58" dataCellStyle="Ênfase1"/>
    <tableColumn id="4" xr3:uid="{C265309D-332B-419C-A4DD-A41CCFF28D4B}" name="Valor P2" dataDxfId="57" dataCellStyle="Ênfase1"/>
    <tableColumn id="6" xr3:uid="{198E6632-6630-4FDE-B33C-BB6B98A52EE9}" name="Variação Crescimento" dataDxfId="56" dataCellStyle="Porcentagem"/>
    <tableColumn id="7" xr3:uid="{79B258AB-E9A0-41DF-80C4-FACF7E3C8BC6}" name="Variação RS" dataDxfId="55"/>
    <tableColumn id="3" xr3:uid="{8A46AD85-6E43-4FD7-A989-AAB939E4121C}" name="% RECEITA" dataDxfId="54" dataCellStyle="Porcentagem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C970B7-F866-41C6-873D-09298C8A0DB4}" name="tbDespADM" displayName="tbDespADM" ref="B40:D64" totalsRowShown="0" headerRowDxfId="53" dataDxfId="51" headerRowBorderDxfId="52" tableBorderDxfId="50" totalsRowBorderDxfId="49" headerRowCellStyle="Ênfase1">
  <autoFilter ref="B40:D64" xr:uid="{BEC970B7-F866-41C6-873D-09298C8A0DB4}"/>
  <sortState xmlns:xlrd2="http://schemas.microsoft.com/office/spreadsheetml/2017/richdata2" ref="B41:D44">
    <sortCondition descending="1" ref="C40:C44"/>
  </sortState>
  <tableColumns count="3">
    <tableColumn id="1" xr3:uid="{F592BB5A-8F19-4411-9B1B-9AF43CE871D9}" name="DESPESA ADMINISTRATIVA" dataDxfId="48" dataCellStyle="Ênfase1"/>
    <tableColumn id="2" xr3:uid="{D4B63D91-DA04-4CF2-854F-6C0626F47095}" name="P1" dataDxfId="47" dataCellStyle="Ênfase1"/>
    <tableColumn id="5" xr3:uid="{50F693E7-E670-4AA8-BD18-2AA36D4DD21B}" name="%V" dataDxfId="46" dataCellStyle="Porcentagem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A5CD60-3ADC-42FF-B390-F91A82E041B9}" name="tbDespPessoal" displayName="tbDespPessoal" ref="B26:D37" totalsRowShown="0" headerRowDxfId="45" dataDxfId="43" headerRowBorderDxfId="44" tableBorderDxfId="42" totalsRowBorderDxfId="41" headerRowCellStyle="Ênfase1">
  <autoFilter ref="B26:D37" xr:uid="{34A5CD60-3ADC-42FF-B390-F91A82E041B9}"/>
  <tableColumns count="3">
    <tableColumn id="1" xr3:uid="{B92FF58F-DFD1-44C2-A15A-DFDC7E89FDB3}" name="DESPESA COM PESSOAL" dataDxfId="40" dataCellStyle="Ênfase1"/>
    <tableColumn id="2" xr3:uid="{8C2A3B88-9E15-4D59-B7C9-082653C2E041}" name="P1" dataDxfId="39" dataCellStyle="Ênfase1"/>
    <tableColumn id="5" xr3:uid="{704B6D71-E66C-48B7-8204-D02B15632C17}" name="%V" dataDxfId="38" dataCellStyle="Porcentagem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F59320-C7C1-4C4F-ABE7-AF46579ADFBE}" name="tbCustoServiços" displayName="tbCustoServiços" ref="B12:D24" totalsRowShown="0" headerRowDxfId="37" dataDxfId="35" headerRowBorderDxfId="36" tableBorderDxfId="34" totalsRowBorderDxfId="33" headerRowCellStyle="Ênfase1">
  <autoFilter ref="B12:D24" xr:uid="{AAF59320-C7C1-4C4F-ABE7-AF46579ADFBE}"/>
  <sortState xmlns:xlrd2="http://schemas.microsoft.com/office/spreadsheetml/2017/richdata2" ref="B13:D18">
    <sortCondition descending="1" ref="C12:C18"/>
  </sortState>
  <tableColumns count="3">
    <tableColumn id="1" xr3:uid="{4232128A-1274-44FD-BDE7-C6BC4E35154A}" name="CUSTOS COM SERVIÇOS" dataDxfId="32" dataCellStyle="Ênfase1"/>
    <tableColumn id="2" xr3:uid="{D19B09F0-AF4C-4F14-83A3-A3C26BA70FC5}" name="P1" dataDxfId="31" dataCellStyle="Ênfase1"/>
    <tableColumn id="5" xr3:uid="{410675FF-76C3-47BA-8B0F-4FDD5C0DAA9A}" name="%V" dataDxfId="30" dataCellStyle="Porcentagem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2F1AB2-CEC9-49DF-8B52-C177CB181A8C}" name="tbDespIndedutiveis" displayName="tbDespIndedutiveis" ref="B67:D80" totalsRowShown="0" headerRowDxfId="29" dataDxfId="27" headerRowBorderDxfId="28" tableBorderDxfId="26" totalsRowBorderDxfId="25" headerRowCellStyle="Ênfase1">
  <autoFilter ref="B67:D80" xr:uid="{622F1AB2-CEC9-49DF-8B52-C177CB181A8C}"/>
  <sortState xmlns:xlrd2="http://schemas.microsoft.com/office/spreadsheetml/2017/richdata2" ref="B68:D92">
    <sortCondition ref="B35"/>
  </sortState>
  <tableColumns count="3">
    <tableColumn id="1" xr3:uid="{D45A1181-9B2F-4F24-B6E6-8D044615F103}" name="DESPESA INDEDUTIVEIS" dataDxfId="24" dataCellStyle="Ênfase1"/>
    <tableColumn id="2" xr3:uid="{C67197F7-5CF3-4371-B69D-EACA9790F340}" name="P1" dataDxfId="23" dataCellStyle="Ênfase1"/>
    <tableColumn id="5" xr3:uid="{893C49DB-B0A0-4768-AFA6-4832F6640B60}" name="%V" dataDxfId="22" dataCellStyle="Porcentagem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D26EF9-84F6-4284-BACC-BFD4CCF3CDA5}" name="tbIndicadores" displayName="tbIndicadores" ref="B2:F4" totalsRowShown="0" headerRowDxfId="21" dataDxfId="20">
  <autoFilter ref="B2:F4" xr:uid="{E8D26EF9-84F6-4284-BACC-BFD4CCF3CDA5}"/>
  <tableColumns count="5">
    <tableColumn id="1" xr3:uid="{2A3D8403-5EFE-4A0F-8486-3C821A824F4D}" name="Indicadores" dataDxfId="19"/>
    <tableColumn id="2" xr3:uid="{8AA18DFD-4F62-429B-971F-9C417702471A}" name="P1" dataDxfId="18"/>
    <tableColumn id="3" xr3:uid="{0A734766-3721-46F5-9937-D042162AD418}" name="P2" dataDxfId="17"/>
    <tableColumn id="4" xr3:uid="{7937A3D8-FF6E-4DDB-8DEA-001B4E8A4A44}" name="Interpretação" dataDxfId="16"/>
    <tableColumn id="5" xr3:uid="{CAFC462B-F18B-4ADB-86BF-18DBF4B5645E}" name="Situação" dataDxfId="1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962E8-9C54-4119-A817-B47F81D2D063}" name="tbEndividamento" displayName="tbEndividamento" ref="B6:E8" totalsRowShown="0" headerRowDxfId="14" dataDxfId="13">
  <autoFilter ref="B6:E8" xr:uid="{711962E8-9C54-4119-A817-B47F81D2D063}"/>
  <tableColumns count="4">
    <tableColumn id="1" xr3:uid="{509F16EB-0159-40CB-A9A5-4711394A01DF}" name="Endividamento" dataDxfId="12"/>
    <tableColumn id="2" xr3:uid="{B4323FBC-567D-44B1-83C1-E581E467116F}" name="P1" dataDxfId="11" dataCellStyle="Porcentagem"/>
    <tableColumn id="3" xr3:uid="{A8CEDA6F-F2CE-47A2-B2C2-205F00D702E4}" name="P2" dataDxfId="10" dataCellStyle="Porcentagem"/>
    <tableColumn id="4" xr3:uid="{B0A3B447-B5BF-4BC8-A36C-F957A91D6084}" name="Interpretação" dataDxfId="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369B6E-129A-41DC-8703-77C13AEA4F01}" name="tbEvolFaturamento" displayName="tbEvolFaturamento" ref="B2:D6" totalsRowShown="0" headerRowDxfId="8" dataDxfId="7">
  <autoFilter ref="B2:D6" xr:uid="{71369B6E-129A-41DC-8703-77C13AEA4F01}"/>
  <tableColumns count="3">
    <tableColumn id="1" xr3:uid="{1059A3F0-43BF-4110-B0A2-0726FDAD3E01}" name="ANO" dataDxfId="6"/>
    <tableColumn id="2" xr3:uid="{40346747-F64D-4916-A60B-B8F15B0CD0C5}" name="Serviços Prestados" dataDxfId="5" dataCellStyle="Vírgula"/>
    <tableColumn id="3" xr3:uid="{24D14C73-6D40-4E15-9D4F-F74B56BF17AA}" name="Var %" dataDxfId="4" dataCellStyle="Porcentage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4A61-898A-4D8F-AA87-8EC8F48920F3}">
  <sheetPr codeName="Planilha1"/>
  <dimension ref="B2:K58"/>
  <sheetViews>
    <sheetView showGridLines="0" tabSelected="1" topLeftCell="A46" zoomScale="115" zoomScaleNormal="115" workbookViewId="0">
      <selection activeCell="C12" sqref="C12"/>
    </sheetView>
  </sheetViews>
  <sheetFormatPr defaultRowHeight="12.75" x14ac:dyDescent="0.25"/>
  <cols>
    <col min="1" max="1" width="5.7109375" style="58" customWidth="1"/>
    <col min="2" max="2" width="9.140625" style="58" bestFit="1" customWidth="1"/>
    <col min="3" max="3" width="29.85546875" style="58" bestFit="1" customWidth="1"/>
    <col min="4" max="5" width="10.5703125" style="73" bestFit="1" customWidth="1"/>
    <col min="6" max="6" width="12.5703125" style="73" bestFit="1" customWidth="1"/>
    <col min="7" max="7" width="10.7109375" style="73" bestFit="1" customWidth="1"/>
    <col min="8" max="8" width="10.7109375" style="73" customWidth="1"/>
    <col min="9" max="9" width="12.28515625" style="58" customWidth="1"/>
    <col min="10" max="10" width="32.42578125" style="58" bestFit="1" customWidth="1"/>
    <col min="11" max="11" width="12.42578125" style="73" bestFit="1" customWidth="1"/>
    <col min="12" max="12" width="10.7109375" style="58" customWidth="1"/>
    <col min="13" max="13" width="5.7109375" style="58" customWidth="1"/>
    <col min="14" max="14" width="12.28515625" style="58" bestFit="1" customWidth="1"/>
    <col min="15" max="15" width="10.7109375" style="58" bestFit="1" customWidth="1"/>
    <col min="16" max="16" width="29.85546875" style="58" bestFit="1" customWidth="1"/>
    <col min="17" max="18" width="10.5703125" style="58" bestFit="1" customWidth="1"/>
    <col min="19" max="19" width="10.140625" style="58" bestFit="1" customWidth="1"/>
    <col min="20" max="20" width="14" style="58" bestFit="1" customWidth="1"/>
    <col min="21" max="16384" width="9.140625" style="58"/>
  </cols>
  <sheetData>
    <row r="2" spans="2:11" x14ac:dyDescent="0.25">
      <c r="B2" s="72" t="s">
        <v>84</v>
      </c>
      <c r="C2" s="72" t="s">
        <v>18</v>
      </c>
      <c r="D2" s="72" t="s">
        <v>72</v>
      </c>
      <c r="E2" s="72" t="s">
        <v>73</v>
      </c>
      <c r="F2" s="72" t="s">
        <v>74</v>
      </c>
      <c r="G2" s="72" t="s">
        <v>86</v>
      </c>
      <c r="H2" s="72" t="s">
        <v>185</v>
      </c>
      <c r="J2" s="73"/>
      <c r="K2" s="58"/>
    </row>
    <row r="3" spans="2:11" x14ac:dyDescent="0.25">
      <c r="B3" s="59">
        <v>1</v>
      </c>
      <c r="C3" s="58" t="s">
        <v>19</v>
      </c>
      <c r="D3" s="82">
        <v>1719144.69</v>
      </c>
      <c r="E3" s="82">
        <v>1134278.01</v>
      </c>
      <c r="F3" s="90">
        <v>0.51562903877507071</v>
      </c>
      <c r="G3" s="73" t="s">
        <v>87</v>
      </c>
      <c r="H3" s="87">
        <v>1</v>
      </c>
      <c r="J3" s="73"/>
      <c r="K3" s="58"/>
    </row>
    <row r="4" spans="2:11" x14ac:dyDescent="0.25">
      <c r="B4" s="59">
        <v>2</v>
      </c>
      <c r="C4" s="58" t="s">
        <v>96</v>
      </c>
      <c r="D4" s="82">
        <v>1719144.69</v>
      </c>
      <c r="E4" s="82">
        <v>1134278.01</v>
      </c>
      <c r="F4" s="90">
        <v>0.51562903877507071</v>
      </c>
      <c r="H4" s="87">
        <v>1</v>
      </c>
      <c r="J4" s="73"/>
      <c r="K4" s="58"/>
    </row>
    <row r="5" spans="2:11" x14ac:dyDescent="0.25">
      <c r="B5" s="59">
        <v>3</v>
      </c>
      <c r="C5" s="58" t="s">
        <v>20</v>
      </c>
      <c r="D5" s="82">
        <v>-148706.01</v>
      </c>
      <c r="E5" s="82">
        <v>-98563.1</v>
      </c>
      <c r="F5" s="90">
        <v>0.50873917317941508</v>
      </c>
      <c r="H5" s="87">
        <v>-8.6499996693123027E-2</v>
      </c>
      <c r="J5" s="73"/>
      <c r="K5" s="58"/>
    </row>
    <row r="6" spans="2:11" x14ac:dyDescent="0.25">
      <c r="B6" s="59">
        <v>4</v>
      </c>
      <c r="C6" s="58" t="s">
        <v>97</v>
      </c>
      <c r="D6" s="82">
        <v>-148706.01</v>
      </c>
      <c r="E6" s="82">
        <v>-98563.1</v>
      </c>
      <c r="F6" s="90">
        <v>0.50873917317941508</v>
      </c>
      <c r="H6" s="87">
        <v>-8.6499996693123027E-2</v>
      </c>
      <c r="J6" s="73"/>
      <c r="K6" s="58"/>
    </row>
    <row r="7" spans="2:11" x14ac:dyDescent="0.25">
      <c r="B7" s="59">
        <v>5</v>
      </c>
      <c r="C7" s="58" t="s">
        <v>21</v>
      </c>
      <c r="D7" s="82">
        <v>1570438.68</v>
      </c>
      <c r="E7" s="82">
        <v>1035714.91</v>
      </c>
      <c r="F7" s="90">
        <v>0.51628470811528615</v>
      </c>
      <c r="H7" s="87">
        <v>0.91350000330687697</v>
      </c>
      <c r="J7" s="73"/>
      <c r="K7" s="58"/>
    </row>
    <row r="8" spans="2:11" x14ac:dyDescent="0.25">
      <c r="B8" s="59">
        <v>6</v>
      </c>
      <c r="C8" s="58" t="s">
        <v>98</v>
      </c>
      <c r="D8" s="82">
        <v>36771.949999999997</v>
      </c>
      <c r="E8" s="82">
        <v>6650.34</v>
      </c>
      <c r="F8" s="90">
        <v>4.5293338385706594</v>
      </c>
      <c r="H8" s="87">
        <v>2.1389677212102488E-2</v>
      </c>
      <c r="J8" s="73"/>
      <c r="K8" s="58"/>
    </row>
    <row r="9" spans="2:11" x14ac:dyDescent="0.25">
      <c r="B9" s="59">
        <v>7</v>
      </c>
      <c r="C9" s="58" t="s">
        <v>30</v>
      </c>
      <c r="D9" s="82">
        <v>10241.950000000001</v>
      </c>
      <c r="E9" s="82">
        <v>6650.34</v>
      </c>
      <c r="F9" s="90">
        <v>0.5400641170225885</v>
      </c>
      <c r="H9" s="87">
        <v>5.9575846405342421E-3</v>
      </c>
      <c r="J9" s="73"/>
      <c r="K9" s="58"/>
    </row>
    <row r="10" spans="2:11" x14ac:dyDescent="0.25">
      <c r="B10" s="59">
        <v>8</v>
      </c>
      <c r="C10" s="58" t="s">
        <v>190</v>
      </c>
      <c r="D10" s="82">
        <v>26530</v>
      </c>
      <c r="E10" s="82">
        <v>0</v>
      </c>
      <c r="F10" s="90">
        <v>1</v>
      </c>
      <c r="H10" s="87">
        <v>1.5432092571568249E-2</v>
      </c>
      <c r="J10" s="73"/>
      <c r="K10" s="58"/>
    </row>
    <row r="11" spans="2:11" x14ac:dyDescent="0.25">
      <c r="B11" s="59">
        <v>9</v>
      </c>
      <c r="C11" s="58" t="s">
        <v>99</v>
      </c>
      <c r="D11" s="82">
        <v>-1189373.0099999998</v>
      </c>
      <c r="E11" s="82">
        <v>-947734.53</v>
      </c>
      <c r="F11" s="90">
        <v>0.25496430946754645</v>
      </c>
      <c r="H11" s="87">
        <v>-0.69183996956067717</v>
      </c>
      <c r="J11" s="73"/>
      <c r="K11" s="58"/>
    </row>
    <row r="12" spans="2:11" x14ac:dyDescent="0.25">
      <c r="B12" s="59">
        <v>10</v>
      </c>
      <c r="C12" s="58" t="s">
        <v>22</v>
      </c>
      <c r="D12" s="82">
        <v>-550892.84</v>
      </c>
      <c r="E12" s="82">
        <v>-472838.71</v>
      </c>
      <c r="F12" s="90">
        <v>0.1650755920554812</v>
      </c>
      <c r="H12" s="87">
        <v>-0.32044588405179553</v>
      </c>
      <c r="J12" s="73"/>
      <c r="K12" s="58"/>
    </row>
    <row r="13" spans="2:11" x14ac:dyDescent="0.25">
      <c r="B13" s="59">
        <v>11</v>
      </c>
      <c r="C13" s="58" t="s">
        <v>23</v>
      </c>
      <c r="D13" s="82">
        <v>-550892.84</v>
      </c>
      <c r="E13" s="82">
        <v>-472838.71</v>
      </c>
      <c r="F13" s="90">
        <v>0.1650755920554812</v>
      </c>
      <c r="H13" s="87">
        <v>-0.32044588405179553</v>
      </c>
      <c r="J13" s="73"/>
      <c r="K13" s="58"/>
    </row>
    <row r="14" spans="2:11" x14ac:dyDescent="0.25">
      <c r="B14" s="59">
        <v>12</v>
      </c>
      <c r="C14" s="58" t="s">
        <v>24</v>
      </c>
      <c r="D14" s="82">
        <v>1019545.84</v>
      </c>
      <c r="E14" s="82">
        <v>562876.19999999995</v>
      </c>
      <c r="F14" s="90">
        <v>0.81131453061969949</v>
      </c>
      <c r="H14" s="87">
        <v>0.59305411925508145</v>
      </c>
      <c r="J14" s="73"/>
      <c r="K14" s="58"/>
    </row>
    <row r="15" spans="2:11" x14ac:dyDescent="0.25">
      <c r="B15" s="59">
        <v>13</v>
      </c>
      <c r="C15" s="58" t="s">
        <v>25</v>
      </c>
      <c r="D15" s="82">
        <v>-638480.16999999993</v>
      </c>
      <c r="E15" s="82">
        <v>-474895.82000000007</v>
      </c>
      <c r="F15" s="90">
        <v>0.34446365520757782</v>
      </c>
      <c r="H15" s="87">
        <v>-0.3713940855088817</v>
      </c>
      <c r="J15" s="73"/>
      <c r="K15" s="58"/>
    </row>
    <row r="16" spans="2:11" x14ac:dyDescent="0.25">
      <c r="B16" s="59">
        <v>14</v>
      </c>
      <c r="C16" s="58" t="s">
        <v>26</v>
      </c>
      <c r="D16" s="82">
        <v>-282597.08</v>
      </c>
      <c r="E16" s="82">
        <v>-165320.56</v>
      </c>
      <c r="F16" s="90">
        <v>0.70938859631252171</v>
      </c>
      <c r="H16" s="87">
        <v>-0.16438237086373458</v>
      </c>
      <c r="J16" s="73"/>
      <c r="K16" s="58"/>
    </row>
    <row r="17" spans="2:11" x14ac:dyDescent="0.25">
      <c r="B17" s="59">
        <v>15</v>
      </c>
      <c r="C17" s="58" t="s">
        <v>27</v>
      </c>
      <c r="D17" s="82">
        <v>-180380.99</v>
      </c>
      <c r="E17" s="82">
        <v>-104897.82</v>
      </c>
      <c r="F17" s="90">
        <v>0.71958759486136104</v>
      </c>
      <c r="H17" s="87">
        <v>-0.10492484492390225</v>
      </c>
      <c r="J17" s="73"/>
      <c r="K17" s="58"/>
    </row>
    <row r="18" spans="2:11" x14ac:dyDescent="0.25">
      <c r="B18" s="59">
        <v>16</v>
      </c>
      <c r="C18" s="58" t="s">
        <v>28</v>
      </c>
      <c r="D18" s="82">
        <v>-117.87</v>
      </c>
      <c r="E18" s="82">
        <v>-3.45</v>
      </c>
      <c r="F18" s="90">
        <v>33.165217391304346</v>
      </c>
      <c r="H18" s="87">
        <v>-6.8563164395429684E-5</v>
      </c>
      <c r="J18" s="73"/>
      <c r="K18" s="58"/>
    </row>
    <row r="19" spans="2:11" x14ac:dyDescent="0.25">
      <c r="B19" s="59">
        <v>17</v>
      </c>
      <c r="C19" s="58" t="s">
        <v>29</v>
      </c>
      <c r="D19" s="82">
        <v>-90753.05</v>
      </c>
      <c r="E19" s="82">
        <v>-126201.59</v>
      </c>
      <c r="F19" s="90">
        <v>-0.280888220188034</v>
      </c>
      <c r="H19" s="87">
        <v>-5.2789652044936373E-2</v>
      </c>
      <c r="J19" s="73"/>
      <c r="K19" s="58"/>
    </row>
    <row r="20" spans="2:11" x14ac:dyDescent="0.25">
      <c r="B20" s="59">
        <v>18</v>
      </c>
      <c r="C20" s="58" t="s">
        <v>100</v>
      </c>
      <c r="D20" s="82">
        <v>-84631.18</v>
      </c>
      <c r="E20" s="82">
        <v>-78472.399999999994</v>
      </c>
      <c r="F20" s="90">
        <v>7.8483390338513745E-2</v>
      </c>
      <c r="H20" s="87">
        <v>-4.9228654511913127E-2</v>
      </c>
      <c r="J20" s="73"/>
      <c r="K20" s="58"/>
    </row>
    <row r="21" spans="2:11" x14ac:dyDescent="0.25">
      <c r="B21" s="59">
        <v>19</v>
      </c>
      <c r="C21" s="58" t="s">
        <v>31</v>
      </c>
      <c r="D21" s="82">
        <v>417837.62000000011</v>
      </c>
      <c r="E21" s="82">
        <v>94630.719999999972</v>
      </c>
      <c r="F21" s="90">
        <v>3.4154543049022585</v>
      </c>
      <c r="H21" s="87">
        <v>0.24304971095830225</v>
      </c>
      <c r="J21" s="73"/>
      <c r="K21" s="58"/>
    </row>
    <row r="22" spans="2:11" x14ac:dyDescent="0.25">
      <c r="J22" s="73"/>
      <c r="K22" s="58"/>
    </row>
    <row r="23" spans="2:11" x14ac:dyDescent="0.25">
      <c r="B23" s="72" t="s">
        <v>84</v>
      </c>
      <c r="C23" s="72" t="s">
        <v>0</v>
      </c>
      <c r="D23" s="72" t="s">
        <v>72</v>
      </c>
      <c r="E23" s="72" t="s">
        <v>73</v>
      </c>
      <c r="F23" s="72" t="s">
        <v>74</v>
      </c>
      <c r="G23" s="72" t="s">
        <v>115</v>
      </c>
      <c r="H23" s="72"/>
    </row>
    <row r="24" spans="2:11" ht="13.5" thickBot="1" x14ac:dyDescent="0.3">
      <c r="B24" s="59">
        <v>1</v>
      </c>
      <c r="C24" s="61" t="s">
        <v>1</v>
      </c>
      <c r="D24" s="84">
        <v>1931971.67</v>
      </c>
      <c r="E24" s="84">
        <v>1536136.3</v>
      </c>
      <c r="F24" s="96">
        <v>0.2576824530479489</v>
      </c>
      <c r="G24" s="73" t="s">
        <v>87</v>
      </c>
      <c r="J24" s="60" t="s">
        <v>32</v>
      </c>
      <c r="K24" s="74" t="s">
        <v>123</v>
      </c>
    </row>
    <row r="25" spans="2:11" ht="13.5" thickTop="1" x14ac:dyDescent="0.25">
      <c r="B25" s="59">
        <v>2</v>
      </c>
      <c r="C25" s="61" t="s">
        <v>2</v>
      </c>
      <c r="D25" s="84">
        <v>1275418.26</v>
      </c>
      <c r="E25" s="84">
        <v>704587.28</v>
      </c>
      <c r="F25" s="96">
        <v>0.81016361805452985</v>
      </c>
      <c r="J25" s="62" t="s">
        <v>124</v>
      </c>
      <c r="K25" s="75">
        <v>0.4</v>
      </c>
    </row>
    <row r="26" spans="2:11" x14ac:dyDescent="0.25">
      <c r="B26" s="59">
        <v>3</v>
      </c>
      <c r="C26" s="58" t="s">
        <v>3</v>
      </c>
      <c r="D26" s="82">
        <v>5657.03</v>
      </c>
      <c r="E26" s="82">
        <v>8518.8799999999992</v>
      </c>
      <c r="F26" s="90">
        <v>-0.34</v>
      </c>
      <c r="J26" s="63" t="s">
        <v>102</v>
      </c>
      <c r="K26" s="76">
        <v>0.41</v>
      </c>
    </row>
    <row r="27" spans="2:11" x14ac:dyDescent="0.25">
      <c r="B27" s="59">
        <v>4</v>
      </c>
      <c r="C27" s="58" t="s">
        <v>4</v>
      </c>
      <c r="D27" s="82">
        <v>534422.15</v>
      </c>
      <c r="E27" s="82">
        <v>159161.85</v>
      </c>
      <c r="F27" s="90">
        <v>2.3577276841152575</v>
      </c>
      <c r="J27" s="62" t="s">
        <v>120</v>
      </c>
      <c r="K27" s="75">
        <v>0.17</v>
      </c>
    </row>
    <row r="28" spans="2:11" x14ac:dyDescent="0.25">
      <c r="B28" s="59">
        <v>5</v>
      </c>
      <c r="C28" s="58" t="s">
        <v>5</v>
      </c>
      <c r="D28" s="82">
        <v>735339.08</v>
      </c>
      <c r="E28" s="82">
        <v>536906.55000000005</v>
      </c>
      <c r="F28" s="90">
        <v>0.36958485606107788</v>
      </c>
      <c r="J28" s="64" t="s">
        <v>103</v>
      </c>
      <c r="K28" s="77">
        <v>0.03</v>
      </c>
    </row>
    <row r="29" spans="2:11" x14ac:dyDescent="0.25">
      <c r="B29" s="59">
        <v>6</v>
      </c>
      <c r="C29" s="61" t="s">
        <v>6</v>
      </c>
      <c r="D29" s="82">
        <v>656553.40999999992</v>
      </c>
      <c r="E29" s="82">
        <v>831549.02</v>
      </c>
      <c r="F29" s="90">
        <v>-0.21044533249525102</v>
      </c>
    </row>
    <row r="30" spans="2:11" x14ac:dyDescent="0.25">
      <c r="B30" s="59">
        <v>7</v>
      </c>
      <c r="C30" s="58" t="s">
        <v>7</v>
      </c>
      <c r="D30" s="82">
        <v>508491.46</v>
      </c>
      <c r="E30" s="82">
        <v>712033.93</v>
      </c>
      <c r="F30" s="90">
        <v>-0.28586063307404458</v>
      </c>
    </row>
    <row r="31" spans="2:11" ht="13.5" thickBot="1" x14ac:dyDescent="0.3">
      <c r="B31" s="59">
        <v>8</v>
      </c>
      <c r="C31" s="58" t="s">
        <v>88</v>
      </c>
      <c r="D31" s="82">
        <v>12250</v>
      </c>
      <c r="E31" s="82">
        <v>7197.46</v>
      </c>
      <c r="F31" s="90">
        <v>0.70198931289649413</v>
      </c>
      <c r="J31" s="60" t="s">
        <v>147</v>
      </c>
      <c r="K31" s="74" t="s">
        <v>148</v>
      </c>
    </row>
    <row r="32" spans="2:11" ht="13.5" thickTop="1" x14ac:dyDescent="0.25">
      <c r="B32" s="59">
        <v>9</v>
      </c>
      <c r="C32" s="58" t="s">
        <v>8</v>
      </c>
      <c r="D32" s="82">
        <v>132233.01</v>
      </c>
      <c r="E32" s="82">
        <v>109373</v>
      </c>
      <c r="F32" s="90">
        <v>0.20900962760461922</v>
      </c>
      <c r="J32" s="61" t="s">
        <v>125</v>
      </c>
      <c r="K32" s="91">
        <v>63102.78</v>
      </c>
    </row>
    <row r="33" spans="2:11" x14ac:dyDescent="0.25">
      <c r="B33" s="59">
        <v>10</v>
      </c>
      <c r="C33" s="58" t="s">
        <v>9</v>
      </c>
      <c r="D33" s="82">
        <v>3578.94</v>
      </c>
      <c r="E33" s="82">
        <v>2944.63</v>
      </c>
      <c r="F33" s="90">
        <v>0.2154124626863137</v>
      </c>
      <c r="J33" s="61" t="s">
        <v>126</v>
      </c>
      <c r="K33" s="91">
        <v>131268.32</v>
      </c>
    </row>
    <row r="34" spans="2:11" x14ac:dyDescent="0.25">
      <c r="B34" s="59">
        <v>11</v>
      </c>
      <c r="C34" s="65" t="s">
        <v>10</v>
      </c>
      <c r="D34" s="82">
        <v>4413658.54</v>
      </c>
      <c r="E34" s="82">
        <v>4187296.1799999997</v>
      </c>
      <c r="F34" s="90">
        <v>5.405931423747546E-2</v>
      </c>
      <c r="J34" s="61" t="s">
        <v>127</v>
      </c>
      <c r="K34" s="91">
        <v>4697685.97</v>
      </c>
    </row>
    <row r="35" spans="2:11" x14ac:dyDescent="0.25">
      <c r="B35" s="59">
        <v>12</v>
      </c>
      <c r="C35" s="66" t="s">
        <v>11</v>
      </c>
      <c r="D35" s="82">
        <v>9898.9</v>
      </c>
      <c r="E35" s="82">
        <v>8481.3799999999992</v>
      </c>
      <c r="F35" s="90">
        <v>0.1671331787987333</v>
      </c>
      <c r="J35" s="61" t="s">
        <v>128</v>
      </c>
      <c r="K35" s="91">
        <v>572387.11</v>
      </c>
    </row>
    <row r="36" spans="2:11" x14ac:dyDescent="0.25">
      <c r="B36" s="59">
        <v>13</v>
      </c>
      <c r="C36" s="58" t="s">
        <v>89</v>
      </c>
      <c r="D36" s="82">
        <v>5798816.1799999997</v>
      </c>
      <c r="E36" s="82">
        <v>5187201.3</v>
      </c>
      <c r="F36" s="90">
        <v>0.11790845286840891</v>
      </c>
      <c r="J36" s="61" t="s">
        <v>129</v>
      </c>
      <c r="K36" s="91">
        <v>114952.16</v>
      </c>
    </row>
    <row r="37" spans="2:11" x14ac:dyDescent="0.25">
      <c r="B37" s="59">
        <v>14</v>
      </c>
      <c r="C37" s="58" t="s">
        <v>90</v>
      </c>
      <c r="D37" s="82">
        <v>-1395056.54</v>
      </c>
      <c r="E37" s="82">
        <v>-1008386.5</v>
      </c>
      <c r="F37" s="90">
        <v>0.38345420134045838</v>
      </c>
      <c r="J37" s="92" t="s">
        <v>130</v>
      </c>
      <c r="K37" s="93">
        <v>219419.84</v>
      </c>
    </row>
    <row r="38" spans="2:11" x14ac:dyDescent="0.25">
      <c r="B38" s="59">
        <v>15</v>
      </c>
      <c r="C38" s="58" t="s">
        <v>118</v>
      </c>
      <c r="D38" s="82">
        <v>6345630.21</v>
      </c>
      <c r="E38" s="82">
        <v>5723432.4799999995</v>
      </c>
      <c r="F38" s="90">
        <v>0.10871059144564256</v>
      </c>
    </row>
    <row r="40" spans="2:11" x14ac:dyDescent="0.25">
      <c r="B40" s="72" t="s">
        <v>84</v>
      </c>
      <c r="C40" s="72" t="s">
        <v>116</v>
      </c>
      <c r="D40" s="72" t="s">
        <v>72</v>
      </c>
      <c r="E40" s="72" t="s">
        <v>73</v>
      </c>
      <c r="F40" s="72" t="s">
        <v>74</v>
      </c>
      <c r="G40" s="72" t="s">
        <v>115</v>
      </c>
    </row>
    <row r="41" spans="2:11" x14ac:dyDescent="0.25">
      <c r="B41" s="58">
        <v>1</v>
      </c>
      <c r="C41" s="65" t="s">
        <v>12</v>
      </c>
      <c r="D41" s="84">
        <v>2146003.1399999997</v>
      </c>
      <c r="E41" s="84">
        <v>1720803.28</v>
      </c>
      <c r="F41" s="83">
        <v>0.24709382236881822</v>
      </c>
      <c r="G41" s="73" t="s">
        <v>87</v>
      </c>
      <c r="H41" s="72"/>
    </row>
    <row r="42" spans="2:11" ht="13.5" thickBot="1" x14ac:dyDescent="0.3">
      <c r="B42" s="58">
        <v>2</v>
      </c>
      <c r="C42" s="67" t="s">
        <v>85</v>
      </c>
      <c r="D42" s="82">
        <v>1308745.1000000001</v>
      </c>
      <c r="E42" s="82">
        <v>1314175.74</v>
      </c>
      <c r="F42" s="83">
        <v>-4.1323544749045024E-3</v>
      </c>
      <c r="J42" s="60" t="s">
        <v>131</v>
      </c>
      <c r="K42" s="74" t="s">
        <v>123</v>
      </c>
    </row>
    <row r="43" spans="2:11" ht="13.5" thickTop="1" x14ac:dyDescent="0.25">
      <c r="B43" s="58">
        <v>3</v>
      </c>
      <c r="C43" s="67" t="s">
        <v>140</v>
      </c>
      <c r="D43" s="82">
        <v>172500.95</v>
      </c>
      <c r="E43" s="82">
        <v>0</v>
      </c>
      <c r="F43" s="83">
        <v>1</v>
      </c>
      <c r="J43" s="61" t="s">
        <v>134</v>
      </c>
      <c r="K43" s="94">
        <v>0.15341201601126275</v>
      </c>
    </row>
    <row r="44" spans="2:11" x14ac:dyDescent="0.25">
      <c r="B44" s="58">
        <v>4</v>
      </c>
      <c r="C44" s="67" t="s">
        <v>13</v>
      </c>
      <c r="D44" s="82">
        <v>406124.12</v>
      </c>
      <c r="E44" s="82">
        <v>225431.79</v>
      </c>
      <c r="F44" s="83">
        <v>0.80153881579878317</v>
      </c>
      <c r="J44" s="61" t="s">
        <v>132</v>
      </c>
      <c r="K44" s="94">
        <v>0.1406391228376192</v>
      </c>
    </row>
    <row r="45" spans="2:11" x14ac:dyDescent="0.25">
      <c r="B45" s="58">
        <v>5</v>
      </c>
      <c r="C45" s="67" t="s">
        <v>14</v>
      </c>
      <c r="D45" s="82">
        <v>43079.74</v>
      </c>
      <c r="E45" s="82">
        <v>43334.57</v>
      </c>
      <c r="F45" s="83">
        <v>-5.8805244865705215E-3</v>
      </c>
      <c r="J45" s="61" t="s">
        <v>192</v>
      </c>
      <c r="K45" s="94">
        <v>7.5385032536358587E-2</v>
      </c>
    </row>
    <row r="46" spans="2:11" x14ac:dyDescent="0.25">
      <c r="B46" s="58">
        <v>6</v>
      </c>
      <c r="C46" s="67" t="s">
        <v>15</v>
      </c>
      <c r="D46" s="82">
        <v>93067.46</v>
      </c>
      <c r="E46" s="82">
        <v>68349.67</v>
      </c>
      <c r="F46" s="83">
        <v>0.36163729832199637</v>
      </c>
      <c r="J46" s="61" t="s">
        <v>133</v>
      </c>
      <c r="K46" s="94">
        <v>0.31151843431510545</v>
      </c>
    </row>
    <row r="47" spans="2:11" x14ac:dyDescent="0.25">
      <c r="B47" s="58">
        <v>7</v>
      </c>
      <c r="C47" s="67" t="s">
        <v>91</v>
      </c>
      <c r="D47" s="82">
        <v>113419.95</v>
      </c>
      <c r="E47" s="82">
        <v>63984.21</v>
      </c>
      <c r="F47" s="83">
        <v>0.77262405834189396</v>
      </c>
      <c r="J47" s="92" t="s">
        <v>135</v>
      </c>
      <c r="K47" s="95">
        <v>3.7301675162755663E-2</v>
      </c>
    </row>
    <row r="48" spans="2:11" x14ac:dyDescent="0.25">
      <c r="B48" s="58">
        <v>8</v>
      </c>
      <c r="C48" s="67" t="s">
        <v>191</v>
      </c>
      <c r="D48" s="82">
        <v>6335.82</v>
      </c>
      <c r="E48" s="82">
        <v>0</v>
      </c>
      <c r="F48" s="83">
        <v>1</v>
      </c>
    </row>
    <row r="49" spans="2:11" x14ac:dyDescent="0.25">
      <c r="B49" s="58">
        <v>9</v>
      </c>
      <c r="C49" s="65" t="s">
        <v>187</v>
      </c>
      <c r="D49" s="82">
        <v>2730</v>
      </c>
      <c r="E49" s="82">
        <v>5527.3</v>
      </c>
      <c r="F49" s="83">
        <v>-0.50608796338175965</v>
      </c>
      <c r="J49" s="68" t="s">
        <v>145</v>
      </c>
      <c r="K49" s="78" t="s">
        <v>146</v>
      </c>
    </row>
    <row r="50" spans="2:11" ht="13.5" thickBot="1" x14ac:dyDescent="0.3">
      <c r="B50" s="58">
        <v>10</v>
      </c>
      <c r="C50" s="67" t="s">
        <v>95</v>
      </c>
      <c r="D50" s="82">
        <v>2587317.9499999997</v>
      </c>
      <c r="E50" s="82">
        <v>2843986.01</v>
      </c>
      <c r="F50" s="83">
        <v>-9.0249410193125351E-2</v>
      </c>
      <c r="J50" s="69" t="s">
        <v>136</v>
      </c>
      <c r="K50" s="79">
        <v>85865.22</v>
      </c>
    </row>
    <row r="51" spans="2:11" ht="13.5" thickTop="1" x14ac:dyDescent="0.25">
      <c r="B51" s="58">
        <v>11</v>
      </c>
      <c r="C51" s="67" t="s">
        <v>85</v>
      </c>
      <c r="D51" s="82">
        <v>2521154.0699999998</v>
      </c>
      <c r="E51" s="82">
        <v>2777822.13</v>
      </c>
      <c r="F51" s="83">
        <v>-9.2399026283227104E-2</v>
      </c>
      <c r="J51" s="70" t="s">
        <v>137</v>
      </c>
      <c r="K51" s="80">
        <v>30</v>
      </c>
    </row>
    <row r="52" spans="2:11" x14ac:dyDescent="0.25">
      <c r="B52" s="58">
        <v>12</v>
      </c>
      <c r="C52" s="67" t="s">
        <v>141</v>
      </c>
      <c r="D52" s="82">
        <v>66163.88</v>
      </c>
      <c r="E52" s="82">
        <v>66163.88</v>
      </c>
      <c r="F52" s="83">
        <v>0</v>
      </c>
      <c r="J52" s="71" t="s">
        <v>138</v>
      </c>
      <c r="K52" s="81">
        <v>1</v>
      </c>
    </row>
    <row r="53" spans="2:11" x14ac:dyDescent="0.25">
      <c r="B53" s="58">
        <v>13</v>
      </c>
      <c r="C53" s="67" t="s">
        <v>16</v>
      </c>
      <c r="D53" s="82">
        <v>1612309.12</v>
      </c>
      <c r="E53" s="82">
        <v>1158643.19</v>
      </c>
      <c r="F53" s="83">
        <v>0.39154930000494803</v>
      </c>
      <c r="J53" s="71" t="s">
        <v>139</v>
      </c>
      <c r="K53" s="81">
        <v>2</v>
      </c>
    </row>
    <row r="54" spans="2:11" x14ac:dyDescent="0.25">
      <c r="B54" s="58">
        <v>14</v>
      </c>
      <c r="C54" s="67" t="s">
        <v>17</v>
      </c>
      <c r="D54" s="85">
        <v>2002150</v>
      </c>
      <c r="E54" s="85">
        <v>2002150</v>
      </c>
      <c r="F54" s="86">
        <v>0</v>
      </c>
    </row>
    <row r="55" spans="2:11" x14ac:dyDescent="0.25">
      <c r="B55" s="58">
        <v>15</v>
      </c>
      <c r="C55" s="67" t="s">
        <v>92</v>
      </c>
      <c r="D55" s="85">
        <v>246713.02</v>
      </c>
      <c r="E55" s="85">
        <v>246713.02</v>
      </c>
      <c r="F55" s="86">
        <v>0</v>
      </c>
    </row>
    <row r="56" spans="2:11" x14ac:dyDescent="0.25">
      <c r="B56" s="58">
        <v>16</v>
      </c>
      <c r="C56" s="67" t="s">
        <v>93</v>
      </c>
      <c r="D56" s="85">
        <v>-1054391.52</v>
      </c>
      <c r="E56" s="85">
        <v>-1184850.55</v>
      </c>
      <c r="F56" s="86">
        <v>-0.11010589478985339</v>
      </c>
    </row>
    <row r="57" spans="2:11" x14ac:dyDescent="0.25">
      <c r="B57" s="58">
        <v>17</v>
      </c>
      <c r="C57" s="67" t="s">
        <v>94</v>
      </c>
      <c r="D57" s="85">
        <v>417837.62</v>
      </c>
      <c r="E57" s="85">
        <v>94630.720000000001</v>
      </c>
      <c r="F57" s="86">
        <v>3.4154543049022563</v>
      </c>
    </row>
    <row r="58" spans="2:11" x14ac:dyDescent="0.25">
      <c r="B58" s="58">
        <v>19</v>
      </c>
      <c r="C58" s="67" t="s">
        <v>119</v>
      </c>
      <c r="D58" s="85">
        <v>6345630.21</v>
      </c>
      <c r="E58" s="85">
        <v>5723432.4799999995</v>
      </c>
      <c r="F58" s="86">
        <v>0.10871059144564256</v>
      </c>
    </row>
  </sheetData>
  <phoneticPr fontId="13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2"/>
  <dimension ref="A2:J96"/>
  <sheetViews>
    <sheetView showGridLines="0" zoomScale="70" zoomScaleNormal="70" workbookViewId="0">
      <selection activeCell="B79" sqref="B79"/>
    </sheetView>
  </sheetViews>
  <sheetFormatPr defaultRowHeight="14.25" x14ac:dyDescent="0.2"/>
  <cols>
    <col min="1" max="1" width="5.7109375" style="39" customWidth="1"/>
    <col min="2" max="2" width="51" style="39" bestFit="1" customWidth="1"/>
    <col min="3" max="3" width="18" style="39" customWidth="1"/>
    <col min="4" max="4" width="17.42578125" style="39" customWidth="1"/>
    <col min="5" max="5" width="30.140625" style="39" bestFit="1" customWidth="1"/>
    <col min="6" max="6" width="24.7109375" style="39" customWidth="1"/>
    <col min="7" max="7" width="17.7109375" style="39" bestFit="1" customWidth="1"/>
    <col min="8" max="8" width="28.42578125" style="39" customWidth="1"/>
    <col min="9" max="9" width="11.5703125" style="39" bestFit="1" customWidth="1"/>
    <col min="10" max="10" width="9.140625" style="39"/>
    <col min="11" max="16384" width="9.140625" style="30"/>
  </cols>
  <sheetData>
    <row r="2" spans="2:10" ht="15.75" customHeight="1" x14ac:dyDescent="0.2">
      <c r="B2" s="36" t="s">
        <v>32</v>
      </c>
      <c r="C2" s="36" t="s">
        <v>69</v>
      </c>
      <c r="D2" s="36" t="s">
        <v>70</v>
      </c>
      <c r="E2" s="37" t="s">
        <v>71</v>
      </c>
      <c r="F2" s="38" t="s">
        <v>121</v>
      </c>
      <c r="G2" s="38" t="s">
        <v>186</v>
      </c>
      <c r="I2" s="30"/>
      <c r="J2" s="30"/>
    </row>
    <row r="3" spans="2:10" ht="15" x14ac:dyDescent="0.25">
      <c r="B3" s="42" t="s">
        <v>104</v>
      </c>
      <c r="C3" s="43">
        <v>459501.85</v>
      </c>
      <c r="D3" s="43">
        <v>357339.99</v>
      </c>
      <c r="E3" s="88">
        <v>0.28589540174330891</v>
      </c>
      <c r="G3" s="89">
        <v>0.26728515212992338</v>
      </c>
      <c r="I3" s="30"/>
      <c r="J3" s="30"/>
    </row>
    <row r="4" spans="2:10" ht="15" x14ac:dyDescent="0.25">
      <c r="B4" s="42" t="s">
        <v>102</v>
      </c>
      <c r="C4" s="43">
        <v>306422.03999999998</v>
      </c>
      <c r="D4" s="43">
        <v>203906.27</v>
      </c>
      <c r="E4" s="88">
        <v>0.50275928248797841</v>
      </c>
      <c r="G4" s="89">
        <v>0.17824098331129998</v>
      </c>
      <c r="I4" s="30"/>
      <c r="J4" s="30"/>
    </row>
    <row r="5" spans="2:10" ht="15" x14ac:dyDescent="0.25">
      <c r="B5" s="42" t="s">
        <v>103</v>
      </c>
      <c r="C5" s="43">
        <v>68751.31</v>
      </c>
      <c r="D5" s="43">
        <v>61231.97</v>
      </c>
      <c r="E5" s="88">
        <v>0.1228008832640856</v>
      </c>
      <c r="G5" s="89">
        <v>3.9991578602962152E-2</v>
      </c>
      <c r="I5" s="30"/>
      <c r="J5" s="30"/>
    </row>
    <row r="6" spans="2:10" ht="15" x14ac:dyDescent="0.25">
      <c r="B6" s="42" t="s">
        <v>101</v>
      </c>
      <c r="C6" s="43">
        <v>630158.04700000002</v>
      </c>
      <c r="D6" s="43">
        <v>205347.32</v>
      </c>
      <c r="E6" s="88">
        <v>2.0687424944235939</v>
      </c>
      <c r="G6" s="89">
        <v>0.36655323467857731</v>
      </c>
      <c r="I6" s="30"/>
      <c r="J6" s="30"/>
    </row>
    <row r="7" spans="2:10" ht="15" x14ac:dyDescent="0.25">
      <c r="B7" s="42" t="s">
        <v>34</v>
      </c>
      <c r="C7" s="43">
        <v>28831.98</v>
      </c>
      <c r="D7" s="43">
        <v>20074.580000000002</v>
      </c>
      <c r="E7" s="88">
        <v>0.43624324892475952</v>
      </c>
      <c r="G7" s="89">
        <v>1.6771118898665824E-2</v>
      </c>
      <c r="I7" s="30"/>
      <c r="J7" s="30"/>
    </row>
    <row r="8" spans="2:10" ht="13.5" customHeight="1" x14ac:dyDescent="0.25">
      <c r="B8" s="42" t="s">
        <v>33</v>
      </c>
      <c r="C8" s="43">
        <v>225479.46</v>
      </c>
      <c r="D8" s="43">
        <v>286377.88</v>
      </c>
      <c r="E8" s="88">
        <v>-0.21265057203440435</v>
      </c>
      <c r="G8" s="89">
        <v>0.13115793063351752</v>
      </c>
      <c r="I8" s="30"/>
      <c r="J8" s="30"/>
    </row>
    <row r="9" spans="2:10" ht="15" x14ac:dyDescent="0.25">
      <c r="B9" s="42" t="s">
        <v>142</v>
      </c>
      <c r="C9" s="43">
        <v>1719144.69</v>
      </c>
      <c r="D9" s="43">
        <v>1134278.01</v>
      </c>
      <c r="E9" s="88">
        <v>0.51562903877507071</v>
      </c>
      <c r="G9" s="89">
        <v>1</v>
      </c>
      <c r="I9" s="30"/>
      <c r="J9" s="30"/>
    </row>
    <row r="10" spans="2:10" x14ac:dyDescent="0.2">
      <c r="B10" s="42"/>
      <c r="C10" s="43"/>
      <c r="D10" s="44"/>
      <c r="E10" s="43"/>
      <c r="F10" s="44"/>
      <c r="G10" s="45"/>
      <c r="I10" s="30"/>
      <c r="J10" s="30"/>
    </row>
    <row r="11" spans="2:10" x14ac:dyDescent="0.2">
      <c r="C11" s="46"/>
      <c r="D11" s="46"/>
      <c r="E11" s="46"/>
      <c r="I11" s="30"/>
    </row>
    <row r="12" spans="2:10" x14ac:dyDescent="0.2">
      <c r="B12" s="36" t="s">
        <v>39</v>
      </c>
      <c r="C12" s="36" t="s">
        <v>72</v>
      </c>
      <c r="D12" s="40" t="s">
        <v>117</v>
      </c>
      <c r="F12" s="41"/>
    </row>
    <row r="13" spans="2:10" x14ac:dyDescent="0.2">
      <c r="B13" s="51" t="s">
        <v>110</v>
      </c>
      <c r="C13" s="52">
        <v>26900</v>
      </c>
      <c r="D13" s="56">
        <v>1.5647315875431056E-2</v>
      </c>
      <c r="F13" s="53"/>
      <c r="H13" s="49"/>
      <c r="I13" s="30"/>
      <c r="J13" s="30"/>
    </row>
    <row r="14" spans="2:10" x14ac:dyDescent="0.2">
      <c r="B14" s="51" t="s">
        <v>189</v>
      </c>
      <c r="C14" s="52">
        <v>66006.58</v>
      </c>
      <c r="D14" s="56">
        <v>3.8395011416985501E-2</v>
      </c>
      <c r="F14" s="53"/>
      <c r="G14" s="41"/>
      <c r="H14" s="49"/>
      <c r="I14" s="30"/>
      <c r="J14" s="30"/>
    </row>
    <row r="15" spans="2:10" x14ac:dyDescent="0.2">
      <c r="B15" s="42" t="s">
        <v>180</v>
      </c>
      <c r="C15" s="47">
        <v>16493.84</v>
      </c>
      <c r="D15" s="56">
        <v>9.5942128059040808E-3</v>
      </c>
      <c r="F15" s="53"/>
      <c r="G15" s="41"/>
      <c r="H15" s="49"/>
      <c r="I15" s="30"/>
      <c r="J15" s="30"/>
    </row>
    <row r="16" spans="2:10" x14ac:dyDescent="0.2">
      <c r="B16" s="42" t="s">
        <v>181</v>
      </c>
      <c r="C16" s="47">
        <v>93196.42</v>
      </c>
      <c r="D16" s="56">
        <v>5.4210922758339788E-2</v>
      </c>
      <c r="F16" s="53"/>
      <c r="H16" s="41"/>
      <c r="I16" s="30"/>
      <c r="J16" s="30"/>
    </row>
    <row r="17" spans="2:10" x14ac:dyDescent="0.2">
      <c r="B17" s="51" t="s">
        <v>108</v>
      </c>
      <c r="C17" s="52">
        <v>48535.14</v>
      </c>
      <c r="D17" s="56">
        <v>2.8232143741199586E-2</v>
      </c>
      <c r="F17" s="53"/>
      <c r="I17" s="30"/>
      <c r="J17" s="30"/>
    </row>
    <row r="18" spans="2:10" x14ac:dyDescent="0.2">
      <c r="B18" s="51" t="s">
        <v>182</v>
      </c>
      <c r="C18" s="52">
        <v>325.05</v>
      </c>
      <c r="D18" s="56">
        <v>1.8907658086650056E-4</v>
      </c>
      <c r="F18" s="53"/>
      <c r="I18" s="30"/>
      <c r="J18" s="30"/>
    </row>
    <row r="19" spans="2:10" x14ac:dyDescent="0.2">
      <c r="B19" s="51" t="s">
        <v>193</v>
      </c>
      <c r="C19" s="52">
        <v>4616</v>
      </c>
      <c r="D19" s="57">
        <v>2.6850561368397677E-3</v>
      </c>
      <c r="E19" s="45"/>
      <c r="F19" s="53"/>
      <c r="I19" s="30"/>
      <c r="J19" s="30"/>
    </row>
    <row r="20" spans="2:10" x14ac:dyDescent="0.2">
      <c r="B20" s="51" t="s">
        <v>183</v>
      </c>
      <c r="C20" s="52">
        <v>6994.04</v>
      </c>
      <c r="D20" s="57">
        <v>4.0683253949962755E-3</v>
      </c>
      <c r="E20" s="45"/>
      <c r="F20" s="53"/>
    </row>
    <row r="21" spans="2:10" x14ac:dyDescent="0.2">
      <c r="B21" s="51" t="s">
        <v>109</v>
      </c>
      <c r="C21" s="52">
        <v>216768.23</v>
      </c>
      <c r="D21" s="57">
        <v>0.12609074225160188</v>
      </c>
      <c r="E21" s="45"/>
      <c r="F21" s="53"/>
    </row>
    <row r="22" spans="2:10" x14ac:dyDescent="0.2">
      <c r="B22" s="51" t="s">
        <v>194</v>
      </c>
      <c r="C22" s="52">
        <v>43571.96</v>
      </c>
      <c r="D22" s="57">
        <v>2.5345138343183901E-2</v>
      </c>
      <c r="E22" s="45"/>
      <c r="F22" s="53"/>
    </row>
    <row r="23" spans="2:10" x14ac:dyDescent="0.2">
      <c r="B23" s="51" t="s">
        <v>195</v>
      </c>
      <c r="C23" s="52">
        <v>838.2</v>
      </c>
      <c r="D23" s="57">
        <v>4.8756803594001156E-4</v>
      </c>
      <c r="E23" s="45"/>
      <c r="F23" s="53"/>
    </row>
    <row r="24" spans="2:10" x14ac:dyDescent="0.2">
      <c r="B24" s="51" t="s">
        <v>184</v>
      </c>
      <c r="C24" s="52">
        <v>26649.38</v>
      </c>
      <c r="D24" s="57">
        <v>1.5501534079717282E-2</v>
      </c>
      <c r="E24" s="45"/>
      <c r="F24" s="53"/>
    </row>
    <row r="25" spans="2:10" x14ac:dyDescent="0.2">
      <c r="B25" s="51"/>
      <c r="C25" s="52"/>
      <c r="D25" s="52"/>
    </row>
    <row r="26" spans="2:10" x14ac:dyDescent="0.2">
      <c r="B26" s="36" t="s">
        <v>36</v>
      </c>
      <c r="C26" s="36" t="s">
        <v>72</v>
      </c>
      <c r="D26" s="40" t="s">
        <v>117</v>
      </c>
      <c r="I26" s="30"/>
      <c r="J26" s="30"/>
    </row>
    <row r="27" spans="2:10" x14ac:dyDescent="0.2">
      <c r="B27" s="42" t="s">
        <v>165</v>
      </c>
      <c r="C27" s="47">
        <v>1620</v>
      </c>
      <c r="D27" s="56">
        <v>9.4232906015607098E-4</v>
      </c>
      <c r="I27" s="30"/>
      <c r="J27" s="30"/>
    </row>
    <row r="28" spans="2:10" x14ac:dyDescent="0.2">
      <c r="B28" s="42" t="s">
        <v>38</v>
      </c>
      <c r="C28" s="47">
        <v>15657.11</v>
      </c>
      <c r="D28" s="56">
        <v>9.1074998463334701E-3</v>
      </c>
      <c r="I28" s="30"/>
      <c r="J28" s="30"/>
    </row>
    <row r="29" spans="2:10" x14ac:dyDescent="0.2">
      <c r="B29" s="42" t="s">
        <v>166</v>
      </c>
      <c r="C29" s="47">
        <v>31528.93</v>
      </c>
      <c r="D29" s="56">
        <v>1.8339893194213922E-2</v>
      </c>
      <c r="I29" s="30"/>
      <c r="J29" s="30"/>
    </row>
    <row r="30" spans="2:10" x14ac:dyDescent="0.2">
      <c r="B30" s="42" t="s">
        <v>167</v>
      </c>
      <c r="C30" s="47">
        <v>3650.25</v>
      </c>
      <c r="D30" s="56">
        <v>2.1232942295275913E-3</v>
      </c>
      <c r="I30" s="30"/>
      <c r="J30" s="30"/>
    </row>
    <row r="31" spans="2:10" x14ac:dyDescent="0.2">
      <c r="B31" s="42" t="s">
        <v>37</v>
      </c>
      <c r="C31" s="47">
        <v>49080.06</v>
      </c>
      <c r="D31" s="57">
        <v>2.8549115316175044E-2</v>
      </c>
      <c r="I31" s="30"/>
      <c r="J31" s="30"/>
    </row>
    <row r="32" spans="2:10" x14ac:dyDescent="0.2">
      <c r="B32" s="42" t="s">
        <v>168</v>
      </c>
      <c r="C32" s="47">
        <v>143548.01999999999</v>
      </c>
      <c r="D32" s="57">
        <v>8.349967331720054E-2</v>
      </c>
      <c r="I32" s="30"/>
      <c r="J32" s="30"/>
    </row>
    <row r="33" spans="2:10" x14ac:dyDescent="0.2">
      <c r="B33" s="42" t="s">
        <v>169</v>
      </c>
      <c r="C33" s="47">
        <v>7620</v>
      </c>
      <c r="D33" s="57">
        <v>4.4324366903637415E-3</v>
      </c>
      <c r="I33" s="30"/>
      <c r="J33" s="30"/>
    </row>
    <row r="34" spans="2:10" x14ac:dyDescent="0.2">
      <c r="B34" s="42" t="s">
        <v>170</v>
      </c>
      <c r="C34" s="47">
        <v>285.75</v>
      </c>
      <c r="D34" s="57">
        <v>1.6621637588864029E-4</v>
      </c>
      <c r="I34" s="30"/>
      <c r="J34" s="30"/>
    </row>
    <row r="35" spans="2:10" x14ac:dyDescent="0.2">
      <c r="B35" s="42" t="s">
        <v>107</v>
      </c>
      <c r="C35" s="47">
        <v>12828</v>
      </c>
      <c r="D35" s="57">
        <v>7.4618501133839991E-3</v>
      </c>
      <c r="I35" s="30"/>
      <c r="J35" s="30"/>
    </row>
    <row r="36" spans="2:10" x14ac:dyDescent="0.2">
      <c r="B36" s="42" t="s">
        <v>171</v>
      </c>
      <c r="C36" s="47">
        <v>3096.45</v>
      </c>
      <c r="D36" s="57">
        <v>1.8011572952594233E-3</v>
      </c>
      <c r="I36" s="30"/>
      <c r="J36" s="30"/>
    </row>
    <row r="37" spans="2:10" x14ac:dyDescent="0.2">
      <c r="B37" s="42" t="s">
        <v>172</v>
      </c>
      <c r="C37" s="47">
        <v>13682.51</v>
      </c>
      <c r="D37" s="57">
        <v>7.958905425232126E-3</v>
      </c>
      <c r="I37" s="30"/>
      <c r="J37" s="30"/>
    </row>
    <row r="38" spans="2:10" x14ac:dyDescent="0.2">
      <c r="B38" s="42"/>
      <c r="C38" s="47"/>
      <c r="D38" s="47"/>
      <c r="E38" s="50"/>
      <c r="F38" s="48"/>
      <c r="I38" s="30"/>
      <c r="J38" s="30"/>
    </row>
    <row r="39" spans="2:10" x14ac:dyDescent="0.2">
      <c r="B39" s="42"/>
      <c r="C39" s="47"/>
      <c r="D39" s="47"/>
      <c r="E39" s="50"/>
      <c r="F39" s="48"/>
    </row>
    <row r="40" spans="2:10" x14ac:dyDescent="0.2">
      <c r="B40" s="36" t="s">
        <v>35</v>
      </c>
      <c r="C40" s="36" t="s">
        <v>72</v>
      </c>
      <c r="D40" s="40" t="s">
        <v>117</v>
      </c>
    </row>
    <row r="41" spans="2:10" x14ac:dyDescent="0.2">
      <c r="B41" s="42" t="s">
        <v>106</v>
      </c>
      <c r="C41" s="47">
        <v>36215.839999999997</v>
      </c>
      <c r="D41" s="56">
        <v>2.106619658639669E-2</v>
      </c>
      <c r="I41" s="30"/>
      <c r="J41" s="30"/>
    </row>
    <row r="42" spans="2:10" x14ac:dyDescent="0.2">
      <c r="B42" s="42" t="s">
        <v>149</v>
      </c>
      <c r="C42" s="47">
        <v>200</v>
      </c>
      <c r="D42" s="56">
        <v>1.1633692100692234E-4</v>
      </c>
      <c r="I42" s="30"/>
      <c r="J42" s="30"/>
    </row>
    <row r="43" spans="2:10" x14ac:dyDescent="0.2">
      <c r="B43" s="42" t="s">
        <v>150</v>
      </c>
      <c r="C43" s="47">
        <v>376.8</v>
      </c>
      <c r="D43" s="56">
        <v>2.191787591770417E-4</v>
      </c>
      <c r="I43" s="30"/>
      <c r="J43" s="30"/>
    </row>
    <row r="44" spans="2:10" x14ac:dyDescent="0.2">
      <c r="B44" s="42" t="s">
        <v>152</v>
      </c>
      <c r="C44" s="47">
        <v>2813.54</v>
      </c>
      <c r="D44" s="56">
        <v>1.6365929036490814E-3</v>
      </c>
      <c r="I44" s="30"/>
      <c r="J44" s="30"/>
    </row>
    <row r="45" spans="2:10" x14ac:dyDescent="0.2">
      <c r="B45" s="42" t="s">
        <v>122</v>
      </c>
      <c r="C45" s="47">
        <v>10000</v>
      </c>
      <c r="D45" s="56">
        <v>5.8168460503461175E-3</v>
      </c>
      <c r="I45" s="30"/>
      <c r="J45" s="30"/>
    </row>
    <row r="46" spans="2:10" x14ac:dyDescent="0.2">
      <c r="B46" s="51" t="s">
        <v>153</v>
      </c>
      <c r="C46" s="52">
        <v>209.8</v>
      </c>
      <c r="D46" s="57">
        <v>1.2203743013626155E-4</v>
      </c>
      <c r="I46" s="30"/>
      <c r="J46" s="30"/>
    </row>
    <row r="47" spans="2:10" x14ac:dyDescent="0.2">
      <c r="B47" s="51" t="s">
        <v>189</v>
      </c>
      <c r="C47" s="52">
        <v>5463.66</v>
      </c>
      <c r="D47" s="57">
        <v>3.1781269091434067E-3</v>
      </c>
      <c r="I47" s="30"/>
      <c r="J47" s="30"/>
    </row>
    <row r="48" spans="2:10" x14ac:dyDescent="0.2">
      <c r="B48" s="51" t="s">
        <v>155</v>
      </c>
      <c r="C48" s="52">
        <v>2912</v>
      </c>
      <c r="D48" s="57">
        <v>1.6938655698607893E-3</v>
      </c>
      <c r="I48" s="30"/>
      <c r="J48" s="30"/>
    </row>
    <row r="49" spans="2:10" x14ac:dyDescent="0.2">
      <c r="B49" s="51" t="s">
        <v>196</v>
      </c>
      <c r="C49" s="52">
        <v>720</v>
      </c>
      <c r="D49" s="57">
        <v>4.1881291562492046E-4</v>
      </c>
      <c r="I49" s="30"/>
      <c r="J49" s="30"/>
    </row>
    <row r="50" spans="2:10" x14ac:dyDescent="0.2">
      <c r="B50" s="51" t="s">
        <v>197</v>
      </c>
      <c r="C50" s="52">
        <v>3155.18</v>
      </c>
      <c r="D50" s="57">
        <v>1.8353196321131062E-3</v>
      </c>
      <c r="I50" s="30"/>
      <c r="J50" s="30"/>
    </row>
    <row r="51" spans="2:10" x14ac:dyDescent="0.2">
      <c r="B51" s="51" t="s">
        <v>156</v>
      </c>
      <c r="C51" s="52">
        <v>3974.64</v>
      </c>
      <c r="D51" s="57">
        <v>2.311986898554769E-3</v>
      </c>
      <c r="I51" s="30"/>
      <c r="J51" s="30"/>
    </row>
    <row r="52" spans="2:10" x14ac:dyDescent="0.2">
      <c r="B52" s="51" t="s">
        <v>157</v>
      </c>
      <c r="C52" s="52">
        <v>12600</v>
      </c>
      <c r="D52" s="57">
        <v>7.3292260234361075E-3</v>
      </c>
      <c r="I52" s="30"/>
      <c r="J52" s="30"/>
    </row>
    <row r="53" spans="2:10" x14ac:dyDescent="0.2">
      <c r="B53" s="51" t="s">
        <v>198</v>
      </c>
      <c r="C53" s="52">
        <v>1920</v>
      </c>
      <c r="D53" s="57">
        <v>1.1168344416664546E-3</v>
      </c>
      <c r="I53" s="30"/>
      <c r="J53" s="30"/>
    </row>
    <row r="54" spans="2:10" x14ac:dyDescent="0.2">
      <c r="B54" s="51" t="s">
        <v>158</v>
      </c>
      <c r="C54" s="52">
        <v>1549.34</v>
      </c>
      <c r="D54" s="57">
        <v>9.0122722596432526E-4</v>
      </c>
      <c r="I54" s="30"/>
      <c r="J54" s="30"/>
    </row>
    <row r="55" spans="2:10" x14ac:dyDescent="0.2">
      <c r="B55" s="51" t="s">
        <v>159</v>
      </c>
      <c r="C55" s="52">
        <v>3509.35</v>
      </c>
      <c r="D55" s="57">
        <v>2.0413348686782145E-3</v>
      </c>
      <c r="I55" s="30"/>
      <c r="J55" s="30"/>
    </row>
    <row r="56" spans="2:10" x14ac:dyDescent="0.2">
      <c r="B56" s="51" t="s">
        <v>199</v>
      </c>
      <c r="C56" s="52">
        <v>45872.44</v>
      </c>
      <c r="D56" s="57">
        <v>2.6683292143373925E-2</v>
      </c>
      <c r="I56" s="30"/>
      <c r="J56" s="30"/>
    </row>
    <row r="57" spans="2:10" x14ac:dyDescent="0.2">
      <c r="B57" s="51" t="s">
        <v>105</v>
      </c>
      <c r="C57" s="52">
        <v>23525</v>
      </c>
      <c r="D57" s="57">
        <v>1.3684130333439241E-2</v>
      </c>
      <c r="I57" s="30"/>
      <c r="J57" s="30"/>
    </row>
    <row r="58" spans="2:10" x14ac:dyDescent="0.2">
      <c r="B58" s="51" t="s">
        <v>160</v>
      </c>
      <c r="C58" s="52">
        <v>3247.42</v>
      </c>
      <c r="D58" s="57">
        <v>1.8889742200814989E-3</v>
      </c>
      <c r="I58" s="30"/>
      <c r="J58" s="30"/>
    </row>
    <row r="59" spans="2:10" x14ac:dyDescent="0.2">
      <c r="B59" s="51" t="s">
        <v>161</v>
      </c>
      <c r="C59" s="52">
        <v>4330.62</v>
      </c>
      <c r="D59" s="57">
        <v>2.5190549842549902E-3</v>
      </c>
      <c r="I59" s="30"/>
      <c r="J59" s="30"/>
    </row>
    <row r="60" spans="2:10" x14ac:dyDescent="0.2">
      <c r="B60" s="51" t="s">
        <v>162</v>
      </c>
      <c r="C60" s="52">
        <v>800</v>
      </c>
      <c r="D60" s="57">
        <v>4.6534768402768938E-4</v>
      </c>
      <c r="I60" s="30"/>
      <c r="J60" s="30"/>
    </row>
    <row r="61" spans="2:10" x14ac:dyDescent="0.2">
      <c r="B61" s="51" t="s">
        <v>163</v>
      </c>
      <c r="C61" s="52">
        <v>1461.78</v>
      </c>
      <c r="D61" s="57">
        <v>8.5029492194749472E-4</v>
      </c>
      <c r="I61" s="30"/>
      <c r="J61" s="30"/>
    </row>
    <row r="62" spans="2:10" x14ac:dyDescent="0.2">
      <c r="B62" s="51" t="s">
        <v>144</v>
      </c>
      <c r="C62" s="52">
        <v>12242.26</v>
      </c>
      <c r="D62" s="57">
        <v>7.1211341728310259E-3</v>
      </c>
      <c r="I62" s="30"/>
      <c r="J62" s="30"/>
    </row>
    <row r="63" spans="2:10" x14ac:dyDescent="0.2">
      <c r="B63" s="51" t="s">
        <v>164</v>
      </c>
      <c r="C63" s="52">
        <v>855.68</v>
      </c>
      <c r="D63" s="57">
        <v>4.9773588283601655E-4</v>
      </c>
      <c r="I63" s="30"/>
      <c r="J63" s="30"/>
    </row>
    <row r="64" spans="2:10" x14ac:dyDescent="0.2">
      <c r="B64" s="51" t="s">
        <v>143</v>
      </c>
      <c r="C64" s="52">
        <v>2425.64</v>
      </c>
      <c r="D64" s="57">
        <v>1.4109574453561556E-3</v>
      </c>
      <c r="I64" s="30"/>
      <c r="J64" s="30"/>
    </row>
    <row r="65" spans="2:10" x14ac:dyDescent="0.2">
      <c r="I65" s="30"/>
      <c r="J65" s="30"/>
    </row>
    <row r="66" spans="2:10" x14ac:dyDescent="0.2">
      <c r="I66" s="30"/>
      <c r="J66" s="30"/>
    </row>
    <row r="67" spans="2:10" x14ac:dyDescent="0.2">
      <c r="B67" s="36" t="s">
        <v>173</v>
      </c>
      <c r="C67" s="36" t="s">
        <v>72</v>
      </c>
      <c r="D67" s="40" t="s">
        <v>117</v>
      </c>
      <c r="I67" s="30"/>
      <c r="J67" s="30"/>
    </row>
    <row r="68" spans="2:10" x14ac:dyDescent="0.2">
      <c r="B68" s="54" t="s">
        <v>165</v>
      </c>
      <c r="C68" s="55">
        <v>40</v>
      </c>
      <c r="D68" s="34">
        <v>2.3267384201384468E-5</v>
      </c>
      <c r="I68" s="30"/>
      <c r="J68" s="30"/>
    </row>
    <row r="69" spans="2:10" x14ac:dyDescent="0.2">
      <c r="B69" s="54" t="s">
        <v>151</v>
      </c>
      <c r="C69" s="55">
        <v>87.49</v>
      </c>
      <c r="D69" s="34">
        <v>5.0891586094478178E-5</v>
      </c>
      <c r="I69" s="30"/>
      <c r="J69" s="30"/>
    </row>
    <row r="70" spans="2:10" x14ac:dyDescent="0.2">
      <c r="B70" s="54" t="s">
        <v>174</v>
      </c>
      <c r="C70" s="55">
        <v>920</v>
      </c>
      <c r="D70" s="34">
        <v>5.3514983663184275E-4</v>
      </c>
      <c r="I70" s="30"/>
      <c r="J70" s="30"/>
    </row>
    <row r="71" spans="2:10" x14ac:dyDescent="0.2">
      <c r="B71" s="54" t="s">
        <v>154</v>
      </c>
      <c r="C71" s="55">
        <v>255.38</v>
      </c>
      <c r="D71" s="34">
        <v>1.4855061443373914E-4</v>
      </c>
      <c r="I71" s="30"/>
      <c r="J71" s="30"/>
    </row>
    <row r="72" spans="2:10" x14ac:dyDescent="0.2">
      <c r="B72" s="54" t="s">
        <v>175</v>
      </c>
      <c r="C72" s="55">
        <v>47845.14</v>
      </c>
      <c r="D72" s="34">
        <v>2.7830781363725705E-2</v>
      </c>
      <c r="I72" s="30"/>
      <c r="J72" s="30"/>
    </row>
    <row r="73" spans="2:10" x14ac:dyDescent="0.2">
      <c r="B73" s="54" t="s">
        <v>157</v>
      </c>
      <c r="C73" s="55">
        <v>980</v>
      </c>
      <c r="D73" s="34">
        <v>5.7005091293391955E-4</v>
      </c>
      <c r="I73" s="30"/>
      <c r="J73" s="30"/>
    </row>
    <row r="74" spans="2:10" x14ac:dyDescent="0.2">
      <c r="B74" s="54" t="s">
        <v>176</v>
      </c>
      <c r="C74" s="55">
        <v>285.75</v>
      </c>
      <c r="D74" s="34">
        <v>1.6621637588864029E-4</v>
      </c>
    </row>
    <row r="75" spans="2:10" x14ac:dyDescent="0.2">
      <c r="B75" s="54" t="s">
        <v>200</v>
      </c>
      <c r="C75" s="55">
        <v>7181.09</v>
      </c>
      <c r="D75" s="34">
        <v>4.1771295003680004E-3</v>
      </c>
    </row>
    <row r="76" spans="2:10" x14ac:dyDescent="0.2">
      <c r="B76" s="54" t="s">
        <v>177</v>
      </c>
      <c r="C76" s="55">
        <v>17438.3</v>
      </c>
      <c r="D76" s="34">
        <v>1.0143590647975069E-2</v>
      </c>
      <c r="I76" s="30"/>
      <c r="J76" s="30"/>
    </row>
    <row r="77" spans="2:10" x14ac:dyDescent="0.2">
      <c r="B77" s="54" t="s">
        <v>178</v>
      </c>
      <c r="C77" s="55">
        <v>7025</v>
      </c>
      <c r="D77" s="34">
        <v>4.0863343503681473E-3</v>
      </c>
      <c r="I77" s="30"/>
      <c r="J77" s="30"/>
    </row>
    <row r="78" spans="2:10" x14ac:dyDescent="0.2">
      <c r="B78" s="54" t="s">
        <v>179</v>
      </c>
      <c r="C78" s="55">
        <v>1080</v>
      </c>
      <c r="D78" s="34">
        <v>6.2821937343738069E-4</v>
      </c>
      <c r="I78" s="30"/>
      <c r="J78" s="30"/>
    </row>
    <row r="79" spans="2:10" x14ac:dyDescent="0.2">
      <c r="B79" s="54" t="s">
        <v>163</v>
      </c>
      <c r="C79" s="55">
        <v>1420.03</v>
      </c>
      <c r="D79" s="34">
        <v>8.2600958968729969E-4</v>
      </c>
      <c r="I79" s="30"/>
      <c r="J79" s="30"/>
    </row>
    <row r="80" spans="2:10" x14ac:dyDescent="0.2">
      <c r="B80" s="54" t="s">
        <v>144</v>
      </c>
      <c r="C80" s="55">
        <v>73</v>
      </c>
      <c r="D80" s="34">
        <v>4.2462976167526655E-5</v>
      </c>
      <c r="I80" s="30"/>
      <c r="J80" s="30"/>
    </row>
    <row r="81" spans="9:10" x14ac:dyDescent="0.2">
      <c r="I81" s="30"/>
      <c r="J81" s="30"/>
    </row>
    <row r="82" spans="9:10" x14ac:dyDescent="0.2">
      <c r="I82" s="30"/>
      <c r="J82" s="30"/>
    </row>
    <row r="83" spans="9:10" x14ac:dyDescent="0.2">
      <c r="I83" s="30"/>
      <c r="J83" s="30"/>
    </row>
    <row r="84" spans="9:10" x14ac:dyDescent="0.2">
      <c r="I84" s="30"/>
      <c r="J84" s="30"/>
    </row>
    <row r="85" spans="9:10" x14ac:dyDescent="0.2">
      <c r="I85" s="30"/>
      <c r="J85" s="30"/>
    </row>
    <row r="86" spans="9:10" x14ac:dyDescent="0.2">
      <c r="I86" s="30"/>
      <c r="J86" s="30"/>
    </row>
    <row r="87" spans="9:10" x14ac:dyDescent="0.2">
      <c r="I87" s="30"/>
      <c r="J87" s="30"/>
    </row>
    <row r="88" spans="9:10" x14ac:dyDescent="0.2">
      <c r="I88" s="30"/>
      <c r="J88" s="30"/>
    </row>
    <row r="89" spans="9:10" x14ac:dyDescent="0.2">
      <c r="I89" s="30"/>
      <c r="J89" s="30"/>
    </row>
    <row r="90" spans="9:10" x14ac:dyDescent="0.2">
      <c r="I90" s="30"/>
      <c r="J90" s="30"/>
    </row>
    <row r="91" spans="9:10" x14ac:dyDescent="0.2">
      <c r="I91" s="30"/>
      <c r="J91" s="30"/>
    </row>
    <row r="92" spans="9:10" x14ac:dyDescent="0.2">
      <c r="I92" s="30"/>
      <c r="J92" s="30"/>
    </row>
    <row r="93" spans="9:10" x14ac:dyDescent="0.2">
      <c r="I93" s="30"/>
      <c r="J93" s="30"/>
    </row>
    <row r="94" spans="9:10" x14ac:dyDescent="0.2">
      <c r="I94" s="30"/>
      <c r="J94" s="30"/>
    </row>
    <row r="95" spans="9:10" x14ac:dyDescent="0.2">
      <c r="I95" s="30"/>
      <c r="J95" s="30"/>
    </row>
    <row r="96" spans="9:10" x14ac:dyDescent="0.2">
      <c r="I96" s="30"/>
      <c r="J96" s="3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3"/>
  <dimension ref="B2:J21"/>
  <sheetViews>
    <sheetView showGridLines="0" workbookViewId="0">
      <selection activeCell="D12" sqref="D12"/>
    </sheetView>
  </sheetViews>
  <sheetFormatPr defaultRowHeight="15" customHeight="1" x14ac:dyDescent="0.25"/>
  <cols>
    <col min="1" max="1" width="5.7109375" style="20" customWidth="1"/>
    <col min="2" max="2" width="24.140625" style="20" customWidth="1"/>
    <col min="3" max="3" width="25.5703125" style="20" customWidth="1"/>
    <col min="4" max="4" width="8.85546875" style="20" bestFit="1" customWidth="1"/>
    <col min="5" max="5" width="56.140625" style="20" bestFit="1" customWidth="1"/>
    <col min="6" max="6" width="24.140625" style="20" bestFit="1" customWidth="1"/>
    <col min="7" max="7" width="40.42578125" style="20" customWidth="1"/>
    <col min="8" max="16384" width="9.140625" style="20"/>
  </cols>
  <sheetData>
    <row r="2" spans="2:10" ht="15" customHeight="1" x14ac:dyDescent="0.25">
      <c r="B2" s="20" t="s">
        <v>76</v>
      </c>
      <c r="C2" s="20" t="s">
        <v>72</v>
      </c>
      <c r="D2" s="20" t="s">
        <v>73</v>
      </c>
      <c r="E2" s="20" t="s">
        <v>81</v>
      </c>
      <c r="F2" s="20" t="s">
        <v>82</v>
      </c>
    </row>
    <row r="3" spans="2:10" ht="15" customHeight="1" x14ac:dyDescent="0.25">
      <c r="B3" s="20" t="s">
        <v>77</v>
      </c>
      <c r="C3" s="24">
        <v>0.9</v>
      </c>
      <c r="D3" s="24">
        <v>0.89</v>
      </c>
      <c r="E3" s="20" t="s">
        <v>79</v>
      </c>
      <c r="F3" s="20" t="s">
        <v>188</v>
      </c>
    </row>
    <row r="4" spans="2:10" ht="15" customHeight="1" x14ac:dyDescent="0.25">
      <c r="B4" s="20" t="s">
        <v>78</v>
      </c>
      <c r="C4" s="24">
        <v>1.34</v>
      </c>
      <c r="D4" s="24">
        <v>1.25</v>
      </c>
      <c r="E4" s="20" t="s">
        <v>79</v>
      </c>
      <c r="F4" s="20" t="s">
        <v>83</v>
      </c>
    </row>
    <row r="6" spans="2:10" ht="15" customHeight="1" x14ac:dyDescent="0.2">
      <c r="B6" s="20" t="s">
        <v>112</v>
      </c>
      <c r="C6" s="20" t="s">
        <v>72</v>
      </c>
      <c r="D6" s="30" t="s">
        <v>73</v>
      </c>
      <c r="E6" s="30" t="s">
        <v>81</v>
      </c>
      <c r="F6" s="30"/>
    </row>
    <row r="7" spans="2:10" ht="15" customHeight="1" x14ac:dyDescent="0.2">
      <c r="B7" s="20" t="s">
        <v>111</v>
      </c>
      <c r="C7" s="28">
        <v>0.75</v>
      </c>
      <c r="D7" s="31">
        <v>0.8</v>
      </c>
      <c r="E7" s="30" t="s">
        <v>114</v>
      </c>
      <c r="F7" s="30"/>
      <c r="G7" s="30"/>
      <c r="H7" s="30"/>
      <c r="I7" s="30"/>
      <c r="J7" s="30"/>
    </row>
    <row r="8" spans="2:10" ht="15" customHeight="1" x14ac:dyDescent="0.2">
      <c r="B8" s="20" t="s">
        <v>44</v>
      </c>
      <c r="C8" s="29">
        <v>0.27</v>
      </c>
      <c r="D8" s="28">
        <v>0.09</v>
      </c>
      <c r="E8" s="20" t="s">
        <v>80</v>
      </c>
      <c r="F8" s="30"/>
      <c r="G8" s="30"/>
      <c r="H8" s="30"/>
      <c r="I8" s="30"/>
      <c r="J8" s="30"/>
    </row>
    <row r="9" spans="2:10" ht="15" customHeight="1" thickBot="1" x14ac:dyDescent="0.25">
      <c r="D9" s="30"/>
      <c r="E9" s="30"/>
      <c r="F9" s="30"/>
      <c r="G9" s="30"/>
      <c r="H9" s="30"/>
      <c r="I9" s="30"/>
      <c r="J9" s="30"/>
    </row>
    <row r="10" spans="2:10" ht="15" customHeight="1" x14ac:dyDescent="0.2">
      <c r="B10" s="21" t="s">
        <v>42</v>
      </c>
      <c r="C10" s="25" t="s">
        <v>45</v>
      </c>
      <c r="D10" s="30"/>
      <c r="E10" s="30"/>
      <c r="F10" s="30"/>
      <c r="G10" s="30"/>
      <c r="H10" s="30"/>
      <c r="I10" s="30"/>
      <c r="J10" s="30"/>
    </row>
    <row r="11" spans="2:10" ht="51" x14ac:dyDescent="0.2">
      <c r="B11" s="22" t="s">
        <v>43</v>
      </c>
      <c r="C11" s="26" t="s">
        <v>46</v>
      </c>
      <c r="D11" s="30"/>
      <c r="E11" s="30"/>
      <c r="F11" s="30"/>
      <c r="G11" s="30"/>
      <c r="H11" s="30"/>
      <c r="I11" s="30"/>
      <c r="J11" s="30"/>
    </row>
    <row r="12" spans="2:10" ht="64.5" thickBot="1" x14ac:dyDescent="0.25">
      <c r="B12" s="23" t="s">
        <v>44</v>
      </c>
      <c r="C12" s="27" t="s">
        <v>113</v>
      </c>
      <c r="D12" s="30"/>
      <c r="E12" s="30"/>
      <c r="F12" s="30"/>
      <c r="G12" s="30"/>
      <c r="H12" s="30"/>
      <c r="I12" s="30"/>
      <c r="J12" s="30"/>
    </row>
    <row r="13" spans="2:10" ht="14.25" x14ac:dyDescent="0.2">
      <c r="D13" s="30"/>
      <c r="E13" s="30"/>
      <c r="F13" s="30"/>
      <c r="G13" s="30"/>
      <c r="H13" s="30"/>
      <c r="I13" s="30"/>
      <c r="J13" s="30"/>
    </row>
    <row r="14" spans="2:10" ht="14.25" x14ac:dyDescent="0.2">
      <c r="D14" s="30"/>
      <c r="E14" s="30"/>
      <c r="F14" s="30"/>
      <c r="G14" s="30"/>
      <c r="H14" s="30"/>
      <c r="I14" s="30"/>
      <c r="J14" s="30"/>
    </row>
    <row r="15" spans="2:10" ht="15" customHeight="1" x14ac:dyDescent="0.2">
      <c r="D15" s="30"/>
      <c r="E15" s="30"/>
      <c r="F15" s="30"/>
      <c r="G15" s="30"/>
      <c r="H15" s="30"/>
      <c r="I15" s="30"/>
      <c r="J15" s="30"/>
    </row>
    <row r="16" spans="2:10" ht="15" customHeight="1" x14ac:dyDescent="0.2">
      <c r="D16" s="30"/>
      <c r="E16" s="30"/>
      <c r="F16" s="30"/>
      <c r="G16" s="30"/>
      <c r="H16" s="30"/>
      <c r="I16" s="30"/>
      <c r="J16" s="30"/>
    </row>
    <row r="17" spans="4:10" ht="15" customHeight="1" x14ac:dyDescent="0.2">
      <c r="D17" s="30"/>
      <c r="E17" s="30"/>
      <c r="F17" s="30"/>
      <c r="G17" s="30"/>
      <c r="H17" s="30"/>
      <c r="I17" s="30"/>
      <c r="J17" s="30"/>
    </row>
    <row r="18" spans="4:10" ht="15" customHeight="1" x14ac:dyDescent="0.2">
      <c r="D18" s="30"/>
      <c r="E18" s="30"/>
      <c r="F18" s="30"/>
      <c r="G18" s="30"/>
      <c r="H18" s="30"/>
      <c r="I18" s="30"/>
      <c r="J18" s="30"/>
    </row>
    <row r="19" spans="4:10" ht="15" customHeight="1" x14ac:dyDescent="0.2">
      <c r="D19" s="30"/>
      <c r="E19" s="30"/>
      <c r="F19" s="30"/>
      <c r="G19" s="30"/>
      <c r="H19" s="30"/>
      <c r="I19" s="30"/>
      <c r="J19" s="30"/>
    </row>
    <row r="20" spans="4:10" ht="15" customHeight="1" x14ac:dyDescent="0.2">
      <c r="D20" s="30"/>
      <c r="E20" s="30"/>
      <c r="F20" s="30"/>
      <c r="G20" s="30"/>
      <c r="H20" s="30"/>
      <c r="I20" s="30"/>
      <c r="J20" s="30"/>
    </row>
    <row r="21" spans="4:10" ht="15" customHeight="1" x14ac:dyDescent="0.2">
      <c r="G21" s="30"/>
      <c r="H21" s="30"/>
      <c r="I21" s="30"/>
      <c r="J21" s="30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4"/>
  <dimension ref="B2:E33"/>
  <sheetViews>
    <sheetView showGridLines="0" zoomScale="145" zoomScaleNormal="145" workbookViewId="0">
      <selection activeCell="C12" sqref="C12"/>
    </sheetView>
  </sheetViews>
  <sheetFormatPr defaultRowHeight="14.25" x14ac:dyDescent="0.2"/>
  <cols>
    <col min="1" max="1" width="5.7109375" style="30" customWidth="1"/>
    <col min="2" max="2" width="11.140625" style="30" bestFit="1" customWidth="1"/>
    <col min="3" max="3" width="26.5703125" style="30" bestFit="1" customWidth="1"/>
    <col min="4" max="4" width="12.28515625" style="30" bestFit="1" customWidth="1"/>
    <col min="5" max="16384" width="9.140625" style="30"/>
  </cols>
  <sheetData>
    <row r="2" spans="2:5" x14ac:dyDescent="0.2">
      <c r="B2" s="32" t="s">
        <v>40</v>
      </c>
      <c r="C2" s="32" t="s">
        <v>41</v>
      </c>
      <c r="D2" s="32" t="s">
        <v>75</v>
      </c>
    </row>
    <row r="3" spans="2:5" x14ac:dyDescent="0.2">
      <c r="B3" s="30">
        <v>2020</v>
      </c>
      <c r="C3" s="33">
        <v>86385.53</v>
      </c>
      <c r="D3" s="31">
        <v>0</v>
      </c>
    </row>
    <row r="4" spans="2:5" x14ac:dyDescent="0.2">
      <c r="B4" s="30">
        <v>2021</v>
      </c>
      <c r="C4" s="33">
        <v>574625.80000000005</v>
      </c>
      <c r="D4" s="31">
        <v>5.6518756092600233</v>
      </c>
    </row>
    <row r="5" spans="2:5" x14ac:dyDescent="0.2">
      <c r="B5" s="30">
        <v>2022</v>
      </c>
      <c r="C5" s="33">
        <v>787120.87</v>
      </c>
      <c r="D5" s="31">
        <v>0.36979730113057907</v>
      </c>
    </row>
    <row r="6" spans="2:5" x14ac:dyDescent="0.2">
      <c r="B6" s="30">
        <v>2023</v>
      </c>
      <c r="C6" s="33">
        <v>1719144.69</v>
      </c>
      <c r="D6" s="31">
        <v>1.1840923745294671</v>
      </c>
    </row>
    <row r="16" spans="2:5" x14ac:dyDescent="0.2">
      <c r="E16" s="35"/>
    </row>
    <row r="33" spans="4:4" x14ac:dyDescent="0.2">
      <c r="D33" s="3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5"/>
  <dimension ref="A1:G13"/>
  <sheetViews>
    <sheetView topLeftCell="A7" workbookViewId="0">
      <selection activeCell="F24" sqref="F24"/>
    </sheetView>
  </sheetViews>
  <sheetFormatPr defaultRowHeight="15" x14ac:dyDescent="0.25"/>
  <cols>
    <col min="1" max="1" width="8.7109375" customWidth="1"/>
    <col min="2" max="2" width="39.5703125" customWidth="1"/>
    <col min="3" max="3" width="26.28515625" customWidth="1"/>
    <col min="4" max="4" width="9.140625" customWidth="1"/>
    <col min="5" max="5" width="12.28515625" customWidth="1"/>
    <col min="6" max="6" width="9" customWidth="1"/>
    <col min="7" max="7" width="12.28515625" customWidth="1"/>
  </cols>
  <sheetData>
    <row r="1" spans="1:7" ht="15.75" x14ac:dyDescent="0.25">
      <c r="A1" s="101" t="s">
        <v>47</v>
      </c>
      <c r="B1" s="101"/>
      <c r="C1" s="101"/>
      <c r="D1" s="101"/>
      <c r="E1" s="101"/>
      <c r="F1" s="101"/>
      <c r="G1" s="101"/>
    </row>
    <row r="2" spans="1:7" ht="15.75" x14ac:dyDescent="0.25">
      <c r="A2" s="101" t="s">
        <v>48</v>
      </c>
      <c r="B2" s="101"/>
      <c r="C2" s="101"/>
      <c r="D2" s="101"/>
      <c r="E2" s="101"/>
      <c r="F2" s="101"/>
      <c r="G2" s="101"/>
    </row>
    <row r="3" spans="1:7" ht="15.75" x14ac:dyDescent="0.25">
      <c r="A3" s="102"/>
      <c r="B3" s="101"/>
      <c r="C3" s="101"/>
      <c r="D3" s="101"/>
      <c r="E3" s="101"/>
      <c r="F3" s="101"/>
      <c r="G3" s="101"/>
    </row>
    <row r="4" spans="1:7" ht="15.75" x14ac:dyDescent="0.25">
      <c r="A4" s="101"/>
      <c r="B4" s="101"/>
      <c r="C4" s="101"/>
      <c r="D4" s="101"/>
      <c r="E4" s="101"/>
      <c r="F4" s="101"/>
      <c r="G4" s="101"/>
    </row>
    <row r="5" spans="1:7" ht="15.75" x14ac:dyDescent="0.25">
      <c r="A5" s="1" t="s">
        <v>49</v>
      </c>
      <c r="B5" s="2"/>
      <c r="C5" s="2"/>
      <c r="D5" s="2"/>
      <c r="E5" s="2"/>
      <c r="F5" s="2"/>
      <c r="G5" s="2"/>
    </row>
    <row r="6" spans="1:7" ht="15.75" x14ac:dyDescent="0.25">
      <c r="A6" s="103" t="s">
        <v>50</v>
      </c>
      <c r="B6" s="103"/>
      <c r="C6" s="103"/>
      <c r="D6" s="103"/>
      <c r="E6" s="103"/>
      <c r="F6" s="2"/>
      <c r="G6" s="2"/>
    </row>
    <row r="7" spans="1:7" ht="15.75" x14ac:dyDescent="0.25">
      <c r="A7" s="97" t="s">
        <v>51</v>
      </c>
      <c r="B7" s="97"/>
      <c r="C7" s="97"/>
      <c r="D7" s="97"/>
      <c r="E7" s="97"/>
      <c r="F7" s="2"/>
      <c r="G7" s="2"/>
    </row>
    <row r="8" spans="1:7" ht="15.75" x14ac:dyDescent="0.25">
      <c r="A8" s="2"/>
      <c r="B8" s="2"/>
      <c r="C8" s="2"/>
      <c r="D8" s="2"/>
      <c r="E8" s="2"/>
      <c r="F8" s="2"/>
      <c r="G8" s="2"/>
    </row>
    <row r="9" spans="1:7" ht="15.75" x14ac:dyDescent="0.25">
      <c r="A9" s="1" t="s">
        <v>52</v>
      </c>
      <c r="B9" s="2"/>
      <c r="C9" s="2"/>
      <c r="D9" s="2"/>
      <c r="E9" s="2"/>
      <c r="F9" s="2"/>
      <c r="G9" s="2"/>
    </row>
    <row r="10" spans="1:7" ht="15.75" x14ac:dyDescent="0.25">
      <c r="A10" s="99" t="s">
        <v>53</v>
      </c>
      <c r="B10" s="100"/>
      <c r="C10" s="3" t="s">
        <v>54</v>
      </c>
      <c r="D10" s="98" t="s">
        <v>55</v>
      </c>
      <c r="E10" s="98"/>
      <c r="F10" s="98"/>
      <c r="G10" s="98"/>
    </row>
    <row r="11" spans="1:7" ht="15.75" x14ac:dyDescent="0.25">
      <c r="A11" s="3"/>
      <c r="B11" s="3"/>
      <c r="C11" s="4"/>
      <c r="D11" s="99">
        <v>2014</v>
      </c>
      <c r="E11" s="100"/>
      <c r="F11" s="99">
        <v>2013</v>
      </c>
      <c r="G11" s="100"/>
    </row>
    <row r="12" spans="1:7" ht="15.75" x14ac:dyDescent="0.25">
      <c r="A12" s="5">
        <v>1</v>
      </c>
      <c r="B12" s="6" t="s">
        <v>56</v>
      </c>
      <c r="C12" s="5" t="s">
        <v>57</v>
      </c>
      <c r="D12" s="7" t="e">
        <f>#REF!/(#REF!+#REF!)</f>
        <v>#REF!</v>
      </c>
      <c r="E12" s="8" t="e">
        <f>IF(D12&gt;0.99,"IDEAL","NÃO IDEAL")</f>
        <v>#REF!</v>
      </c>
      <c r="F12" s="7" t="e">
        <f>#REF!/(#REF!+#REF!)</f>
        <v>#REF!</v>
      </c>
      <c r="G12" s="8" t="e">
        <f>IF(F12&gt;0.99,"IDEAL","NÃO IDEAL")</f>
        <v>#REF!</v>
      </c>
    </row>
    <row r="13" spans="1:7" ht="15.75" x14ac:dyDescent="0.25">
      <c r="A13" s="5">
        <v>2</v>
      </c>
      <c r="B13" s="6" t="s">
        <v>58</v>
      </c>
      <c r="C13" s="5" t="s">
        <v>59</v>
      </c>
      <c r="D13" s="7" t="e">
        <f>#REF!/#REF!</f>
        <v>#REF!</v>
      </c>
      <c r="E13" s="8" t="e">
        <f>IF(D13&gt;0.99,"IDEAL","NÃO IDEAL")</f>
        <v>#REF!</v>
      </c>
      <c r="F13" s="7" t="e">
        <f>#REF!/#REF!</f>
        <v>#REF!</v>
      </c>
      <c r="G13" s="8" t="e">
        <f>IF(F13&gt;0.99,"IDEAL","NÃO IDEAL")</f>
        <v>#REF!</v>
      </c>
    </row>
  </sheetData>
  <mergeCells count="10">
    <mergeCell ref="A7:E7"/>
    <mergeCell ref="D10:G10"/>
    <mergeCell ref="D11:E11"/>
    <mergeCell ref="F11:G11"/>
    <mergeCell ref="A1:G1"/>
    <mergeCell ref="A2:G2"/>
    <mergeCell ref="A3:G3"/>
    <mergeCell ref="A4:G4"/>
    <mergeCell ref="A6:E6"/>
    <mergeCell ref="A10:B10"/>
  </mergeCells>
  <conditionalFormatting sqref="E12:E13 G12:G13">
    <cfRule type="cellIs" dxfId="3" priority="1" stopIfTrue="1" operator="equal">
      <formula>"NÃO IDEAL"</formula>
    </cfRule>
    <cfRule type="cellIs" dxfId="2" priority="2" stopIfTrue="1" operator="equal">
      <formula>"IDEAL"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  <ignoredErrors>
    <ignoredError sqref="E12:F13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6"/>
  <dimension ref="A1:G11"/>
  <sheetViews>
    <sheetView topLeftCell="A4" workbookViewId="0">
      <selection activeCell="I15" sqref="I15"/>
    </sheetView>
  </sheetViews>
  <sheetFormatPr defaultRowHeight="15" x14ac:dyDescent="0.25"/>
  <cols>
    <col min="2" max="2" width="31.42578125" customWidth="1"/>
    <col min="3" max="3" width="14.42578125" bestFit="1" customWidth="1"/>
    <col min="7" max="8" width="9.140625" customWidth="1"/>
  </cols>
  <sheetData>
    <row r="1" spans="1:7" ht="15.75" x14ac:dyDescent="0.25">
      <c r="A1" s="108" t="s">
        <v>60</v>
      </c>
      <c r="B1" s="108"/>
      <c r="C1" s="108"/>
      <c r="D1" s="108"/>
      <c r="E1" s="108"/>
      <c r="F1" s="108"/>
      <c r="G1" s="108"/>
    </row>
    <row r="2" spans="1:7" ht="15.75" x14ac:dyDescent="0.25">
      <c r="A2" s="108" t="s">
        <v>48</v>
      </c>
      <c r="B2" s="108"/>
      <c r="C2" s="108"/>
      <c r="D2" s="108"/>
      <c r="E2" s="108"/>
      <c r="F2" s="108"/>
      <c r="G2" s="108"/>
    </row>
    <row r="3" spans="1:7" ht="15.75" x14ac:dyDescent="0.25">
      <c r="A3" s="109"/>
      <c r="B3" s="108"/>
      <c r="C3" s="108"/>
      <c r="D3" s="108"/>
      <c r="E3" s="108"/>
      <c r="F3" s="108"/>
      <c r="G3" s="108"/>
    </row>
    <row r="4" spans="1:7" ht="15.75" x14ac:dyDescent="0.25">
      <c r="A4" s="110" t="s">
        <v>61</v>
      </c>
      <c r="B4" s="110"/>
      <c r="C4" s="110"/>
      <c r="D4" s="110"/>
      <c r="E4" s="110"/>
      <c r="F4" s="110"/>
      <c r="G4" s="110"/>
    </row>
    <row r="5" spans="1:7" ht="15.75" x14ac:dyDescent="0.25">
      <c r="A5" s="9"/>
      <c r="B5" s="9"/>
      <c r="C5" s="9"/>
      <c r="D5" s="9"/>
      <c r="E5" s="9"/>
      <c r="F5" s="9"/>
      <c r="G5" s="9"/>
    </row>
    <row r="6" spans="1:7" ht="15.75" x14ac:dyDescent="0.25">
      <c r="A6" s="10" t="s">
        <v>52</v>
      </c>
      <c r="B6" s="9"/>
      <c r="C6" s="9"/>
      <c r="D6" s="9"/>
      <c r="E6" s="9"/>
      <c r="F6" s="9"/>
      <c r="G6" s="9"/>
    </row>
    <row r="7" spans="1:7" ht="15.75" x14ac:dyDescent="0.25">
      <c r="A7" s="11" t="s">
        <v>62</v>
      </c>
      <c r="B7" s="11" t="s">
        <v>53</v>
      </c>
      <c r="C7" s="11" t="s">
        <v>54</v>
      </c>
      <c r="D7" s="104" t="s">
        <v>55</v>
      </c>
      <c r="E7" s="105"/>
      <c r="F7" s="105"/>
      <c r="G7" s="105"/>
    </row>
    <row r="8" spans="1:7" ht="15.75" x14ac:dyDescent="0.25">
      <c r="A8" s="12"/>
      <c r="B8" s="12"/>
      <c r="C8" s="12"/>
      <c r="D8" s="106">
        <v>2014</v>
      </c>
      <c r="E8" s="104"/>
      <c r="F8" s="107">
        <v>2013</v>
      </c>
      <c r="G8" s="104"/>
    </row>
    <row r="9" spans="1:7" ht="15.75" x14ac:dyDescent="0.25">
      <c r="A9" s="13">
        <v>1</v>
      </c>
      <c r="B9" s="14" t="s">
        <v>63</v>
      </c>
      <c r="C9" s="13" t="s">
        <v>64</v>
      </c>
      <c r="D9" s="15" t="e">
        <f>(Dados!#REF!/#REF!)*100</f>
        <v>#REF!</v>
      </c>
      <c r="E9" s="16" t="e">
        <f>IF(D9&gt;0.99,"IDEAL","NÃO IDEAL")</f>
        <v>#REF!</v>
      </c>
      <c r="F9" s="15" t="e">
        <f>(Dados!#REF!/#REF!)*100</f>
        <v>#REF!</v>
      </c>
      <c r="G9" s="16" t="e">
        <f>IF(F9&gt;0.99,"IDEAL","NÃO IDEAL")</f>
        <v>#REF!</v>
      </c>
    </row>
    <row r="10" spans="1:7" ht="15.75" x14ac:dyDescent="0.25">
      <c r="A10" s="17">
        <v>2</v>
      </c>
      <c r="B10" s="18" t="s">
        <v>65</v>
      </c>
      <c r="C10" s="17" t="s">
        <v>66</v>
      </c>
      <c r="D10" s="19" t="e">
        <f>(Dados!#REF!/#REF!)*100</f>
        <v>#REF!</v>
      </c>
      <c r="E10" s="16" t="e">
        <f>IF(D10&gt;0.99,"IDEAL","NÃO IDEAL")</f>
        <v>#REF!</v>
      </c>
      <c r="F10" s="19" t="e">
        <f>(Dados!#REF!/#REF!)*100</f>
        <v>#REF!</v>
      </c>
      <c r="G10" s="16" t="e">
        <f>IF(F10&gt;0.99,"IDEAL","NÃO IDEAL")</f>
        <v>#REF!</v>
      </c>
    </row>
    <row r="11" spans="1:7" ht="15.75" x14ac:dyDescent="0.25">
      <c r="A11" s="17">
        <v>3</v>
      </c>
      <c r="B11" s="18" t="s">
        <v>67</v>
      </c>
      <c r="C11" s="17" t="s">
        <v>68</v>
      </c>
      <c r="D11" s="19" t="e">
        <f>(Dados!#REF!/Dados!D8)*100</f>
        <v>#REF!</v>
      </c>
      <c r="E11" s="16" t="e">
        <f>IF(D11&gt;0.99,"IDEAL","NÃO IDEAL")</f>
        <v>#REF!</v>
      </c>
      <c r="F11" s="19" t="e">
        <f>(Dados!#REF!/Dados!E8)*100</f>
        <v>#REF!</v>
      </c>
      <c r="G11" s="16" t="e">
        <f>IF(F11&gt;0.99,"IDEAL","NÃO IDEAL")</f>
        <v>#REF!</v>
      </c>
    </row>
  </sheetData>
  <mergeCells count="7">
    <mergeCell ref="D7:G7"/>
    <mergeCell ref="D8:E8"/>
    <mergeCell ref="F8:G8"/>
    <mergeCell ref="A1:G1"/>
    <mergeCell ref="A2:G2"/>
    <mergeCell ref="A3:G3"/>
    <mergeCell ref="A4:G4"/>
  </mergeCells>
  <conditionalFormatting sqref="E9:E11 G9:G11">
    <cfRule type="cellIs" dxfId="1" priority="1" stopIfTrue="1" operator="equal">
      <formula>"NÃO IDEAL"</formula>
    </cfRule>
    <cfRule type="cellIs" dxfId="0" priority="2" stopIfTrue="1" operator="equal">
      <formula>"IDEAL"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82026E50F43345886C3DF551F6BFC7" ma:contentTypeVersion="15" ma:contentTypeDescription="Crie um novo documento." ma:contentTypeScope="" ma:versionID="387f5113b5c5d2cd68481eb41dc075a2">
  <xsd:schema xmlns:xsd="http://www.w3.org/2001/XMLSchema" xmlns:xs="http://www.w3.org/2001/XMLSchema" xmlns:p="http://schemas.microsoft.com/office/2006/metadata/properties" xmlns:ns2="1bf93f0b-5040-45d8-9ffd-a608ab622721" xmlns:ns3="a0ae9db8-5881-40b3-bba9-bcde62de565e" targetNamespace="http://schemas.microsoft.com/office/2006/metadata/properties" ma:root="true" ma:fieldsID="549e5ad130c1047ce4b9fe7a83227a46" ns2:_="" ns3:_="">
    <xsd:import namespace="1bf93f0b-5040-45d8-9ffd-a608ab622721"/>
    <xsd:import namespace="a0ae9db8-5881-40b3-bba9-bcde62de5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93f0b-5040-45d8-9ffd-a608ab6227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5db2085-f7f7-4ac9-86fd-2e830e2bc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e9db8-5881-40b3-bba9-bcde62de56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e102be-8071-4963-a434-8bd5b5b1feb5}" ma:internalName="TaxCatchAll" ma:showField="CatchAllData" ma:web="a0ae9db8-5881-40b3-bba9-bcde62de5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f93f0b-5040-45d8-9ffd-a608ab622721">
      <Terms xmlns="http://schemas.microsoft.com/office/infopath/2007/PartnerControls"/>
    </lcf76f155ced4ddcb4097134ff3c332f>
    <TaxCatchAll xmlns="a0ae9db8-5881-40b3-bba9-bcde62de565e" xsi:nil="true"/>
    <_Flow_SignoffStatus xmlns="1bf93f0b-5040-45d8-9ffd-a608ab6227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A48C08-8539-4EA3-AF5C-0215287B0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f93f0b-5040-45d8-9ffd-a608ab622721"/>
    <ds:schemaRef ds:uri="a0ae9db8-5881-40b3-bba9-bcde62de5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6707C7-D0AB-4739-A6EA-0E71669764DF}">
  <ds:schemaRefs>
    <ds:schemaRef ds:uri="http://schemas.microsoft.com/office/2006/metadata/properties"/>
    <ds:schemaRef ds:uri="http://schemas.microsoft.com/office/infopath/2007/PartnerControls"/>
    <ds:schemaRef ds:uri="1bf93f0b-5040-45d8-9ffd-a608ab622721"/>
    <ds:schemaRef ds:uri="a0ae9db8-5881-40b3-bba9-bcde62de565e"/>
  </ds:schemaRefs>
</ds:datastoreItem>
</file>

<file path=customXml/itemProps3.xml><?xml version="1.0" encoding="utf-8"?>
<ds:datastoreItem xmlns:ds="http://schemas.openxmlformats.org/officeDocument/2006/customXml" ds:itemID="{AF0D17C9-E828-484B-AE9E-A1F08D2D48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DRE DETALHES</vt:lpstr>
      <vt:lpstr>INDICES</vt:lpstr>
      <vt:lpstr>EVOL.FATUR.</vt:lpstr>
      <vt:lpstr>IND LIQ</vt:lpstr>
      <vt:lpstr>IND 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</dc:creator>
  <cp:keywords/>
  <dc:description/>
  <cp:lastModifiedBy>Renan Nunes</cp:lastModifiedBy>
  <cp:revision/>
  <dcterms:created xsi:type="dcterms:W3CDTF">2009-11-24T13:22:17Z</dcterms:created>
  <dcterms:modified xsi:type="dcterms:W3CDTF">2024-07-03T19:19:31Z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0x010100B682026E50F43345886C3DF551F6BFC7</vt:lpwstr>
  </property>
  <property fmtid="{D5CDD505-2E9C-101B-9397-08002B2CF9AE}" pid="3" name="Order">
    <vt:r8>1393200</vt:r8>
  </property>
  <property fmtid="{D5CDD505-2E9C-101B-9397-08002B2CF9AE}" pid="4" name="MediaServiceImageTags">
    <vt:lpwstr/>
  </property>
</Properties>
</file>