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40" yWindow="315" windowWidth="13560" windowHeight="7260"/>
  </bookViews>
  <sheets>
    <sheet name="CI 1" sheetId="9" r:id="rId1"/>
    <sheet name="PL 1" sheetId="10" r:id="rId2"/>
  </sheets>
  <externalReferences>
    <externalReference r:id="rId3"/>
  </externalReferences>
  <definedNames>
    <definedName name="_xlnm._FilterDatabase" localSheetId="0" hidden="1">'CI 1'!$A$15:$Q$33</definedName>
    <definedName name="_xlnm.Print_Area" localSheetId="0">'CI 1'!$A$1:$M$37</definedName>
    <definedName name="_xlnm.Print_Area" localSheetId="1">'PL 1'!$A$1:$K$38</definedName>
  </definedNames>
  <calcPr calcId="125725"/>
</workbook>
</file>

<file path=xl/calcChain.xml><?xml version="1.0" encoding="utf-8"?>
<calcChain xmlns="http://schemas.openxmlformats.org/spreadsheetml/2006/main">
  <c r="F17" i="9"/>
  <c r="F18"/>
  <c r="F19"/>
  <c r="F20"/>
  <c r="F21"/>
  <c r="F22"/>
  <c r="F23"/>
  <c r="F24"/>
  <c r="F25"/>
  <c r="F26"/>
  <c r="F27"/>
  <c r="F28"/>
  <c r="F29"/>
  <c r="F30"/>
  <c r="F16"/>
  <c r="L5"/>
  <c r="D31" i="10" l="1"/>
  <c r="D31" i="9"/>
  <c r="H17" i="10" l="1"/>
  <c r="H18"/>
  <c r="H19"/>
  <c r="H20"/>
  <c r="H21"/>
  <c r="H22"/>
  <c r="H23"/>
  <c r="H24"/>
  <c r="H25"/>
  <c r="H26"/>
  <c r="H27"/>
  <c r="H28"/>
  <c r="H29"/>
  <c r="H30"/>
  <c r="H16"/>
  <c r="G17"/>
  <c r="G18"/>
  <c r="G19"/>
  <c r="G20"/>
  <c r="G21"/>
  <c r="G22"/>
  <c r="G23"/>
  <c r="G24"/>
  <c r="G25"/>
  <c r="G26"/>
  <c r="G27"/>
  <c r="G28"/>
  <c r="G29"/>
  <c r="G30"/>
  <c r="G16"/>
  <c r="J6" i="9"/>
  <c r="A16" i="10"/>
  <c r="G31" l="1"/>
  <c r="B32" i="9" s="1"/>
  <c r="H31" i="10"/>
  <c r="B33" i="9" s="1"/>
  <c r="G17"/>
  <c r="G18"/>
  <c r="G19"/>
  <c r="G20"/>
  <c r="G21"/>
  <c r="G22"/>
  <c r="G23"/>
  <c r="G24"/>
  <c r="G25"/>
  <c r="G26"/>
  <c r="G27"/>
  <c r="G28"/>
  <c r="G29"/>
  <c r="G30"/>
  <c r="G16"/>
  <c r="G31" l="1"/>
  <c r="B38" i="10"/>
  <c r="B31"/>
  <c r="H6"/>
  <c r="H5" l="1"/>
  <c r="H4"/>
  <c r="B33" l="1"/>
  <c r="B16" l="1"/>
</calcChain>
</file>

<file path=xl/sharedStrings.xml><?xml version="1.0" encoding="utf-8"?>
<sst xmlns="http://schemas.openxmlformats.org/spreadsheetml/2006/main" count="290" uniqueCount="125">
  <si>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</si>
  <si>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</si>
  <si>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</si>
  <si>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</si>
  <si>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</si>
  <si>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</si>
  <si>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</si>
  <si>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</si>
  <si>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</si>
  <si>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</si>
  <si>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</si>
  <si>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</si>
  <si>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</si>
  <si>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</si>
  <si>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</si>
  <si>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6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</si>
  <si>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</si>
  <si>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</si>
  <si>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</si>
  <si>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</si>
  <si>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</si>
  <si>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</si>
  <si>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</si>
  <si>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</si>
  <si>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</si>
  <si>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</si>
  <si>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</si>
  <si>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</si>
  <si>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</si>
  <si>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</si>
  <si>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</si>
  <si>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</si>
  <si>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</si>
  <si>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</si>
  <si>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</si>
  <si>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</si>
  <si>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</si>
  <si>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</si>
  <si>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</si>
  <si>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</si>
  <si>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</si>
  <si>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</si>
  <si>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Net Weight:</t>
    <phoneticPr fontId="16" type="noConversion"/>
  </si>
  <si>
    <t xml:space="preserve">Port of Loading: </t>
    <phoneticPr fontId="5" type="noConversion"/>
  </si>
  <si>
    <t>BRVCP</t>
  </si>
  <si>
    <t>HS code</t>
    <phoneticPr fontId="4" type="noConversion"/>
  </si>
  <si>
    <t xml:space="preserve">Carton NO.  </t>
    <phoneticPr fontId="5" type="noConversion"/>
  </si>
  <si>
    <t>Formal Import</t>
  </si>
  <si>
    <t>EXPRESS</t>
  </si>
  <si>
    <t>CNKSM</t>
  </si>
  <si>
    <t xml:space="preserve">Freight cost:  </t>
  </si>
  <si>
    <t>DPU (at Terminal)</t>
  </si>
  <si>
    <t>1-1</t>
  </si>
  <si>
    <t xml:space="preserve">Carton NO.  </t>
  </si>
  <si>
    <t>1 Carton</t>
  </si>
  <si>
    <t>03015-00030300</t>
  </si>
  <si>
    <t>03100-00155600</t>
  </si>
  <si>
    <t>06011-01090000</t>
  </si>
  <si>
    <t>06018-04270300</t>
  </si>
  <si>
    <t>06036-01110000</t>
  </si>
  <si>
    <t>06063-01030900</t>
  </si>
  <si>
    <t>06063-01031000</t>
  </si>
  <si>
    <t>06063-01031800</t>
  </si>
  <si>
    <t>06063-01100100</t>
  </si>
  <si>
    <t>06063-01110100</t>
  </si>
  <si>
    <t>07009-00430000</t>
  </si>
  <si>
    <t>08030-08091000</t>
  </si>
  <si>
    <t>10G211330007010</t>
  </si>
  <si>
    <t>12016-00460100</t>
  </si>
  <si>
    <t>15100-0279S100</t>
  </si>
  <si>
    <t>CN</t>
  </si>
  <si>
    <t>KR</t>
  </si>
  <si>
    <t>TW</t>
  </si>
  <si>
    <t>JP</t>
  </si>
  <si>
    <t>Samsung Electronics Co., Ltd</t>
  </si>
  <si>
    <t xml:space="preserve">129, Samsung-ro, Yeongtong-gu Suwon 16677 Gyeonggi-do South Korea </t>
  </si>
  <si>
    <t>LPDDR 8GB</t>
  </si>
  <si>
    <t>1.129, Samsung-ro, Yeongtong-gu Suwon 16677 Gyeonggi-do South Korea 
2.No.337 Fengli Street, Suzhou Industry Park, Jiangsu Province, China</t>
  </si>
  <si>
    <t>UFS 3.1 128G</t>
  </si>
  <si>
    <t>QUALCOMM CDMA Technologies Asia Pacific Pte. Ltd.</t>
  </si>
  <si>
    <t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t>
  </si>
  <si>
    <t>CLOCK GEN PMK-8475-0-FOWPSP36-MT-01-0-0//QUALCOMM FOWPSP-36 CS</t>
  </si>
  <si>
    <t>DC/DC CONVER QET-7100-0-FOWPSP62-TR-01-0//QUALCOMM FOWPSP-62 CS</t>
  </si>
  <si>
    <t>CHARGER SMB-1393-0-WLPSP72B-SR-01-0-03//QUALCOMM WLPSP72B</t>
  </si>
  <si>
    <t>PMIC PM-8350-0-FOWNSP144B-TR-04-0//QUALCOMM FOWNSP144</t>
  </si>
  <si>
    <t>PMIC PM-8350C-0-FOWNSP143-TR-04-0//QUALCOMM FOWNSP143</t>
  </si>
  <si>
    <t>PMIC PM-8350BHS-0-FOWNSP165-TR-01-0 CS2//QUALCOMM FOWNSP165</t>
  </si>
  <si>
    <t>PMIC PM-8010-0-WLPSP20-TR-U3-0 CS//QUALCOMM WLPSP20</t>
  </si>
  <si>
    <t>PMIC PM-8450-0-FOWPSP81-TR-00-0 CS//QUALCOMM FOWPSP81</t>
  </si>
  <si>
    <t>Harmony Electronics Corp.</t>
  </si>
  <si>
    <t xml:space="preserve">Tottori Production Div:
• 7-3-21Wakabadai minami, Tottori 689-1112 Japan
</t>
  </si>
  <si>
    <t>XTAL 76.8MHZ 9.9PF/12PPM 1.2*1.0//KDS/DSX1210A+7AH07680A04 SMD</t>
  </si>
  <si>
    <t>Compeq Manufacturing Co., Ltd.</t>
  </si>
  <si>
    <t>1、6F-6, No. 736, JhongJheng Rd., JhongHe Dist., New Taipei City, Taiwan 235, R.O.C.
2、UNIT B2 11/F, Block B, Kong Nam Industrial Building, 603-609 Castle Peak RD, Tsuen Wan N.T. Hong Kong，China</t>
  </si>
  <si>
    <t>AI2201_INTB R2.0E//COMPEQ 2.19*1.30,2L(4)1.68MM</t>
  </si>
  <si>
    <t xml:space="preserve">DongGuan Hsiang-Tai Electronic Co.,Ltd. </t>
  </si>
  <si>
    <t>Chang xie Road,si-Ma shiang Changping Town,Dongguan City,Guangdong  Province,P.R.China</t>
  </si>
  <si>
    <t>RES 33 OHM 1/20W(0201) 5%//TA-I/RM02JTN330</t>
  </si>
  <si>
    <t>Avnet Technology Electronics Marketing (Taiwan) Co., Ltd.</t>
  </si>
  <si>
    <t>P6-4F, TAMIYAJI, TAMAKI-CHO, WATARAI-GUN, MIE, 519-0492, JAPAN</t>
  </si>
  <si>
    <t>BtoB CON 30P 0.35 0.6H F S/T//PANASONIC/AXG130144FE1</t>
  </si>
  <si>
    <t>Lihua Color Printed (KunShan) Co.,Ltd</t>
  </si>
  <si>
    <t>No.1777 YingBing West Road.KunShan JiangSu China</t>
  </si>
  <si>
    <t>ROG SEALED LABEL FOR PHONE//2.8 0 MM/V2.</t>
  </si>
  <si>
    <t>39*39*20</t>
  </si>
  <si>
    <t>USD 115</t>
  </si>
  <si>
    <t>Model</t>
  </si>
  <si>
    <t>AI2202  | AI2201</t>
  </si>
  <si>
    <t>AI2202</t>
  </si>
  <si>
    <t>AI2202 | AI2201</t>
  </si>
  <si>
    <t>AI2201</t>
  </si>
  <si>
    <t>111123031000066 1.1-15.1</t>
  </si>
  <si>
    <t>L6/L10</t>
  </si>
  <si>
    <t>L6</t>
  </si>
  <si>
    <t>L10</t>
  </si>
  <si>
    <t xml:space="preserve">PO </t>
  </si>
  <si>
    <t>Line</t>
  </si>
  <si>
    <t>Sisfac</t>
  </si>
  <si>
    <t>SISF000330</t>
  </si>
  <si>
    <t>SISFAC9299</t>
  </si>
  <si>
    <t>SISFAC2146</t>
  </si>
  <si>
    <t>SISFAC4516</t>
  </si>
  <si>
    <t>SISF000078</t>
  </si>
  <si>
    <t>SISFAC1723</t>
  </si>
  <si>
    <t>SISFAC1043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</si>
</sst>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_);[Red]\(0.000\)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182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4" fillId="0" borderId="2" xfId="9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12" fillId="0" borderId="0" xfId="7" applyNumberFormat="1" applyFont="1" applyFill="1" applyAlignment="1">
      <alignment horizontal="center" vertical="center"/>
    </xf>
    <xf numFmtId="38" fontId="17" fillId="0" borderId="0" xfId="8" applyNumberFormat="1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0" fillId="0" borderId="0" xfId="1" applyNumberFormat="1" applyFont="1" applyFill="1" applyAlignment="1">
      <alignment horizontal="right"/>
    </xf>
    <xf numFmtId="172" fontId="22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66" fontId="20" fillId="0" borderId="0" xfId="8" applyNumberFormat="1" applyFont="1" applyFill="1" applyBorder="1" applyAlignment="1">
      <alignment horizontal="left" vertical="center" wrapText="1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3" xfId="9" applyFont="1" applyFill="1" applyBorder="1" applyAlignment="1">
      <alignment horizontal="left" vertical="center"/>
    </xf>
    <xf numFmtId="0" fontId="24" fillId="0" borderId="3" xfId="9" applyFont="1" applyFill="1" applyBorder="1" applyAlignment="1">
      <alignment vertical="center"/>
    </xf>
    <xf numFmtId="0" fontId="20" fillId="0" borderId="3" xfId="9" applyFont="1" applyFill="1" applyBorder="1" applyAlignment="1">
      <alignment vertical="center"/>
    </xf>
    <xf numFmtId="170" fontId="37" fillId="2" borderId="4" xfId="1" applyNumberFormat="1" applyFont="1" applyFill="1" applyBorder="1" applyAlignment="1">
      <alignment horizontal="right" vertical="center"/>
    </xf>
    <xf numFmtId="172" fontId="25" fillId="2" borderId="4" xfId="1" applyNumberFormat="1" applyFont="1" applyFill="1" applyBorder="1" applyAlignment="1">
      <alignment horizontal="right" vertical="center"/>
    </xf>
    <xf numFmtId="164" fontId="37" fillId="2" borderId="4" xfId="1" applyFont="1" applyFill="1" applyBorder="1" applyAlignment="1">
      <alignment horizontal="right" vertical="center"/>
    </xf>
    <xf numFmtId="38" fontId="20" fillId="0" borderId="3" xfId="9" applyNumberFormat="1" applyFont="1" applyFill="1" applyBorder="1" applyAlignment="1">
      <alignment vertical="center"/>
    </xf>
    <xf numFmtId="0" fontId="24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172" fontId="20" fillId="0" borderId="1" xfId="1" applyNumberFormat="1" applyFont="1" applyFill="1" applyBorder="1" applyAlignment="1">
      <alignment horizontal="right" vertical="center"/>
    </xf>
    <xf numFmtId="164" fontId="20" fillId="0" borderId="1" xfId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38" fontId="20" fillId="0" borderId="3" xfId="9" applyNumberFormat="1" applyFont="1" applyFill="1" applyBorder="1" applyAlignment="1">
      <alignment horizontal="center" vertical="center"/>
    </xf>
    <xf numFmtId="167" fontId="20" fillId="0" borderId="4" xfId="9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applyNumberFormat="1" applyFont="1" applyFill="1" applyBorder="1" applyAlignment="1">
      <alignment horizontal="center" vertical="center"/>
    </xf>
    <xf numFmtId="0" fontId="38" fillId="2" borderId="0" xfId="10" applyFont="1" applyFill="1" applyAlignment="1">
      <alignment horizontal="left" vertical="center"/>
    </xf>
    <xf numFmtId="171" fontId="38" fillId="0" borderId="0" xfId="10" applyNumberFormat="1" applyFont="1" applyFill="1" applyAlignment="1">
      <alignment horizontal="left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6" xfId="9" applyFont="1" applyFill="1" applyBorder="1" applyAlignment="1">
      <alignment vertical="center"/>
    </xf>
    <xf numFmtId="167" fontId="20" fillId="0" borderId="1" xfId="8" applyNumberFormat="1" applyFont="1" applyFill="1" applyBorder="1" applyAlignment="1">
      <alignment horizontal="center" vertical="center"/>
    </xf>
    <xf numFmtId="172" fontId="20" fillId="3" borderId="1" xfId="1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69" fontId="20" fillId="3" borderId="1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0" fontId="40" fillId="0" borderId="0" xfId="7" applyFont="1" applyFill="1" applyAlignment="1">
      <alignment horizontal="left" vertical="center"/>
    </xf>
    <xf numFmtId="0" fontId="20" fillId="0" borderId="1" xfId="7" applyFont="1" applyFill="1" applyBorder="1" applyAlignment="1">
      <alignment horizontal="center" vertical="center"/>
    </xf>
    <xf numFmtId="167" fontId="20" fillId="0" borderId="9" xfId="9" applyNumberFormat="1" applyFont="1" applyFill="1" applyBorder="1" applyAlignment="1">
      <alignment horizontal="center" vertical="center"/>
    </xf>
    <xf numFmtId="167" fontId="20" fillId="0" borderId="2" xfId="9" applyNumberFormat="1" applyFont="1" applyFill="1" applyBorder="1" applyAlignment="1">
      <alignment horizontal="center" vertical="center"/>
    </xf>
    <xf numFmtId="0" fontId="24" fillId="4" borderId="1" xfId="8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172" fontId="20" fillId="4" borderId="1" xfId="1" applyNumberFormat="1" applyFont="1" applyFill="1" applyBorder="1" applyAlignment="1">
      <alignment horizontal="right" vertical="center"/>
    </xf>
    <xf numFmtId="164" fontId="20" fillId="4" borderId="1" xfId="1" applyFont="1" applyFill="1" applyBorder="1" applyAlignment="1">
      <alignment horizontal="center" vertical="center"/>
    </xf>
    <xf numFmtId="3" fontId="20" fillId="4" borderId="1" xfId="7" applyNumberFormat="1" applyFont="1" applyFill="1" applyBorder="1" applyAlignment="1">
      <alignment horizontal="left" vertical="center"/>
    </xf>
    <xf numFmtId="3" fontId="20" fillId="4" borderId="1" xfId="7" applyNumberFormat="1" applyFont="1" applyFill="1" applyBorder="1" applyAlignment="1">
      <alignment horizontal="center" vertical="center"/>
    </xf>
    <xf numFmtId="0" fontId="20" fillId="4" borderId="1" xfId="7" applyNumberFormat="1" applyFont="1" applyFill="1" applyBorder="1" applyAlignment="1">
      <alignment horizontal="center" vertical="center"/>
    </xf>
    <xf numFmtId="0" fontId="20" fillId="4" borderId="1" xfId="7" applyFont="1" applyFill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16" fontId="20" fillId="0" borderId="5" xfId="8" quotePrefix="1" applyNumberFormat="1" applyFont="1" applyFill="1" applyBorder="1" applyAlignment="1">
      <alignment horizontal="center" vertical="center"/>
    </xf>
    <xf numFmtId="16" fontId="20" fillId="0" borderId="7" xfId="8" quotePrefix="1" applyNumberFormat="1" applyFont="1" applyFill="1" applyBorder="1" applyAlignment="1">
      <alignment horizontal="center" vertical="center"/>
    </xf>
    <xf numFmtId="16" fontId="20" fillId="0" borderId="8" xfId="8" quotePrefix="1" applyNumberFormat="1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 wrapText="1"/>
    </xf>
    <xf numFmtId="0" fontId="39" fillId="0" borderId="7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166" fontId="20" fillId="0" borderId="8" xfId="8" applyNumberFormat="1" applyFont="1" applyFill="1" applyBorder="1" applyAlignment="1">
      <alignment horizontal="center" vertical="center" wrapText="1"/>
    </xf>
    <xf numFmtId="173" fontId="20" fillId="0" borderId="5" xfId="7" applyNumberFormat="1" applyFont="1" applyFill="1" applyBorder="1" applyAlignment="1">
      <alignment horizontal="center" vertical="center"/>
    </xf>
    <xf numFmtId="173" fontId="20" fillId="0" borderId="7" xfId="7" applyNumberFormat="1" applyFont="1" applyFill="1" applyBorder="1" applyAlignment="1">
      <alignment horizontal="center" vertical="center"/>
    </xf>
    <xf numFmtId="173" fontId="20" fillId="0" borderId="8" xfId="7" applyNumberFormat="1" applyFont="1" applyFill="1" applyBorder="1" applyAlignment="1">
      <alignment horizontal="center"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TB\ASUS%20Backup%2020190906\BRAZIL\BZ%20DOcs\20230323%20Copy%20of%20&#35079;&#26412;%20&#24052;&#35199;ROG6ZF9%20LTB3%20IN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票箱单"/>
      <sheetName val="Sheet1"/>
    </sheetNames>
    <sheetDataSet>
      <sheetData sheetId="0">
        <row r="16">
          <cell r="C16" t="str">
            <v>03015-00030300</v>
          </cell>
          <cell r="D16">
            <v>76</v>
          </cell>
          <cell r="E16">
            <v>30.72</v>
          </cell>
          <cell r="F16">
            <v>2334.7199999999998</v>
          </cell>
          <cell r="G16" t="str">
            <v>AI2202  | AI2201</v>
          </cell>
          <cell r="H16" t="str">
            <v>集成电路</v>
          </cell>
          <cell r="J16">
            <v>24</v>
          </cell>
          <cell r="K16">
            <v>1824</v>
          </cell>
          <cell r="L16" t="str">
            <v>Samsung Electronics Co., Ltd</v>
          </cell>
          <cell r="M16" t="str">
            <v xml:space="preserve">129, Samsung-ro, Yeongtong-gu Suwon 16677 Gyeonggi-do South Korea </v>
          </cell>
          <cell r="N16" t="str">
            <v>LPDDR 8GB</v>
          </cell>
          <cell r="O16" t="str">
            <v>CN</v>
          </cell>
          <cell r="P16">
            <v>0.01</v>
          </cell>
          <cell r="Q16">
            <v>0.02</v>
          </cell>
          <cell r="R16">
            <v>0.03</v>
          </cell>
        </row>
        <row r="17">
          <cell r="C17" t="str">
            <v>03100-00155600</v>
          </cell>
          <cell r="D17">
            <v>40</v>
          </cell>
          <cell r="E17">
            <v>13.5</v>
          </cell>
          <cell r="F17">
            <v>540</v>
          </cell>
          <cell r="G17" t="str">
            <v>AI2202</v>
          </cell>
          <cell r="H17" t="str">
            <v>集成电路</v>
          </cell>
          <cell r="J17">
            <v>9.75</v>
          </cell>
          <cell r="K17">
            <v>390</v>
          </cell>
          <cell r="L17" t="str">
            <v>Samsung Electronics Co., Ltd</v>
          </cell>
          <cell r="M17" t="str">
            <v>1.129, Samsung-ro, Yeongtong-gu Suwon 16677 Gyeonggi-do South Korea 
2.No.337 Fengli Street, Suzhou Industry Park, Jiangsu Province, China</v>
          </cell>
          <cell r="N17" t="str">
            <v>UFS 3.1 128G</v>
          </cell>
          <cell r="O17" t="str">
            <v>KR</v>
          </cell>
          <cell r="P17">
            <v>0.01</v>
          </cell>
          <cell r="Q17">
            <v>0.02</v>
          </cell>
        </row>
        <row r="18">
          <cell r="C18" t="str">
            <v>06011-01090000</v>
          </cell>
          <cell r="D18">
            <v>17</v>
          </cell>
          <cell r="E18">
            <v>0.35</v>
          </cell>
          <cell r="F18">
            <v>5.9499999999999993</v>
          </cell>
          <cell r="G18" t="str">
            <v>AI2202 | AI2201</v>
          </cell>
          <cell r="H18" t="str">
            <v>集成电路</v>
          </cell>
          <cell r="J18">
            <v>0.35</v>
          </cell>
          <cell r="K18">
            <v>5.9499999999999993</v>
          </cell>
          <cell r="L18" t="str">
            <v>QUALCOMM CDMA Technologies Asia Pacific Pte. Ltd.</v>
          </cell>
          <cell r="M18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18" t="str">
            <v>CLOCK GEN PMK-8475-0-FOWPSP36-MT-01-0-0//QUALCOMM FOWPSP-36 CS</v>
          </cell>
          <cell r="O18" t="str">
            <v>TW</v>
          </cell>
          <cell r="P18">
            <v>0.01</v>
          </cell>
          <cell r="Q18">
            <v>0.02</v>
          </cell>
        </row>
        <row r="19">
          <cell r="C19" t="str">
            <v>06018-04270300</v>
          </cell>
          <cell r="D19">
            <v>120</v>
          </cell>
          <cell r="E19">
            <v>1.45</v>
          </cell>
          <cell r="F19">
            <v>174</v>
          </cell>
          <cell r="G19" t="str">
            <v>AI2202  | AI2201</v>
          </cell>
          <cell r="H19" t="str">
            <v>集成电路</v>
          </cell>
          <cell r="J19">
            <v>1.45</v>
          </cell>
          <cell r="K19">
            <v>174</v>
          </cell>
          <cell r="L19" t="str">
            <v>QUALCOMM CDMA Technologies Asia Pacific Pte. Ltd.</v>
          </cell>
          <cell r="M19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19" t="str">
            <v>DC/DC CONVER QET-7100-0-FOWPSP62-TR-01-0//QUALCOMM FOWPSP-62 CS</v>
          </cell>
          <cell r="O19" t="str">
            <v>TW</v>
          </cell>
          <cell r="P19">
            <v>0.01</v>
          </cell>
          <cell r="Q19">
            <v>0.02</v>
          </cell>
        </row>
        <row r="20">
          <cell r="C20" t="str">
            <v>06036-01110000</v>
          </cell>
          <cell r="D20">
            <v>72</v>
          </cell>
          <cell r="E20">
            <v>0.71</v>
          </cell>
          <cell r="F20">
            <v>51.12</v>
          </cell>
          <cell r="G20" t="str">
            <v>AI2202</v>
          </cell>
          <cell r="H20" t="str">
            <v>集成电路</v>
          </cell>
          <cell r="J20">
            <v>0.71</v>
          </cell>
          <cell r="K20">
            <v>51.12</v>
          </cell>
          <cell r="L20" t="str">
            <v>QUALCOMM CDMA Technologies Asia Pacific Pte. Ltd.</v>
          </cell>
          <cell r="M20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0" t="str">
            <v>CHARGER SMB-1393-0-WLPSP72B-SR-01-0-03//QUALCOMM WLPSP72B</v>
          </cell>
          <cell r="O20" t="str">
            <v>CN</v>
          </cell>
          <cell r="P20">
            <v>0.04</v>
          </cell>
          <cell r="Q20">
            <v>0.06</v>
          </cell>
        </row>
        <row r="21">
          <cell r="C21" t="str">
            <v>06063-01030900</v>
          </cell>
          <cell r="D21">
            <v>124</v>
          </cell>
          <cell r="E21">
            <v>1.98</v>
          </cell>
          <cell r="F21">
            <v>245.52</v>
          </cell>
          <cell r="G21" t="str">
            <v>AI2202  | AI2201</v>
          </cell>
          <cell r="H21" t="str">
            <v>集成电路</v>
          </cell>
          <cell r="J21">
            <v>1.98</v>
          </cell>
          <cell r="K21">
            <v>245.52</v>
          </cell>
          <cell r="L21" t="str">
            <v>QUALCOMM CDMA Technologies Asia Pacific Pte. Ltd.</v>
          </cell>
          <cell r="M21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1" t="str">
            <v>PMIC PM-8350-0-FOWNSP144B-TR-04-0//QUALCOMM FOWNSP144</v>
          </cell>
          <cell r="O21" t="str">
            <v>TW</v>
          </cell>
          <cell r="P21">
            <v>0.01</v>
          </cell>
          <cell r="Q21">
            <v>0.02</v>
          </cell>
        </row>
        <row r="22">
          <cell r="C22" t="str">
            <v>06063-01031000</v>
          </cell>
          <cell r="D22">
            <v>125</v>
          </cell>
          <cell r="E22">
            <v>1.96</v>
          </cell>
          <cell r="F22">
            <v>245</v>
          </cell>
          <cell r="G22" t="str">
            <v>AI2202  | AI2201</v>
          </cell>
          <cell r="H22" t="str">
            <v>集成电路</v>
          </cell>
          <cell r="J22">
            <v>1.96</v>
          </cell>
          <cell r="K22">
            <v>245</v>
          </cell>
          <cell r="L22" t="str">
            <v>QUALCOMM CDMA Technologies Asia Pacific Pte. Ltd.</v>
          </cell>
          <cell r="M22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2" t="str">
            <v>PMIC PM-8350C-0-FOWNSP143-TR-04-0//QUALCOMM FOWNSP143</v>
          </cell>
          <cell r="O22" t="str">
            <v>TW</v>
          </cell>
          <cell r="P22">
            <v>0.01</v>
          </cell>
          <cell r="Q22">
            <v>0.02</v>
          </cell>
        </row>
        <row r="23">
          <cell r="C23" t="str">
            <v>06063-01031800</v>
          </cell>
          <cell r="D23">
            <v>74</v>
          </cell>
          <cell r="E23">
            <v>1.55</v>
          </cell>
          <cell r="F23">
            <v>114.7</v>
          </cell>
          <cell r="G23" t="str">
            <v>AI2201</v>
          </cell>
          <cell r="H23" t="str">
            <v>集成电路</v>
          </cell>
          <cell r="J23">
            <v>1.55</v>
          </cell>
          <cell r="K23">
            <v>114.7</v>
          </cell>
          <cell r="L23" t="str">
            <v>QUALCOMM CDMA Technologies Asia Pacific Pte. Ltd.</v>
          </cell>
          <cell r="M23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3" t="str">
            <v>PMIC PM-8350BHS-0-FOWNSP165-TR-01-0 CS2//QUALCOMM FOWNSP165</v>
          </cell>
          <cell r="O23" t="str">
            <v>TW</v>
          </cell>
          <cell r="P23">
            <v>0.01</v>
          </cell>
          <cell r="Q23">
            <v>0.02</v>
          </cell>
        </row>
        <row r="24">
          <cell r="C24" t="str">
            <v>06063-01100100</v>
          </cell>
          <cell r="D24">
            <v>38</v>
          </cell>
          <cell r="E24">
            <v>0.22</v>
          </cell>
          <cell r="F24">
            <v>8.36</v>
          </cell>
          <cell r="G24" t="str">
            <v>AI2202  | AI2201</v>
          </cell>
          <cell r="H24" t="str">
            <v>集成电路</v>
          </cell>
          <cell r="J24">
            <v>0.22</v>
          </cell>
          <cell r="K24">
            <v>8.36</v>
          </cell>
          <cell r="L24" t="str">
            <v>QUALCOMM CDMA Technologies Asia Pacific Pte. Ltd.</v>
          </cell>
          <cell r="M24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4" t="str">
            <v>PMIC PM-8010-0-WLPSP20-TR-U3-0 CS//QUALCOMM WLPSP20</v>
          </cell>
          <cell r="O24" t="str">
            <v>CN</v>
          </cell>
          <cell r="P24">
            <v>0.01</v>
          </cell>
          <cell r="Q24">
            <v>0.02</v>
          </cell>
        </row>
        <row r="25">
          <cell r="C25" t="str">
            <v>06063-01110100</v>
          </cell>
          <cell r="D25">
            <v>47</v>
          </cell>
          <cell r="E25">
            <v>0.75</v>
          </cell>
          <cell r="F25">
            <v>35.25</v>
          </cell>
          <cell r="G25" t="str">
            <v>AI2202  | AI2201</v>
          </cell>
          <cell r="H25" t="str">
            <v>集成电路</v>
          </cell>
          <cell r="J25">
            <v>0.75</v>
          </cell>
          <cell r="K25">
            <v>35.25</v>
          </cell>
          <cell r="L25" t="str">
            <v>QUALCOMM CDMA Technologies Asia Pacific Pte. Ltd.</v>
          </cell>
          <cell r="M25" t="str">
            <v>6 Serangoon North Avenue 5#03-04 Serangoon North Ind Estate 554910 Singapore/ 
111, Yinglun Road Waigaoqiao Free Trade Zone Pudong, Shanghai 200131 China/
15km, Jalan Klang-Banting 42507 Telok Panglima Garang Kuala Langat, Selangor Malaysia/
Avenida Primeiro de Maio, 80 4485-629 Vila do Conde Portugal/
6 Serangoon North Avenue 5#03-04 Serangoon North Ind Estate 554910 Singapore/
1, Higashijima, Omaki,Harue-cho, Sakai-shi,Fukui 919-0402Japan /
K3 Bupyeong 110, Anaji-ro, Gyeyang-gu Incheon 21107 Korea/
No. 26, Chin 3rd Road, Nantze Export Processing Zone, Kaohsiung, Taiwan
Amkor Technology Philippines，KM 22 East Service Road Special Economic Zone Cupang, Muntinlupa City Philippines 1771</v>
          </cell>
          <cell r="N25" t="str">
            <v>PMIC PM-8450-0-FOWPSP81-TR-00-0 CS//QUALCOMM FOWPSP81</v>
          </cell>
          <cell r="O25" t="str">
            <v>TW</v>
          </cell>
          <cell r="P25">
            <v>0.01</v>
          </cell>
          <cell r="Q25">
            <v>0.02</v>
          </cell>
        </row>
        <row r="26">
          <cell r="C26" t="str">
            <v>07009-00430000</v>
          </cell>
          <cell r="D26">
            <v>16</v>
          </cell>
          <cell r="E26">
            <v>0.23</v>
          </cell>
          <cell r="F26">
            <v>3.68</v>
          </cell>
          <cell r="G26" t="str">
            <v>AI2201</v>
          </cell>
          <cell r="H26" t="str">
            <v>晶体振荡器</v>
          </cell>
          <cell r="J26">
            <v>0.23</v>
          </cell>
          <cell r="K26">
            <v>3.68</v>
          </cell>
          <cell r="L26" t="str">
            <v>Harmony Electronics Corp.</v>
          </cell>
          <cell r="M26" t="str">
            <v xml:space="preserve">Tottori Production Div:
• 7-3-21Wakabadai minami, Tottori 689-1112 Japan
</v>
          </cell>
          <cell r="N26" t="str">
            <v>XTAL 76.8MHZ 9.9PF/12PPM 1.2*1.0//KDS/DSX1210A+7AH07680A04 SMD</v>
          </cell>
          <cell r="O26" t="str">
            <v>JP</v>
          </cell>
          <cell r="P26">
            <v>0.01</v>
          </cell>
          <cell r="Q26">
            <v>0.02</v>
          </cell>
        </row>
        <row r="27">
          <cell r="C27" t="str">
            <v>08030-08091000</v>
          </cell>
          <cell r="D27">
            <v>64</v>
          </cell>
          <cell r="E27">
            <v>2.58</v>
          </cell>
          <cell r="F27">
            <v>165.12</v>
          </cell>
          <cell r="G27" t="str">
            <v>AI2201</v>
          </cell>
          <cell r="H27" t="str">
            <v>印刷电路板</v>
          </cell>
          <cell r="J27">
            <v>2.58</v>
          </cell>
          <cell r="K27">
            <v>165.12</v>
          </cell>
          <cell r="L27" t="str">
            <v>Compeq Manufacturing Co., Ltd.</v>
          </cell>
          <cell r="M27" t="str">
            <v>1、6F-6, No. 736, JhongJheng Rd., JhongHe Dist., New Taipei City, Taiwan 235, R.O.C.
2、UNIT B2 11/F, Block B, Kong Nam Industrial Building, 603-609 Castle Peak RD, Tsuen Wan N.T. Hong Kong，China</v>
          </cell>
          <cell r="N27" t="str">
            <v>AI2201_INTB R2.0E//COMPEQ 2.19*1.30,2L(4)1.68MM</v>
          </cell>
          <cell r="O27" t="str">
            <v>CN</v>
          </cell>
          <cell r="P27">
            <v>0.28999999999999998</v>
          </cell>
          <cell r="Q27">
            <v>2.37</v>
          </cell>
        </row>
        <row r="28">
          <cell r="C28" t="str">
            <v>10G211330007010</v>
          </cell>
          <cell r="D28">
            <v>45</v>
          </cell>
          <cell r="E28">
            <v>2.1000000000000001E-4</v>
          </cell>
          <cell r="F28">
            <v>9.4500000000000001E-3</v>
          </cell>
          <cell r="G28" t="str">
            <v>AI2201</v>
          </cell>
          <cell r="H28" t="str">
            <v>电阻</v>
          </cell>
          <cell r="J28">
            <v>2.1000000000000001E-4</v>
          </cell>
          <cell r="K28">
            <v>9.4500000000000001E-3</v>
          </cell>
          <cell r="L28" t="str">
            <v xml:space="preserve">DongGuan Hsiang-Tai Electronic Co.,Ltd. </v>
          </cell>
          <cell r="M28" t="str">
            <v>Chang xie Road,si-Ma shiang Changping Town,Dongguan City,Guangdong  Province,P.R.China</v>
          </cell>
          <cell r="N28" t="str">
            <v>RES 33 OHM 1/20W(0201) 5%//TA-I/RM02JTN330</v>
          </cell>
          <cell r="O28" t="str">
            <v>CN</v>
          </cell>
          <cell r="P28">
            <v>0.01</v>
          </cell>
          <cell r="Q28">
            <v>0.02</v>
          </cell>
        </row>
        <row r="29">
          <cell r="C29" t="str">
            <v>12016-00460100</v>
          </cell>
          <cell r="D29">
            <v>294</v>
          </cell>
          <cell r="E29">
            <v>7.5200000000000003E-2</v>
          </cell>
          <cell r="F29">
            <v>22.108800000000002</v>
          </cell>
          <cell r="G29" t="str">
            <v>AI2202  | AI2201</v>
          </cell>
          <cell r="H29" t="str">
            <v>连接器</v>
          </cell>
          <cell r="J29">
            <v>7.5200000000000003E-2</v>
          </cell>
          <cell r="K29">
            <v>22.108800000000002</v>
          </cell>
          <cell r="L29" t="str">
            <v>Avnet Technology Electronics Marketing (Taiwan) Co., Ltd.</v>
          </cell>
          <cell r="M29" t="str">
            <v>P6-4F, TAMIYAJI, TAMAKI-CHO, WATARAI-GUN, MIE, 519-0492, JAPAN</v>
          </cell>
          <cell r="N29" t="str">
            <v>BtoB CON 30P 0.35 0.6H F S/T//PANASONIC/AXG130144FE1</v>
          </cell>
          <cell r="O29" t="str">
            <v>JP</v>
          </cell>
          <cell r="P29">
            <v>0.02</v>
          </cell>
          <cell r="Q29">
            <v>0.03</v>
          </cell>
        </row>
        <row r="30">
          <cell r="C30" t="str">
            <v>15100-0279S100</v>
          </cell>
          <cell r="D30">
            <v>80</v>
          </cell>
          <cell r="E30">
            <v>9.7000000000000005E-4</v>
          </cell>
          <cell r="F30">
            <v>7.7600000000000002E-2</v>
          </cell>
          <cell r="G30" t="str">
            <v>AI2201</v>
          </cell>
          <cell r="H30" t="str">
            <v>标签</v>
          </cell>
          <cell r="J30">
            <v>9.7000000000000005E-4</v>
          </cell>
          <cell r="K30">
            <v>7.7600000000000002E-2</v>
          </cell>
          <cell r="L30" t="str">
            <v>Lihua Color Printed (KunShan) Co.,Ltd</v>
          </cell>
          <cell r="M30" t="str">
            <v>No.1777 YingBing West Road.KunShan JiangSu China</v>
          </cell>
          <cell r="N30" t="str">
            <v>ROG SEALED LABEL FOR PHONE//2.8 0 MM/V2.</v>
          </cell>
          <cell r="O30" t="str">
            <v>CN</v>
          </cell>
          <cell r="P30">
            <v>0.09</v>
          </cell>
          <cell r="Q30">
            <v>0.36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7"/>
  <sheetViews>
    <sheetView tabSelected="1" topLeftCell="L10" zoomScale="90" zoomScaleNormal="90" workbookViewId="0">
      <selection activeCell="P28" sqref="P28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19.625" style="27" bestFit="1" customWidth="1"/>
    <col min="4" max="4" width="11.5" style="27" customWidth="1"/>
    <col min="5" max="5" width="14.125" style="122" bestFit="1" customWidth="1"/>
    <col min="6" max="6" width="14.125" style="122" customWidth="1"/>
    <col min="7" max="7" width="15.625" style="105" bestFit="1" customWidth="1"/>
    <col min="8" max="8" width="14.125" style="27" bestFit="1" customWidth="1"/>
    <col min="9" max="9" width="15.5" style="27" customWidth="1"/>
    <col min="10" max="10" width="47.25" style="27" customWidth="1"/>
    <col min="11" max="11" width="12.375" style="38" customWidth="1"/>
    <col min="12" max="12" width="15" style="38" bestFit="1" customWidth="1"/>
    <col min="13" max="13" width="11" style="27" bestFit="1" customWidth="1"/>
    <col min="14" max="14" width="8.875" style="27"/>
    <col min="15" max="15" width="10.875" style="27" bestFit="1" customWidth="1"/>
    <col min="16" max="16" width="8.875" style="27"/>
    <col min="17" max="17" width="14.625" style="27" customWidth="1"/>
    <col min="18" max="257" width="8.875" style="27"/>
    <col min="258" max="258" width="17.875" style="27" customWidth="1"/>
    <col min="259" max="259" width="24.875" style="27" customWidth="1"/>
    <col min="260" max="260" width="19.625" style="27" bestFit="1" customWidth="1"/>
    <col min="261" max="261" width="11.5" style="27" customWidth="1"/>
    <col min="262" max="262" width="14.125" style="27" bestFit="1" customWidth="1"/>
    <col min="263" max="263" width="15.625" style="27" bestFit="1" customWidth="1"/>
    <col min="264" max="264" width="14.125" style="27" bestFit="1" customWidth="1"/>
    <col min="265" max="265" width="15.5" style="27" customWidth="1"/>
    <col min="266" max="266" width="22.125" style="27" customWidth="1"/>
    <col min="267" max="267" width="12.375" style="27" customWidth="1"/>
    <col min="268" max="513" width="8.875" style="27"/>
    <col min="514" max="514" width="17.875" style="27" customWidth="1"/>
    <col min="515" max="515" width="24.875" style="27" customWidth="1"/>
    <col min="516" max="516" width="19.625" style="27" bestFit="1" customWidth="1"/>
    <col min="517" max="517" width="11.5" style="27" customWidth="1"/>
    <col min="518" max="518" width="14.125" style="27" bestFit="1" customWidth="1"/>
    <col min="519" max="519" width="15.625" style="27" bestFit="1" customWidth="1"/>
    <col min="520" max="520" width="14.125" style="27" bestFit="1" customWidth="1"/>
    <col min="521" max="521" width="15.5" style="27" customWidth="1"/>
    <col min="522" max="522" width="22.125" style="27" customWidth="1"/>
    <col min="523" max="523" width="12.375" style="27" customWidth="1"/>
    <col min="524" max="769" width="8.875" style="27"/>
    <col min="770" max="770" width="17.875" style="27" customWidth="1"/>
    <col min="771" max="771" width="24.875" style="27" customWidth="1"/>
    <col min="772" max="772" width="19.625" style="27" bestFit="1" customWidth="1"/>
    <col min="773" max="773" width="11.5" style="27" customWidth="1"/>
    <col min="774" max="774" width="14.125" style="27" bestFit="1" customWidth="1"/>
    <col min="775" max="775" width="15.625" style="27" bestFit="1" customWidth="1"/>
    <col min="776" max="776" width="14.125" style="27" bestFit="1" customWidth="1"/>
    <col min="777" max="777" width="15.5" style="27" customWidth="1"/>
    <col min="778" max="778" width="22.125" style="27" customWidth="1"/>
    <col min="779" max="779" width="12.375" style="27" customWidth="1"/>
    <col min="780" max="1025" width="8.875" style="27"/>
    <col min="1026" max="1026" width="17.875" style="27" customWidth="1"/>
    <col min="1027" max="1027" width="24.875" style="27" customWidth="1"/>
    <col min="1028" max="1028" width="19.625" style="27" bestFit="1" customWidth="1"/>
    <col min="1029" max="1029" width="11.5" style="27" customWidth="1"/>
    <col min="1030" max="1030" width="14.125" style="27" bestFit="1" customWidth="1"/>
    <col min="1031" max="1031" width="15.625" style="27" bestFit="1" customWidth="1"/>
    <col min="1032" max="1032" width="14.125" style="27" bestFit="1" customWidth="1"/>
    <col min="1033" max="1033" width="15.5" style="27" customWidth="1"/>
    <col min="1034" max="1034" width="22.125" style="27" customWidth="1"/>
    <col min="1035" max="1035" width="12.375" style="27" customWidth="1"/>
    <col min="1036" max="1281" width="8.875" style="27"/>
    <col min="1282" max="1282" width="17.875" style="27" customWidth="1"/>
    <col min="1283" max="1283" width="24.875" style="27" customWidth="1"/>
    <col min="1284" max="1284" width="19.625" style="27" bestFit="1" customWidth="1"/>
    <col min="1285" max="1285" width="11.5" style="27" customWidth="1"/>
    <col min="1286" max="1286" width="14.125" style="27" bestFit="1" customWidth="1"/>
    <col min="1287" max="1287" width="15.625" style="27" bestFit="1" customWidth="1"/>
    <col min="1288" max="1288" width="14.125" style="27" bestFit="1" customWidth="1"/>
    <col min="1289" max="1289" width="15.5" style="27" customWidth="1"/>
    <col min="1290" max="1290" width="22.125" style="27" customWidth="1"/>
    <col min="1291" max="1291" width="12.375" style="27" customWidth="1"/>
    <col min="1292" max="1537" width="8.875" style="27"/>
    <col min="1538" max="1538" width="17.875" style="27" customWidth="1"/>
    <col min="1539" max="1539" width="24.875" style="27" customWidth="1"/>
    <col min="1540" max="1540" width="19.625" style="27" bestFit="1" customWidth="1"/>
    <col min="1541" max="1541" width="11.5" style="27" customWidth="1"/>
    <col min="1542" max="1542" width="14.125" style="27" bestFit="1" customWidth="1"/>
    <col min="1543" max="1543" width="15.625" style="27" bestFit="1" customWidth="1"/>
    <col min="1544" max="1544" width="14.125" style="27" bestFit="1" customWidth="1"/>
    <col min="1545" max="1545" width="15.5" style="27" customWidth="1"/>
    <col min="1546" max="1546" width="22.125" style="27" customWidth="1"/>
    <col min="1547" max="1547" width="12.375" style="27" customWidth="1"/>
    <col min="1548" max="1793" width="8.875" style="27"/>
    <col min="1794" max="1794" width="17.875" style="27" customWidth="1"/>
    <col min="1795" max="1795" width="24.875" style="27" customWidth="1"/>
    <col min="1796" max="1796" width="19.625" style="27" bestFit="1" customWidth="1"/>
    <col min="1797" max="1797" width="11.5" style="27" customWidth="1"/>
    <col min="1798" max="1798" width="14.125" style="27" bestFit="1" customWidth="1"/>
    <col min="1799" max="1799" width="15.625" style="27" bestFit="1" customWidth="1"/>
    <col min="1800" max="1800" width="14.125" style="27" bestFit="1" customWidth="1"/>
    <col min="1801" max="1801" width="15.5" style="27" customWidth="1"/>
    <col min="1802" max="1802" width="22.125" style="27" customWidth="1"/>
    <col min="1803" max="1803" width="12.375" style="27" customWidth="1"/>
    <col min="1804" max="2049" width="8.875" style="27"/>
    <col min="2050" max="2050" width="17.875" style="27" customWidth="1"/>
    <col min="2051" max="2051" width="24.875" style="27" customWidth="1"/>
    <col min="2052" max="2052" width="19.625" style="27" bestFit="1" customWidth="1"/>
    <col min="2053" max="2053" width="11.5" style="27" customWidth="1"/>
    <col min="2054" max="2054" width="14.125" style="27" bestFit="1" customWidth="1"/>
    <col min="2055" max="2055" width="15.625" style="27" bestFit="1" customWidth="1"/>
    <col min="2056" max="2056" width="14.125" style="27" bestFit="1" customWidth="1"/>
    <col min="2057" max="2057" width="15.5" style="27" customWidth="1"/>
    <col min="2058" max="2058" width="22.125" style="27" customWidth="1"/>
    <col min="2059" max="2059" width="12.375" style="27" customWidth="1"/>
    <col min="2060" max="2305" width="8.875" style="27"/>
    <col min="2306" max="2306" width="17.875" style="27" customWidth="1"/>
    <col min="2307" max="2307" width="24.875" style="27" customWidth="1"/>
    <col min="2308" max="2308" width="19.625" style="27" bestFit="1" customWidth="1"/>
    <col min="2309" max="2309" width="11.5" style="27" customWidth="1"/>
    <col min="2310" max="2310" width="14.125" style="27" bestFit="1" customWidth="1"/>
    <col min="2311" max="2311" width="15.625" style="27" bestFit="1" customWidth="1"/>
    <col min="2312" max="2312" width="14.125" style="27" bestFit="1" customWidth="1"/>
    <col min="2313" max="2313" width="15.5" style="27" customWidth="1"/>
    <col min="2314" max="2314" width="22.125" style="27" customWidth="1"/>
    <col min="2315" max="2315" width="12.375" style="27" customWidth="1"/>
    <col min="2316" max="2561" width="8.875" style="27"/>
    <col min="2562" max="2562" width="17.875" style="27" customWidth="1"/>
    <col min="2563" max="2563" width="24.875" style="27" customWidth="1"/>
    <col min="2564" max="2564" width="19.625" style="27" bestFit="1" customWidth="1"/>
    <col min="2565" max="2565" width="11.5" style="27" customWidth="1"/>
    <col min="2566" max="2566" width="14.125" style="27" bestFit="1" customWidth="1"/>
    <col min="2567" max="2567" width="15.625" style="27" bestFit="1" customWidth="1"/>
    <col min="2568" max="2568" width="14.125" style="27" bestFit="1" customWidth="1"/>
    <col min="2569" max="2569" width="15.5" style="27" customWidth="1"/>
    <col min="2570" max="2570" width="22.125" style="27" customWidth="1"/>
    <col min="2571" max="2571" width="12.375" style="27" customWidth="1"/>
    <col min="2572" max="2817" width="8.875" style="27"/>
    <col min="2818" max="2818" width="17.875" style="27" customWidth="1"/>
    <col min="2819" max="2819" width="24.875" style="27" customWidth="1"/>
    <col min="2820" max="2820" width="19.625" style="27" bestFit="1" customWidth="1"/>
    <col min="2821" max="2821" width="11.5" style="27" customWidth="1"/>
    <col min="2822" max="2822" width="14.125" style="27" bestFit="1" customWidth="1"/>
    <col min="2823" max="2823" width="15.625" style="27" bestFit="1" customWidth="1"/>
    <col min="2824" max="2824" width="14.125" style="27" bestFit="1" customWidth="1"/>
    <col min="2825" max="2825" width="15.5" style="27" customWidth="1"/>
    <col min="2826" max="2826" width="22.125" style="27" customWidth="1"/>
    <col min="2827" max="2827" width="12.375" style="27" customWidth="1"/>
    <col min="2828" max="3073" width="8.875" style="27"/>
    <col min="3074" max="3074" width="17.875" style="27" customWidth="1"/>
    <col min="3075" max="3075" width="24.875" style="27" customWidth="1"/>
    <col min="3076" max="3076" width="19.625" style="27" bestFit="1" customWidth="1"/>
    <col min="3077" max="3077" width="11.5" style="27" customWidth="1"/>
    <col min="3078" max="3078" width="14.125" style="27" bestFit="1" customWidth="1"/>
    <col min="3079" max="3079" width="15.625" style="27" bestFit="1" customWidth="1"/>
    <col min="3080" max="3080" width="14.125" style="27" bestFit="1" customWidth="1"/>
    <col min="3081" max="3081" width="15.5" style="27" customWidth="1"/>
    <col min="3082" max="3082" width="22.125" style="27" customWidth="1"/>
    <col min="3083" max="3083" width="12.375" style="27" customWidth="1"/>
    <col min="3084" max="3329" width="8.875" style="27"/>
    <col min="3330" max="3330" width="17.875" style="27" customWidth="1"/>
    <col min="3331" max="3331" width="24.875" style="27" customWidth="1"/>
    <col min="3332" max="3332" width="19.625" style="27" bestFit="1" customWidth="1"/>
    <col min="3333" max="3333" width="11.5" style="27" customWidth="1"/>
    <col min="3334" max="3334" width="14.125" style="27" bestFit="1" customWidth="1"/>
    <col min="3335" max="3335" width="15.625" style="27" bestFit="1" customWidth="1"/>
    <col min="3336" max="3336" width="14.125" style="27" bestFit="1" customWidth="1"/>
    <col min="3337" max="3337" width="15.5" style="27" customWidth="1"/>
    <col min="3338" max="3338" width="22.125" style="27" customWidth="1"/>
    <col min="3339" max="3339" width="12.375" style="27" customWidth="1"/>
    <col min="3340" max="3585" width="8.875" style="27"/>
    <col min="3586" max="3586" width="17.875" style="27" customWidth="1"/>
    <col min="3587" max="3587" width="24.875" style="27" customWidth="1"/>
    <col min="3588" max="3588" width="19.625" style="27" bestFit="1" customWidth="1"/>
    <col min="3589" max="3589" width="11.5" style="27" customWidth="1"/>
    <col min="3590" max="3590" width="14.125" style="27" bestFit="1" customWidth="1"/>
    <col min="3591" max="3591" width="15.625" style="27" bestFit="1" customWidth="1"/>
    <col min="3592" max="3592" width="14.125" style="27" bestFit="1" customWidth="1"/>
    <col min="3593" max="3593" width="15.5" style="27" customWidth="1"/>
    <col min="3594" max="3594" width="22.125" style="27" customWidth="1"/>
    <col min="3595" max="3595" width="12.375" style="27" customWidth="1"/>
    <col min="3596" max="3841" width="8.875" style="27"/>
    <col min="3842" max="3842" width="17.875" style="27" customWidth="1"/>
    <col min="3843" max="3843" width="24.875" style="27" customWidth="1"/>
    <col min="3844" max="3844" width="19.625" style="27" bestFit="1" customWidth="1"/>
    <col min="3845" max="3845" width="11.5" style="27" customWidth="1"/>
    <col min="3846" max="3846" width="14.125" style="27" bestFit="1" customWidth="1"/>
    <col min="3847" max="3847" width="15.625" style="27" bestFit="1" customWidth="1"/>
    <col min="3848" max="3848" width="14.125" style="27" bestFit="1" customWidth="1"/>
    <col min="3849" max="3849" width="15.5" style="27" customWidth="1"/>
    <col min="3850" max="3850" width="22.125" style="27" customWidth="1"/>
    <col min="3851" max="3851" width="12.375" style="27" customWidth="1"/>
    <col min="3852" max="4097" width="8.875" style="27"/>
    <col min="4098" max="4098" width="17.875" style="27" customWidth="1"/>
    <col min="4099" max="4099" width="24.875" style="27" customWidth="1"/>
    <col min="4100" max="4100" width="19.625" style="27" bestFit="1" customWidth="1"/>
    <col min="4101" max="4101" width="11.5" style="27" customWidth="1"/>
    <col min="4102" max="4102" width="14.125" style="27" bestFit="1" customWidth="1"/>
    <col min="4103" max="4103" width="15.625" style="27" bestFit="1" customWidth="1"/>
    <col min="4104" max="4104" width="14.125" style="27" bestFit="1" customWidth="1"/>
    <col min="4105" max="4105" width="15.5" style="27" customWidth="1"/>
    <col min="4106" max="4106" width="22.125" style="27" customWidth="1"/>
    <col min="4107" max="4107" width="12.375" style="27" customWidth="1"/>
    <col min="4108" max="4353" width="8.875" style="27"/>
    <col min="4354" max="4354" width="17.875" style="27" customWidth="1"/>
    <col min="4355" max="4355" width="24.875" style="27" customWidth="1"/>
    <col min="4356" max="4356" width="19.625" style="27" bestFit="1" customWidth="1"/>
    <col min="4357" max="4357" width="11.5" style="27" customWidth="1"/>
    <col min="4358" max="4358" width="14.125" style="27" bestFit="1" customWidth="1"/>
    <col min="4359" max="4359" width="15.625" style="27" bestFit="1" customWidth="1"/>
    <col min="4360" max="4360" width="14.125" style="27" bestFit="1" customWidth="1"/>
    <col min="4361" max="4361" width="15.5" style="27" customWidth="1"/>
    <col min="4362" max="4362" width="22.125" style="27" customWidth="1"/>
    <col min="4363" max="4363" width="12.375" style="27" customWidth="1"/>
    <col min="4364" max="4609" width="8.875" style="27"/>
    <col min="4610" max="4610" width="17.875" style="27" customWidth="1"/>
    <col min="4611" max="4611" width="24.875" style="27" customWidth="1"/>
    <col min="4612" max="4612" width="19.625" style="27" bestFit="1" customWidth="1"/>
    <col min="4613" max="4613" width="11.5" style="27" customWidth="1"/>
    <col min="4614" max="4614" width="14.125" style="27" bestFit="1" customWidth="1"/>
    <col min="4615" max="4615" width="15.625" style="27" bestFit="1" customWidth="1"/>
    <col min="4616" max="4616" width="14.125" style="27" bestFit="1" customWidth="1"/>
    <col min="4617" max="4617" width="15.5" style="27" customWidth="1"/>
    <col min="4618" max="4618" width="22.125" style="27" customWidth="1"/>
    <col min="4619" max="4619" width="12.375" style="27" customWidth="1"/>
    <col min="4620" max="4865" width="8.875" style="27"/>
    <col min="4866" max="4866" width="17.875" style="27" customWidth="1"/>
    <col min="4867" max="4867" width="24.875" style="27" customWidth="1"/>
    <col min="4868" max="4868" width="19.625" style="27" bestFit="1" customWidth="1"/>
    <col min="4869" max="4869" width="11.5" style="27" customWidth="1"/>
    <col min="4870" max="4870" width="14.125" style="27" bestFit="1" customWidth="1"/>
    <col min="4871" max="4871" width="15.625" style="27" bestFit="1" customWidth="1"/>
    <col min="4872" max="4872" width="14.125" style="27" bestFit="1" customWidth="1"/>
    <col min="4873" max="4873" width="15.5" style="27" customWidth="1"/>
    <col min="4874" max="4874" width="22.125" style="27" customWidth="1"/>
    <col min="4875" max="4875" width="12.375" style="27" customWidth="1"/>
    <col min="4876" max="5121" width="8.875" style="27"/>
    <col min="5122" max="5122" width="17.875" style="27" customWidth="1"/>
    <col min="5123" max="5123" width="24.875" style="27" customWidth="1"/>
    <col min="5124" max="5124" width="19.625" style="27" bestFit="1" customWidth="1"/>
    <col min="5125" max="5125" width="11.5" style="27" customWidth="1"/>
    <col min="5126" max="5126" width="14.125" style="27" bestFit="1" customWidth="1"/>
    <col min="5127" max="5127" width="15.625" style="27" bestFit="1" customWidth="1"/>
    <col min="5128" max="5128" width="14.125" style="27" bestFit="1" customWidth="1"/>
    <col min="5129" max="5129" width="15.5" style="27" customWidth="1"/>
    <col min="5130" max="5130" width="22.125" style="27" customWidth="1"/>
    <col min="5131" max="5131" width="12.375" style="27" customWidth="1"/>
    <col min="5132" max="5377" width="8.875" style="27"/>
    <col min="5378" max="5378" width="17.875" style="27" customWidth="1"/>
    <col min="5379" max="5379" width="24.875" style="27" customWidth="1"/>
    <col min="5380" max="5380" width="19.625" style="27" bestFit="1" customWidth="1"/>
    <col min="5381" max="5381" width="11.5" style="27" customWidth="1"/>
    <col min="5382" max="5382" width="14.125" style="27" bestFit="1" customWidth="1"/>
    <col min="5383" max="5383" width="15.625" style="27" bestFit="1" customWidth="1"/>
    <col min="5384" max="5384" width="14.125" style="27" bestFit="1" customWidth="1"/>
    <col min="5385" max="5385" width="15.5" style="27" customWidth="1"/>
    <col min="5386" max="5386" width="22.125" style="27" customWidth="1"/>
    <col min="5387" max="5387" width="12.375" style="27" customWidth="1"/>
    <col min="5388" max="5633" width="8.875" style="27"/>
    <col min="5634" max="5634" width="17.875" style="27" customWidth="1"/>
    <col min="5635" max="5635" width="24.875" style="27" customWidth="1"/>
    <col min="5636" max="5636" width="19.625" style="27" bestFit="1" customWidth="1"/>
    <col min="5637" max="5637" width="11.5" style="27" customWidth="1"/>
    <col min="5638" max="5638" width="14.125" style="27" bestFit="1" customWidth="1"/>
    <col min="5639" max="5639" width="15.625" style="27" bestFit="1" customWidth="1"/>
    <col min="5640" max="5640" width="14.125" style="27" bestFit="1" customWidth="1"/>
    <col min="5641" max="5641" width="15.5" style="27" customWidth="1"/>
    <col min="5642" max="5642" width="22.125" style="27" customWidth="1"/>
    <col min="5643" max="5643" width="12.375" style="27" customWidth="1"/>
    <col min="5644" max="5889" width="8.875" style="27"/>
    <col min="5890" max="5890" width="17.875" style="27" customWidth="1"/>
    <col min="5891" max="5891" width="24.875" style="27" customWidth="1"/>
    <col min="5892" max="5892" width="19.625" style="27" bestFit="1" customWidth="1"/>
    <col min="5893" max="5893" width="11.5" style="27" customWidth="1"/>
    <col min="5894" max="5894" width="14.125" style="27" bestFit="1" customWidth="1"/>
    <col min="5895" max="5895" width="15.625" style="27" bestFit="1" customWidth="1"/>
    <col min="5896" max="5896" width="14.125" style="27" bestFit="1" customWidth="1"/>
    <col min="5897" max="5897" width="15.5" style="27" customWidth="1"/>
    <col min="5898" max="5898" width="22.125" style="27" customWidth="1"/>
    <col min="5899" max="5899" width="12.375" style="27" customWidth="1"/>
    <col min="5900" max="6145" width="8.875" style="27"/>
    <col min="6146" max="6146" width="17.875" style="27" customWidth="1"/>
    <col min="6147" max="6147" width="24.875" style="27" customWidth="1"/>
    <col min="6148" max="6148" width="19.625" style="27" bestFit="1" customWidth="1"/>
    <col min="6149" max="6149" width="11.5" style="27" customWidth="1"/>
    <col min="6150" max="6150" width="14.125" style="27" bestFit="1" customWidth="1"/>
    <col min="6151" max="6151" width="15.625" style="27" bestFit="1" customWidth="1"/>
    <col min="6152" max="6152" width="14.125" style="27" bestFit="1" customWidth="1"/>
    <col min="6153" max="6153" width="15.5" style="27" customWidth="1"/>
    <col min="6154" max="6154" width="22.125" style="27" customWidth="1"/>
    <col min="6155" max="6155" width="12.375" style="27" customWidth="1"/>
    <col min="6156" max="6401" width="8.875" style="27"/>
    <col min="6402" max="6402" width="17.875" style="27" customWidth="1"/>
    <col min="6403" max="6403" width="24.875" style="27" customWidth="1"/>
    <col min="6404" max="6404" width="19.625" style="27" bestFit="1" customWidth="1"/>
    <col min="6405" max="6405" width="11.5" style="27" customWidth="1"/>
    <col min="6406" max="6406" width="14.125" style="27" bestFit="1" customWidth="1"/>
    <col min="6407" max="6407" width="15.625" style="27" bestFit="1" customWidth="1"/>
    <col min="6408" max="6408" width="14.125" style="27" bestFit="1" customWidth="1"/>
    <col min="6409" max="6409" width="15.5" style="27" customWidth="1"/>
    <col min="6410" max="6410" width="22.125" style="27" customWidth="1"/>
    <col min="6411" max="6411" width="12.375" style="27" customWidth="1"/>
    <col min="6412" max="6657" width="8.875" style="27"/>
    <col min="6658" max="6658" width="17.875" style="27" customWidth="1"/>
    <col min="6659" max="6659" width="24.875" style="27" customWidth="1"/>
    <col min="6660" max="6660" width="19.625" style="27" bestFit="1" customWidth="1"/>
    <col min="6661" max="6661" width="11.5" style="27" customWidth="1"/>
    <col min="6662" max="6662" width="14.125" style="27" bestFit="1" customWidth="1"/>
    <col min="6663" max="6663" width="15.625" style="27" bestFit="1" customWidth="1"/>
    <col min="6664" max="6664" width="14.125" style="27" bestFit="1" customWidth="1"/>
    <col min="6665" max="6665" width="15.5" style="27" customWidth="1"/>
    <col min="6666" max="6666" width="22.125" style="27" customWidth="1"/>
    <col min="6667" max="6667" width="12.375" style="27" customWidth="1"/>
    <col min="6668" max="6913" width="8.875" style="27"/>
    <col min="6914" max="6914" width="17.875" style="27" customWidth="1"/>
    <col min="6915" max="6915" width="24.875" style="27" customWidth="1"/>
    <col min="6916" max="6916" width="19.625" style="27" bestFit="1" customWidth="1"/>
    <col min="6917" max="6917" width="11.5" style="27" customWidth="1"/>
    <col min="6918" max="6918" width="14.125" style="27" bestFit="1" customWidth="1"/>
    <col min="6919" max="6919" width="15.625" style="27" bestFit="1" customWidth="1"/>
    <col min="6920" max="6920" width="14.125" style="27" bestFit="1" customWidth="1"/>
    <col min="6921" max="6921" width="15.5" style="27" customWidth="1"/>
    <col min="6922" max="6922" width="22.125" style="27" customWidth="1"/>
    <col min="6923" max="6923" width="12.375" style="27" customWidth="1"/>
    <col min="6924" max="7169" width="8.875" style="27"/>
    <col min="7170" max="7170" width="17.875" style="27" customWidth="1"/>
    <col min="7171" max="7171" width="24.875" style="27" customWidth="1"/>
    <col min="7172" max="7172" width="19.625" style="27" bestFit="1" customWidth="1"/>
    <col min="7173" max="7173" width="11.5" style="27" customWidth="1"/>
    <col min="7174" max="7174" width="14.125" style="27" bestFit="1" customWidth="1"/>
    <col min="7175" max="7175" width="15.625" style="27" bestFit="1" customWidth="1"/>
    <col min="7176" max="7176" width="14.125" style="27" bestFit="1" customWidth="1"/>
    <col min="7177" max="7177" width="15.5" style="27" customWidth="1"/>
    <col min="7178" max="7178" width="22.125" style="27" customWidth="1"/>
    <col min="7179" max="7179" width="12.375" style="27" customWidth="1"/>
    <col min="7180" max="7425" width="8.875" style="27"/>
    <col min="7426" max="7426" width="17.875" style="27" customWidth="1"/>
    <col min="7427" max="7427" width="24.875" style="27" customWidth="1"/>
    <col min="7428" max="7428" width="19.625" style="27" bestFit="1" customWidth="1"/>
    <col min="7429" max="7429" width="11.5" style="27" customWidth="1"/>
    <col min="7430" max="7430" width="14.125" style="27" bestFit="1" customWidth="1"/>
    <col min="7431" max="7431" width="15.625" style="27" bestFit="1" customWidth="1"/>
    <col min="7432" max="7432" width="14.125" style="27" bestFit="1" customWidth="1"/>
    <col min="7433" max="7433" width="15.5" style="27" customWidth="1"/>
    <col min="7434" max="7434" width="22.125" style="27" customWidth="1"/>
    <col min="7435" max="7435" width="12.375" style="27" customWidth="1"/>
    <col min="7436" max="7681" width="8.875" style="27"/>
    <col min="7682" max="7682" width="17.875" style="27" customWidth="1"/>
    <col min="7683" max="7683" width="24.875" style="27" customWidth="1"/>
    <col min="7684" max="7684" width="19.625" style="27" bestFit="1" customWidth="1"/>
    <col min="7685" max="7685" width="11.5" style="27" customWidth="1"/>
    <col min="7686" max="7686" width="14.125" style="27" bestFit="1" customWidth="1"/>
    <col min="7687" max="7687" width="15.625" style="27" bestFit="1" customWidth="1"/>
    <col min="7688" max="7688" width="14.125" style="27" bestFit="1" customWidth="1"/>
    <col min="7689" max="7689" width="15.5" style="27" customWidth="1"/>
    <col min="7690" max="7690" width="22.125" style="27" customWidth="1"/>
    <col min="7691" max="7691" width="12.375" style="27" customWidth="1"/>
    <col min="7692" max="7937" width="8.875" style="27"/>
    <col min="7938" max="7938" width="17.875" style="27" customWidth="1"/>
    <col min="7939" max="7939" width="24.875" style="27" customWidth="1"/>
    <col min="7940" max="7940" width="19.625" style="27" bestFit="1" customWidth="1"/>
    <col min="7941" max="7941" width="11.5" style="27" customWidth="1"/>
    <col min="7942" max="7942" width="14.125" style="27" bestFit="1" customWidth="1"/>
    <col min="7943" max="7943" width="15.625" style="27" bestFit="1" customWidth="1"/>
    <col min="7944" max="7944" width="14.125" style="27" bestFit="1" customWidth="1"/>
    <col min="7945" max="7945" width="15.5" style="27" customWidth="1"/>
    <col min="7946" max="7946" width="22.125" style="27" customWidth="1"/>
    <col min="7947" max="7947" width="12.375" style="27" customWidth="1"/>
    <col min="7948" max="8193" width="8.875" style="27"/>
    <col min="8194" max="8194" width="17.875" style="27" customWidth="1"/>
    <col min="8195" max="8195" width="24.875" style="27" customWidth="1"/>
    <col min="8196" max="8196" width="19.625" style="27" bestFit="1" customWidth="1"/>
    <col min="8197" max="8197" width="11.5" style="27" customWidth="1"/>
    <col min="8198" max="8198" width="14.125" style="27" bestFit="1" customWidth="1"/>
    <col min="8199" max="8199" width="15.625" style="27" bestFit="1" customWidth="1"/>
    <col min="8200" max="8200" width="14.125" style="27" bestFit="1" customWidth="1"/>
    <col min="8201" max="8201" width="15.5" style="27" customWidth="1"/>
    <col min="8202" max="8202" width="22.125" style="27" customWidth="1"/>
    <col min="8203" max="8203" width="12.375" style="27" customWidth="1"/>
    <col min="8204" max="8449" width="8.875" style="27"/>
    <col min="8450" max="8450" width="17.875" style="27" customWidth="1"/>
    <col min="8451" max="8451" width="24.875" style="27" customWidth="1"/>
    <col min="8452" max="8452" width="19.625" style="27" bestFit="1" customWidth="1"/>
    <col min="8453" max="8453" width="11.5" style="27" customWidth="1"/>
    <col min="8454" max="8454" width="14.125" style="27" bestFit="1" customWidth="1"/>
    <col min="8455" max="8455" width="15.625" style="27" bestFit="1" customWidth="1"/>
    <col min="8456" max="8456" width="14.125" style="27" bestFit="1" customWidth="1"/>
    <col min="8457" max="8457" width="15.5" style="27" customWidth="1"/>
    <col min="8458" max="8458" width="22.125" style="27" customWidth="1"/>
    <col min="8459" max="8459" width="12.375" style="27" customWidth="1"/>
    <col min="8460" max="8705" width="8.875" style="27"/>
    <col min="8706" max="8706" width="17.875" style="27" customWidth="1"/>
    <col min="8707" max="8707" width="24.875" style="27" customWidth="1"/>
    <col min="8708" max="8708" width="19.625" style="27" bestFit="1" customWidth="1"/>
    <col min="8709" max="8709" width="11.5" style="27" customWidth="1"/>
    <col min="8710" max="8710" width="14.125" style="27" bestFit="1" customWidth="1"/>
    <col min="8711" max="8711" width="15.625" style="27" bestFit="1" customWidth="1"/>
    <col min="8712" max="8712" width="14.125" style="27" bestFit="1" customWidth="1"/>
    <col min="8713" max="8713" width="15.5" style="27" customWidth="1"/>
    <col min="8714" max="8714" width="22.125" style="27" customWidth="1"/>
    <col min="8715" max="8715" width="12.375" style="27" customWidth="1"/>
    <col min="8716" max="8961" width="8.875" style="27"/>
    <col min="8962" max="8962" width="17.875" style="27" customWidth="1"/>
    <col min="8963" max="8963" width="24.875" style="27" customWidth="1"/>
    <col min="8964" max="8964" width="19.625" style="27" bestFit="1" customWidth="1"/>
    <col min="8965" max="8965" width="11.5" style="27" customWidth="1"/>
    <col min="8966" max="8966" width="14.125" style="27" bestFit="1" customWidth="1"/>
    <col min="8967" max="8967" width="15.625" style="27" bestFit="1" customWidth="1"/>
    <col min="8968" max="8968" width="14.125" style="27" bestFit="1" customWidth="1"/>
    <col min="8969" max="8969" width="15.5" style="27" customWidth="1"/>
    <col min="8970" max="8970" width="22.125" style="27" customWidth="1"/>
    <col min="8971" max="8971" width="12.375" style="27" customWidth="1"/>
    <col min="8972" max="9217" width="8.875" style="27"/>
    <col min="9218" max="9218" width="17.875" style="27" customWidth="1"/>
    <col min="9219" max="9219" width="24.875" style="27" customWidth="1"/>
    <col min="9220" max="9220" width="19.625" style="27" bestFit="1" customWidth="1"/>
    <col min="9221" max="9221" width="11.5" style="27" customWidth="1"/>
    <col min="9222" max="9222" width="14.125" style="27" bestFit="1" customWidth="1"/>
    <col min="9223" max="9223" width="15.625" style="27" bestFit="1" customWidth="1"/>
    <col min="9224" max="9224" width="14.125" style="27" bestFit="1" customWidth="1"/>
    <col min="9225" max="9225" width="15.5" style="27" customWidth="1"/>
    <col min="9226" max="9226" width="22.125" style="27" customWidth="1"/>
    <col min="9227" max="9227" width="12.375" style="27" customWidth="1"/>
    <col min="9228" max="9473" width="8.875" style="27"/>
    <col min="9474" max="9474" width="17.875" style="27" customWidth="1"/>
    <col min="9475" max="9475" width="24.875" style="27" customWidth="1"/>
    <col min="9476" max="9476" width="19.625" style="27" bestFit="1" customWidth="1"/>
    <col min="9477" max="9477" width="11.5" style="27" customWidth="1"/>
    <col min="9478" max="9478" width="14.125" style="27" bestFit="1" customWidth="1"/>
    <col min="9479" max="9479" width="15.625" style="27" bestFit="1" customWidth="1"/>
    <col min="9480" max="9480" width="14.125" style="27" bestFit="1" customWidth="1"/>
    <col min="9481" max="9481" width="15.5" style="27" customWidth="1"/>
    <col min="9482" max="9482" width="22.125" style="27" customWidth="1"/>
    <col min="9483" max="9483" width="12.375" style="27" customWidth="1"/>
    <col min="9484" max="9729" width="8.875" style="27"/>
    <col min="9730" max="9730" width="17.875" style="27" customWidth="1"/>
    <col min="9731" max="9731" width="24.875" style="27" customWidth="1"/>
    <col min="9732" max="9732" width="19.625" style="27" bestFit="1" customWidth="1"/>
    <col min="9733" max="9733" width="11.5" style="27" customWidth="1"/>
    <col min="9734" max="9734" width="14.125" style="27" bestFit="1" customWidth="1"/>
    <col min="9735" max="9735" width="15.625" style="27" bestFit="1" customWidth="1"/>
    <col min="9736" max="9736" width="14.125" style="27" bestFit="1" customWidth="1"/>
    <col min="9737" max="9737" width="15.5" style="27" customWidth="1"/>
    <col min="9738" max="9738" width="22.125" style="27" customWidth="1"/>
    <col min="9739" max="9739" width="12.375" style="27" customWidth="1"/>
    <col min="9740" max="9985" width="8.875" style="27"/>
    <col min="9986" max="9986" width="17.875" style="27" customWidth="1"/>
    <col min="9987" max="9987" width="24.875" style="27" customWidth="1"/>
    <col min="9988" max="9988" width="19.625" style="27" bestFit="1" customWidth="1"/>
    <col min="9989" max="9989" width="11.5" style="27" customWidth="1"/>
    <col min="9990" max="9990" width="14.125" style="27" bestFit="1" customWidth="1"/>
    <col min="9991" max="9991" width="15.625" style="27" bestFit="1" customWidth="1"/>
    <col min="9992" max="9992" width="14.125" style="27" bestFit="1" customWidth="1"/>
    <col min="9993" max="9993" width="15.5" style="27" customWidth="1"/>
    <col min="9994" max="9994" width="22.125" style="27" customWidth="1"/>
    <col min="9995" max="9995" width="12.375" style="27" customWidth="1"/>
    <col min="9996" max="10241" width="8.875" style="27"/>
    <col min="10242" max="10242" width="17.875" style="27" customWidth="1"/>
    <col min="10243" max="10243" width="24.875" style="27" customWidth="1"/>
    <col min="10244" max="10244" width="19.625" style="27" bestFit="1" customWidth="1"/>
    <col min="10245" max="10245" width="11.5" style="27" customWidth="1"/>
    <col min="10246" max="10246" width="14.125" style="27" bestFit="1" customWidth="1"/>
    <col min="10247" max="10247" width="15.625" style="27" bestFit="1" customWidth="1"/>
    <col min="10248" max="10248" width="14.125" style="27" bestFit="1" customWidth="1"/>
    <col min="10249" max="10249" width="15.5" style="27" customWidth="1"/>
    <col min="10250" max="10250" width="22.125" style="27" customWidth="1"/>
    <col min="10251" max="10251" width="12.375" style="27" customWidth="1"/>
    <col min="10252" max="10497" width="8.875" style="27"/>
    <col min="10498" max="10498" width="17.875" style="27" customWidth="1"/>
    <col min="10499" max="10499" width="24.875" style="27" customWidth="1"/>
    <col min="10500" max="10500" width="19.625" style="27" bestFit="1" customWidth="1"/>
    <col min="10501" max="10501" width="11.5" style="27" customWidth="1"/>
    <col min="10502" max="10502" width="14.125" style="27" bestFit="1" customWidth="1"/>
    <col min="10503" max="10503" width="15.625" style="27" bestFit="1" customWidth="1"/>
    <col min="10504" max="10504" width="14.125" style="27" bestFit="1" customWidth="1"/>
    <col min="10505" max="10505" width="15.5" style="27" customWidth="1"/>
    <col min="10506" max="10506" width="22.125" style="27" customWidth="1"/>
    <col min="10507" max="10507" width="12.375" style="27" customWidth="1"/>
    <col min="10508" max="10753" width="8.875" style="27"/>
    <col min="10754" max="10754" width="17.875" style="27" customWidth="1"/>
    <col min="10755" max="10755" width="24.875" style="27" customWidth="1"/>
    <col min="10756" max="10756" width="19.625" style="27" bestFit="1" customWidth="1"/>
    <col min="10757" max="10757" width="11.5" style="27" customWidth="1"/>
    <col min="10758" max="10758" width="14.125" style="27" bestFit="1" customWidth="1"/>
    <col min="10759" max="10759" width="15.625" style="27" bestFit="1" customWidth="1"/>
    <col min="10760" max="10760" width="14.125" style="27" bestFit="1" customWidth="1"/>
    <col min="10761" max="10761" width="15.5" style="27" customWidth="1"/>
    <col min="10762" max="10762" width="22.125" style="27" customWidth="1"/>
    <col min="10763" max="10763" width="12.375" style="27" customWidth="1"/>
    <col min="10764" max="11009" width="8.875" style="27"/>
    <col min="11010" max="11010" width="17.875" style="27" customWidth="1"/>
    <col min="11011" max="11011" width="24.875" style="27" customWidth="1"/>
    <col min="11012" max="11012" width="19.625" style="27" bestFit="1" customWidth="1"/>
    <col min="11013" max="11013" width="11.5" style="27" customWidth="1"/>
    <col min="11014" max="11014" width="14.125" style="27" bestFit="1" customWidth="1"/>
    <col min="11015" max="11015" width="15.625" style="27" bestFit="1" customWidth="1"/>
    <col min="11016" max="11016" width="14.125" style="27" bestFit="1" customWidth="1"/>
    <col min="11017" max="11017" width="15.5" style="27" customWidth="1"/>
    <col min="11018" max="11018" width="22.125" style="27" customWidth="1"/>
    <col min="11019" max="11019" width="12.375" style="27" customWidth="1"/>
    <col min="11020" max="11265" width="8.875" style="27"/>
    <col min="11266" max="11266" width="17.875" style="27" customWidth="1"/>
    <col min="11267" max="11267" width="24.875" style="27" customWidth="1"/>
    <col min="11268" max="11268" width="19.625" style="27" bestFit="1" customWidth="1"/>
    <col min="11269" max="11269" width="11.5" style="27" customWidth="1"/>
    <col min="11270" max="11270" width="14.125" style="27" bestFit="1" customWidth="1"/>
    <col min="11271" max="11271" width="15.625" style="27" bestFit="1" customWidth="1"/>
    <col min="11272" max="11272" width="14.125" style="27" bestFit="1" customWidth="1"/>
    <col min="11273" max="11273" width="15.5" style="27" customWidth="1"/>
    <col min="11274" max="11274" width="22.125" style="27" customWidth="1"/>
    <col min="11275" max="11275" width="12.375" style="27" customWidth="1"/>
    <col min="11276" max="11521" width="8.875" style="27"/>
    <col min="11522" max="11522" width="17.875" style="27" customWidth="1"/>
    <col min="11523" max="11523" width="24.875" style="27" customWidth="1"/>
    <col min="11524" max="11524" width="19.625" style="27" bestFit="1" customWidth="1"/>
    <col min="11525" max="11525" width="11.5" style="27" customWidth="1"/>
    <col min="11526" max="11526" width="14.125" style="27" bestFit="1" customWidth="1"/>
    <col min="11527" max="11527" width="15.625" style="27" bestFit="1" customWidth="1"/>
    <col min="11528" max="11528" width="14.125" style="27" bestFit="1" customWidth="1"/>
    <col min="11529" max="11529" width="15.5" style="27" customWidth="1"/>
    <col min="11530" max="11530" width="22.125" style="27" customWidth="1"/>
    <col min="11531" max="11531" width="12.375" style="27" customWidth="1"/>
    <col min="11532" max="11777" width="8.875" style="27"/>
    <col min="11778" max="11778" width="17.875" style="27" customWidth="1"/>
    <col min="11779" max="11779" width="24.875" style="27" customWidth="1"/>
    <col min="11780" max="11780" width="19.625" style="27" bestFit="1" customWidth="1"/>
    <col min="11781" max="11781" width="11.5" style="27" customWidth="1"/>
    <col min="11782" max="11782" width="14.125" style="27" bestFit="1" customWidth="1"/>
    <col min="11783" max="11783" width="15.625" style="27" bestFit="1" customWidth="1"/>
    <col min="11784" max="11784" width="14.125" style="27" bestFit="1" customWidth="1"/>
    <col min="11785" max="11785" width="15.5" style="27" customWidth="1"/>
    <col min="11786" max="11786" width="22.125" style="27" customWidth="1"/>
    <col min="11787" max="11787" width="12.375" style="27" customWidth="1"/>
    <col min="11788" max="12033" width="8.875" style="27"/>
    <col min="12034" max="12034" width="17.875" style="27" customWidth="1"/>
    <col min="12035" max="12035" width="24.875" style="27" customWidth="1"/>
    <col min="12036" max="12036" width="19.625" style="27" bestFit="1" customWidth="1"/>
    <col min="12037" max="12037" width="11.5" style="27" customWidth="1"/>
    <col min="12038" max="12038" width="14.125" style="27" bestFit="1" customWidth="1"/>
    <col min="12039" max="12039" width="15.625" style="27" bestFit="1" customWidth="1"/>
    <col min="12040" max="12040" width="14.125" style="27" bestFit="1" customWidth="1"/>
    <col min="12041" max="12041" width="15.5" style="27" customWidth="1"/>
    <col min="12042" max="12042" width="22.125" style="27" customWidth="1"/>
    <col min="12043" max="12043" width="12.375" style="27" customWidth="1"/>
    <col min="12044" max="12289" width="8.875" style="27"/>
    <col min="12290" max="12290" width="17.875" style="27" customWidth="1"/>
    <col min="12291" max="12291" width="24.875" style="27" customWidth="1"/>
    <col min="12292" max="12292" width="19.625" style="27" bestFit="1" customWidth="1"/>
    <col min="12293" max="12293" width="11.5" style="27" customWidth="1"/>
    <col min="12294" max="12294" width="14.125" style="27" bestFit="1" customWidth="1"/>
    <col min="12295" max="12295" width="15.625" style="27" bestFit="1" customWidth="1"/>
    <col min="12296" max="12296" width="14.125" style="27" bestFit="1" customWidth="1"/>
    <col min="12297" max="12297" width="15.5" style="27" customWidth="1"/>
    <col min="12298" max="12298" width="22.125" style="27" customWidth="1"/>
    <col min="12299" max="12299" width="12.375" style="27" customWidth="1"/>
    <col min="12300" max="12545" width="8.875" style="27"/>
    <col min="12546" max="12546" width="17.875" style="27" customWidth="1"/>
    <col min="12547" max="12547" width="24.875" style="27" customWidth="1"/>
    <col min="12548" max="12548" width="19.625" style="27" bestFit="1" customWidth="1"/>
    <col min="12549" max="12549" width="11.5" style="27" customWidth="1"/>
    <col min="12550" max="12550" width="14.125" style="27" bestFit="1" customWidth="1"/>
    <col min="12551" max="12551" width="15.625" style="27" bestFit="1" customWidth="1"/>
    <col min="12552" max="12552" width="14.125" style="27" bestFit="1" customWidth="1"/>
    <col min="12553" max="12553" width="15.5" style="27" customWidth="1"/>
    <col min="12554" max="12554" width="22.125" style="27" customWidth="1"/>
    <col min="12555" max="12555" width="12.375" style="27" customWidth="1"/>
    <col min="12556" max="12801" width="8.875" style="27"/>
    <col min="12802" max="12802" width="17.875" style="27" customWidth="1"/>
    <col min="12803" max="12803" width="24.875" style="27" customWidth="1"/>
    <col min="12804" max="12804" width="19.625" style="27" bestFit="1" customWidth="1"/>
    <col min="12805" max="12805" width="11.5" style="27" customWidth="1"/>
    <col min="12806" max="12806" width="14.125" style="27" bestFit="1" customWidth="1"/>
    <col min="12807" max="12807" width="15.625" style="27" bestFit="1" customWidth="1"/>
    <col min="12808" max="12808" width="14.125" style="27" bestFit="1" customWidth="1"/>
    <col min="12809" max="12809" width="15.5" style="27" customWidth="1"/>
    <col min="12810" max="12810" width="22.125" style="27" customWidth="1"/>
    <col min="12811" max="12811" width="12.375" style="27" customWidth="1"/>
    <col min="12812" max="13057" width="8.875" style="27"/>
    <col min="13058" max="13058" width="17.875" style="27" customWidth="1"/>
    <col min="13059" max="13059" width="24.875" style="27" customWidth="1"/>
    <col min="13060" max="13060" width="19.625" style="27" bestFit="1" customWidth="1"/>
    <col min="13061" max="13061" width="11.5" style="27" customWidth="1"/>
    <col min="13062" max="13062" width="14.125" style="27" bestFit="1" customWidth="1"/>
    <col min="13063" max="13063" width="15.625" style="27" bestFit="1" customWidth="1"/>
    <col min="13064" max="13064" width="14.125" style="27" bestFit="1" customWidth="1"/>
    <col min="13065" max="13065" width="15.5" style="27" customWidth="1"/>
    <col min="13066" max="13066" width="22.125" style="27" customWidth="1"/>
    <col min="13067" max="13067" width="12.375" style="27" customWidth="1"/>
    <col min="13068" max="13313" width="8.875" style="27"/>
    <col min="13314" max="13314" width="17.875" style="27" customWidth="1"/>
    <col min="13315" max="13315" width="24.875" style="27" customWidth="1"/>
    <col min="13316" max="13316" width="19.625" style="27" bestFit="1" customWidth="1"/>
    <col min="13317" max="13317" width="11.5" style="27" customWidth="1"/>
    <col min="13318" max="13318" width="14.125" style="27" bestFit="1" customWidth="1"/>
    <col min="13319" max="13319" width="15.625" style="27" bestFit="1" customWidth="1"/>
    <col min="13320" max="13320" width="14.125" style="27" bestFit="1" customWidth="1"/>
    <col min="13321" max="13321" width="15.5" style="27" customWidth="1"/>
    <col min="13322" max="13322" width="22.125" style="27" customWidth="1"/>
    <col min="13323" max="13323" width="12.375" style="27" customWidth="1"/>
    <col min="13324" max="13569" width="8.875" style="27"/>
    <col min="13570" max="13570" width="17.875" style="27" customWidth="1"/>
    <col min="13571" max="13571" width="24.875" style="27" customWidth="1"/>
    <col min="13572" max="13572" width="19.625" style="27" bestFit="1" customWidth="1"/>
    <col min="13573" max="13573" width="11.5" style="27" customWidth="1"/>
    <col min="13574" max="13574" width="14.125" style="27" bestFit="1" customWidth="1"/>
    <col min="13575" max="13575" width="15.625" style="27" bestFit="1" customWidth="1"/>
    <col min="13576" max="13576" width="14.125" style="27" bestFit="1" customWidth="1"/>
    <col min="13577" max="13577" width="15.5" style="27" customWidth="1"/>
    <col min="13578" max="13578" width="22.125" style="27" customWidth="1"/>
    <col min="13579" max="13579" width="12.375" style="27" customWidth="1"/>
    <col min="13580" max="13825" width="8.875" style="27"/>
    <col min="13826" max="13826" width="17.875" style="27" customWidth="1"/>
    <col min="13827" max="13827" width="24.875" style="27" customWidth="1"/>
    <col min="13828" max="13828" width="19.625" style="27" bestFit="1" customWidth="1"/>
    <col min="13829" max="13829" width="11.5" style="27" customWidth="1"/>
    <col min="13830" max="13830" width="14.125" style="27" bestFit="1" customWidth="1"/>
    <col min="13831" max="13831" width="15.625" style="27" bestFit="1" customWidth="1"/>
    <col min="13832" max="13832" width="14.125" style="27" bestFit="1" customWidth="1"/>
    <col min="13833" max="13833" width="15.5" style="27" customWidth="1"/>
    <col min="13834" max="13834" width="22.125" style="27" customWidth="1"/>
    <col min="13835" max="13835" width="12.375" style="27" customWidth="1"/>
    <col min="13836" max="14081" width="8.875" style="27"/>
    <col min="14082" max="14082" width="17.875" style="27" customWidth="1"/>
    <col min="14083" max="14083" width="24.875" style="27" customWidth="1"/>
    <col min="14084" max="14084" width="19.625" style="27" bestFit="1" customWidth="1"/>
    <col min="14085" max="14085" width="11.5" style="27" customWidth="1"/>
    <col min="14086" max="14086" width="14.125" style="27" bestFit="1" customWidth="1"/>
    <col min="14087" max="14087" width="15.625" style="27" bestFit="1" customWidth="1"/>
    <col min="14088" max="14088" width="14.125" style="27" bestFit="1" customWidth="1"/>
    <col min="14089" max="14089" width="15.5" style="27" customWidth="1"/>
    <col min="14090" max="14090" width="22.125" style="27" customWidth="1"/>
    <col min="14091" max="14091" width="12.375" style="27" customWidth="1"/>
    <col min="14092" max="14337" width="8.875" style="27"/>
    <col min="14338" max="14338" width="17.875" style="27" customWidth="1"/>
    <col min="14339" max="14339" width="24.875" style="27" customWidth="1"/>
    <col min="14340" max="14340" width="19.625" style="27" bestFit="1" customWidth="1"/>
    <col min="14341" max="14341" width="11.5" style="27" customWidth="1"/>
    <col min="14342" max="14342" width="14.125" style="27" bestFit="1" customWidth="1"/>
    <col min="14343" max="14343" width="15.625" style="27" bestFit="1" customWidth="1"/>
    <col min="14344" max="14344" width="14.125" style="27" bestFit="1" customWidth="1"/>
    <col min="14345" max="14345" width="15.5" style="27" customWidth="1"/>
    <col min="14346" max="14346" width="22.125" style="27" customWidth="1"/>
    <col min="14347" max="14347" width="12.375" style="27" customWidth="1"/>
    <col min="14348" max="14593" width="8.875" style="27"/>
    <col min="14594" max="14594" width="17.875" style="27" customWidth="1"/>
    <col min="14595" max="14595" width="24.875" style="27" customWidth="1"/>
    <col min="14596" max="14596" width="19.625" style="27" bestFit="1" customWidth="1"/>
    <col min="14597" max="14597" width="11.5" style="27" customWidth="1"/>
    <col min="14598" max="14598" width="14.125" style="27" bestFit="1" customWidth="1"/>
    <col min="14599" max="14599" width="15.625" style="27" bestFit="1" customWidth="1"/>
    <col min="14600" max="14600" width="14.125" style="27" bestFit="1" customWidth="1"/>
    <col min="14601" max="14601" width="15.5" style="27" customWidth="1"/>
    <col min="14602" max="14602" width="22.125" style="27" customWidth="1"/>
    <col min="14603" max="14603" width="12.375" style="27" customWidth="1"/>
    <col min="14604" max="14849" width="8.875" style="27"/>
    <col min="14850" max="14850" width="17.875" style="27" customWidth="1"/>
    <col min="14851" max="14851" width="24.875" style="27" customWidth="1"/>
    <col min="14852" max="14852" width="19.625" style="27" bestFit="1" customWidth="1"/>
    <col min="14853" max="14853" width="11.5" style="27" customWidth="1"/>
    <col min="14854" max="14854" width="14.125" style="27" bestFit="1" customWidth="1"/>
    <col min="14855" max="14855" width="15.625" style="27" bestFit="1" customWidth="1"/>
    <col min="14856" max="14856" width="14.125" style="27" bestFit="1" customWidth="1"/>
    <col min="14857" max="14857" width="15.5" style="27" customWidth="1"/>
    <col min="14858" max="14858" width="22.125" style="27" customWidth="1"/>
    <col min="14859" max="14859" width="12.375" style="27" customWidth="1"/>
    <col min="14860" max="15105" width="8.875" style="27"/>
    <col min="15106" max="15106" width="17.875" style="27" customWidth="1"/>
    <col min="15107" max="15107" width="24.875" style="27" customWidth="1"/>
    <col min="15108" max="15108" width="19.625" style="27" bestFit="1" customWidth="1"/>
    <col min="15109" max="15109" width="11.5" style="27" customWidth="1"/>
    <col min="15110" max="15110" width="14.125" style="27" bestFit="1" customWidth="1"/>
    <col min="15111" max="15111" width="15.625" style="27" bestFit="1" customWidth="1"/>
    <col min="15112" max="15112" width="14.125" style="27" bestFit="1" customWidth="1"/>
    <col min="15113" max="15113" width="15.5" style="27" customWidth="1"/>
    <col min="15114" max="15114" width="22.125" style="27" customWidth="1"/>
    <col min="15115" max="15115" width="12.375" style="27" customWidth="1"/>
    <col min="15116" max="15361" width="8.875" style="27"/>
    <col min="15362" max="15362" width="17.875" style="27" customWidth="1"/>
    <col min="15363" max="15363" width="24.875" style="27" customWidth="1"/>
    <col min="15364" max="15364" width="19.625" style="27" bestFit="1" customWidth="1"/>
    <col min="15365" max="15365" width="11.5" style="27" customWidth="1"/>
    <col min="15366" max="15366" width="14.125" style="27" bestFit="1" customWidth="1"/>
    <col min="15367" max="15367" width="15.625" style="27" bestFit="1" customWidth="1"/>
    <col min="15368" max="15368" width="14.125" style="27" bestFit="1" customWidth="1"/>
    <col min="15369" max="15369" width="15.5" style="27" customWidth="1"/>
    <col min="15370" max="15370" width="22.125" style="27" customWidth="1"/>
    <col min="15371" max="15371" width="12.375" style="27" customWidth="1"/>
    <col min="15372" max="15617" width="8.875" style="27"/>
    <col min="15618" max="15618" width="17.875" style="27" customWidth="1"/>
    <col min="15619" max="15619" width="24.875" style="27" customWidth="1"/>
    <col min="15620" max="15620" width="19.625" style="27" bestFit="1" customWidth="1"/>
    <col min="15621" max="15621" width="11.5" style="27" customWidth="1"/>
    <col min="15622" max="15622" width="14.125" style="27" bestFit="1" customWidth="1"/>
    <col min="15623" max="15623" width="15.625" style="27" bestFit="1" customWidth="1"/>
    <col min="15624" max="15624" width="14.125" style="27" bestFit="1" customWidth="1"/>
    <col min="15625" max="15625" width="15.5" style="27" customWidth="1"/>
    <col min="15626" max="15626" width="22.125" style="27" customWidth="1"/>
    <col min="15627" max="15627" width="12.375" style="27" customWidth="1"/>
    <col min="15628" max="15873" width="8.875" style="27"/>
    <col min="15874" max="15874" width="17.875" style="27" customWidth="1"/>
    <col min="15875" max="15875" width="24.875" style="27" customWidth="1"/>
    <col min="15876" max="15876" width="19.625" style="27" bestFit="1" customWidth="1"/>
    <col min="15877" max="15877" width="11.5" style="27" customWidth="1"/>
    <col min="15878" max="15878" width="14.125" style="27" bestFit="1" customWidth="1"/>
    <col min="15879" max="15879" width="15.625" style="27" bestFit="1" customWidth="1"/>
    <col min="15880" max="15880" width="14.125" style="27" bestFit="1" customWidth="1"/>
    <col min="15881" max="15881" width="15.5" style="27" customWidth="1"/>
    <col min="15882" max="15882" width="22.125" style="27" customWidth="1"/>
    <col min="15883" max="15883" width="12.375" style="27" customWidth="1"/>
    <col min="15884" max="16129" width="8.875" style="27"/>
    <col min="16130" max="16130" width="17.875" style="27" customWidth="1"/>
    <col min="16131" max="16131" width="24.875" style="27" customWidth="1"/>
    <col min="16132" max="16132" width="19.625" style="27" bestFit="1" customWidth="1"/>
    <col min="16133" max="16133" width="11.5" style="27" customWidth="1"/>
    <col min="16134" max="16134" width="14.125" style="27" bestFit="1" customWidth="1"/>
    <col min="16135" max="16135" width="15.625" style="27" bestFit="1" customWidth="1"/>
    <col min="16136" max="16136" width="14.125" style="27" bestFit="1" customWidth="1"/>
    <col min="16137" max="16137" width="15.5" style="27" customWidth="1"/>
    <col min="16138" max="16138" width="22.125" style="27" customWidth="1"/>
    <col min="16139" max="16139" width="12.375" style="27" customWidth="1"/>
    <col min="16140" max="16384" width="8.875" style="27"/>
  </cols>
  <sheetData>
    <row r="1" spans="1:23" s="5" customFormat="1" ht="15">
      <c r="A1" s="1" t="s">
        <v>0</v>
      </c>
      <c r="B1" s="2"/>
      <c r="C1" s="3"/>
      <c r="D1" s="3"/>
      <c r="E1" s="117"/>
      <c r="F1" s="117"/>
      <c r="G1" s="98"/>
      <c r="H1" s="3"/>
      <c r="I1" s="3"/>
      <c r="J1" s="3"/>
      <c r="K1" s="4"/>
      <c r="L1" s="4"/>
    </row>
    <row r="2" spans="1:23" s="5" customFormat="1" ht="15">
      <c r="A2" s="1" t="s">
        <v>1</v>
      </c>
      <c r="B2" s="2"/>
      <c r="C2" s="3"/>
      <c r="D2" s="3"/>
      <c r="E2" s="117"/>
      <c r="F2" s="117"/>
      <c r="G2" s="98"/>
      <c r="H2" s="3"/>
      <c r="I2" s="3"/>
      <c r="J2" s="3"/>
      <c r="K2" s="4"/>
      <c r="L2" s="4"/>
    </row>
    <row r="3" spans="1:23" s="6" customFormat="1" ht="41.25" customHeight="1">
      <c r="A3" s="168" t="s">
        <v>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53"/>
    </row>
    <row r="4" spans="1:23" s="6" customFormat="1" ht="15">
      <c r="A4" s="7" t="s">
        <v>3</v>
      </c>
      <c r="B4" s="8" t="s">
        <v>4</v>
      </c>
      <c r="C4" s="9"/>
      <c r="D4" s="9"/>
      <c r="E4" s="117"/>
      <c r="F4" s="117"/>
      <c r="G4" s="99"/>
      <c r="H4" s="9"/>
      <c r="I4" s="10" t="s">
        <v>5</v>
      </c>
      <c r="J4" s="116">
        <v>11230048188</v>
      </c>
      <c r="K4" s="11"/>
      <c r="L4" s="11"/>
    </row>
    <row r="5" spans="1:23" s="6" customFormat="1" ht="15">
      <c r="A5" s="7"/>
      <c r="B5" s="8" t="s">
        <v>6</v>
      </c>
      <c r="C5" s="9"/>
      <c r="D5" s="9"/>
      <c r="E5" s="117"/>
      <c r="F5" s="117"/>
      <c r="G5" s="99"/>
      <c r="H5" s="9"/>
      <c r="I5" s="10" t="s">
        <v>7</v>
      </c>
      <c r="J5" s="12">
        <v>45008</v>
      </c>
      <c r="K5" s="11"/>
      <c r="L5" s="167">
        <f>J5+12</f>
        <v>45020</v>
      </c>
    </row>
    <row r="6" spans="1:23" s="6" customFormat="1" ht="12" customHeight="1">
      <c r="A6" s="7"/>
      <c r="B6" s="8" t="s">
        <v>8</v>
      </c>
      <c r="C6" s="9"/>
      <c r="D6" s="9"/>
      <c r="E6" s="117"/>
      <c r="F6" s="117"/>
      <c r="G6" s="99"/>
      <c r="H6" s="9"/>
      <c r="I6" s="10" t="s">
        <v>9</v>
      </c>
      <c r="J6" s="123" t="str">
        <f>B16</f>
        <v>111123031000066 1.1-15.1</v>
      </c>
      <c r="K6" s="11"/>
      <c r="L6" s="11"/>
    </row>
    <row r="7" spans="1:23" s="6" customFormat="1" ht="15">
      <c r="A7" s="7"/>
      <c r="B7" s="8" t="s">
        <v>10</v>
      </c>
      <c r="C7" s="13"/>
      <c r="D7" s="13"/>
      <c r="E7" s="117"/>
      <c r="F7" s="117"/>
      <c r="G7" s="99"/>
      <c r="H7" s="13"/>
      <c r="I7" s="10" t="s">
        <v>11</v>
      </c>
      <c r="J7" s="14" t="s">
        <v>48</v>
      </c>
      <c r="K7" s="11"/>
      <c r="L7" s="11"/>
    </row>
    <row r="8" spans="1:23" s="6" customFormat="1" ht="15">
      <c r="A8" s="15"/>
      <c r="B8" s="11"/>
      <c r="C8" s="9"/>
      <c r="D8" s="9"/>
      <c r="E8" s="117"/>
      <c r="F8" s="117"/>
      <c r="G8" s="99"/>
      <c r="H8" s="9"/>
      <c r="I8" s="10" t="s">
        <v>12</v>
      </c>
      <c r="J8" s="14" t="s">
        <v>51</v>
      </c>
      <c r="K8" s="11"/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118"/>
      <c r="F9" s="118"/>
      <c r="G9" s="100"/>
      <c r="H9" s="9"/>
      <c r="I9" s="10" t="s">
        <v>14</v>
      </c>
      <c r="J9" s="17" t="s">
        <v>15</v>
      </c>
      <c r="K9" s="11"/>
      <c r="L9" s="11"/>
    </row>
    <row r="10" spans="1:23" s="6" customFormat="1" ht="15">
      <c r="A10" s="7"/>
      <c r="B10" s="8" t="s">
        <v>6</v>
      </c>
      <c r="C10" s="9"/>
      <c r="D10" s="9"/>
      <c r="E10" s="117"/>
      <c r="F10" s="117"/>
      <c r="G10" s="99"/>
      <c r="H10" s="9"/>
      <c r="I10" s="10" t="s">
        <v>43</v>
      </c>
      <c r="J10" s="14" t="s">
        <v>49</v>
      </c>
      <c r="K10" s="11"/>
      <c r="L10" s="11"/>
    </row>
    <row r="11" spans="1:23" s="6" customFormat="1" ht="15">
      <c r="A11" s="18"/>
      <c r="B11" s="8" t="s">
        <v>8</v>
      </c>
      <c r="C11" s="16"/>
      <c r="D11" s="16"/>
      <c r="E11" s="118"/>
      <c r="F11" s="118"/>
      <c r="G11" s="100"/>
      <c r="H11" s="16"/>
      <c r="I11" s="10" t="s">
        <v>16</v>
      </c>
      <c r="J11" s="97" t="s">
        <v>44</v>
      </c>
      <c r="K11" s="11"/>
      <c r="L11" s="11"/>
    </row>
    <row r="12" spans="1:23" s="6" customFormat="1" ht="15">
      <c r="A12" s="11"/>
      <c r="B12" s="8" t="s">
        <v>10</v>
      </c>
      <c r="C12" s="19"/>
      <c r="D12" s="19"/>
      <c r="E12" s="118"/>
      <c r="F12" s="118"/>
      <c r="G12" s="100"/>
      <c r="H12" s="19"/>
      <c r="I12" s="17"/>
      <c r="J12" s="11"/>
      <c r="K12" s="11"/>
      <c r="L12" s="11"/>
    </row>
    <row r="13" spans="1:23" s="21" customFormat="1">
      <c r="A13" s="20"/>
      <c r="C13" s="22"/>
      <c r="D13" s="22"/>
      <c r="E13" s="119"/>
      <c r="F13" s="119"/>
      <c r="G13" s="101"/>
      <c r="H13" s="22"/>
      <c r="I13" s="22"/>
      <c r="J13" s="23"/>
      <c r="K13" s="23"/>
      <c r="L13" s="23"/>
    </row>
    <row r="14" spans="1:23">
      <c r="A14" s="24"/>
      <c r="B14" s="24"/>
      <c r="C14" s="25"/>
      <c r="D14" s="25"/>
      <c r="E14" s="120"/>
      <c r="F14" s="120"/>
      <c r="G14" s="102"/>
      <c r="H14" s="25"/>
      <c r="I14" s="25"/>
      <c r="J14" s="25"/>
      <c r="K14" s="26"/>
      <c r="L14" s="26"/>
    </row>
    <row r="15" spans="1:23" s="34" customFormat="1">
      <c r="A15" s="28" t="s">
        <v>53</v>
      </c>
      <c r="B15" s="29" t="s">
        <v>21</v>
      </c>
      <c r="C15" s="30" t="s">
        <v>22</v>
      </c>
      <c r="D15" s="31" t="s">
        <v>23</v>
      </c>
      <c r="E15" s="149" t="s">
        <v>17</v>
      </c>
      <c r="F15" s="149"/>
      <c r="G15" s="103" t="s">
        <v>18</v>
      </c>
      <c r="H15" s="32" t="s">
        <v>24</v>
      </c>
      <c r="I15" s="32" t="s">
        <v>25</v>
      </c>
      <c r="J15" s="32" t="s">
        <v>26</v>
      </c>
      <c r="K15" s="32" t="s">
        <v>19</v>
      </c>
      <c r="L15" s="32" t="s">
        <v>106</v>
      </c>
      <c r="M15" s="124" t="s">
        <v>45</v>
      </c>
      <c r="N15" s="124" t="s">
        <v>112</v>
      </c>
      <c r="O15" s="33" t="s">
        <v>115</v>
      </c>
      <c r="P15" s="33" t="s">
        <v>116</v>
      </c>
      <c r="Q15" s="33" t="s">
        <v>117</v>
      </c>
      <c r="R15" s="33"/>
      <c r="S15" s="33"/>
      <c r="T15" s="33"/>
      <c r="U15" s="33"/>
      <c r="V15" s="33"/>
      <c r="W15" s="33"/>
    </row>
    <row r="16" spans="1:23" s="107" customFormat="1" ht="19.899999999999999" customHeight="1">
      <c r="A16" s="169" t="s">
        <v>52</v>
      </c>
      <c r="B16" s="172" t="s">
        <v>111</v>
      </c>
      <c r="C16" s="134" t="s">
        <v>55</v>
      </c>
      <c r="D16" s="150">
        <v>76</v>
      </c>
      <c r="E16" s="136">
        <v>30.72</v>
      </c>
      <c r="F16" s="136">
        <f>E16*20000</f>
        <v>614400</v>
      </c>
      <c r="G16" s="137">
        <f>E16*D16</f>
        <v>2334.7199999999998</v>
      </c>
      <c r="H16" s="141" t="s">
        <v>74</v>
      </c>
      <c r="I16" s="141" t="s">
        <v>75</v>
      </c>
      <c r="J16" s="141" t="s">
        <v>76</v>
      </c>
      <c r="K16" s="138" t="s">
        <v>70</v>
      </c>
      <c r="L16" s="138" t="s">
        <v>107</v>
      </c>
      <c r="M16" s="142">
        <v>8542329000</v>
      </c>
      <c r="N16" s="156" t="s">
        <v>113</v>
      </c>
      <c r="O16" s="106">
        <v>4800018823</v>
      </c>
      <c r="P16" s="106">
        <v>10</v>
      </c>
      <c r="Q16" s="106" t="s">
        <v>118</v>
      </c>
      <c r="R16" s="106"/>
      <c r="S16" s="106"/>
      <c r="T16" s="106"/>
      <c r="U16" s="106"/>
      <c r="V16" s="106"/>
      <c r="W16" s="106"/>
    </row>
    <row r="17" spans="1:23" s="107" customFormat="1" ht="19.899999999999999" customHeight="1">
      <c r="A17" s="170"/>
      <c r="B17" s="173"/>
      <c r="C17" s="134" t="s">
        <v>56</v>
      </c>
      <c r="D17" s="150">
        <v>40</v>
      </c>
      <c r="E17" s="136">
        <v>13.5</v>
      </c>
      <c r="F17" s="136">
        <f t="shared" ref="F17:F30" si="0">E17*20000</f>
        <v>270000</v>
      </c>
      <c r="G17" s="137">
        <f t="shared" ref="G17:G30" si="1">E17*D17</f>
        <v>540</v>
      </c>
      <c r="H17" s="141" t="s">
        <v>74</v>
      </c>
      <c r="I17" s="141" t="s">
        <v>77</v>
      </c>
      <c r="J17" s="141" t="s">
        <v>78</v>
      </c>
      <c r="K17" s="138" t="s">
        <v>71</v>
      </c>
      <c r="L17" s="138" t="s">
        <v>108</v>
      </c>
      <c r="M17" s="142">
        <v>8542329000</v>
      </c>
      <c r="N17" s="156" t="s">
        <v>113</v>
      </c>
      <c r="O17" s="106">
        <v>4800018823</v>
      </c>
      <c r="P17" s="106">
        <v>20</v>
      </c>
      <c r="Q17" s="106" t="s">
        <v>118</v>
      </c>
      <c r="R17" s="106"/>
      <c r="S17" s="106"/>
      <c r="T17" s="106"/>
      <c r="U17" s="106"/>
      <c r="V17" s="106"/>
      <c r="W17" s="106"/>
    </row>
    <row r="18" spans="1:23" s="107" customFormat="1" ht="19.899999999999999" customHeight="1">
      <c r="A18" s="170"/>
      <c r="B18" s="173"/>
      <c r="C18" s="134" t="s">
        <v>57</v>
      </c>
      <c r="D18" s="150">
        <v>17</v>
      </c>
      <c r="E18" s="136">
        <v>0.35</v>
      </c>
      <c r="F18" s="136">
        <f t="shared" si="0"/>
        <v>7000</v>
      </c>
      <c r="G18" s="137">
        <f t="shared" si="1"/>
        <v>5.9499999999999993</v>
      </c>
      <c r="H18" s="141" t="s">
        <v>79</v>
      </c>
      <c r="I18" s="141" t="s">
        <v>80</v>
      </c>
      <c r="J18" s="141" t="s">
        <v>81</v>
      </c>
      <c r="K18" s="138" t="s">
        <v>72</v>
      </c>
      <c r="L18" s="138" t="s">
        <v>109</v>
      </c>
      <c r="M18" s="142">
        <v>8542399000</v>
      </c>
      <c r="N18" s="156" t="s">
        <v>113</v>
      </c>
      <c r="O18" s="106">
        <v>4800018823</v>
      </c>
      <c r="P18" s="106">
        <v>30</v>
      </c>
      <c r="Q18" s="106" t="s">
        <v>119</v>
      </c>
      <c r="R18" s="106"/>
      <c r="S18" s="106"/>
      <c r="T18" s="106"/>
      <c r="U18" s="106"/>
      <c r="V18" s="106"/>
      <c r="W18" s="106"/>
    </row>
    <row r="19" spans="1:23" s="107" customFormat="1" ht="19.899999999999999" customHeight="1">
      <c r="A19" s="170"/>
      <c r="B19" s="173"/>
      <c r="C19" s="134" t="s">
        <v>58</v>
      </c>
      <c r="D19" s="150">
        <v>120</v>
      </c>
      <c r="E19" s="136">
        <v>1.45</v>
      </c>
      <c r="F19" s="136">
        <f t="shared" si="0"/>
        <v>29000</v>
      </c>
      <c r="G19" s="137">
        <f t="shared" si="1"/>
        <v>174</v>
      </c>
      <c r="H19" s="141" t="s">
        <v>79</v>
      </c>
      <c r="I19" s="141" t="s">
        <v>80</v>
      </c>
      <c r="J19" s="141" t="s">
        <v>82</v>
      </c>
      <c r="K19" s="138" t="s">
        <v>72</v>
      </c>
      <c r="L19" s="138" t="s">
        <v>107</v>
      </c>
      <c r="M19" s="142">
        <v>8542399000</v>
      </c>
      <c r="N19" s="156" t="s">
        <v>113</v>
      </c>
      <c r="O19" s="106">
        <v>4800018823</v>
      </c>
      <c r="P19" s="106">
        <v>40</v>
      </c>
      <c r="Q19" s="106" t="s">
        <v>119</v>
      </c>
      <c r="R19" s="106"/>
      <c r="S19" s="106"/>
      <c r="T19" s="106"/>
      <c r="U19" s="106"/>
      <c r="V19" s="106"/>
      <c r="W19" s="106"/>
    </row>
    <row r="20" spans="1:23" s="107" customFormat="1" ht="19.899999999999999" customHeight="1">
      <c r="A20" s="170"/>
      <c r="B20" s="173"/>
      <c r="C20" s="134" t="s">
        <v>59</v>
      </c>
      <c r="D20" s="150">
        <v>72</v>
      </c>
      <c r="E20" s="136">
        <v>0.71</v>
      </c>
      <c r="F20" s="136">
        <f t="shared" si="0"/>
        <v>14200</v>
      </c>
      <c r="G20" s="137">
        <f t="shared" si="1"/>
        <v>51.12</v>
      </c>
      <c r="H20" s="141" t="s">
        <v>79</v>
      </c>
      <c r="I20" s="141" t="s">
        <v>80</v>
      </c>
      <c r="J20" s="141" t="s">
        <v>83</v>
      </c>
      <c r="K20" s="138" t="s">
        <v>70</v>
      </c>
      <c r="L20" s="138" t="s">
        <v>108</v>
      </c>
      <c r="M20" s="142">
        <v>8542399000</v>
      </c>
      <c r="N20" s="156" t="s">
        <v>113</v>
      </c>
      <c r="O20" s="106">
        <v>4800018823</v>
      </c>
      <c r="P20" s="106">
        <v>50</v>
      </c>
      <c r="Q20" s="106" t="s">
        <v>119</v>
      </c>
      <c r="R20" s="106"/>
      <c r="S20" s="106"/>
      <c r="T20" s="106"/>
      <c r="U20" s="106"/>
      <c r="V20" s="106"/>
      <c r="W20" s="106"/>
    </row>
    <row r="21" spans="1:23" s="107" customFormat="1" ht="19.899999999999999" customHeight="1">
      <c r="A21" s="170"/>
      <c r="B21" s="173"/>
      <c r="C21" s="134" t="s">
        <v>60</v>
      </c>
      <c r="D21" s="150">
        <v>124</v>
      </c>
      <c r="E21" s="136">
        <v>1.98</v>
      </c>
      <c r="F21" s="136">
        <f t="shared" si="0"/>
        <v>39600</v>
      </c>
      <c r="G21" s="137">
        <f t="shared" si="1"/>
        <v>245.52</v>
      </c>
      <c r="H21" s="141" t="s">
        <v>79</v>
      </c>
      <c r="I21" s="141" t="s">
        <v>80</v>
      </c>
      <c r="J21" s="141" t="s">
        <v>84</v>
      </c>
      <c r="K21" s="138" t="s">
        <v>72</v>
      </c>
      <c r="L21" s="138" t="s">
        <v>107</v>
      </c>
      <c r="M21" s="142">
        <v>8542399000</v>
      </c>
      <c r="N21" s="156" t="s">
        <v>113</v>
      </c>
      <c r="O21" s="106">
        <v>4800018823</v>
      </c>
      <c r="P21" s="106">
        <v>60</v>
      </c>
      <c r="Q21" s="106" t="s">
        <v>119</v>
      </c>
      <c r="R21" s="106"/>
      <c r="S21" s="106"/>
      <c r="T21" s="106"/>
      <c r="U21" s="106"/>
      <c r="V21" s="106"/>
      <c r="W21" s="106"/>
    </row>
    <row r="22" spans="1:23" s="107" customFormat="1" ht="19.899999999999999" customHeight="1">
      <c r="A22" s="170"/>
      <c r="B22" s="173"/>
      <c r="C22" s="134" t="s">
        <v>61</v>
      </c>
      <c r="D22" s="150">
        <v>125</v>
      </c>
      <c r="E22" s="136">
        <v>1.96</v>
      </c>
      <c r="F22" s="136">
        <f t="shared" si="0"/>
        <v>39200</v>
      </c>
      <c r="G22" s="137">
        <f t="shared" si="1"/>
        <v>245</v>
      </c>
      <c r="H22" s="141" t="s">
        <v>79</v>
      </c>
      <c r="I22" s="141" t="s">
        <v>80</v>
      </c>
      <c r="J22" s="141" t="s">
        <v>85</v>
      </c>
      <c r="K22" s="138" t="s">
        <v>72</v>
      </c>
      <c r="L22" s="138" t="s">
        <v>107</v>
      </c>
      <c r="M22" s="142">
        <v>8542399000</v>
      </c>
      <c r="N22" s="156" t="s">
        <v>113</v>
      </c>
      <c r="O22" s="106">
        <v>4800018823</v>
      </c>
      <c r="P22" s="106">
        <v>70</v>
      </c>
      <c r="Q22" s="106" t="s">
        <v>119</v>
      </c>
      <c r="R22" s="106"/>
      <c r="S22" s="106"/>
      <c r="T22" s="106"/>
      <c r="U22" s="106"/>
      <c r="V22" s="106"/>
      <c r="W22" s="106"/>
    </row>
    <row r="23" spans="1:23" s="107" customFormat="1" ht="19.899999999999999" customHeight="1">
      <c r="A23" s="170"/>
      <c r="B23" s="173"/>
      <c r="C23" s="134" t="s">
        <v>62</v>
      </c>
      <c r="D23" s="150">
        <v>74</v>
      </c>
      <c r="E23" s="136">
        <v>1.55</v>
      </c>
      <c r="F23" s="136">
        <f t="shared" si="0"/>
        <v>31000</v>
      </c>
      <c r="G23" s="137">
        <f t="shared" si="1"/>
        <v>114.7</v>
      </c>
      <c r="H23" s="141" t="s">
        <v>79</v>
      </c>
      <c r="I23" s="141" t="s">
        <v>80</v>
      </c>
      <c r="J23" s="141" t="s">
        <v>86</v>
      </c>
      <c r="K23" s="138" t="s">
        <v>72</v>
      </c>
      <c r="L23" s="138" t="s">
        <v>110</v>
      </c>
      <c r="M23" s="142">
        <v>8542399000</v>
      </c>
      <c r="N23" s="156" t="s">
        <v>113</v>
      </c>
      <c r="O23" s="106">
        <v>4800018823</v>
      </c>
      <c r="P23" s="106">
        <v>80</v>
      </c>
      <c r="Q23" s="106" t="s">
        <v>119</v>
      </c>
      <c r="R23" s="106"/>
      <c r="S23" s="106"/>
      <c r="T23" s="106"/>
      <c r="U23" s="106"/>
      <c r="V23" s="106"/>
      <c r="W23" s="106"/>
    </row>
    <row r="24" spans="1:23" s="107" customFormat="1" ht="19.899999999999999" customHeight="1">
      <c r="A24" s="170"/>
      <c r="B24" s="173"/>
      <c r="C24" s="134" t="s">
        <v>63</v>
      </c>
      <c r="D24" s="150">
        <v>38</v>
      </c>
      <c r="E24" s="136">
        <v>0.22</v>
      </c>
      <c r="F24" s="136">
        <f t="shared" si="0"/>
        <v>4400</v>
      </c>
      <c r="G24" s="137">
        <f t="shared" si="1"/>
        <v>8.36</v>
      </c>
      <c r="H24" s="141" t="s">
        <v>79</v>
      </c>
      <c r="I24" s="141" t="s">
        <v>80</v>
      </c>
      <c r="J24" s="141" t="s">
        <v>87</v>
      </c>
      <c r="K24" s="138" t="s">
        <v>70</v>
      </c>
      <c r="L24" s="138" t="s">
        <v>107</v>
      </c>
      <c r="M24" s="142">
        <v>8542399000</v>
      </c>
      <c r="N24" s="156" t="s">
        <v>113</v>
      </c>
      <c r="O24" s="106">
        <v>4800018823</v>
      </c>
      <c r="P24" s="106">
        <v>90</v>
      </c>
      <c r="Q24" s="106" t="s">
        <v>119</v>
      </c>
      <c r="R24" s="106"/>
      <c r="S24" s="106"/>
      <c r="T24" s="106"/>
      <c r="U24" s="106"/>
      <c r="V24" s="106"/>
      <c r="W24" s="106"/>
    </row>
    <row r="25" spans="1:23" s="107" customFormat="1" ht="19.899999999999999" customHeight="1">
      <c r="A25" s="170"/>
      <c r="B25" s="173"/>
      <c r="C25" s="134" t="s">
        <v>64</v>
      </c>
      <c r="D25" s="150">
        <v>47</v>
      </c>
      <c r="E25" s="136">
        <v>0.75</v>
      </c>
      <c r="F25" s="136">
        <f t="shared" si="0"/>
        <v>15000</v>
      </c>
      <c r="G25" s="137">
        <f t="shared" si="1"/>
        <v>35.25</v>
      </c>
      <c r="H25" s="141" t="s">
        <v>79</v>
      </c>
      <c r="I25" s="141" t="s">
        <v>80</v>
      </c>
      <c r="J25" s="141" t="s">
        <v>88</v>
      </c>
      <c r="K25" s="138" t="s">
        <v>72</v>
      </c>
      <c r="L25" s="138" t="s">
        <v>107</v>
      </c>
      <c r="M25" s="142">
        <v>8542399000</v>
      </c>
      <c r="N25" s="156" t="s">
        <v>113</v>
      </c>
      <c r="O25" s="106">
        <v>4800018823</v>
      </c>
      <c r="P25" s="106">
        <v>100</v>
      </c>
      <c r="Q25" s="106" t="s">
        <v>119</v>
      </c>
      <c r="R25" s="106"/>
      <c r="S25" s="106"/>
      <c r="T25" s="106"/>
      <c r="U25" s="106"/>
      <c r="V25" s="106"/>
      <c r="W25" s="106"/>
    </row>
    <row r="26" spans="1:23" s="107" customFormat="1" ht="19.899999999999999" customHeight="1">
      <c r="A26" s="170"/>
      <c r="B26" s="173"/>
      <c r="C26" s="134" t="s">
        <v>65</v>
      </c>
      <c r="D26" s="150">
        <v>16</v>
      </c>
      <c r="E26" s="136">
        <v>0.23</v>
      </c>
      <c r="F26" s="136">
        <f t="shared" si="0"/>
        <v>4600</v>
      </c>
      <c r="G26" s="137">
        <f t="shared" si="1"/>
        <v>3.68</v>
      </c>
      <c r="H26" s="141" t="s">
        <v>89</v>
      </c>
      <c r="I26" s="141" t="s">
        <v>90</v>
      </c>
      <c r="J26" s="141" t="s">
        <v>91</v>
      </c>
      <c r="K26" s="138" t="s">
        <v>73</v>
      </c>
      <c r="L26" s="138" t="s">
        <v>110</v>
      </c>
      <c r="M26" s="142">
        <v>8541600000</v>
      </c>
      <c r="N26" s="156" t="s">
        <v>113</v>
      </c>
      <c r="O26" s="106">
        <v>4800018823</v>
      </c>
      <c r="P26" s="106">
        <v>110</v>
      </c>
      <c r="Q26" s="106" t="s">
        <v>120</v>
      </c>
      <c r="R26" s="106"/>
      <c r="S26" s="106"/>
      <c r="T26" s="106"/>
      <c r="U26" s="106"/>
      <c r="V26" s="106"/>
      <c r="W26" s="106"/>
    </row>
    <row r="27" spans="1:23" s="107" customFormat="1" ht="19.899999999999999" customHeight="1">
      <c r="A27" s="170"/>
      <c r="B27" s="173"/>
      <c r="C27" s="134" t="s">
        <v>66</v>
      </c>
      <c r="D27" s="150">
        <v>64</v>
      </c>
      <c r="E27" s="136">
        <v>2.58</v>
      </c>
      <c r="F27" s="136">
        <f t="shared" si="0"/>
        <v>51600</v>
      </c>
      <c r="G27" s="137">
        <f t="shared" si="1"/>
        <v>165.12</v>
      </c>
      <c r="H27" s="141" t="s">
        <v>92</v>
      </c>
      <c r="I27" s="141" t="s">
        <v>93</v>
      </c>
      <c r="J27" s="141" t="s">
        <v>94</v>
      </c>
      <c r="K27" s="138" t="s">
        <v>70</v>
      </c>
      <c r="L27" s="138" t="s">
        <v>110</v>
      </c>
      <c r="M27" s="142">
        <v>8534009000</v>
      </c>
      <c r="N27" s="156" t="s">
        <v>113</v>
      </c>
      <c r="O27" s="106">
        <v>4800018823</v>
      </c>
      <c r="P27" s="106">
        <v>120</v>
      </c>
      <c r="Q27" s="106" t="s">
        <v>121</v>
      </c>
      <c r="R27" s="106"/>
      <c r="S27" s="106"/>
      <c r="T27" s="106"/>
      <c r="U27" s="106"/>
      <c r="V27" s="106"/>
      <c r="W27" s="106"/>
    </row>
    <row r="28" spans="1:23" s="107" customFormat="1" ht="19.899999999999999" customHeight="1">
      <c r="A28" s="170"/>
      <c r="B28" s="173"/>
      <c r="C28" s="134" t="s">
        <v>67</v>
      </c>
      <c r="D28" s="150">
        <v>45</v>
      </c>
      <c r="E28" s="136">
        <v>2.1000000000000001E-4</v>
      </c>
      <c r="F28" s="136">
        <f t="shared" si="0"/>
        <v>4.2</v>
      </c>
      <c r="G28" s="137">
        <f t="shared" si="1"/>
        <v>9.4500000000000001E-3</v>
      </c>
      <c r="H28" s="141" t="s">
        <v>95</v>
      </c>
      <c r="I28" s="141" t="s">
        <v>96</v>
      </c>
      <c r="J28" s="141" t="s">
        <v>97</v>
      </c>
      <c r="K28" s="138" t="s">
        <v>70</v>
      </c>
      <c r="L28" s="138" t="s">
        <v>110</v>
      </c>
      <c r="M28" s="142">
        <v>8533211000</v>
      </c>
      <c r="N28" s="156" t="s">
        <v>113</v>
      </c>
      <c r="O28" s="106">
        <v>4800018823</v>
      </c>
      <c r="P28" s="106">
        <v>130</v>
      </c>
      <c r="Q28" s="106" t="s">
        <v>122</v>
      </c>
      <c r="R28" s="106"/>
      <c r="S28" s="106"/>
      <c r="T28" s="106"/>
      <c r="U28" s="106"/>
      <c r="V28" s="106"/>
      <c r="W28" s="106"/>
    </row>
    <row r="29" spans="1:23" s="107" customFormat="1" ht="19.899999999999999" customHeight="1">
      <c r="A29" s="170"/>
      <c r="B29" s="173"/>
      <c r="C29" s="134" t="s">
        <v>68</v>
      </c>
      <c r="D29" s="150">
        <v>294</v>
      </c>
      <c r="E29" s="136">
        <v>7.5200000000000003E-2</v>
      </c>
      <c r="F29" s="136">
        <f t="shared" si="0"/>
        <v>1504</v>
      </c>
      <c r="G29" s="137">
        <f t="shared" si="1"/>
        <v>22.108800000000002</v>
      </c>
      <c r="H29" s="141" t="s">
        <v>98</v>
      </c>
      <c r="I29" s="141" t="s">
        <v>99</v>
      </c>
      <c r="J29" s="141" t="s">
        <v>100</v>
      </c>
      <c r="K29" s="138" t="s">
        <v>73</v>
      </c>
      <c r="L29" s="138" t="s">
        <v>107</v>
      </c>
      <c r="M29" s="142">
        <v>8536901100</v>
      </c>
      <c r="N29" s="156" t="s">
        <v>113</v>
      </c>
      <c r="O29" s="106">
        <v>4800018823</v>
      </c>
      <c r="P29" s="106">
        <v>140</v>
      </c>
      <c r="Q29" s="106" t="s">
        <v>123</v>
      </c>
      <c r="R29" s="106"/>
      <c r="S29" s="106"/>
      <c r="T29" s="106"/>
      <c r="U29" s="106"/>
      <c r="V29" s="106"/>
      <c r="W29" s="106"/>
    </row>
    <row r="30" spans="1:23" s="107" customFormat="1" ht="19.899999999999999" customHeight="1">
      <c r="A30" s="171"/>
      <c r="B30" s="174"/>
      <c r="C30" s="159" t="s">
        <v>69</v>
      </c>
      <c r="D30" s="160">
        <v>80</v>
      </c>
      <c r="E30" s="161">
        <v>9.7000000000000005E-4</v>
      </c>
      <c r="F30" s="136">
        <f t="shared" si="0"/>
        <v>19.400000000000002</v>
      </c>
      <c r="G30" s="162">
        <f t="shared" si="1"/>
        <v>7.7600000000000002E-2</v>
      </c>
      <c r="H30" s="163" t="s">
        <v>101</v>
      </c>
      <c r="I30" s="163" t="s">
        <v>102</v>
      </c>
      <c r="J30" s="163" t="s">
        <v>103</v>
      </c>
      <c r="K30" s="164" t="s">
        <v>70</v>
      </c>
      <c r="L30" s="164" t="s">
        <v>110</v>
      </c>
      <c r="M30" s="165">
        <v>4821900000</v>
      </c>
      <c r="N30" s="166" t="s">
        <v>114</v>
      </c>
      <c r="O30" s="106">
        <v>4800018824</v>
      </c>
      <c r="P30" s="107">
        <v>10</v>
      </c>
      <c r="Q30" s="106" t="s">
        <v>124</v>
      </c>
      <c r="R30" s="106"/>
      <c r="S30" s="106"/>
      <c r="T30" s="106"/>
      <c r="U30" s="106"/>
      <c r="V30" s="106"/>
      <c r="W30" s="106"/>
    </row>
    <row r="31" spans="1:23" s="35" customFormat="1" ht="16.5" thickBot="1">
      <c r="A31" s="145" t="s">
        <v>27</v>
      </c>
      <c r="B31" s="146" t="s">
        <v>54</v>
      </c>
      <c r="C31" s="147"/>
      <c r="D31" s="130">
        <f>SUM(D16:D30)</f>
        <v>1232</v>
      </c>
      <c r="E31" s="131"/>
      <c r="F31" s="131"/>
      <c r="G31" s="132">
        <f>SUM(G16:G30)</f>
        <v>3945.6158499999992</v>
      </c>
      <c r="H31" s="129"/>
      <c r="I31" s="129"/>
      <c r="J31" s="133"/>
      <c r="K31" s="133"/>
      <c r="L31" s="133"/>
      <c r="M31" s="133"/>
      <c r="N31" s="133"/>
    </row>
    <row r="32" spans="1:23" s="36" customFormat="1" ht="16.5" thickTop="1">
      <c r="A32" s="143" t="s">
        <v>42</v>
      </c>
      <c r="B32" s="144">
        <f>'PL 1'!G31</f>
        <v>0.54999999999999993</v>
      </c>
      <c r="E32" s="121"/>
      <c r="F32" s="121"/>
      <c r="G32" s="104"/>
    </row>
    <row r="33" spans="1:7" s="36" customFormat="1">
      <c r="A33" s="143" t="s">
        <v>28</v>
      </c>
      <c r="B33" s="144">
        <f>'PL 1'!H31</f>
        <v>3.0399999999999996</v>
      </c>
      <c r="E33" s="121"/>
      <c r="F33" s="121"/>
      <c r="G33" s="104"/>
    </row>
    <row r="34" spans="1:7">
      <c r="B34" s="155"/>
    </row>
    <row r="36" spans="1:7">
      <c r="A36" s="125" t="s">
        <v>47</v>
      </c>
    </row>
    <row r="37" spans="1:7">
      <c r="A37" s="126" t="s">
        <v>50</v>
      </c>
      <c r="B37" s="126" t="s">
        <v>105</v>
      </c>
    </row>
  </sheetData>
  <autoFilter ref="A15:Q33"/>
  <mergeCells count="3">
    <mergeCell ref="A3:K3"/>
    <mergeCell ref="A16:A30"/>
    <mergeCell ref="B16:B30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headerFooter>
    <oddFooter>Page &amp;P of &amp;N</oddFooter>
  </headerFooter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97"/>
  <sheetViews>
    <sheetView topLeftCell="G4" zoomScale="85" zoomScaleNormal="85" workbookViewId="0">
      <selection activeCell="D20" sqref="D20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28.25" style="27" customWidth="1"/>
    <col min="4" max="4" width="9.25" style="27" bestFit="1" customWidth="1"/>
    <col min="5" max="5" width="35.75" style="114" customWidth="1"/>
    <col min="6" max="6" width="10.75" style="38" bestFit="1" customWidth="1"/>
    <col min="7" max="7" width="14.5" style="88" customWidth="1"/>
    <col min="8" max="8" width="27" style="89" bestFit="1" customWidth="1"/>
    <col min="9" max="9" width="11.875" style="90" customWidth="1"/>
    <col min="10" max="10" width="15.5" style="90" bestFit="1" customWidth="1"/>
    <col min="11" max="11" width="12" style="27" bestFit="1" customWidth="1"/>
    <col min="12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39" t="s">
        <v>31</v>
      </c>
      <c r="B1" s="40"/>
      <c r="C1" s="41"/>
      <c r="D1" s="41"/>
      <c r="E1" s="108"/>
      <c r="F1" s="41"/>
      <c r="G1" s="41"/>
      <c r="H1" s="42"/>
      <c r="I1" s="43"/>
      <c r="J1" s="43"/>
      <c r="K1" s="41"/>
      <c r="L1" s="44"/>
      <c r="M1" s="45"/>
      <c r="O1" s="46"/>
    </row>
    <row r="2" spans="1:21" s="5" customFormat="1" ht="12.75">
      <c r="A2" s="39" t="s">
        <v>29</v>
      </c>
      <c r="B2" s="40"/>
      <c r="C2" s="41"/>
      <c r="D2" s="41"/>
      <c r="E2" s="108"/>
      <c r="F2" s="41"/>
      <c r="G2" s="41"/>
      <c r="H2" s="42"/>
      <c r="I2" s="43"/>
      <c r="J2" s="43"/>
      <c r="K2" s="41"/>
      <c r="L2" s="44"/>
      <c r="M2" s="45"/>
      <c r="O2" s="46"/>
    </row>
    <row r="3" spans="1:21" s="6" customFormat="1" ht="26.25">
      <c r="A3" s="175" t="s">
        <v>30</v>
      </c>
      <c r="B3" s="175"/>
      <c r="C3" s="175"/>
      <c r="D3" s="175"/>
      <c r="E3" s="175"/>
      <c r="F3" s="175"/>
      <c r="G3" s="175"/>
      <c r="H3" s="175"/>
      <c r="I3" s="175"/>
      <c r="J3" s="154"/>
      <c r="K3" s="47"/>
      <c r="L3" s="47"/>
      <c r="M3" s="47"/>
      <c r="N3" s="47"/>
      <c r="O3" s="47"/>
    </row>
    <row r="4" spans="1:21" s="6" customFormat="1" ht="15">
      <c r="A4" s="48" t="s">
        <v>3</v>
      </c>
      <c r="B4" s="49" t="s">
        <v>4</v>
      </c>
      <c r="C4" s="50"/>
      <c r="D4" s="50"/>
      <c r="E4" s="50"/>
      <c r="F4" s="50"/>
      <c r="G4" s="10" t="s">
        <v>5</v>
      </c>
      <c r="H4" s="116">
        <f>'CI 1'!J4</f>
        <v>11230048188</v>
      </c>
      <c r="I4" s="51"/>
      <c r="J4" s="51"/>
      <c r="O4" s="52"/>
    </row>
    <row r="5" spans="1:21" s="6" customFormat="1" ht="15">
      <c r="A5" s="48"/>
      <c r="B5" s="49" t="s">
        <v>6</v>
      </c>
      <c r="C5" s="50"/>
      <c r="D5" s="50"/>
      <c r="E5" s="50"/>
      <c r="F5" s="50"/>
      <c r="G5" s="10" t="s">
        <v>7</v>
      </c>
      <c r="H5" s="12">
        <f>'CI 1'!J5</f>
        <v>45008</v>
      </c>
      <c r="I5" s="51"/>
      <c r="J5" s="51"/>
      <c r="O5" s="52"/>
    </row>
    <row r="6" spans="1:21" s="6" customFormat="1">
      <c r="A6" s="48"/>
      <c r="B6" s="49" t="s">
        <v>32</v>
      </c>
      <c r="C6" s="50"/>
      <c r="D6" s="50"/>
      <c r="E6" s="50"/>
      <c r="F6" s="50"/>
      <c r="G6" s="10" t="s">
        <v>9</v>
      </c>
      <c r="H6" s="123" t="str">
        <f>'CI 1'!J6</f>
        <v>111123031000066 1.1-15.1</v>
      </c>
      <c r="I6" s="51"/>
      <c r="J6" s="51"/>
      <c r="O6" s="52"/>
    </row>
    <row r="7" spans="1:21" s="6" customFormat="1" ht="15">
      <c r="A7" s="48"/>
      <c r="B7" s="49" t="s">
        <v>20</v>
      </c>
      <c r="C7" s="53"/>
      <c r="D7" s="53"/>
      <c r="E7" s="53"/>
      <c r="F7" s="50"/>
      <c r="G7" s="10" t="s">
        <v>11</v>
      </c>
      <c r="H7" s="14" t="s">
        <v>48</v>
      </c>
      <c r="I7" s="51"/>
      <c r="J7" s="51"/>
      <c r="O7" s="52"/>
    </row>
    <row r="8" spans="1:21" s="6" customFormat="1" ht="15">
      <c r="A8" s="54"/>
      <c r="C8" s="50"/>
      <c r="D8" s="50"/>
      <c r="E8" s="50"/>
      <c r="F8" s="50"/>
      <c r="G8" s="10" t="s">
        <v>12</v>
      </c>
      <c r="H8" s="14" t="s">
        <v>51</v>
      </c>
      <c r="I8" s="51"/>
      <c r="J8" s="51"/>
      <c r="O8" s="52"/>
    </row>
    <row r="9" spans="1:21" s="6" customFormat="1" ht="15">
      <c r="A9" s="48" t="s">
        <v>13</v>
      </c>
      <c r="B9" s="49" t="s">
        <v>4</v>
      </c>
      <c r="C9" s="50"/>
      <c r="D9" s="50"/>
      <c r="E9" s="50"/>
      <c r="F9" s="55"/>
      <c r="G9" s="10" t="s">
        <v>14</v>
      </c>
      <c r="H9" s="17" t="s">
        <v>15</v>
      </c>
      <c r="I9" s="51"/>
      <c r="J9" s="51"/>
      <c r="O9" s="52"/>
    </row>
    <row r="10" spans="1:21" s="6" customFormat="1" ht="15">
      <c r="A10" s="48"/>
      <c r="B10" s="49" t="s">
        <v>6</v>
      </c>
      <c r="C10" s="50"/>
      <c r="D10" s="50"/>
      <c r="E10" s="50"/>
      <c r="F10" s="50"/>
      <c r="G10" s="10" t="s">
        <v>43</v>
      </c>
      <c r="H10" s="14" t="s">
        <v>49</v>
      </c>
      <c r="I10" s="51"/>
      <c r="J10" s="51"/>
      <c r="O10" s="52"/>
    </row>
    <row r="11" spans="1:21" s="6" customFormat="1" ht="15">
      <c r="A11" s="57"/>
      <c r="B11" s="49" t="s">
        <v>32</v>
      </c>
      <c r="C11" s="55"/>
      <c r="D11" s="55"/>
      <c r="E11" s="55"/>
      <c r="F11" s="55"/>
      <c r="G11" s="10" t="s">
        <v>16</v>
      </c>
      <c r="H11" s="97" t="s">
        <v>44</v>
      </c>
      <c r="I11" s="51"/>
      <c r="J11" s="51"/>
      <c r="O11" s="52"/>
    </row>
    <row r="12" spans="1:21" s="6" customFormat="1" ht="12.75">
      <c r="B12" s="49" t="s">
        <v>20</v>
      </c>
      <c r="C12" s="58"/>
      <c r="D12" s="58"/>
      <c r="E12" s="58"/>
      <c r="F12" s="58"/>
      <c r="G12" s="56"/>
      <c r="I12" s="51"/>
      <c r="J12" s="51"/>
      <c r="O12" s="52"/>
    </row>
    <row r="13" spans="1:21" s="21" customFormat="1">
      <c r="A13" s="20"/>
      <c r="C13" s="22"/>
      <c r="D13" s="22"/>
      <c r="E13" s="23"/>
      <c r="F13" s="23"/>
      <c r="G13" s="59"/>
      <c r="H13" s="60"/>
      <c r="I13" s="61"/>
      <c r="J13" s="61"/>
    </row>
    <row r="14" spans="1:21">
      <c r="A14" s="24"/>
      <c r="B14" s="24"/>
      <c r="C14" s="25"/>
      <c r="D14" s="25"/>
      <c r="E14" s="25"/>
      <c r="F14" s="26"/>
      <c r="G14" s="62"/>
      <c r="H14" s="63"/>
      <c r="I14" s="64"/>
      <c r="J14" s="64"/>
    </row>
    <row r="15" spans="1:21" s="34" customFormat="1">
      <c r="A15" s="28" t="s">
        <v>46</v>
      </c>
      <c r="B15" s="29" t="s">
        <v>33</v>
      </c>
      <c r="C15" s="30" t="s">
        <v>34</v>
      </c>
      <c r="D15" s="31" t="s">
        <v>35</v>
      </c>
      <c r="E15" s="32" t="s">
        <v>36</v>
      </c>
      <c r="F15" s="32" t="s">
        <v>19</v>
      </c>
      <c r="G15" s="151" t="s">
        <v>37</v>
      </c>
      <c r="H15" s="29" t="s">
        <v>38</v>
      </c>
      <c r="I15" s="152" t="s">
        <v>39</v>
      </c>
      <c r="J15" s="152" t="s">
        <v>106</v>
      </c>
      <c r="K15" s="124" t="s">
        <v>45</v>
      </c>
      <c r="L15" s="124" t="s">
        <v>112</v>
      </c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07" customFormat="1" ht="19.899999999999999" customHeight="1">
      <c r="A16" s="169" t="str">
        <f>'CI 1'!A16:A29</f>
        <v>1-1</v>
      </c>
      <c r="B16" s="176" t="str">
        <f>'CI 1'!B16:B29</f>
        <v>111123031000066 1.1-15.1</v>
      </c>
      <c r="C16" s="134" t="s">
        <v>55</v>
      </c>
      <c r="D16" s="135">
        <v>76</v>
      </c>
      <c r="E16" s="141" t="s">
        <v>76</v>
      </c>
      <c r="F16" s="138" t="s">
        <v>70</v>
      </c>
      <c r="G16" s="148">
        <f>VLOOKUP(C16:C30,[1]发票箱单!$C$16:$R$30,14,FALSE)</f>
        <v>0.01</v>
      </c>
      <c r="H16" s="148">
        <f>VLOOKUP(C16:C30,[1]发票箱单!$C$16:$Q$30,15,FALSE)</f>
        <v>0.02</v>
      </c>
      <c r="I16" s="179" t="s">
        <v>104</v>
      </c>
      <c r="J16" s="138" t="s">
        <v>107</v>
      </c>
      <c r="K16" s="142">
        <v>8542329000</v>
      </c>
      <c r="L16" s="156" t="s">
        <v>113</v>
      </c>
      <c r="M16" s="106"/>
      <c r="N16" s="106"/>
      <c r="O16" s="106"/>
      <c r="P16" s="106"/>
      <c r="Q16" s="106"/>
      <c r="R16" s="106"/>
      <c r="S16" s="106"/>
      <c r="T16" s="106"/>
      <c r="U16" s="106"/>
    </row>
    <row r="17" spans="1:21" s="107" customFormat="1" ht="19.899999999999999" customHeight="1">
      <c r="A17" s="170"/>
      <c r="B17" s="177"/>
      <c r="C17" s="134" t="s">
        <v>56</v>
      </c>
      <c r="D17" s="135">
        <v>40</v>
      </c>
      <c r="E17" s="141" t="s">
        <v>78</v>
      </c>
      <c r="F17" s="138" t="s">
        <v>71</v>
      </c>
      <c r="G17" s="148">
        <f>VLOOKUP(C17:C31,[1]发票箱单!$C$16:$R$30,14,FALSE)</f>
        <v>0.01</v>
      </c>
      <c r="H17" s="148">
        <f>VLOOKUP(C17:C31,[1]发票箱单!$C$16:$Q$30,15,FALSE)</f>
        <v>0.02</v>
      </c>
      <c r="I17" s="180"/>
      <c r="J17" s="138" t="s">
        <v>108</v>
      </c>
      <c r="K17" s="142">
        <v>8542329000</v>
      </c>
      <c r="L17" s="156" t="s">
        <v>113</v>
      </c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s="107" customFormat="1" ht="19.899999999999999" customHeight="1">
      <c r="A18" s="170"/>
      <c r="B18" s="177"/>
      <c r="C18" s="134" t="s">
        <v>57</v>
      </c>
      <c r="D18" s="135">
        <v>17</v>
      </c>
      <c r="E18" s="141" t="s">
        <v>81</v>
      </c>
      <c r="F18" s="138" t="s">
        <v>72</v>
      </c>
      <c r="G18" s="148">
        <f>VLOOKUP(C18:C32,[1]发票箱单!$C$16:$R$30,14,FALSE)</f>
        <v>0.01</v>
      </c>
      <c r="H18" s="148">
        <f>VLOOKUP(C18:C32,[1]发票箱单!$C$16:$Q$30,15,FALSE)</f>
        <v>0.02</v>
      </c>
      <c r="I18" s="180"/>
      <c r="J18" s="138" t="s">
        <v>109</v>
      </c>
      <c r="K18" s="142">
        <v>8542399000</v>
      </c>
      <c r="L18" s="156" t="s">
        <v>113</v>
      </c>
      <c r="M18" s="106"/>
      <c r="N18" s="106"/>
      <c r="O18" s="106"/>
      <c r="P18" s="106"/>
      <c r="Q18" s="106"/>
      <c r="R18" s="106"/>
      <c r="S18" s="106"/>
      <c r="T18" s="106"/>
      <c r="U18" s="106"/>
    </row>
    <row r="19" spans="1:21" s="107" customFormat="1" ht="19.899999999999999" customHeight="1">
      <c r="A19" s="170"/>
      <c r="B19" s="177"/>
      <c r="C19" s="134" t="s">
        <v>58</v>
      </c>
      <c r="D19" s="135">
        <v>120</v>
      </c>
      <c r="E19" s="141" t="s">
        <v>82</v>
      </c>
      <c r="F19" s="138" t="s">
        <v>72</v>
      </c>
      <c r="G19" s="148">
        <f>VLOOKUP(C19:C33,[1]发票箱单!$C$16:$R$30,14,FALSE)</f>
        <v>0.01</v>
      </c>
      <c r="H19" s="148">
        <f>VLOOKUP(C19:C33,[1]发票箱单!$C$16:$Q$30,15,FALSE)</f>
        <v>0.02</v>
      </c>
      <c r="I19" s="180"/>
      <c r="J19" s="138" t="s">
        <v>107</v>
      </c>
      <c r="K19" s="142">
        <v>8542399000</v>
      </c>
      <c r="L19" s="156" t="s">
        <v>113</v>
      </c>
      <c r="M19" s="106"/>
      <c r="N19" s="106"/>
      <c r="O19" s="106"/>
      <c r="P19" s="106"/>
      <c r="Q19" s="106"/>
      <c r="R19" s="106"/>
      <c r="S19" s="106"/>
      <c r="T19" s="106"/>
      <c r="U19" s="106"/>
    </row>
    <row r="20" spans="1:21" s="107" customFormat="1" ht="19.899999999999999" customHeight="1">
      <c r="A20" s="170"/>
      <c r="B20" s="177"/>
      <c r="C20" s="134" t="s">
        <v>59</v>
      </c>
      <c r="D20" s="135">
        <v>72</v>
      </c>
      <c r="E20" s="141" t="s">
        <v>83</v>
      </c>
      <c r="F20" s="138" t="s">
        <v>70</v>
      </c>
      <c r="G20" s="148">
        <f>VLOOKUP(C20:C34,[1]发票箱单!$C$16:$R$30,14,FALSE)</f>
        <v>0.04</v>
      </c>
      <c r="H20" s="148">
        <f>VLOOKUP(C20:C34,[1]发票箱单!$C$16:$Q$30,15,FALSE)</f>
        <v>0.06</v>
      </c>
      <c r="I20" s="180"/>
      <c r="J20" s="138" t="s">
        <v>108</v>
      </c>
      <c r="K20" s="142">
        <v>8542399000</v>
      </c>
      <c r="L20" s="156" t="s">
        <v>113</v>
      </c>
      <c r="M20" s="106"/>
      <c r="N20" s="106"/>
      <c r="O20" s="106"/>
      <c r="P20" s="106"/>
      <c r="Q20" s="106"/>
      <c r="R20" s="106"/>
      <c r="S20" s="106"/>
      <c r="T20" s="106"/>
      <c r="U20" s="106"/>
    </row>
    <row r="21" spans="1:21" s="107" customFormat="1" ht="19.899999999999999" customHeight="1">
      <c r="A21" s="170"/>
      <c r="B21" s="177"/>
      <c r="C21" s="134" t="s">
        <v>60</v>
      </c>
      <c r="D21" s="135">
        <v>124</v>
      </c>
      <c r="E21" s="141" t="s">
        <v>84</v>
      </c>
      <c r="F21" s="138" t="s">
        <v>72</v>
      </c>
      <c r="G21" s="148">
        <f>VLOOKUP(C21:C35,[1]发票箱单!$C$16:$R$30,14,FALSE)</f>
        <v>0.01</v>
      </c>
      <c r="H21" s="148">
        <f>VLOOKUP(C21:C35,[1]发票箱单!$C$16:$Q$30,15,FALSE)</f>
        <v>0.02</v>
      </c>
      <c r="I21" s="180"/>
      <c r="J21" s="138" t="s">
        <v>107</v>
      </c>
      <c r="K21" s="142">
        <v>8542399000</v>
      </c>
      <c r="L21" s="156" t="s">
        <v>113</v>
      </c>
      <c r="M21" s="106"/>
      <c r="N21" s="106"/>
      <c r="O21" s="106"/>
      <c r="P21" s="106"/>
      <c r="Q21" s="106"/>
      <c r="R21" s="106"/>
      <c r="S21" s="106"/>
      <c r="T21" s="106"/>
      <c r="U21" s="106"/>
    </row>
    <row r="22" spans="1:21" s="107" customFormat="1" ht="19.899999999999999" customHeight="1">
      <c r="A22" s="170"/>
      <c r="B22" s="177"/>
      <c r="C22" s="134" t="s">
        <v>61</v>
      </c>
      <c r="D22" s="135">
        <v>125</v>
      </c>
      <c r="E22" s="141" t="s">
        <v>85</v>
      </c>
      <c r="F22" s="138" t="s">
        <v>72</v>
      </c>
      <c r="G22" s="148">
        <f>VLOOKUP(C22:C36,[1]发票箱单!$C$16:$R$30,14,FALSE)</f>
        <v>0.01</v>
      </c>
      <c r="H22" s="148">
        <f>VLOOKUP(C22:C36,[1]发票箱单!$C$16:$Q$30,15,FALSE)</f>
        <v>0.02</v>
      </c>
      <c r="I22" s="180"/>
      <c r="J22" s="138" t="s">
        <v>107</v>
      </c>
      <c r="K22" s="142">
        <v>8542399000</v>
      </c>
      <c r="L22" s="156" t="s">
        <v>113</v>
      </c>
      <c r="M22" s="106"/>
      <c r="N22" s="106"/>
      <c r="O22" s="106"/>
      <c r="P22" s="106"/>
      <c r="Q22" s="106"/>
      <c r="R22" s="106"/>
      <c r="S22" s="106"/>
      <c r="T22" s="106"/>
      <c r="U22" s="106"/>
    </row>
    <row r="23" spans="1:21" s="107" customFormat="1" ht="19.899999999999999" customHeight="1">
      <c r="A23" s="170"/>
      <c r="B23" s="177"/>
      <c r="C23" s="134" t="s">
        <v>62</v>
      </c>
      <c r="D23" s="135">
        <v>74</v>
      </c>
      <c r="E23" s="141" t="s">
        <v>86</v>
      </c>
      <c r="F23" s="138" t="s">
        <v>72</v>
      </c>
      <c r="G23" s="148">
        <f>VLOOKUP(C23:C37,[1]发票箱单!$C$16:$R$30,14,FALSE)</f>
        <v>0.01</v>
      </c>
      <c r="H23" s="148">
        <f>VLOOKUP(C23:C37,[1]发票箱单!$C$16:$Q$30,15,FALSE)</f>
        <v>0.02</v>
      </c>
      <c r="I23" s="180"/>
      <c r="J23" s="138" t="s">
        <v>110</v>
      </c>
      <c r="K23" s="142">
        <v>8542399000</v>
      </c>
      <c r="L23" s="156" t="s">
        <v>113</v>
      </c>
      <c r="M23" s="106"/>
      <c r="N23" s="106"/>
      <c r="O23" s="106"/>
      <c r="P23" s="106"/>
      <c r="Q23" s="106"/>
      <c r="R23" s="106"/>
      <c r="S23" s="106"/>
      <c r="T23" s="106"/>
      <c r="U23" s="106"/>
    </row>
    <row r="24" spans="1:21" s="107" customFormat="1" ht="19.899999999999999" customHeight="1">
      <c r="A24" s="170"/>
      <c r="B24" s="177"/>
      <c r="C24" s="134" t="s">
        <v>63</v>
      </c>
      <c r="D24" s="135">
        <v>38</v>
      </c>
      <c r="E24" s="141" t="s">
        <v>87</v>
      </c>
      <c r="F24" s="138" t="s">
        <v>70</v>
      </c>
      <c r="G24" s="148">
        <f>VLOOKUP(C24:C38,[1]发票箱单!$C$16:$R$30,14,FALSE)</f>
        <v>0.01</v>
      </c>
      <c r="H24" s="148">
        <f>VLOOKUP(C24:C38,[1]发票箱单!$C$16:$Q$30,15,FALSE)</f>
        <v>0.02</v>
      </c>
      <c r="I24" s="180"/>
      <c r="J24" s="138" t="s">
        <v>107</v>
      </c>
      <c r="K24" s="142">
        <v>8542399000</v>
      </c>
      <c r="L24" s="156" t="s">
        <v>113</v>
      </c>
      <c r="M24" s="106"/>
      <c r="N24" s="106"/>
      <c r="O24" s="106"/>
      <c r="P24" s="106"/>
      <c r="Q24" s="106"/>
      <c r="R24" s="106"/>
      <c r="S24" s="106"/>
      <c r="T24" s="106"/>
      <c r="U24" s="106"/>
    </row>
    <row r="25" spans="1:21" s="107" customFormat="1" ht="19.899999999999999" customHeight="1">
      <c r="A25" s="170"/>
      <c r="B25" s="177"/>
      <c r="C25" s="134" t="s">
        <v>64</v>
      </c>
      <c r="D25" s="135">
        <v>47</v>
      </c>
      <c r="E25" s="141" t="s">
        <v>88</v>
      </c>
      <c r="F25" s="138" t="s">
        <v>72</v>
      </c>
      <c r="G25" s="148">
        <f>VLOOKUP(C25:C39,[1]发票箱单!$C$16:$R$30,14,FALSE)</f>
        <v>0.01</v>
      </c>
      <c r="H25" s="148">
        <f>VLOOKUP(C25:C39,[1]发票箱单!$C$16:$Q$30,15,FALSE)</f>
        <v>0.02</v>
      </c>
      <c r="I25" s="180"/>
      <c r="J25" s="138" t="s">
        <v>107</v>
      </c>
      <c r="K25" s="142">
        <v>8542399000</v>
      </c>
      <c r="L25" s="156" t="s">
        <v>113</v>
      </c>
      <c r="M25" s="106"/>
      <c r="N25" s="106"/>
      <c r="O25" s="106"/>
      <c r="P25" s="106"/>
      <c r="Q25" s="106"/>
      <c r="R25" s="106"/>
      <c r="S25" s="106"/>
      <c r="T25" s="106"/>
      <c r="U25" s="106"/>
    </row>
    <row r="26" spans="1:21" s="107" customFormat="1" ht="19.899999999999999" customHeight="1">
      <c r="A26" s="170"/>
      <c r="B26" s="177"/>
      <c r="C26" s="134" t="s">
        <v>65</v>
      </c>
      <c r="D26" s="135">
        <v>16</v>
      </c>
      <c r="E26" s="141" t="s">
        <v>91</v>
      </c>
      <c r="F26" s="138" t="s">
        <v>73</v>
      </c>
      <c r="G26" s="148">
        <f>VLOOKUP(C26:C40,[1]发票箱单!$C$16:$R$30,14,FALSE)</f>
        <v>0.01</v>
      </c>
      <c r="H26" s="148">
        <f>VLOOKUP(C26:C40,[1]发票箱单!$C$16:$Q$30,15,FALSE)</f>
        <v>0.02</v>
      </c>
      <c r="I26" s="180"/>
      <c r="J26" s="138" t="s">
        <v>110</v>
      </c>
      <c r="K26" s="142">
        <v>8541600000</v>
      </c>
      <c r="L26" s="156" t="s">
        <v>113</v>
      </c>
      <c r="M26" s="106"/>
      <c r="N26" s="106"/>
      <c r="O26" s="106"/>
      <c r="P26" s="106"/>
      <c r="Q26" s="106"/>
      <c r="R26" s="106"/>
      <c r="S26" s="106"/>
      <c r="T26" s="106"/>
      <c r="U26" s="106"/>
    </row>
    <row r="27" spans="1:21" s="107" customFormat="1" ht="19.899999999999999" customHeight="1">
      <c r="A27" s="170"/>
      <c r="B27" s="177"/>
      <c r="C27" s="134" t="s">
        <v>66</v>
      </c>
      <c r="D27" s="135">
        <v>64</v>
      </c>
      <c r="E27" s="141" t="s">
        <v>94</v>
      </c>
      <c r="F27" s="138" t="s">
        <v>70</v>
      </c>
      <c r="G27" s="148">
        <f>VLOOKUP(C27:C41,[1]发票箱单!$C$16:$R$30,14,FALSE)</f>
        <v>0.28999999999999998</v>
      </c>
      <c r="H27" s="148">
        <f>VLOOKUP(C27:C41,[1]发票箱单!$C$16:$Q$30,15,FALSE)</f>
        <v>2.37</v>
      </c>
      <c r="I27" s="180"/>
      <c r="J27" s="138" t="s">
        <v>110</v>
      </c>
      <c r="K27" s="142">
        <v>8534009000</v>
      </c>
      <c r="L27" s="156" t="s">
        <v>113</v>
      </c>
      <c r="M27" s="106"/>
      <c r="N27" s="106"/>
      <c r="O27" s="106"/>
      <c r="P27" s="106"/>
      <c r="Q27" s="106"/>
      <c r="R27" s="106"/>
      <c r="S27" s="106"/>
      <c r="T27" s="106"/>
      <c r="U27" s="106"/>
    </row>
    <row r="28" spans="1:21" s="107" customFormat="1" ht="19.899999999999999" customHeight="1">
      <c r="A28" s="170"/>
      <c r="B28" s="177"/>
      <c r="C28" s="134" t="s">
        <v>67</v>
      </c>
      <c r="D28" s="135">
        <v>45</v>
      </c>
      <c r="E28" s="141" t="s">
        <v>97</v>
      </c>
      <c r="F28" s="138" t="s">
        <v>70</v>
      </c>
      <c r="G28" s="148">
        <f>VLOOKUP(C28:C42,[1]发票箱单!$C$16:$R$30,14,FALSE)</f>
        <v>0.01</v>
      </c>
      <c r="H28" s="148">
        <f>VLOOKUP(C28:C42,[1]发票箱单!$C$16:$Q$30,15,FALSE)</f>
        <v>0.02</v>
      </c>
      <c r="I28" s="180"/>
      <c r="J28" s="138" t="s">
        <v>110</v>
      </c>
      <c r="K28" s="142">
        <v>8533211000</v>
      </c>
      <c r="L28" s="156" t="s">
        <v>113</v>
      </c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s="107" customFormat="1" ht="19.899999999999999" customHeight="1">
      <c r="A29" s="170"/>
      <c r="B29" s="177"/>
      <c r="C29" s="134" t="s">
        <v>68</v>
      </c>
      <c r="D29" s="135">
        <v>294</v>
      </c>
      <c r="E29" s="141" t="s">
        <v>100</v>
      </c>
      <c r="F29" s="138" t="s">
        <v>73</v>
      </c>
      <c r="G29" s="148">
        <f>VLOOKUP(C29:C43,[1]发票箱单!$C$16:$R$30,14,FALSE)</f>
        <v>0.02</v>
      </c>
      <c r="H29" s="148">
        <f>VLOOKUP(C29:C43,[1]发票箱单!$C$16:$Q$30,15,FALSE)</f>
        <v>0.03</v>
      </c>
      <c r="I29" s="180"/>
      <c r="J29" s="138" t="s">
        <v>107</v>
      </c>
      <c r="K29" s="142">
        <v>8536901100</v>
      </c>
      <c r="L29" s="156" t="s">
        <v>113</v>
      </c>
      <c r="M29" s="106"/>
      <c r="N29" s="106"/>
      <c r="O29" s="106"/>
      <c r="P29" s="106"/>
      <c r="Q29" s="106"/>
      <c r="R29" s="106"/>
      <c r="S29" s="106"/>
      <c r="T29" s="106"/>
      <c r="U29" s="106"/>
    </row>
    <row r="30" spans="1:21" s="107" customFormat="1" ht="19.899999999999999" customHeight="1">
      <c r="A30" s="171"/>
      <c r="B30" s="178"/>
      <c r="C30" s="134" t="s">
        <v>69</v>
      </c>
      <c r="D30" s="135">
        <v>80</v>
      </c>
      <c r="E30" s="141" t="s">
        <v>103</v>
      </c>
      <c r="F30" s="138" t="s">
        <v>70</v>
      </c>
      <c r="G30" s="148">
        <f>VLOOKUP(C30:C44,[1]发票箱单!$C$16:$R$30,14,FALSE)</f>
        <v>0.09</v>
      </c>
      <c r="H30" s="148">
        <f>VLOOKUP(C30:C44,[1]发票箱单!$C$16:$Q$30,15,FALSE)</f>
        <v>0.36</v>
      </c>
      <c r="I30" s="181"/>
      <c r="J30" s="138" t="s">
        <v>110</v>
      </c>
      <c r="K30" s="142">
        <v>4821900000</v>
      </c>
      <c r="L30" s="156" t="s">
        <v>114</v>
      </c>
      <c r="M30" s="106"/>
      <c r="N30" s="106"/>
      <c r="O30" s="106"/>
      <c r="P30" s="106"/>
      <c r="Q30" s="106"/>
      <c r="R30" s="106"/>
      <c r="S30" s="106"/>
      <c r="T30" s="106"/>
      <c r="U30" s="106"/>
    </row>
    <row r="31" spans="1:21" s="35" customFormat="1" ht="16.5" thickBot="1">
      <c r="A31" s="127" t="s">
        <v>27</v>
      </c>
      <c r="B31" s="128" t="str">
        <f>'CI 1'!B31</f>
        <v>1 Carton</v>
      </c>
      <c r="C31" s="129"/>
      <c r="D31" s="130">
        <f>SUM(D16:D30)</f>
        <v>1232</v>
      </c>
      <c r="E31" s="139"/>
      <c r="F31" s="133"/>
      <c r="G31" s="140">
        <f>SUM(G16:G30)</f>
        <v>0.54999999999999993</v>
      </c>
      <c r="H31" s="140">
        <f>SUM(H16:H30)</f>
        <v>3.0399999999999996</v>
      </c>
      <c r="I31" s="157"/>
      <c r="J31" s="158"/>
      <c r="K31" s="158"/>
      <c r="L31" s="158"/>
    </row>
    <row r="32" spans="1:21" ht="16.5" thickTop="1">
      <c r="A32" s="65"/>
      <c r="B32" s="65"/>
      <c r="C32" s="66"/>
      <c r="D32" s="66"/>
      <c r="E32" s="109"/>
      <c r="F32" s="67"/>
      <c r="G32" s="68"/>
      <c r="H32" s="69"/>
      <c r="I32" s="70"/>
      <c r="J32" s="70"/>
    </row>
    <row r="33" spans="1:10" s="35" customFormat="1" ht="16.5" thickBot="1">
      <c r="A33" s="71" t="s">
        <v>40</v>
      </c>
      <c r="B33" s="72" t="str">
        <f>B31</f>
        <v>1 Carton</v>
      </c>
      <c r="E33" s="110"/>
      <c r="F33" s="73"/>
      <c r="G33" s="74"/>
      <c r="H33" s="75"/>
      <c r="I33" s="76"/>
      <c r="J33" s="76"/>
    </row>
    <row r="34" spans="1:10" s="35" customFormat="1" ht="16.5" thickTop="1">
      <c r="A34" s="71" t="s">
        <v>41</v>
      </c>
      <c r="B34" s="155"/>
      <c r="C34" s="71"/>
      <c r="D34" s="71"/>
      <c r="E34" s="111"/>
      <c r="F34" s="73"/>
      <c r="G34" s="77"/>
      <c r="H34" s="75"/>
      <c r="I34" s="76"/>
      <c r="J34" s="76"/>
    </row>
    <row r="35" spans="1:10" s="35" customFormat="1">
      <c r="A35" s="78"/>
      <c r="B35" s="78"/>
      <c r="C35" s="78"/>
      <c r="D35" s="78"/>
      <c r="E35" s="112"/>
      <c r="F35" s="79"/>
      <c r="G35" s="80"/>
      <c r="H35" s="75"/>
      <c r="I35" s="76"/>
      <c r="J35" s="76"/>
    </row>
    <row r="36" spans="1:10" s="35" customFormat="1">
      <c r="A36" s="81"/>
      <c r="B36" s="81"/>
      <c r="C36" s="81"/>
      <c r="D36" s="81"/>
      <c r="E36" s="112"/>
      <c r="F36" s="79"/>
      <c r="G36" s="80"/>
      <c r="H36" s="75"/>
      <c r="I36" s="76"/>
      <c r="J36" s="76"/>
    </row>
    <row r="37" spans="1:10" s="35" customFormat="1">
      <c r="A37" s="125" t="s">
        <v>47</v>
      </c>
      <c r="B37" s="37"/>
      <c r="C37" s="81"/>
      <c r="D37" s="81"/>
      <c r="E37" s="112"/>
      <c r="F37" s="79"/>
      <c r="G37" s="80"/>
      <c r="H37" s="75"/>
      <c r="I37" s="76"/>
      <c r="J37" s="76"/>
    </row>
    <row r="38" spans="1:10" s="35" customFormat="1">
      <c r="A38" s="126" t="s">
        <v>50</v>
      </c>
      <c r="B38" s="126" t="str">
        <f>'CI 1'!B37</f>
        <v>USD 115</v>
      </c>
      <c r="C38" s="81"/>
      <c r="D38" s="81"/>
      <c r="E38" s="112"/>
      <c r="F38" s="79"/>
      <c r="G38" s="80"/>
      <c r="H38" s="75"/>
      <c r="I38" s="76"/>
      <c r="J38" s="76"/>
    </row>
    <row r="39" spans="1:10" s="35" customFormat="1">
      <c r="A39" s="81"/>
      <c r="B39" s="81"/>
      <c r="C39" s="81"/>
      <c r="D39" s="81"/>
      <c r="E39" s="112"/>
      <c r="F39" s="79"/>
      <c r="G39" s="80"/>
      <c r="H39" s="75"/>
      <c r="I39" s="76"/>
      <c r="J39" s="76"/>
    </row>
    <row r="40" spans="1:10" s="35" customFormat="1">
      <c r="A40" s="82"/>
      <c r="B40" s="83"/>
      <c r="C40" s="82"/>
      <c r="D40" s="82"/>
      <c r="E40" s="111"/>
      <c r="F40" s="84"/>
      <c r="G40" s="85"/>
      <c r="H40" s="86"/>
      <c r="I40" s="76"/>
      <c r="J40" s="76"/>
    </row>
    <row r="41" spans="1:10" s="35" customFormat="1">
      <c r="A41" s="87"/>
      <c r="B41" s="83"/>
      <c r="C41" s="87"/>
      <c r="D41" s="87"/>
      <c r="E41" s="111"/>
      <c r="F41" s="84"/>
      <c r="G41" s="85"/>
      <c r="H41" s="86"/>
      <c r="I41" s="76"/>
      <c r="J41" s="76"/>
    </row>
    <row r="43" spans="1:10" s="96" customFormat="1" ht="15">
      <c r="A43" s="91"/>
      <c r="B43" s="92"/>
      <c r="C43" s="92"/>
      <c r="D43" s="92"/>
      <c r="E43" s="113"/>
      <c r="F43" s="91"/>
      <c r="G43" s="93"/>
      <c r="H43" s="94"/>
      <c r="I43" s="95"/>
      <c r="J43" s="95"/>
    </row>
    <row r="140" spans="1:10">
      <c r="A140" s="27"/>
      <c r="B140" s="27"/>
      <c r="F140" s="27"/>
      <c r="G140" s="27"/>
      <c r="H140" s="27"/>
      <c r="I140" s="27"/>
      <c r="J140" s="27"/>
    </row>
    <row r="171" spans="1:10">
      <c r="A171" s="27"/>
      <c r="B171" s="27"/>
      <c r="F171" s="27"/>
      <c r="G171" s="27"/>
      <c r="H171" s="27"/>
      <c r="I171" s="27"/>
      <c r="J171" s="27"/>
    </row>
    <row r="197" spans="1:10">
      <c r="A197" s="27"/>
      <c r="B197" s="27"/>
      <c r="E197" s="115"/>
      <c r="F197" s="27"/>
      <c r="G197" s="27"/>
      <c r="H197" s="27"/>
      <c r="I197" s="27"/>
      <c r="J197" s="27"/>
    </row>
  </sheetData>
  <mergeCells count="4">
    <mergeCell ref="A3:I3"/>
    <mergeCell ref="A16:A30"/>
    <mergeCell ref="B16:B30"/>
    <mergeCell ref="I16:I30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headerFooter>
    <oddFooter>Page &amp;P of &amp;N</oddFooter>
  </headerFooter>
  <colBreaks count="1" manualBreakCount="1">
    <brk id="11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2023-03-02T00:48:00Z</cp:lastPrinted>
  <dcterms:created xsi:type="dcterms:W3CDTF">2016-04-14T09:21:45Z</dcterms:created>
  <dcterms:modified xsi:type="dcterms:W3CDTF">2023-03-28T11:48:34Z</dcterms:modified>
</cp:coreProperties>
</file>