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inie1_Huang\OneDrive - ASUS\CKD BZ\"/>
    </mc:Choice>
  </mc:AlternateContent>
  <bookViews>
    <workbookView xWindow="0" yWindow="0" windowWidth="20490" windowHeight="6915"/>
  </bookViews>
  <sheets>
    <sheet name="工作表1" sheetId="1" r:id="rId1"/>
  </sheets>
  <definedNames>
    <definedName name="_xlnm._FilterDatabase" localSheetId="0" hidden="1">工作表1!$1:$1</definedName>
  </definedNames>
  <calcPr calcId="162913"/>
</workbook>
</file>

<file path=xl/calcChain.xml><?xml version="1.0" encoding="utf-8"?>
<calcChain xmlns="http://schemas.openxmlformats.org/spreadsheetml/2006/main">
  <c r="E369" i="1" l="1"/>
  <c r="E368" i="1"/>
  <c r="E367" i="1" l="1"/>
  <c r="E366" i="1"/>
  <c r="E365" i="1"/>
  <c r="E364" i="1" l="1"/>
  <c r="E363" i="1" l="1"/>
  <c r="E354" i="1"/>
  <c r="E353" i="1"/>
  <c r="E352" i="1"/>
  <c r="E351" i="1" l="1"/>
  <c r="E345" i="1" l="1"/>
  <c r="E344" i="1" l="1"/>
  <c r="E343" i="1" l="1"/>
  <c r="E342" i="1"/>
  <c r="E339" i="1" l="1"/>
  <c r="E333" i="1" l="1"/>
  <c r="E350" i="1"/>
  <c r="E349" i="1"/>
  <c r="E348" i="1"/>
  <c r="E332" i="1" l="1"/>
  <c r="E318" i="1"/>
  <c r="E347" i="1" l="1"/>
  <c r="E346" i="1"/>
  <c r="E338" i="1" l="1"/>
  <c r="E337" i="1"/>
  <c r="E336" i="1"/>
  <c r="E335" i="1"/>
  <c r="E334" i="1"/>
  <c r="E331" i="1"/>
  <c r="E330" i="1"/>
  <c r="E329" i="1"/>
  <c r="E327" i="1" l="1"/>
  <c r="E326" i="1"/>
  <c r="E325" i="1"/>
  <c r="E312" i="1" l="1"/>
  <c r="E314" i="1"/>
  <c r="E319" i="1"/>
  <c r="E313" i="1"/>
  <c r="E309" i="1" l="1"/>
  <c r="E308" i="1"/>
  <c r="E296" i="1" l="1"/>
  <c r="E290" i="1" l="1"/>
  <c r="E288" i="1" l="1"/>
  <c r="E283" i="1" l="1"/>
  <c r="E299" i="1"/>
  <c r="E289" i="1"/>
  <c r="E300" i="1"/>
  <c r="E286" i="1"/>
  <c r="E258" i="1"/>
  <c r="E261" i="1"/>
  <c r="E273" i="1"/>
  <c r="E260" i="1"/>
  <c r="E272" i="1"/>
  <c r="E269" i="1"/>
  <c r="E259" i="1"/>
  <c r="E257" i="1"/>
  <c r="E256" i="1"/>
  <c r="E255" i="1"/>
  <c r="E238" i="1"/>
  <c r="E239" i="1"/>
  <c r="E237" i="1"/>
  <c r="E234" i="1"/>
  <c r="E230" i="1"/>
  <c r="E224" i="1"/>
  <c r="E223" i="1"/>
  <c r="A103" i="1"/>
  <c r="A104" i="1" s="1"/>
  <c r="A105" i="1" s="1"/>
  <c r="E105" i="1"/>
  <c r="E104" i="1"/>
  <c r="E103" i="1"/>
  <c r="E102" i="1"/>
</calcChain>
</file>

<file path=xl/comments1.xml><?xml version="1.0" encoding="utf-8"?>
<comments xmlns="http://schemas.openxmlformats.org/spreadsheetml/2006/main">
  <authors>
    <author>作者</author>
    <author>Sween Huang(黃詩芸)</author>
  </authors>
  <commentList>
    <comment ref="R1" authorId="0" shapeId="0">
      <text>
        <r>
          <rPr>
            <b/>
            <sz val="9"/>
            <color indexed="81"/>
            <rFont val="細明體"/>
            <family val="3"/>
            <charset val="136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Shpt Status:
new -&gt; under process (ASUS) -&gt; wait for green light (from Brazil) 
-&gt; wait to ship-out (depart from HK) -&gt; on the way (to Brazil) -&gt; closed (DAP term: arrive at port in Brazil; FCA term: leave HK Hub)
</t>
        </r>
      </text>
    </comment>
    <comment ref="C78" authorId="1" shapeId="0">
      <text>
        <r>
          <rPr>
            <b/>
            <sz val="9"/>
            <color indexed="81"/>
            <rFont val="Tahoma"/>
            <family val="2"/>
          </rPr>
          <t>Sween Huang(</t>
        </r>
        <r>
          <rPr>
            <b/>
            <sz val="9"/>
            <color indexed="81"/>
            <rFont val="細明體"/>
            <family val="3"/>
            <charset val="136"/>
          </rPr>
          <t>黃詩芸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original customer PO no:4700009602
</t>
        </r>
      </text>
    </comment>
  </commentList>
</comments>
</file>

<file path=xl/sharedStrings.xml><?xml version="1.0" encoding="utf-8"?>
<sst xmlns="http://schemas.openxmlformats.org/spreadsheetml/2006/main" count="5626" uniqueCount="1682">
  <si>
    <t>ETC</t>
  </si>
  <si>
    <t>ETD</t>
  </si>
  <si>
    <t>ETA    (port)</t>
  </si>
  <si>
    <t>A01</t>
  </si>
  <si>
    <t>CSCL NEW YORK V.071E</t>
  </si>
  <si>
    <t>-</t>
  </si>
  <si>
    <t>90MB0QQ0-C0BAY0</t>
  </si>
  <si>
    <t>CMA CGM TARPON V.083E</t>
  </si>
  <si>
    <t>HKGBRMAO16030115</t>
  </si>
  <si>
    <t>8076 2968 5887</t>
  </si>
  <si>
    <t>CMA CGM SWORDFISH V.095E</t>
  </si>
  <si>
    <t>167116051000536</t>
  </si>
  <si>
    <t xml:space="preserve">CX074/18 </t>
  </si>
  <si>
    <t>160-39282530</t>
  </si>
  <si>
    <t>At Factory on March 21/2016</t>
  </si>
  <si>
    <t>At Factory on Feb 23/2016</t>
  </si>
  <si>
    <t>At Factory on Fev 17/2016</t>
  </si>
  <si>
    <t>At Factory, May 03/2016</t>
  </si>
  <si>
    <t>At Factory on, May 08/2016</t>
  </si>
  <si>
    <t>At Factory on July 04/2016</t>
  </si>
  <si>
    <t>At Factory on June 24/2016</t>
  </si>
  <si>
    <t>At Factory on July 25/2016</t>
  </si>
  <si>
    <t>HKGA16060153</t>
  </si>
  <si>
    <t>A06</t>
  </si>
  <si>
    <t>GT740-OC-2GD5</t>
  </si>
  <si>
    <t>90YV06J0-M0XB00</t>
  </si>
  <si>
    <t>LAN PCIE CARD</t>
  </si>
  <si>
    <t>90-C1BFQ0-00XBN0KZ</t>
  </si>
  <si>
    <t>TDC-SATAEMU</t>
  </si>
  <si>
    <t>90-C1BNG0-00XBN0GZ</t>
  </si>
  <si>
    <t>TPE SPDIF</t>
  </si>
  <si>
    <t>90-C1BNI0-00XBN0KZ</t>
  </si>
  <si>
    <t>LPT TEST CARD</t>
  </si>
  <si>
    <t>90-C1BNJ0-00XBN0KZ</t>
  </si>
  <si>
    <t>M2-PCIE3</t>
  </si>
  <si>
    <t>90-C1BNQ0-00XBN0DZ</t>
  </si>
  <si>
    <t>TDC-VIDEO CARD</t>
  </si>
  <si>
    <t>90MC01T0-M0XBN0</t>
  </si>
  <si>
    <t>PWRSW</t>
  </si>
  <si>
    <t>TDC-USB3_CARD_CY</t>
  </si>
  <si>
    <t>90MC01V0-M0XBN0</t>
  </si>
  <si>
    <t>LPC COM DEBUG CARD</t>
  </si>
  <si>
    <t>90MC0280-M0XBN0</t>
  </si>
  <si>
    <t>HYPER EXPRESS</t>
  </si>
  <si>
    <t>90MC02N0-M0XCN1</t>
  </si>
  <si>
    <t>TDC-M.2-M_X4</t>
  </si>
  <si>
    <t>90MC02X0-M0XBN0</t>
  </si>
  <si>
    <t>USB 3.1 TYPE C CARD(EMS ONLY)</t>
  </si>
  <si>
    <t>90MC03D0-M0XCN2</t>
  </si>
  <si>
    <t>TPM-M</t>
  </si>
  <si>
    <t>ITEM</t>
    <phoneticPr fontId="37" type="noConversion"/>
  </si>
  <si>
    <t xml:space="preserve">Model </t>
    <phoneticPr fontId="37" type="noConversion"/>
  </si>
  <si>
    <t>Customer PO#</t>
    <phoneticPr fontId="37" type="noConversion"/>
  </si>
  <si>
    <t>Q'TY</t>
    <phoneticPr fontId="37" type="noConversion"/>
  </si>
  <si>
    <t>ASUS order # / Line #</t>
    <phoneticPr fontId="37" type="noConversion"/>
  </si>
  <si>
    <t>DN</t>
    <phoneticPr fontId="32" type="noConversion"/>
  </si>
  <si>
    <t>Factory NO.</t>
    <phoneticPr fontId="37" type="noConversion"/>
  </si>
  <si>
    <t>PN no</t>
    <phoneticPr fontId="37" type="noConversion"/>
  </si>
  <si>
    <t>Trade Term</t>
    <phoneticPr fontId="37" type="noConversion"/>
  </si>
  <si>
    <t>ATA
(port)</t>
    <phoneticPr fontId="37" type="noConversion"/>
  </si>
  <si>
    <t>Ship way</t>
    <phoneticPr fontId="37" type="noConversion"/>
  </si>
  <si>
    <t>PI Status</t>
    <phoneticPr fontId="32" type="noConversion"/>
  </si>
  <si>
    <t>Version
(PCBA)</t>
    <phoneticPr fontId="37" type="noConversion"/>
  </si>
  <si>
    <t>FWD</t>
    <phoneticPr fontId="37" type="noConversion"/>
  </si>
  <si>
    <t>Container no.</t>
    <phoneticPr fontId="37" type="noConversion"/>
  </si>
  <si>
    <t>vessel name</t>
    <phoneticPr fontId="37" type="noConversion"/>
  </si>
  <si>
    <t>BL No.</t>
    <phoneticPr fontId="32" type="noConversion"/>
  </si>
  <si>
    <t>Remark</t>
    <phoneticPr fontId="37" type="noConversion"/>
  </si>
  <si>
    <t>Z170M-PLUS/BR</t>
    <phoneticPr fontId="37" type="noConversion"/>
  </si>
  <si>
    <t>167115121000442/1.1</t>
    <phoneticPr fontId="37" type="noConversion"/>
  </si>
  <si>
    <t>1512-613763</t>
    <phoneticPr fontId="37" type="noConversion"/>
  </si>
  <si>
    <t>90MB0P10-C0BAY0</t>
    <phoneticPr fontId="37" type="noConversion"/>
  </si>
  <si>
    <t>DAP</t>
    <phoneticPr fontId="37" type="noConversion"/>
  </si>
  <si>
    <t>ASUS</t>
    <phoneticPr fontId="37" type="noConversion"/>
  </si>
  <si>
    <t>1x40GP</t>
    <phoneticPr fontId="37" type="noConversion"/>
  </si>
  <si>
    <t>signed</t>
    <phoneticPr fontId="32" type="noConversion"/>
  </si>
  <si>
    <t>Closed</t>
    <phoneticPr fontId="37" type="noConversion"/>
  </si>
  <si>
    <t>A01</t>
    <phoneticPr fontId="37" type="noConversion"/>
  </si>
  <si>
    <t>HKGBRMAO16010495</t>
    <phoneticPr fontId="37" type="noConversion"/>
  </si>
  <si>
    <t>testing card</t>
    <phoneticPr fontId="37" type="noConversion"/>
  </si>
  <si>
    <t>-</t>
    <phoneticPr fontId="37" type="noConversion"/>
  </si>
  <si>
    <t>FCA</t>
    <phoneticPr fontId="37" type="noConversion"/>
  </si>
  <si>
    <t>FOXCONN</t>
    <phoneticPr fontId="37" type="noConversion"/>
  </si>
  <si>
    <t>AIR</t>
    <phoneticPr fontId="37" type="noConversion"/>
  </si>
  <si>
    <t>H170M-PLUS/BR</t>
    <phoneticPr fontId="37" type="noConversion"/>
  </si>
  <si>
    <t>1601-646850</t>
    <phoneticPr fontId="37" type="noConversion"/>
  </si>
  <si>
    <t>1X40HQ</t>
    <phoneticPr fontId="37" type="noConversion"/>
  </si>
  <si>
    <t>HASU4971124</t>
    <phoneticPr fontId="37" type="noConversion"/>
  </si>
  <si>
    <t>GT740-OC-2GD5</t>
    <phoneticPr fontId="37" type="noConversion"/>
  </si>
  <si>
    <t>Express</t>
    <phoneticPr fontId="37" type="noConversion"/>
  </si>
  <si>
    <t>Fedex</t>
    <phoneticPr fontId="37" type="noConversion"/>
  </si>
  <si>
    <t>B150M-C/BR</t>
    <phoneticPr fontId="37" type="noConversion"/>
  </si>
  <si>
    <t>1603-677884</t>
    <phoneticPr fontId="37" type="noConversion"/>
  </si>
  <si>
    <t>90MB0NZ0-C0BAY0</t>
    <phoneticPr fontId="37" type="noConversion"/>
  </si>
  <si>
    <t>1x20</t>
    <phoneticPr fontId="37" type="noConversion"/>
  </si>
  <si>
    <t>closed</t>
    <phoneticPr fontId="37" type="noConversion"/>
  </si>
  <si>
    <t>HASU4479460</t>
    <phoneticPr fontId="37" type="noConversion"/>
  </si>
  <si>
    <t>HKGBRMAO16040395</t>
    <phoneticPr fontId="37" type="noConversion"/>
  </si>
  <si>
    <t>90-C1BNJ0-00XBN0KZ</t>
    <phoneticPr fontId="37" type="noConversion"/>
  </si>
  <si>
    <t>90MC0280-M0XBN0</t>
    <phoneticPr fontId="37" type="noConversion"/>
  </si>
  <si>
    <t>90MC02X0-M0XBN0</t>
    <phoneticPr fontId="37" type="noConversion"/>
  </si>
  <si>
    <t>90MC02K0-M0XCN0</t>
    <phoneticPr fontId="37" type="noConversion"/>
  </si>
  <si>
    <t>90MC01U0-M0XBN0</t>
    <phoneticPr fontId="37" type="noConversion"/>
  </si>
  <si>
    <t>90MC03D0-M0XCN1</t>
    <phoneticPr fontId="37" type="noConversion"/>
  </si>
  <si>
    <t>90MC02N0-M0XCN1</t>
    <phoneticPr fontId="37" type="noConversion"/>
  </si>
  <si>
    <t>90MC01V0-M0XBN0</t>
    <phoneticPr fontId="37" type="noConversion"/>
  </si>
  <si>
    <t>90MC0370-M0XBN0</t>
    <phoneticPr fontId="37" type="noConversion"/>
  </si>
  <si>
    <t>90YV06J1-M0XB00</t>
    <phoneticPr fontId="37" type="noConversion"/>
  </si>
  <si>
    <t>90-C1BNI0-00XBN0KZ</t>
    <phoneticPr fontId="37" type="noConversion"/>
  </si>
  <si>
    <t>90-C1BNG0-00XBN0GZ</t>
    <phoneticPr fontId="37" type="noConversion"/>
  </si>
  <si>
    <t>90-C1BFQ0-00XBN0KZ</t>
    <phoneticPr fontId="37" type="noConversion"/>
  </si>
  <si>
    <t>90-C1BNQ0-00XBN0DZ</t>
    <phoneticPr fontId="37" type="noConversion"/>
  </si>
  <si>
    <t>90MC01T0-M0XBN0</t>
    <phoneticPr fontId="37" type="noConversion"/>
  </si>
  <si>
    <t>H110M-CS/BR</t>
    <phoneticPr fontId="37" type="noConversion"/>
  </si>
  <si>
    <t>1606-761052</t>
    <phoneticPr fontId="37" type="noConversion"/>
  </si>
  <si>
    <t>90MB0RL0-C0BAY0</t>
    <phoneticPr fontId="37" type="noConversion"/>
  </si>
  <si>
    <t>DAP</t>
    <phoneticPr fontId="37" type="noConversion"/>
  </si>
  <si>
    <t>ASUS</t>
    <phoneticPr fontId="37" type="noConversion"/>
  </si>
  <si>
    <t>1x40HQ</t>
    <phoneticPr fontId="37" type="noConversion"/>
  </si>
  <si>
    <t>signed</t>
    <phoneticPr fontId="32" type="noConversion"/>
  </si>
  <si>
    <t>A02</t>
    <phoneticPr fontId="37" type="noConversion"/>
  </si>
  <si>
    <t>CSCL NEW YORK V.121E</t>
    <phoneticPr fontId="37" type="noConversion"/>
  </si>
  <si>
    <t>HKGBRMAO16070208</t>
    <phoneticPr fontId="37" type="noConversion"/>
  </si>
  <si>
    <t>INV/PL/BL selt out, DHL 6329740071</t>
    <phoneticPr fontId="37" type="noConversion"/>
  </si>
  <si>
    <t>06018-00760100</t>
    <phoneticPr fontId="37" type="noConversion"/>
  </si>
  <si>
    <t>-</t>
    <phoneticPr fontId="37" type="noConversion"/>
  </si>
  <si>
    <t>CIP to port</t>
    <phoneticPr fontId="37" type="noConversion"/>
  </si>
  <si>
    <t>FOXCONN</t>
    <phoneticPr fontId="37" type="noConversion"/>
  </si>
  <si>
    <t>AIR</t>
    <phoneticPr fontId="37" type="noConversion"/>
  </si>
  <si>
    <t>closed</t>
    <phoneticPr fontId="37" type="noConversion"/>
  </si>
  <si>
    <t>09016-00013000</t>
    <phoneticPr fontId="37" type="noConversion"/>
  </si>
  <si>
    <t>09G01X103000</t>
    <phoneticPr fontId="37" type="noConversion"/>
  </si>
  <si>
    <t>10G212100014020</t>
    <phoneticPr fontId="37" type="noConversion"/>
  </si>
  <si>
    <t>10G212180114050</t>
    <phoneticPr fontId="37" type="noConversion"/>
  </si>
  <si>
    <t>10G212715014020</t>
    <phoneticPr fontId="37" type="noConversion"/>
  </si>
  <si>
    <t>10G2132R2013030</t>
    <phoneticPr fontId="37" type="noConversion"/>
  </si>
  <si>
    <t>11031-0002F000</t>
    <phoneticPr fontId="37" type="noConversion"/>
  </si>
  <si>
    <t>11G232110411150</t>
    <phoneticPr fontId="37" type="noConversion"/>
  </si>
  <si>
    <t>11G233110411390</t>
    <phoneticPr fontId="37" type="noConversion"/>
  </si>
  <si>
    <t>11G233110511390</t>
    <phoneticPr fontId="37" type="noConversion"/>
  </si>
  <si>
    <t>11G235210611390</t>
    <phoneticPr fontId="37" type="noConversion"/>
  </si>
  <si>
    <t>10G212000004020</t>
    <phoneticPr fontId="37" type="noConversion"/>
  </si>
  <si>
    <t>11G232222416150</t>
    <phoneticPr fontId="37" type="noConversion"/>
  </si>
  <si>
    <t>11G233110412390</t>
    <phoneticPr fontId="37" type="noConversion"/>
  </si>
  <si>
    <t>11G233156214070</t>
    <phoneticPr fontId="37" type="noConversion"/>
  </si>
  <si>
    <t>167116081000551</t>
  </si>
  <si>
    <t>Closed</t>
    <phoneticPr fontId="32" type="noConversion"/>
  </si>
  <si>
    <t>signed</t>
    <phoneticPr fontId="32" type="noConversion"/>
  </si>
  <si>
    <t>HMAO006767</t>
  </si>
  <si>
    <t>B150M-C D3/BR</t>
    <phoneticPr fontId="37" type="noConversion"/>
  </si>
  <si>
    <t>1607-783284</t>
    <phoneticPr fontId="37" type="noConversion"/>
  </si>
  <si>
    <t>90MB0RT0-C0BAY0</t>
    <phoneticPr fontId="37" type="noConversion"/>
  </si>
  <si>
    <t>DAP</t>
    <phoneticPr fontId="37" type="noConversion"/>
  </si>
  <si>
    <t>ASUS</t>
    <phoneticPr fontId="37" type="noConversion"/>
  </si>
  <si>
    <t>1x40HQ</t>
    <phoneticPr fontId="37" type="noConversion"/>
  </si>
  <si>
    <t>signed</t>
    <phoneticPr fontId="32" type="noConversion"/>
  </si>
  <si>
    <t>CADU703746</t>
    <phoneticPr fontId="37" type="noConversion"/>
  </si>
  <si>
    <t>CMA CGM RIO GRANDE V.133E</t>
    <phoneticPr fontId="37" type="noConversion"/>
  </si>
  <si>
    <t>HKGBRMAO16080477</t>
    <phoneticPr fontId="37" type="noConversion"/>
  </si>
  <si>
    <t>Z170M-PLUS/BR</t>
    <phoneticPr fontId="37" type="noConversion"/>
  </si>
  <si>
    <t>1608-804053</t>
    <phoneticPr fontId="37" type="noConversion"/>
  </si>
  <si>
    <t>90MB0P10-C0BAY0</t>
    <phoneticPr fontId="37" type="noConversion"/>
  </si>
  <si>
    <t>DAP</t>
    <phoneticPr fontId="37" type="noConversion"/>
  </si>
  <si>
    <t>ASUS</t>
    <phoneticPr fontId="37" type="noConversion"/>
  </si>
  <si>
    <t>1x20</t>
    <phoneticPr fontId="37" type="noConversion"/>
  </si>
  <si>
    <t>signed</t>
    <phoneticPr fontId="32" type="noConversion"/>
  </si>
  <si>
    <t>HASU1170780</t>
    <phoneticPr fontId="37" type="noConversion"/>
  </si>
  <si>
    <t>CONTI EVEREST V.235E</t>
    <phoneticPr fontId="37" type="noConversion"/>
  </si>
  <si>
    <t>HKGBRMAO16080635</t>
    <phoneticPr fontId="37" type="noConversion"/>
  </si>
  <si>
    <t>B150M-C/BR</t>
    <phoneticPr fontId="37" type="noConversion"/>
  </si>
  <si>
    <t>1608-812708</t>
    <phoneticPr fontId="37" type="noConversion"/>
  </si>
  <si>
    <t>90MB0NZ0-C0BAY0</t>
    <phoneticPr fontId="37" type="noConversion"/>
  </si>
  <si>
    <t>A03</t>
    <phoneticPr fontId="37" type="noConversion"/>
  </si>
  <si>
    <t>SUDU1394280</t>
    <phoneticPr fontId="37" type="noConversion"/>
  </si>
  <si>
    <t>CMA CGM TANYA V-139E</t>
    <phoneticPr fontId="37" type="noConversion"/>
  </si>
  <si>
    <t>HKGBRMAO16090212</t>
    <phoneticPr fontId="37" type="noConversion"/>
  </si>
  <si>
    <t>FCA</t>
    <phoneticPr fontId="37" type="noConversion"/>
  </si>
  <si>
    <t>FOXCONN</t>
    <phoneticPr fontId="37" type="noConversion"/>
  </si>
  <si>
    <t>AIR</t>
    <phoneticPr fontId="37" type="noConversion"/>
  </si>
  <si>
    <t>Closed</t>
    <phoneticPr fontId="32" type="noConversion"/>
  </si>
  <si>
    <t>90MC01U0-M0XBN0</t>
    <phoneticPr fontId="37" type="noConversion"/>
  </si>
  <si>
    <t>90MC0370-M0XBN0</t>
    <phoneticPr fontId="37" type="noConversion"/>
  </si>
  <si>
    <t>H110M-CS/BR</t>
    <phoneticPr fontId="37" type="noConversion"/>
  </si>
  <si>
    <t>1608-823863</t>
    <phoneticPr fontId="37" type="noConversion"/>
  </si>
  <si>
    <t>90MB0RL0-C0BAY0</t>
    <phoneticPr fontId="37" type="noConversion"/>
  </si>
  <si>
    <t>1x40HQ</t>
    <phoneticPr fontId="37" type="noConversion"/>
  </si>
  <si>
    <t>A04</t>
    <phoneticPr fontId="37" type="noConversion"/>
  </si>
  <si>
    <t>TCLU9817983</t>
    <phoneticPr fontId="37" type="noConversion"/>
  </si>
  <si>
    <t>CMA CGM MISSOURI V.143PPE</t>
    <phoneticPr fontId="37" type="noConversion"/>
  </si>
  <si>
    <t>HKGBRMAO16090563</t>
    <phoneticPr fontId="37" type="noConversion"/>
  </si>
  <si>
    <t>Closed</t>
    <phoneticPr fontId="37" type="noConversion"/>
  </si>
  <si>
    <t>closed</t>
    <phoneticPr fontId="37" type="noConversion"/>
  </si>
  <si>
    <t>APZU 345805</t>
  </si>
  <si>
    <t>CMA CGM MISSOURI V.165PPE</t>
  </si>
  <si>
    <t>1612-925281</t>
  </si>
  <si>
    <t>90MB0NZ0-C0BAY0</t>
  </si>
  <si>
    <t>A05</t>
  </si>
  <si>
    <t>90MB0TJ0-C0BAY0</t>
  </si>
  <si>
    <t>M2-FANEMU CARD</t>
  </si>
  <si>
    <t>90MC0200-M0XBN0</t>
  </si>
  <si>
    <t>AT2055</t>
  </si>
  <si>
    <t>90MC03J0-M0XBN0</t>
  </si>
  <si>
    <t>FAN EXTENSION CARD</t>
  </si>
  <si>
    <t>90MC02V0-M0EAY0</t>
  </si>
  <si>
    <t>TCKU1621050</t>
  </si>
  <si>
    <t>90MB0TT0-C0BAY0</t>
  </si>
  <si>
    <t>HMAO007358</t>
  </si>
  <si>
    <t>FCA</t>
    <phoneticPr fontId="37" type="noConversion"/>
  </si>
  <si>
    <t>FOXCONN</t>
    <phoneticPr fontId="37" type="noConversion"/>
  </si>
  <si>
    <t>AIR</t>
    <phoneticPr fontId="37" type="noConversion"/>
  </si>
  <si>
    <t>signed</t>
    <phoneticPr fontId="32" type="noConversion"/>
  </si>
  <si>
    <t>Closed</t>
    <phoneticPr fontId="32" type="noConversion"/>
  </si>
  <si>
    <t>90-C1BNQ0-00XBN0DZ</t>
    <phoneticPr fontId="37" type="noConversion"/>
  </si>
  <si>
    <t>Closed</t>
    <phoneticPr fontId="37" type="noConversion"/>
  </si>
  <si>
    <t>TPM-M</t>
    <phoneticPr fontId="37" type="noConversion"/>
  </si>
  <si>
    <t>90YV06J0-M0XB00</t>
    <phoneticPr fontId="37" type="noConversion"/>
  </si>
  <si>
    <t>90-C1BNJ0-00XBN0KZ</t>
    <phoneticPr fontId="37" type="noConversion"/>
  </si>
  <si>
    <t>B150M-C</t>
    <phoneticPr fontId="37" type="noConversion"/>
  </si>
  <si>
    <t>1611-894804</t>
    <phoneticPr fontId="37" type="noConversion"/>
  </si>
  <si>
    <t>90MB0NZ0-C0BAY0</t>
    <phoneticPr fontId="37" type="noConversion"/>
  </si>
  <si>
    <t>DAP</t>
    <phoneticPr fontId="37" type="noConversion"/>
  </si>
  <si>
    <t>ASUS</t>
    <phoneticPr fontId="37" type="noConversion"/>
  </si>
  <si>
    <t>1 x20'</t>
    <phoneticPr fontId="37" type="noConversion"/>
  </si>
  <si>
    <t>HKGBRMAO16120139</t>
    <phoneticPr fontId="37" type="noConversion"/>
  </si>
  <si>
    <t>H170M-PLUS</t>
    <phoneticPr fontId="37" type="noConversion"/>
  </si>
  <si>
    <t>1611-894805</t>
    <phoneticPr fontId="37" type="noConversion"/>
  </si>
  <si>
    <t>90MB0QQ0-C0BAY0</t>
    <phoneticPr fontId="37" type="noConversion"/>
  </si>
  <si>
    <t>A15</t>
    <phoneticPr fontId="37" type="noConversion"/>
  </si>
  <si>
    <t>H110M-CS</t>
    <phoneticPr fontId="37" type="noConversion"/>
  </si>
  <si>
    <t>1611-904726</t>
    <phoneticPr fontId="37" type="noConversion"/>
  </si>
  <si>
    <t>90MB0RL0-C0BAY0</t>
    <phoneticPr fontId="37" type="noConversion"/>
  </si>
  <si>
    <t>1x 40HQ</t>
    <phoneticPr fontId="37" type="noConversion"/>
  </si>
  <si>
    <t>A06</t>
    <phoneticPr fontId="37" type="noConversion"/>
  </si>
  <si>
    <t>ECMU9251128</t>
    <phoneticPr fontId="37" type="noConversion"/>
  </si>
  <si>
    <t>CMA CGM NIAGARA V.167PPE</t>
    <phoneticPr fontId="37" type="noConversion"/>
  </si>
  <si>
    <t>HKGBRMAO16120276</t>
    <phoneticPr fontId="37" type="noConversion"/>
  </si>
  <si>
    <t>DAMCOh-Sea--</t>
    <phoneticPr fontId="37" type="noConversion"/>
  </si>
  <si>
    <t>TGHU0176300</t>
    <phoneticPr fontId="37" type="noConversion"/>
  </si>
  <si>
    <t>COSCO MALAYSIA</t>
    <phoneticPr fontId="37" type="noConversion"/>
  </si>
  <si>
    <t>PRIME Z270M-PLUS</t>
    <phoneticPr fontId="37" type="noConversion"/>
  </si>
  <si>
    <t>1612-925280</t>
    <phoneticPr fontId="37" type="noConversion"/>
  </si>
  <si>
    <t>CMA CGM RIO GRANDE</t>
    <phoneticPr fontId="37" type="noConversion"/>
  </si>
  <si>
    <t>HKGH020299</t>
    <phoneticPr fontId="37" type="noConversion"/>
  </si>
  <si>
    <t>LED parts</t>
    <phoneticPr fontId="37" type="noConversion"/>
  </si>
  <si>
    <t>DAMCOh-Air--</t>
    <phoneticPr fontId="37" type="noConversion"/>
  </si>
  <si>
    <t>TDC-VIDEO CARD</t>
    <phoneticPr fontId="37" type="noConversion"/>
  </si>
  <si>
    <t>90MC01T0-M0XBN0</t>
    <phoneticPr fontId="37" type="noConversion"/>
  </si>
  <si>
    <t>PRIME B250M-PLUS</t>
    <phoneticPr fontId="37" type="noConversion"/>
  </si>
  <si>
    <t>1701-939968</t>
    <phoneticPr fontId="37" type="noConversion"/>
  </si>
  <si>
    <t>A01</t>
    <phoneticPr fontId="37" type="noConversion"/>
  </si>
  <si>
    <t>HKGH020161</t>
    <phoneticPr fontId="37" type="noConversion"/>
  </si>
  <si>
    <t>HKGH020600</t>
    <phoneticPr fontId="37" type="noConversion"/>
  </si>
  <si>
    <t>CMAU1835713</t>
    <phoneticPr fontId="37" type="noConversion"/>
  </si>
  <si>
    <t>APZU3897030</t>
  </si>
  <si>
    <t>TPM/FW3.19</t>
  </si>
  <si>
    <t>90-C1B0AU-00XBN0VZ</t>
  </si>
  <si>
    <t>CIP TO PORT</t>
  </si>
  <si>
    <t>FOXCONN</t>
    <phoneticPr fontId="37" type="noConversion"/>
  </si>
  <si>
    <t>AIR</t>
    <phoneticPr fontId="37" type="noConversion"/>
  </si>
  <si>
    <t>DAMCOh-Air--</t>
    <phoneticPr fontId="37" type="noConversion"/>
  </si>
  <si>
    <t>90MC01U0-M0XBN0</t>
  </si>
  <si>
    <t>TDC-M2X4-GEN3</t>
  </si>
  <si>
    <t>90MC03Q0-M0XBN0</t>
  </si>
  <si>
    <t>TDC-USBC3.1_C_CARD R1.02</t>
  </si>
  <si>
    <t>90MC03R0-M0XBN0</t>
  </si>
  <si>
    <t>TDC-OFFLINE-SPI_WRITER</t>
  </si>
  <si>
    <t>90MC0490-M0XBN0</t>
  </si>
  <si>
    <t>PH-GTX1050-2G</t>
  </si>
  <si>
    <t>90YV0AA0-M0NA00</t>
  </si>
  <si>
    <t>THUNDERBOLTEX 3</t>
  </si>
  <si>
    <t>90MC03V0-M0AAY0</t>
  </si>
  <si>
    <t>TDC-COM_LB</t>
  </si>
  <si>
    <t>90MC0420-M0XBN0</t>
  </si>
  <si>
    <t>TDC-USB 3.1 TYPE C PCIEX1 CARD</t>
  </si>
  <si>
    <t>90MC04F0-M0XBN0</t>
  </si>
  <si>
    <t>TDC-AUDIO_LB_RK</t>
  </si>
  <si>
    <t>90MC04L0-M0XBN0</t>
  </si>
  <si>
    <t>90MC0370-M0XBN0</t>
  </si>
  <si>
    <t>90MB0RL0-C0BAY0</t>
  </si>
  <si>
    <t>A07</t>
  </si>
  <si>
    <t>Closed</t>
    <phoneticPr fontId="37" type="noConversion"/>
  </si>
  <si>
    <t>FOXCONN</t>
    <phoneticPr fontId="37" type="noConversion"/>
  </si>
  <si>
    <t>AIR</t>
    <phoneticPr fontId="37" type="noConversion"/>
  </si>
  <si>
    <t>DAMCOh-Air--</t>
    <phoneticPr fontId="37" type="noConversion"/>
  </si>
  <si>
    <t>H110M-CS</t>
    <phoneticPr fontId="37" type="noConversion"/>
  </si>
  <si>
    <t>1703-968315</t>
    <phoneticPr fontId="37" type="noConversion"/>
  </si>
  <si>
    <t>DAP</t>
    <phoneticPr fontId="37" type="noConversion"/>
  </si>
  <si>
    <t>ASUS</t>
    <phoneticPr fontId="37" type="noConversion"/>
  </si>
  <si>
    <t>1 x20'</t>
    <phoneticPr fontId="37" type="noConversion"/>
  </si>
  <si>
    <t>DAMCOh-Sea--</t>
    <phoneticPr fontId="37" type="noConversion"/>
  </si>
  <si>
    <t>Bulk Materials</t>
    <phoneticPr fontId="37" type="noConversion"/>
  </si>
  <si>
    <t>4700009755/4700009756</t>
  </si>
  <si>
    <t>0034892HKG</t>
  </si>
  <si>
    <t>0034892HKG</t>
    <phoneticPr fontId="37" type="noConversion"/>
  </si>
  <si>
    <t>0034994HKG</t>
  </si>
  <si>
    <t>HKGH022181</t>
    <phoneticPr fontId="37" type="noConversion"/>
  </si>
  <si>
    <t>1705-014273</t>
  </si>
  <si>
    <t>A08</t>
  </si>
  <si>
    <t>M2-PCIE3//&lt;GA&gt;</t>
  </si>
  <si>
    <t>FAN EXTENSION CARD//3 EXTRA FANS&amp;THERMAL HEADERS</t>
  </si>
  <si>
    <t>FCA</t>
    <phoneticPr fontId="37" type="noConversion"/>
  </si>
  <si>
    <t>90MC02V0-M0AAY0</t>
  </si>
  <si>
    <t>signed</t>
    <phoneticPr fontId="32" type="noConversion"/>
  </si>
  <si>
    <t>FOXCONN</t>
    <phoneticPr fontId="37" type="noConversion"/>
  </si>
  <si>
    <t>AIR</t>
    <phoneticPr fontId="37" type="noConversion"/>
  </si>
  <si>
    <t>TDC-M2X4-GEN3//</t>
    <phoneticPr fontId="37" type="noConversion"/>
  </si>
  <si>
    <t>167117051000432</t>
    <phoneticPr fontId="37" type="noConversion"/>
  </si>
  <si>
    <t>90MC03Q0-M0XBN0</t>
    <phoneticPr fontId="37" type="noConversion"/>
  </si>
  <si>
    <t>FCA</t>
    <phoneticPr fontId="37" type="noConversion"/>
  </si>
  <si>
    <t>ESD PROTECTION AZC099-04SP.R7G</t>
  </si>
  <si>
    <t>07024-00200200</t>
  </si>
  <si>
    <t>HKA1601449</t>
    <phoneticPr fontId="37" type="noConversion"/>
  </si>
  <si>
    <t>closed</t>
    <phoneticPr fontId="37" type="noConversion"/>
  </si>
  <si>
    <t>167117066000001</t>
    <phoneticPr fontId="37" type="noConversion"/>
  </si>
  <si>
    <t>signed</t>
    <phoneticPr fontId="32" type="noConversion"/>
  </si>
  <si>
    <t>DAMCOh-Air--</t>
    <phoneticPr fontId="37" type="noConversion"/>
  </si>
  <si>
    <t>H110M-CS/BR</t>
  </si>
  <si>
    <t>167117061000173</t>
    <phoneticPr fontId="37" type="noConversion"/>
  </si>
  <si>
    <t>1706-032383</t>
    <phoneticPr fontId="37" type="noConversion"/>
  </si>
  <si>
    <t>DAP</t>
    <phoneticPr fontId="37" type="noConversion"/>
  </si>
  <si>
    <t>ASUS</t>
    <phoneticPr fontId="37" type="noConversion"/>
  </si>
  <si>
    <t>1x40 HQ</t>
    <phoneticPr fontId="37" type="noConversion"/>
  </si>
  <si>
    <t>A08</t>
    <phoneticPr fontId="37" type="noConversion"/>
  </si>
  <si>
    <t>0035986HKG</t>
    <phoneticPr fontId="37" type="noConversion"/>
  </si>
  <si>
    <t>signed</t>
    <phoneticPr fontId="32" type="noConversion"/>
  </si>
  <si>
    <t>1706-042619</t>
    <phoneticPr fontId="37" type="noConversion"/>
  </si>
  <si>
    <t>DAP</t>
    <phoneticPr fontId="37" type="noConversion"/>
  </si>
  <si>
    <t>1x40 HQ</t>
  </si>
  <si>
    <t>signed</t>
    <phoneticPr fontId="32" type="noConversion"/>
  </si>
  <si>
    <t>ASUS</t>
  </si>
  <si>
    <t>FOXCONN</t>
  </si>
  <si>
    <t>TDC-M2X4-GEN</t>
  </si>
  <si>
    <t>FCA</t>
    <phoneticPr fontId="37" type="noConversion"/>
  </si>
  <si>
    <t>AIR</t>
    <phoneticPr fontId="37" type="noConversion"/>
  </si>
  <si>
    <t>signed</t>
    <phoneticPr fontId="32" type="noConversion"/>
  </si>
  <si>
    <t>A1B</t>
  </si>
  <si>
    <t>closed</t>
    <phoneticPr fontId="37" type="noConversion"/>
  </si>
  <si>
    <t>HKOE1706009</t>
  </si>
  <si>
    <t>Bulk Material</t>
  </si>
  <si>
    <t>AIR</t>
  </si>
  <si>
    <t>X</t>
  </si>
  <si>
    <t>B250M-PLUS</t>
  </si>
  <si>
    <t>A03</t>
  </si>
  <si>
    <t>FCA</t>
    <phoneticPr fontId="37" type="noConversion"/>
  </si>
  <si>
    <t>signed</t>
    <phoneticPr fontId="32" type="noConversion"/>
  </si>
  <si>
    <t>DAP</t>
    <phoneticPr fontId="37" type="noConversion"/>
  </si>
  <si>
    <t>亞致力h-Air--</t>
    <phoneticPr fontId="37" type="noConversion"/>
  </si>
  <si>
    <t>HKOE17080001</t>
  </si>
  <si>
    <t>signed</t>
    <phoneticPr fontId="32" type="noConversion"/>
  </si>
  <si>
    <t>testing card</t>
    <phoneticPr fontId="37" type="noConversion"/>
  </si>
  <si>
    <t>AIR</t>
    <phoneticPr fontId="37" type="noConversion"/>
  </si>
  <si>
    <t>CIP to port</t>
    <phoneticPr fontId="37" type="noConversion"/>
  </si>
  <si>
    <t>1707-072573</t>
  </si>
  <si>
    <t>ASUS</t>
    <phoneticPr fontId="37" type="noConversion"/>
  </si>
  <si>
    <t>DAP</t>
    <phoneticPr fontId="37" type="noConversion"/>
  </si>
  <si>
    <t>1*40HQ</t>
    <phoneticPr fontId="37" type="noConversion"/>
  </si>
  <si>
    <t>1708-092351</t>
  </si>
  <si>
    <t>A0B</t>
    <phoneticPr fontId="37" type="noConversion"/>
  </si>
  <si>
    <t>HKOE17080115</t>
  </si>
  <si>
    <t>HKAE1708250</t>
  </si>
  <si>
    <t>DAP</t>
    <phoneticPr fontId="37" type="noConversion"/>
  </si>
  <si>
    <t>ASUS</t>
    <phoneticPr fontId="37" type="noConversion"/>
  </si>
  <si>
    <t>signed</t>
    <phoneticPr fontId="32" type="noConversion"/>
  </si>
  <si>
    <t>1709-097600</t>
  </si>
  <si>
    <t>closed</t>
    <phoneticPr fontId="37" type="noConversion"/>
  </si>
  <si>
    <t>closed</t>
    <phoneticPr fontId="37" type="noConversion"/>
  </si>
  <si>
    <t>1*40'</t>
    <phoneticPr fontId="37" type="noConversion"/>
  </si>
  <si>
    <t>1*40'</t>
    <phoneticPr fontId="37" type="noConversion"/>
  </si>
  <si>
    <t>1709-107945</t>
  </si>
  <si>
    <t>DAP</t>
  </si>
  <si>
    <t>1*40HQ</t>
  </si>
  <si>
    <t>signed</t>
  </si>
  <si>
    <t>A0B</t>
  </si>
  <si>
    <t>HKOE17090061</t>
  </si>
  <si>
    <t>HKOE17090083</t>
  </si>
  <si>
    <t>closed</t>
    <phoneticPr fontId="37" type="noConversion"/>
  </si>
  <si>
    <t>HKOE17100028</t>
  </si>
  <si>
    <t>CARD</t>
    <phoneticPr fontId="37" type="noConversion"/>
  </si>
  <si>
    <t>AIR</t>
    <phoneticPr fontId="37" type="noConversion"/>
  </si>
  <si>
    <t>ASUS</t>
    <phoneticPr fontId="37" type="noConversion"/>
  </si>
  <si>
    <t>1711-136860</t>
  </si>
  <si>
    <t>CARD</t>
    <phoneticPr fontId="37" type="noConversion"/>
  </si>
  <si>
    <t>AIR</t>
    <phoneticPr fontId="37" type="noConversion"/>
  </si>
  <si>
    <t>signed</t>
    <phoneticPr fontId="32" type="noConversion"/>
  </si>
  <si>
    <t>DAP</t>
    <phoneticPr fontId="37" type="noConversion"/>
  </si>
  <si>
    <t>ASUS</t>
    <phoneticPr fontId="37" type="noConversion"/>
  </si>
  <si>
    <t>signed</t>
    <phoneticPr fontId="32" type="noConversion"/>
  </si>
  <si>
    <t>PRIME B250M-PLUS</t>
    <phoneticPr fontId="37" type="noConversion"/>
  </si>
  <si>
    <t>1711-142230</t>
  </si>
  <si>
    <t>DAP</t>
    <phoneticPr fontId="37" type="noConversion"/>
  </si>
  <si>
    <t>signed</t>
    <phoneticPr fontId="32" type="noConversion"/>
  </si>
  <si>
    <t>A04</t>
    <phoneticPr fontId="37" type="noConversion"/>
  </si>
  <si>
    <t>HKOE17110078</t>
  </si>
  <si>
    <t>HKOE17110077</t>
  </si>
  <si>
    <t>HKAE1711170</t>
    <phoneticPr fontId="37" type="noConversion"/>
  </si>
  <si>
    <t>ASUS</t>
    <phoneticPr fontId="37" type="noConversion"/>
  </si>
  <si>
    <t>closed</t>
    <phoneticPr fontId="37" type="noConversion"/>
  </si>
  <si>
    <t>Closed</t>
    <phoneticPr fontId="37" type="noConversion"/>
  </si>
  <si>
    <t>H110M-CS/BR//</t>
    <phoneticPr fontId="37" type="noConversion"/>
  </si>
  <si>
    <t>A0B</t>
    <phoneticPr fontId="37" type="noConversion"/>
  </si>
  <si>
    <t>ASUS</t>
    <phoneticPr fontId="37" type="noConversion"/>
  </si>
  <si>
    <t>signed</t>
    <phoneticPr fontId="32" type="noConversion"/>
  </si>
  <si>
    <t>1712-159811</t>
    <phoneticPr fontId="37" type="noConversion"/>
  </si>
  <si>
    <t>DAP</t>
    <phoneticPr fontId="37" type="noConversion"/>
  </si>
  <si>
    <t>HKOE17120059</t>
    <phoneticPr fontId="37" type="noConversion"/>
  </si>
  <si>
    <t>H110M-CS/BR//</t>
    <phoneticPr fontId="37" type="noConversion"/>
  </si>
  <si>
    <t>1801-176064</t>
    <phoneticPr fontId="37" type="noConversion"/>
  </si>
  <si>
    <t>90MB0RL0-C0BAY0</t>
    <phoneticPr fontId="37" type="noConversion"/>
  </si>
  <si>
    <t>DAP</t>
    <phoneticPr fontId="37" type="noConversion"/>
  </si>
  <si>
    <t>ASUS</t>
    <phoneticPr fontId="37" type="noConversion"/>
  </si>
  <si>
    <t>A0B</t>
    <phoneticPr fontId="37" type="noConversion"/>
  </si>
  <si>
    <t>FCA</t>
    <phoneticPr fontId="37" type="noConversion"/>
  </si>
  <si>
    <t>FOXCONN</t>
    <phoneticPr fontId="37" type="noConversion"/>
  </si>
  <si>
    <t>Closed</t>
  </si>
  <si>
    <t>亞致力h-Air--</t>
  </si>
  <si>
    <t>亞航h-Air--</t>
    <phoneticPr fontId="37" type="noConversion"/>
  </si>
  <si>
    <t>HKGBRMAO18010529</t>
    <phoneticPr fontId="37" type="noConversion"/>
  </si>
  <si>
    <t>Bulk Material for Z270</t>
    <phoneticPr fontId="37" type="noConversion"/>
  </si>
  <si>
    <t>testing card</t>
    <phoneticPr fontId="37" type="noConversion"/>
  </si>
  <si>
    <t>16180002221
16180002222
16180002223</t>
    <phoneticPr fontId="37" type="noConversion"/>
  </si>
  <si>
    <t>CIP TO PORT</t>
    <phoneticPr fontId="37" type="noConversion"/>
  </si>
  <si>
    <t>ASUS</t>
    <phoneticPr fontId="37" type="noConversion"/>
  </si>
  <si>
    <t>90MB0Y30-C0BAY0</t>
  </si>
  <si>
    <t>90MB0Y40-C0BAY0</t>
  </si>
  <si>
    <t>90MB0Y50-C0BAY0</t>
  </si>
  <si>
    <t>1804-267217</t>
  </si>
  <si>
    <t>Shipment Status</t>
    <phoneticPr fontId="37" type="noConversion"/>
  </si>
  <si>
    <t>TUF B360M-PLUS GAMING</t>
    <phoneticPr fontId="37" type="noConversion"/>
  </si>
  <si>
    <t>ASUS</t>
    <phoneticPr fontId="37" type="noConversion"/>
  </si>
  <si>
    <t>Express</t>
    <phoneticPr fontId="37" type="noConversion"/>
  </si>
  <si>
    <t>DHL express</t>
    <phoneticPr fontId="37" type="noConversion"/>
  </si>
  <si>
    <t>PRIME H310M-E</t>
    <phoneticPr fontId="37" type="noConversion"/>
  </si>
  <si>
    <t>PRIME H310M-E/BR</t>
    <phoneticPr fontId="37" type="noConversion"/>
  </si>
  <si>
    <t>1803-232099</t>
    <phoneticPr fontId="37" type="noConversion"/>
  </si>
  <si>
    <t>CIP TO PORT</t>
    <phoneticPr fontId="37" type="noConversion"/>
  </si>
  <si>
    <t>2018/4/20(A)
2018/4/27(B)</t>
    <phoneticPr fontId="37" type="noConversion"/>
  </si>
  <si>
    <t>2018/4/24(A)
2018/5/10(B)</t>
    <phoneticPr fontId="37" type="noConversion"/>
  </si>
  <si>
    <t>Air</t>
    <phoneticPr fontId="37" type="noConversion"/>
  </si>
  <si>
    <t>7458308384/7458308384  </t>
  </si>
  <si>
    <t>TUF B360M-PLUS GAMING/BR</t>
    <phoneticPr fontId="37" type="noConversion"/>
  </si>
  <si>
    <t>1803-232100</t>
    <phoneticPr fontId="37" type="noConversion"/>
  </si>
  <si>
    <t>2018/4/29(A)
2018/5/4 (B)</t>
    <phoneticPr fontId="37" type="noConversion"/>
  </si>
  <si>
    <t>2018/5/4(A)
2018/5/10(B)</t>
    <phoneticPr fontId="37" type="noConversion"/>
  </si>
  <si>
    <t>7972124300/6376288726</t>
    <phoneticPr fontId="37" type="noConversion"/>
  </si>
  <si>
    <t>TUF H310M-PLUS GAMING/BR</t>
    <phoneticPr fontId="37" type="noConversion"/>
  </si>
  <si>
    <t>1803-236572</t>
    <phoneticPr fontId="37" type="noConversion"/>
  </si>
  <si>
    <t>1803-232098</t>
    <phoneticPr fontId="37" type="noConversion"/>
  </si>
  <si>
    <t>1803-232101</t>
    <phoneticPr fontId="37" type="noConversion"/>
  </si>
  <si>
    <t>H310M-E</t>
    <phoneticPr fontId="37" type="noConversion"/>
  </si>
  <si>
    <t>218/4/16</t>
    <phoneticPr fontId="37" type="noConversion"/>
  </si>
  <si>
    <t>Fedex</t>
    <phoneticPr fontId="37" type="noConversion"/>
  </si>
  <si>
    <t>8121 3910 3240</t>
    <phoneticPr fontId="37" type="noConversion"/>
  </si>
  <si>
    <t>8001 5664 7984</t>
    <phoneticPr fontId="37" type="noConversion"/>
  </si>
  <si>
    <t>TUF H310M-PLUS GAMING</t>
    <phoneticPr fontId="37" type="noConversion"/>
  </si>
  <si>
    <t>Air</t>
    <phoneticPr fontId="37" type="noConversion"/>
  </si>
  <si>
    <t>1805-281630</t>
    <phoneticPr fontId="37" type="noConversion"/>
  </si>
  <si>
    <t>Test Card</t>
    <phoneticPr fontId="37" type="noConversion"/>
  </si>
  <si>
    <t>CIP TO PORT</t>
    <phoneticPr fontId="37" type="noConversion"/>
  </si>
  <si>
    <t>Air</t>
    <phoneticPr fontId="37" type="noConversion"/>
  </si>
  <si>
    <t>TUF B360M-PLUS GAMING</t>
    <phoneticPr fontId="37" type="noConversion"/>
  </si>
  <si>
    <t>1806-303362</t>
  </si>
  <si>
    <t>ASUS</t>
    <phoneticPr fontId="37" type="noConversion"/>
  </si>
  <si>
    <t>1804-261478</t>
    <phoneticPr fontId="37" type="noConversion"/>
  </si>
  <si>
    <t>DAP</t>
    <phoneticPr fontId="37" type="noConversion"/>
  </si>
  <si>
    <t>ASUS</t>
    <phoneticPr fontId="37" type="noConversion"/>
  </si>
  <si>
    <t>Sea</t>
    <phoneticPr fontId="37" type="noConversion"/>
  </si>
  <si>
    <t>TUF H310M-PLUS GAMING/BR</t>
    <phoneticPr fontId="37" type="noConversion"/>
  </si>
  <si>
    <t>PRIME H310M-E/BR</t>
    <phoneticPr fontId="37" type="noConversion"/>
  </si>
  <si>
    <t>Air</t>
    <phoneticPr fontId="37" type="noConversion"/>
  </si>
  <si>
    <t>PRIME J4005I-C/BR</t>
    <phoneticPr fontId="37" type="noConversion"/>
  </si>
  <si>
    <t>90MB0Y90-C0BAY0</t>
    <phoneticPr fontId="37" type="noConversion"/>
  </si>
  <si>
    <t xml:space="preserve">07G016402032 </t>
    <phoneticPr fontId="37" type="noConversion"/>
  </si>
  <si>
    <r>
      <rPr>
        <sz val="10"/>
        <rFont val="細明體"/>
        <family val="3"/>
        <charset val="136"/>
      </rPr>
      <t>亞航</t>
    </r>
    <r>
      <rPr>
        <sz val="10"/>
        <rFont val="Calibri"/>
        <family val="2"/>
      </rPr>
      <t>h-Air</t>
    </r>
    <phoneticPr fontId="37" type="noConversion"/>
  </si>
  <si>
    <r>
      <t>07G016402032 (</t>
    </r>
    <r>
      <rPr>
        <sz val="10"/>
        <rFont val="細明體"/>
        <family val="3"/>
        <charset val="136"/>
      </rPr>
      <t>純電池</t>
    </r>
    <r>
      <rPr>
        <sz val="10"/>
        <rFont val="Calibri"/>
        <family val="2"/>
      </rPr>
      <t>)</t>
    </r>
    <phoneticPr fontId="37" type="noConversion"/>
  </si>
  <si>
    <r>
      <t>6/19</t>
    </r>
    <r>
      <rPr>
        <sz val="10"/>
        <rFont val="細明體"/>
        <family val="3"/>
        <charset val="136"/>
      </rPr>
      <t>進倉</t>
    </r>
    <phoneticPr fontId="37" type="noConversion"/>
  </si>
  <si>
    <t>A01</t>
    <phoneticPr fontId="37" type="noConversion"/>
  </si>
  <si>
    <t>1806-306978</t>
    <phoneticPr fontId="37" type="noConversion"/>
  </si>
  <si>
    <t>1806-308318</t>
    <phoneticPr fontId="37" type="noConversion"/>
  </si>
  <si>
    <t>1806-306977</t>
    <phoneticPr fontId="37" type="noConversion"/>
  </si>
  <si>
    <t>1806-307029</t>
    <phoneticPr fontId="37" type="noConversion"/>
  </si>
  <si>
    <t>16180008596/16180008597/16180008598</t>
    <phoneticPr fontId="37" type="noConversion"/>
  </si>
  <si>
    <t>DHL:2419310751</t>
    <phoneticPr fontId="37" type="noConversion"/>
  </si>
  <si>
    <t>TUF B360M-PLUS GAMING</t>
    <phoneticPr fontId="37" type="noConversion"/>
  </si>
  <si>
    <t>1807-326054</t>
    <phoneticPr fontId="37" type="noConversion"/>
  </si>
  <si>
    <t>DAP</t>
    <phoneticPr fontId="37" type="noConversion"/>
  </si>
  <si>
    <t>ASUS</t>
    <phoneticPr fontId="37" type="noConversion"/>
  </si>
  <si>
    <t>Sea</t>
    <phoneticPr fontId="37" type="noConversion"/>
  </si>
  <si>
    <t>DHL:3187939171</t>
    <phoneticPr fontId="37" type="noConversion"/>
  </si>
  <si>
    <t>A02</t>
    <phoneticPr fontId="37" type="noConversion"/>
  </si>
  <si>
    <t>1807-334158</t>
    <phoneticPr fontId="37" type="noConversion"/>
  </si>
  <si>
    <t>90MB0Y30-C0BAY0</t>
    <phoneticPr fontId="37" type="noConversion"/>
  </si>
  <si>
    <t>A03</t>
    <phoneticPr fontId="37" type="noConversion"/>
  </si>
  <si>
    <t>PRIME H310M-E/BR</t>
    <phoneticPr fontId="37" type="noConversion"/>
  </si>
  <si>
    <t>DAP</t>
    <phoneticPr fontId="37" type="noConversion"/>
  </si>
  <si>
    <t>ASUS</t>
    <phoneticPr fontId="37" type="noConversion"/>
  </si>
  <si>
    <t>Sea</t>
    <phoneticPr fontId="37" type="noConversion"/>
  </si>
  <si>
    <t>Test Card</t>
    <phoneticPr fontId="37" type="noConversion"/>
  </si>
  <si>
    <t>CIP TO PORT</t>
    <phoneticPr fontId="37" type="noConversion"/>
  </si>
  <si>
    <t>ASUS</t>
    <phoneticPr fontId="37" type="noConversion"/>
  </si>
  <si>
    <t>Air</t>
    <phoneticPr fontId="37" type="noConversion"/>
  </si>
  <si>
    <t>signed</t>
    <phoneticPr fontId="37" type="noConversion"/>
  </si>
  <si>
    <t>Closed</t>
    <phoneticPr fontId="32" type="noConversion"/>
  </si>
  <si>
    <t>Test Card</t>
    <phoneticPr fontId="37" type="noConversion"/>
  </si>
  <si>
    <t>CIP TO PORT</t>
    <phoneticPr fontId="37" type="noConversion"/>
  </si>
  <si>
    <t>Air</t>
    <phoneticPr fontId="37" type="noConversion"/>
  </si>
  <si>
    <t>wait for sign back</t>
    <phoneticPr fontId="37" type="noConversion"/>
  </si>
  <si>
    <t>Golden sample</t>
    <phoneticPr fontId="37" type="noConversion"/>
  </si>
  <si>
    <t>CIP TO PORT</t>
    <phoneticPr fontId="37" type="noConversion"/>
  </si>
  <si>
    <t>signed</t>
    <phoneticPr fontId="37" type="noConversion"/>
  </si>
  <si>
    <t>16180012313/16180012314/16180012315</t>
    <phoneticPr fontId="37" type="noConversion"/>
  </si>
  <si>
    <t>16180012806/16180012807</t>
    <phoneticPr fontId="37" type="noConversion"/>
  </si>
  <si>
    <t>-</t>
    <phoneticPr fontId="37" type="noConversion"/>
  </si>
  <si>
    <t>-</t>
    <phoneticPr fontId="37" type="noConversion"/>
  </si>
  <si>
    <t>1810-376700</t>
    <phoneticPr fontId="37" type="noConversion"/>
  </si>
  <si>
    <t>Sea</t>
    <phoneticPr fontId="37" type="noConversion"/>
  </si>
  <si>
    <t>A0H</t>
    <phoneticPr fontId="37" type="noConversion"/>
  </si>
  <si>
    <t>-</t>
    <phoneticPr fontId="37" type="noConversion"/>
  </si>
  <si>
    <t>-</t>
    <phoneticPr fontId="37" type="noConversion"/>
  </si>
  <si>
    <t>-</t>
    <phoneticPr fontId="37" type="noConversion"/>
  </si>
  <si>
    <t>Closed</t>
    <phoneticPr fontId="32" type="noConversion"/>
  </si>
  <si>
    <t>PRIME B450M-GAMING/BR</t>
    <phoneticPr fontId="37" type="noConversion"/>
  </si>
  <si>
    <t>1810-384635</t>
    <phoneticPr fontId="37" type="noConversion"/>
  </si>
  <si>
    <t>90MB10H0-C0BAY0</t>
    <phoneticPr fontId="37" type="noConversion"/>
  </si>
  <si>
    <t>ASUS</t>
    <phoneticPr fontId="37" type="noConversion"/>
  </si>
  <si>
    <t>signed</t>
    <phoneticPr fontId="37" type="noConversion"/>
  </si>
  <si>
    <t>-</t>
    <phoneticPr fontId="37" type="noConversion"/>
  </si>
  <si>
    <t>CIP TO PORT</t>
    <phoneticPr fontId="37" type="noConversion"/>
  </si>
  <si>
    <t>Air</t>
    <phoneticPr fontId="37" type="noConversion"/>
  </si>
  <si>
    <t>1K PCB(08001-11241200) and new D/C of Capacitor(11011-00026200) 2K</t>
    <phoneticPr fontId="37" type="noConversion"/>
  </si>
  <si>
    <t>08001-11241200/11011-00026200</t>
    <phoneticPr fontId="37" type="noConversion"/>
  </si>
  <si>
    <t>-</t>
    <phoneticPr fontId="37" type="noConversion"/>
  </si>
  <si>
    <t>07G016402032 (battery)</t>
    <phoneticPr fontId="37" type="noConversion"/>
  </si>
  <si>
    <t>H110M-CS/BR</t>
    <phoneticPr fontId="37" type="noConversion"/>
  </si>
  <si>
    <t>1811-396172</t>
    <phoneticPr fontId="37" type="noConversion"/>
  </si>
  <si>
    <t>DAP</t>
    <phoneticPr fontId="37" type="noConversion"/>
  </si>
  <si>
    <t>ASUS</t>
    <phoneticPr fontId="37" type="noConversion"/>
  </si>
  <si>
    <t>Sea</t>
    <phoneticPr fontId="37" type="noConversion"/>
  </si>
  <si>
    <t>A0H</t>
    <phoneticPr fontId="37" type="noConversion"/>
  </si>
  <si>
    <t>FCA</t>
    <phoneticPr fontId="37" type="noConversion"/>
  </si>
  <si>
    <t>Air</t>
    <phoneticPr fontId="37" type="noConversion"/>
  </si>
  <si>
    <t>materials</t>
    <phoneticPr fontId="37" type="noConversion"/>
  </si>
  <si>
    <t>07G016402032 (battery)</t>
    <phoneticPr fontId="37" type="noConversion"/>
  </si>
  <si>
    <t>DHL: 4231671360</t>
    <phoneticPr fontId="37" type="noConversion"/>
  </si>
  <si>
    <t>DVD</t>
    <phoneticPr fontId="37" type="noConversion"/>
  </si>
  <si>
    <t>-</t>
    <phoneticPr fontId="37" type="noConversion"/>
  </si>
  <si>
    <t>-</t>
    <phoneticPr fontId="37" type="noConversion"/>
  </si>
  <si>
    <t>Closed</t>
    <phoneticPr fontId="32" type="noConversion"/>
  </si>
  <si>
    <t>Test Card</t>
    <phoneticPr fontId="37" type="noConversion"/>
  </si>
  <si>
    <t>167118111000455/1.1</t>
    <phoneticPr fontId="37" type="noConversion"/>
  </si>
  <si>
    <t>ASUS</t>
    <phoneticPr fontId="37" type="noConversion"/>
  </si>
  <si>
    <t>signed</t>
    <phoneticPr fontId="37" type="noConversion"/>
  </si>
  <si>
    <t>167118111000455/2.1</t>
    <phoneticPr fontId="37" type="noConversion"/>
  </si>
  <si>
    <t>CIP TO PORT</t>
    <phoneticPr fontId="37" type="noConversion"/>
  </si>
  <si>
    <t>Air</t>
    <phoneticPr fontId="37" type="noConversion"/>
  </si>
  <si>
    <t>PRIME B450M-GAMING/BR</t>
    <phoneticPr fontId="37" type="noConversion"/>
  </si>
  <si>
    <t>1811-405284</t>
    <phoneticPr fontId="37" type="noConversion"/>
  </si>
  <si>
    <t>90MB10H0-C0BAY0</t>
    <phoneticPr fontId="37" type="noConversion"/>
  </si>
  <si>
    <t>ASUS</t>
    <phoneticPr fontId="37" type="noConversion"/>
  </si>
  <si>
    <t>Sea</t>
    <phoneticPr fontId="37" type="noConversion"/>
  </si>
  <si>
    <t>signed</t>
    <phoneticPr fontId="37" type="noConversion"/>
  </si>
  <si>
    <t>A01</t>
    <phoneticPr fontId="37" type="noConversion"/>
  </si>
  <si>
    <t>signed</t>
    <phoneticPr fontId="32" type="noConversion"/>
  </si>
  <si>
    <t>PRIME H310M-E/BR</t>
  </si>
  <si>
    <t>1811-409933</t>
  </si>
  <si>
    <t>TUF H310M-PLUS GAMING/BR</t>
  </si>
  <si>
    <t>1811-409934</t>
  </si>
  <si>
    <t>ASUS</t>
    <phoneticPr fontId="37" type="noConversion"/>
  </si>
  <si>
    <t>Closed</t>
    <phoneticPr fontId="32" type="noConversion"/>
  </si>
  <si>
    <t>06094-00050000</t>
    <phoneticPr fontId="37" type="noConversion"/>
  </si>
  <si>
    <t>167118121000171</t>
  </si>
  <si>
    <t>06094-00050000</t>
  </si>
  <si>
    <t>FCA</t>
    <phoneticPr fontId="37" type="noConversion"/>
  </si>
  <si>
    <t>Air</t>
    <phoneticPr fontId="37" type="noConversion"/>
  </si>
  <si>
    <t>TUF B360M-PLUS GAMING/BR</t>
  </si>
  <si>
    <t>167118121000185</t>
  </si>
  <si>
    <t>ASUS</t>
    <phoneticPr fontId="37" type="noConversion"/>
  </si>
  <si>
    <t>Sea</t>
    <phoneticPr fontId="37" type="noConversion"/>
  </si>
  <si>
    <t>PRIME J4005I-C/BR</t>
  </si>
  <si>
    <t>167118121000186</t>
  </si>
  <si>
    <t>A04</t>
    <phoneticPr fontId="37" type="noConversion"/>
  </si>
  <si>
    <t>B01</t>
    <phoneticPr fontId="37" type="noConversion"/>
  </si>
  <si>
    <t>cancelled</t>
    <phoneticPr fontId="37" type="noConversion"/>
  </si>
  <si>
    <t>1812-417285</t>
  </si>
  <si>
    <t>1812-417289</t>
  </si>
  <si>
    <t>Closed</t>
    <phoneticPr fontId="32" type="noConversion"/>
  </si>
  <si>
    <t>closed</t>
    <phoneticPr fontId="37" type="noConversion"/>
  </si>
  <si>
    <t>90MB0Y90-C0BAY0</t>
    <phoneticPr fontId="37" type="noConversion"/>
  </si>
  <si>
    <t>cancelled</t>
    <phoneticPr fontId="37" type="noConversion"/>
  </si>
  <si>
    <t>167118121000379</t>
  </si>
  <si>
    <t>1812-422494</t>
  </si>
  <si>
    <t>Sea</t>
    <phoneticPr fontId="37" type="noConversion"/>
  </si>
  <si>
    <t>A05</t>
    <phoneticPr fontId="37" type="noConversion"/>
  </si>
  <si>
    <t>signed</t>
    <phoneticPr fontId="32" type="noConversion"/>
  </si>
  <si>
    <t>TUF GAMING STICKER//V2.0 70MM*80MM</t>
    <phoneticPr fontId="37" type="noConversion"/>
  </si>
  <si>
    <t>CIP to port</t>
    <phoneticPr fontId="37" type="noConversion"/>
  </si>
  <si>
    <t>Air</t>
    <phoneticPr fontId="37" type="noConversion"/>
  </si>
  <si>
    <t>PRIME B450M-GAMING/BR</t>
  </si>
  <si>
    <t>1812-424997</t>
  </si>
  <si>
    <t>90MB10H0-C0BAY0</t>
  </si>
  <si>
    <t>Sea</t>
    <phoneticPr fontId="37" type="noConversion"/>
  </si>
  <si>
    <t>167118121000520</t>
  </si>
  <si>
    <t>1812-424996</t>
  </si>
  <si>
    <t>15100-13991100</t>
    <phoneticPr fontId="37" type="noConversion"/>
  </si>
  <si>
    <t>signed</t>
    <phoneticPr fontId="32" type="noConversion"/>
  </si>
  <si>
    <t>signed</t>
    <phoneticPr fontId="32" type="noConversion"/>
  </si>
  <si>
    <t>-</t>
    <phoneticPr fontId="37" type="noConversion"/>
  </si>
  <si>
    <t xml:space="preserve"> DHL#5604988082</t>
    <phoneticPr fontId="37" type="noConversion"/>
  </si>
  <si>
    <t xml:space="preserve"> DHL#5604988082//use 3K chipset from Channel</t>
    <phoneticPr fontId="37" type="noConversion"/>
  </si>
  <si>
    <t>DHL#6334390064</t>
  </si>
  <si>
    <r>
      <rPr>
        <sz val="10"/>
        <rFont val="細明體"/>
        <family val="3"/>
        <charset val="136"/>
      </rPr>
      <t>亞航</t>
    </r>
    <r>
      <rPr>
        <sz val="10"/>
        <rFont val="Calibri"/>
        <family val="2"/>
      </rPr>
      <t>h-sea</t>
    </r>
    <phoneticPr fontId="37" type="noConversion"/>
  </si>
  <si>
    <t>亞航h-Sea--</t>
  </si>
  <si>
    <t>SEA</t>
  </si>
  <si>
    <t>167119011000230</t>
  </si>
  <si>
    <t>1901-433964</t>
  </si>
  <si>
    <t>167119011000231</t>
  </si>
  <si>
    <t>1901-433841</t>
  </si>
  <si>
    <t>-</t>
    <phoneticPr fontId="37" type="noConversion"/>
  </si>
  <si>
    <t>20191/15</t>
    <phoneticPr fontId="37" type="noConversion"/>
  </si>
  <si>
    <t>DOC DHL#3393650982/sticker for 167118111000643</t>
    <phoneticPr fontId="37" type="noConversion"/>
  </si>
  <si>
    <t>DHL#5622168064</t>
    <phoneticPr fontId="37" type="noConversion"/>
  </si>
  <si>
    <t>DHL#6334390064</t>
    <phoneticPr fontId="37" type="noConversion"/>
  </si>
  <si>
    <t>亞航h-Air--</t>
  </si>
  <si>
    <t>167119011000462</t>
  </si>
  <si>
    <t>90MC03W0-M0XBN1</t>
  </si>
  <si>
    <t>TPM-M R2.0</t>
  </si>
  <si>
    <t>90MC03X0-M0XBN0</t>
  </si>
  <si>
    <t>TDC-HEADER</t>
  </si>
  <si>
    <t>signed</t>
    <phoneticPr fontId="32" type="noConversion"/>
  </si>
  <si>
    <t>-</t>
    <phoneticPr fontId="37" type="noConversion"/>
  </si>
  <si>
    <t>Closed</t>
    <phoneticPr fontId="37" type="noConversion"/>
  </si>
  <si>
    <t>167119011000767</t>
  </si>
  <si>
    <t>1901-445867</t>
  </si>
  <si>
    <t>167119011000768</t>
  </si>
  <si>
    <t>1901-445866</t>
  </si>
  <si>
    <t>DHL#7700695122</t>
  </si>
  <si>
    <t>-</t>
    <phoneticPr fontId="37" type="noConversion"/>
  </si>
  <si>
    <t>167119021000115</t>
  </si>
  <si>
    <t>90YV0A70-M0NA00</t>
  </si>
  <si>
    <t>PH-GTX1050TI-4G</t>
  </si>
  <si>
    <t>signed</t>
    <phoneticPr fontId="32" type="noConversion"/>
  </si>
  <si>
    <t>-</t>
    <phoneticPr fontId="37" type="noConversion"/>
  </si>
  <si>
    <t>A06</t>
    <phoneticPr fontId="37" type="noConversion"/>
  </si>
  <si>
    <t>167119021000201</t>
  </si>
  <si>
    <t>1902-452047</t>
  </si>
  <si>
    <t>A06</t>
    <phoneticPr fontId="37" type="noConversion"/>
  </si>
  <si>
    <t>Closed</t>
    <phoneticPr fontId="37" type="noConversion"/>
  </si>
  <si>
    <t>Closed</t>
    <phoneticPr fontId="37" type="noConversion"/>
  </si>
  <si>
    <t>167119021000393</t>
  </si>
  <si>
    <t>1902-455244</t>
  </si>
  <si>
    <t>Closed</t>
    <phoneticPr fontId="37" type="noConversion"/>
  </si>
  <si>
    <t>Closed</t>
    <phoneticPr fontId="37" type="noConversion"/>
  </si>
  <si>
    <t>ASUS</t>
    <phoneticPr fontId="37" type="noConversion"/>
  </si>
  <si>
    <t>A06</t>
    <phoneticPr fontId="37" type="noConversion"/>
  </si>
  <si>
    <t>signed</t>
    <phoneticPr fontId="32" type="noConversion"/>
  </si>
  <si>
    <t>167119021000573</t>
  </si>
  <si>
    <t>1902-460092</t>
  </si>
  <si>
    <t>167119031000164</t>
  </si>
  <si>
    <t>1903-463644</t>
  </si>
  <si>
    <t>BL DHL#5839678202</t>
  </si>
  <si>
    <t>DOC DHL#6049185903</t>
    <phoneticPr fontId="37" type="noConversion"/>
  </si>
  <si>
    <t>A08</t>
    <phoneticPr fontId="37" type="noConversion"/>
  </si>
  <si>
    <t>A02</t>
    <phoneticPr fontId="37" type="noConversion"/>
  </si>
  <si>
    <t>167119031000317</t>
  </si>
  <si>
    <t>1903-467749</t>
  </si>
  <si>
    <t>167119031000318</t>
  </si>
  <si>
    <t>1903-467748</t>
  </si>
  <si>
    <t>Closed</t>
    <phoneticPr fontId="37" type="noConversion"/>
  </si>
  <si>
    <t>Closed</t>
    <phoneticPr fontId="37" type="noConversion"/>
  </si>
  <si>
    <t>BL DHL#2813701881</t>
  </si>
  <si>
    <t>167119031000457</t>
  </si>
  <si>
    <t>BATT of 167119021000201</t>
  </si>
  <si>
    <t>07G016402032</t>
  </si>
  <si>
    <t>167119031000470</t>
  </si>
  <si>
    <t>1903-471857</t>
  </si>
  <si>
    <t>1903-471858</t>
  </si>
  <si>
    <t>BATT</t>
    <phoneticPr fontId="32" type="noConversion"/>
  </si>
  <si>
    <t>signed</t>
    <phoneticPr fontId="37" type="noConversion"/>
  </si>
  <si>
    <t>-</t>
    <phoneticPr fontId="37" type="noConversion"/>
  </si>
  <si>
    <t>A02</t>
  </si>
  <si>
    <t>167119031000615</t>
  </si>
  <si>
    <t>167119031000636</t>
  </si>
  <si>
    <t>1903-475775</t>
  </si>
  <si>
    <t>1903-473960</t>
  </si>
  <si>
    <t>BATT of 167119031000615</t>
    <phoneticPr fontId="37" type="noConversion"/>
  </si>
  <si>
    <t>SEA</t>
    <phoneticPr fontId="37" type="noConversion"/>
  </si>
  <si>
    <t>-</t>
    <phoneticPr fontId="37" type="noConversion"/>
  </si>
  <si>
    <t>167119031000697</t>
    <phoneticPr fontId="37" type="noConversion"/>
  </si>
  <si>
    <t>AIR</t>
    <phoneticPr fontId="37" type="noConversion"/>
  </si>
  <si>
    <t>DOC DHL#1195185471</t>
    <phoneticPr fontId="37" type="noConversion"/>
  </si>
  <si>
    <t>BL DHL#1195185471</t>
    <phoneticPr fontId="37" type="noConversion"/>
  </si>
  <si>
    <t>90MB11X0-C0BAY0</t>
  </si>
  <si>
    <t>A09</t>
    <phoneticPr fontId="37" type="noConversion"/>
  </si>
  <si>
    <t>TUF B360M-PLUS GAMING/BR</t>
    <phoneticPr fontId="32" type="noConversion"/>
  </si>
  <si>
    <t>167119041000078</t>
    <phoneticPr fontId="37" type="noConversion"/>
  </si>
  <si>
    <t>1904-480919</t>
    <phoneticPr fontId="37" type="noConversion"/>
  </si>
  <si>
    <t>DAP</t>
    <phoneticPr fontId="37" type="noConversion"/>
  </si>
  <si>
    <t>TUF H310M-PLUS GAMING/BR</t>
    <phoneticPr fontId="32" type="noConversion"/>
  </si>
  <si>
    <t>167119041000079</t>
    <phoneticPr fontId="37" type="noConversion"/>
  </si>
  <si>
    <t>1904-480920</t>
    <phoneticPr fontId="37" type="noConversion"/>
  </si>
  <si>
    <t>SEA</t>
    <phoneticPr fontId="37" type="noConversion"/>
  </si>
  <si>
    <t>A09</t>
    <phoneticPr fontId="37" type="noConversion"/>
  </si>
  <si>
    <t>PRIME B450M-GAMING/BR</t>
    <phoneticPr fontId="32" type="noConversion"/>
  </si>
  <si>
    <t>167119041000080</t>
    <phoneticPr fontId="37" type="noConversion"/>
  </si>
  <si>
    <t>1904-480921</t>
    <phoneticPr fontId="37" type="noConversion"/>
  </si>
  <si>
    <t>PRIME H310M-E R2.0/BR</t>
    <phoneticPr fontId="32" type="noConversion"/>
  </si>
  <si>
    <t>167119041000081</t>
    <phoneticPr fontId="37" type="noConversion"/>
  </si>
  <si>
    <t>1904-480922</t>
    <phoneticPr fontId="37" type="noConversion"/>
  </si>
  <si>
    <t>167119041000058/1.1</t>
    <phoneticPr fontId="37" type="noConversion"/>
  </si>
  <si>
    <t>167119041000058/2.1</t>
    <phoneticPr fontId="37" type="noConversion"/>
  </si>
  <si>
    <t>-</t>
    <phoneticPr fontId="37" type="noConversion"/>
  </si>
  <si>
    <t>167119041000238</t>
  </si>
  <si>
    <t>167119041000239</t>
  </si>
  <si>
    <t>1904-485644</t>
  </si>
  <si>
    <t>1904-485645</t>
  </si>
  <si>
    <t>A04</t>
  </si>
  <si>
    <t>DOC DHL#1949016856</t>
    <phoneticPr fontId="37" type="noConversion"/>
  </si>
  <si>
    <t>closed</t>
    <phoneticPr fontId="37" type="noConversion"/>
  </si>
  <si>
    <t>closed</t>
    <phoneticPr fontId="37" type="noConversion"/>
  </si>
  <si>
    <r>
      <rPr>
        <sz val="10"/>
        <rFont val="細明體"/>
        <family val="3"/>
        <charset val="136"/>
      </rPr>
      <t>亞航</t>
    </r>
    <r>
      <rPr>
        <sz val="10"/>
        <rFont val="Calibri"/>
        <family val="2"/>
      </rPr>
      <t>h-Air--</t>
    </r>
  </si>
  <si>
    <t>90MB0Y90-C0BBY0</t>
    <phoneticPr fontId="37" type="noConversion"/>
  </si>
  <si>
    <r>
      <rPr>
        <sz val="10"/>
        <rFont val="細明體"/>
        <family val="3"/>
        <charset val="136"/>
      </rPr>
      <t>亞航</t>
    </r>
    <r>
      <rPr>
        <sz val="10"/>
        <rFont val="Calibri"/>
        <family val="2"/>
      </rPr>
      <t>h-air</t>
    </r>
    <phoneticPr fontId="37" type="noConversion"/>
  </si>
  <si>
    <r>
      <rPr>
        <sz val="10"/>
        <rFont val="細明體"/>
        <family val="3"/>
        <charset val="136"/>
      </rPr>
      <t>亞航</t>
    </r>
    <r>
      <rPr>
        <sz val="10"/>
        <rFont val="Calibri"/>
        <family val="2"/>
      </rPr>
      <t>h-air--</t>
    </r>
    <phoneticPr fontId="37" type="noConversion"/>
  </si>
  <si>
    <t>BL DHL#2713330782</t>
  </si>
  <si>
    <t>TUF B360M-PLUS GAMING/BR</t>
    <phoneticPr fontId="37" type="noConversion"/>
  </si>
  <si>
    <t>A0A</t>
  </si>
  <si>
    <t>1904-489280</t>
  </si>
  <si>
    <t>-</t>
    <phoneticPr fontId="37" type="noConversion"/>
  </si>
  <si>
    <t>-</t>
    <phoneticPr fontId="37" type="noConversion"/>
  </si>
  <si>
    <t>167119041000438</t>
    <phoneticPr fontId="37" type="noConversion"/>
  </si>
  <si>
    <t>AIR</t>
    <phoneticPr fontId="37" type="noConversion"/>
  </si>
  <si>
    <t>PRIME B450M-GAMING/BR</t>
    <phoneticPr fontId="37" type="noConversion"/>
  </si>
  <si>
    <t>DVD for 167119031000470(TUF B360M-PLUS)</t>
    <phoneticPr fontId="37" type="noConversion"/>
  </si>
  <si>
    <t>167119041000456</t>
    <phoneticPr fontId="37" type="noConversion"/>
  </si>
  <si>
    <t>15091-49450500</t>
    <phoneticPr fontId="37" type="noConversion"/>
  </si>
  <si>
    <t>CIP TO PORT</t>
    <phoneticPr fontId="37" type="noConversion"/>
  </si>
  <si>
    <t>-</t>
    <phoneticPr fontId="37" type="noConversion"/>
  </si>
  <si>
    <t>DVD for 167119031000471(PRIME B450M-GAMING)</t>
    <phoneticPr fontId="37" type="noConversion"/>
  </si>
  <si>
    <t>167119041000456</t>
    <phoneticPr fontId="37" type="noConversion"/>
  </si>
  <si>
    <t>15091-52100200</t>
    <phoneticPr fontId="37" type="noConversion"/>
  </si>
  <si>
    <t>AIR</t>
    <phoneticPr fontId="37" type="noConversion"/>
  </si>
  <si>
    <t>B450 Parts for 167118121000519</t>
    <phoneticPr fontId="37" type="noConversion"/>
  </si>
  <si>
    <t>167119031000471</t>
    <phoneticPr fontId="37" type="noConversion"/>
  </si>
  <si>
    <t>BL DHL#9939709150</t>
  </si>
  <si>
    <t>BL DHL#9939709150</t>
    <phoneticPr fontId="37" type="noConversion"/>
  </si>
  <si>
    <t>DOC DHL#9939709150</t>
    <phoneticPr fontId="37" type="noConversion"/>
  </si>
  <si>
    <t>PRIME H310M-E/BR</t>
    <phoneticPr fontId="37" type="noConversion"/>
  </si>
  <si>
    <t>167119041000529</t>
    <phoneticPr fontId="37" type="noConversion"/>
  </si>
  <si>
    <t>1904-494387</t>
    <phoneticPr fontId="37" type="noConversion"/>
  </si>
  <si>
    <t>DAP</t>
    <phoneticPr fontId="37" type="noConversion"/>
  </si>
  <si>
    <t>A09</t>
    <phoneticPr fontId="37" type="noConversion"/>
  </si>
  <si>
    <t>亞航h-Sea--</t>
    <phoneticPr fontId="37" type="noConversion"/>
  </si>
  <si>
    <t>1904-497601</t>
    <phoneticPr fontId="37" type="noConversion"/>
  </si>
  <si>
    <t>90MB0Y30-C0BAY0</t>
    <phoneticPr fontId="37" type="noConversion"/>
  </si>
  <si>
    <t>ASUS</t>
    <phoneticPr fontId="37" type="noConversion"/>
  </si>
  <si>
    <t>AIR</t>
    <phoneticPr fontId="37" type="noConversion"/>
  </si>
  <si>
    <t>BATT</t>
    <phoneticPr fontId="37" type="noConversion"/>
  </si>
  <si>
    <t>167119041000531</t>
    <phoneticPr fontId="37" type="noConversion"/>
  </si>
  <si>
    <t>07G016402032</t>
    <phoneticPr fontId="37" type="noConversion"/>
  </si>
  <si>
    <t>SEA</t>
    <phoneticPr fontId="37" type="noConversion"/>
  </si>
  <si>
    <t>TUF H310M-PLUS GAMING/BR</t>
    <phoneticPr fontId="37" type="noConversion"/>
  </si>
  <si>
    <t>167119041000532</t>
    <phoneticPr fontId="37" type="noConversion"/>
  </si>
  <si>
    <t>1904-494388</t>
    <phoneticPr fontId="37" type="noConversion"/>
  </si>
  <si>
    <t>90MB0Y50-C0BAY0</t>
    <phoneticPr fontId="37" type="noConversion"/>
  </si>
  <si>
    <t>167119041000530</t>
    <phoneticPr fontId="37" type="noConversion"/>
  </si>
  <si>
    <t>BATT of 167119041000530</t>
    <phoneticPr fontId="37" type="noConversion"/>
  </si>
  <si>
    <t>closed</t>
    <phoneticPr fontId="37" type="noConversion"/>
  </si>
  <si>
    <t>-</t>
    <phoneticPr fontId="37" type="noConversion"/>
  </si>
  <si>
    <t>B450 Parts</t>
    <phoneticPr fontId="37" type="noConversion"/>
  </si>
  <si>
    <t>06053-00270200</t>
    <phoneticPr fontId="37" type="noConversion"/>
  </si>
  <si>
    <t>AIR</t>
    <phoneticPr fontId="37" type="noConversion"/>
  </si>
  <si>
    <t>-</t>
    <phoneticPr fontId="37" type="noConversion"/>
  </si>
  <si>
    <t>167119041000526</t>
    <phoneticPr fontId="37" type="noConversion"/>
  </si>
  <si>
    <t>closed</t>
    <phoneticPr fontId="37" type="noConversion"/>
  </si>
  <si>
    <t>BL DHL#6645676855</t>
    <phoneticPr fontId="37" type="noConversion"/>
  </si>
  <si>
    <t>DOC DHL#5327679254</t>
    <phoneticPr fontId="37" type="noConversion"/>
  </si>
  <si>
    <t>closed</t>
    <phoneticPr fontId="37" type="noConversion"/>
  </si>
  <si>
    <t>PRIME H310M-E/BR</t>
    <phoneticPr fontId="37" type="noConversion"/>
  </si>
  <si>
    <t>167119051000276</t>
    <phoneticPr fontId="37" type="noConversion"/>
  </si>
  <si>
    <t>1905-507724</t>
    <phoneticPr fontId="37" type="noConversion"/>
  </si>
  <si>
    <t>90MB0Y30-C0BAY0</t>
    <phoneticPr fontId="37" type="noConversion"/>
  </si>
  <si>
    <t>DAP</t>
    <phoneticPr fontId="37" type="noConversion"/>
  </si>
  <si>
    <t>ASUS</t>
    <phoneticPr fontId="37" type="noConversion"/>
  </si>
  <si>
    <t>SEA</t>
    <phoneticPr fontId="37" type="noConversion"/>
  </si>
  <si>
    <t>A09</t>
    <phoneticPr fontId="37" type="noConversion"/>
  </si>
  <si>
    <t>PRIME B450M-GAMING/BR</t>
    <phoneticPr fontId="37" type="noConversion"/>
  </si>
  <si>
    <t>167119051000277</t>
    <phoneticPr fontId="37" type="noConversion"/>
  </si>
  <si>
    <t>1905-507725</t>
    <phoneticPr fontId="37" type="noConversion"/>
  </si>
  <si>
    <t>90MB10H0-C0BAY0</t>
    <phoneticPr fontId="37" type="noConversion"/>
  </si>
  <si>
    <t>A04</t>
    <phoneticPr fontId="37" type="noConversion"/>
  </si>
  <si>
    <t>PRIME H310M-E R2.0/BR</t>
    <phoneticPr fontId="37" type="noConversion"/>
  </si>
  <si>
    <t>167119051000278</t>
    <phoneticPr fontId="37" type="noConversion"/>
  </si>
  <si>
    <t>1905-507726</t>
    <phoneticPr fontId="37" type="noConversion"/>
  </si>
  <si>
    <t>90MB11X0-C0BAY0</t>
    <phoneticPr fontId="37" type="noConversion"/>
  </si>
  <si>
    <t>A01</t>
    <phoneticPr fontId="37" type="noConversion"/>
  </si>
  <si>
    <t>BL DHL#1046643312</t>
  </si>
  <si>
    <t>167119041000428</t>
    <phoneticPr fontId="37" type="noConversion"/>
  </si>
  <si>
    <t>DVD for 167119041000428(TUF B360M-PLUS)</t>
    <phoneticPr fontId="37" type="noConversion"/>
  </si>
  <si>
    <t>167119051000391</t>
    <phoneticPr fontId="37" type="noConversion"/>
  </si>
  <si>
    <t>DVD for 167119041000428(TUF B360M-PLUS)</t>
    <phoneticPr fontId="37" type="noConversion"/>
  </si>
  <si>
    <t>ASUS</t>
    <phoneticPr fontId="37" type="noConversion"/>
  </si>
  <si>
    <t>AIR</t>
    <phoneticPr fontId="37" type="noConversion"/>
  </si>
  <si>
    <t>-</t>
    <phoneticPr fontId="37" type="noConversion"/>
  </si>
  <si>
    <t>closed</t>
  </si>
  <si>
    <t>BL DHL#8222225325</t>
    <phoneticPr fontId="37" type="noConversion"/>
  </si>
  <si>
    <t>DOC DHL#8222225325</t>
    <phoneticPr fontId="37" type="noConversion"/>
  </si>
  <si>
    <t>BL DHL#8222225325</t>
    <phoneticPr fontId="37" type="noConversion"/>
  </si>
  <si>
    <t>BL DHL#5206430983</t>
    <phoneticPr fontId="37" type="noConversion"/>
  </si>
  <si>
    <t>1905-519250</t>
    <phoneticPr fontId="37" type="noConversion"/>
  </si>
  <si>
    <t>167119051000634</t>
    <phoneticPr fontId="37" type="noConversion"/>
  </si>
  <si>
    <t>ASUS</t>
    <phoneticPr fontId="37" type="noConversion"/>
  </si>
  <si>
    <t>SEA</t>
    <phoneticPr fontId="37" type="noConversion"/>
  </si>
  <si>
    <t>A09</t>
    <phoneticPr fontId="37" type="noConversion"/>
  </si>
  <si>
    <t>closed</t>
    <phoneticPr fontId="37" type="noConversion"/>
  </si>
  <si>
    <t>167119061000107</t>
    <phoneticPr fontId="37" type="noConversion"/>
  </si>
  <si>
    <t>1906-524377</t>
    <phoneticPr fontId="37" type="noConversion"/>
  </si>
  <si>
    <t>90MB10H0-C0BAY0</t>
    <phoneticPr fontId="37" type="noConversion"/>
  </si>
  <si>
    <t>ASUS</t>
    <phoneticPr fontId="37" type="noConversion"/>
  </si>
  <si>
    <t>SEA</t>
    <phoneticPr fontId="37" type="noConversion"/>
  </si>
  <si>
    <t>A05</t>
    <phoneticPr fontId="37" type="noConversion"/>
  </si>
  <si>
    <t>BL DHL#3869004145</t>
  </si>
  <si>
    <t>PRIME H310M-E R2.0/BR</t>
    <phoneticPr fontId="37" type="noConversion"/>
  </si>
  <si>
    <t>1906-527188</t>
    <phoneticPr fontId="37" type="noConversion"/>
  </si>
  <si>
    <t>90MB11X0-C0BAY0</t>
    <phoneticPr fontId="37" type="noConversion"/>
  </si>
  <si>
    <t>ASUS</t>
    <phoneticPr fontId="37" type="noConversion"/>
  </si>
  <si>
    <t>SEA</t>
    <phoneticPr fontId="37" type="noConversion"/>
  </si>
  <si>
    <t>A01</t>
    <phoneticPr fontId="37" type="noConversion"/>
  </si>
  <si>
    <t>1906-527189</t>
    <phoneticPr fontId="37" type="noConversion"/>
  </si>
  <si>
    <t>90MB11X0-C0BAY0</t>
    <phoneticPr fontId="37" type="noConversion"/>
  </si>
  <si>
    <t>ASUS</t>
    <phoneticPr fontId="37" type="noConversion"/>
  </si>
  <si>
    <t>DOC DHL#3869004145</t>
    <phoneticPr fontId="37" type="noConversion"/>
  </si>
  <si>
    <t>167119061000520</t>
  </si>
  <si>
    <t>167119061000521</t>
  </si>
  <si>
    <t>1788000</t>
    <phoneticPr fontId="37" type="noConversion"/>
  </si>
  <si>
    <t>07G003598010</t>
    <phoneticPr fontId="37" type="noConversion"/>
  </si>
  <si>
    <t>167119061000470</t>
    <phoneticPr fontId="37" type="noConversion"/>
  </si>
  <si>
    <t>07G003598010</t>
    <phoneticPr fontId="37" type="noConversion"/>
  </si>
  <si>
    <t>CIP TO PORT</t>
    <phoneticPr fontId="37" type="noConversion"/>
  </si>
  <si>
    <t>AIR</t>
    <phoneticPr fontId="37" type="noConversion"/>
  </si>
  <si>
    <t>signed</t>
    <phoneticPr fontId="37" type="noConversion"/>
  </si>
  <si>
    <t>-</t>
    <phoneticPr fontId="37" type="noConversion"/>
  </si>
  <si>
    <t>TUF B360M-PLUS GAMING/BR</t>
    <phoneticPr fontId="37" type="noConversion"/>
  </si>
  <si>
    <t>1906-531094</t>
    <phoneticPr fontId="37" type="noConversion"/>
  </si>
  <si>
    <t>90MB0Y40-C0BAY0</t>
    <phoneticPr fontId="37" type="noConversion"/>
  </si>
  <si>
    <t>DAP</t>
    <phoneticPr fontId="37" type="noConversion"/>
  </si>
  <si>
    <t>ASUS</t>
    <phoneticPr fontId="37" type="noConversion"/>
  </si>
  <si>
    <t>SEA</t>
    <phoneticPr fontId="37" type="noConversion"/>
  </si>
  <si>
    <t>1906-531099</t>
    <phoneticPr fontId="37" type="noConversion"/>
  </si>
  <si>
    <t>BL DHL#8016243513</t>
    <phoneticPr fontId="37" type="noConversion"/>
  </si>
  <si>
    <t>DOC DHL#8016243513</t>
    <phoneticPr fontId="37" type="noConversion"/>
  </si>
  <si>
    <t>BL DHL 9300296471</t>
    <phoneticPr fontId="37" type="noConversion"/>
  </si>
  <si>
    <t>Closed</t>
    <phoneticPr fontId="37" type="noConversion"/>
  </si>
  <si>
    <t>BL DHL#4211097715</t>
    <phoneticPr fontId="37" type="noConversion"/>
  </si>
  <si>
    <t>167119071000281</t>
    <phoneticPr fontId="32" type="noConversion"/>
  </si>
  <si>
    <t>1907-541772</t>
    <phoneticPr fontId="37" type="noConversion"/>
  </si>
  <si>
    <t>90MB0Y50-C0BAY0</t>
    <phoneticPr fontId="37" type="noConversion"/>
  </si>
  <si>
    <t>ASUS</t>
    <phoneticPr fontId="37" type="noConversion"/>
  </si>
  <si>
    <t>SEA</t>
    <phoneticPr fontId="37" type="noConversion"/>
  </si>
  <si>
    <t>Closed</t>
    <phoneticPr fontId="37" type="noConversion"/>
  </si>
  <si>
    <t>BL DHL#4002028402</t>
    <phoneticPr fontId="37" type="noConversion"/>
  </si>
  <si>
    <t>Closed</t>
    <phoneticPr fontId="37" type="noConversion"/>
  </si>
  <si>
    <t>BL DHL#4002028402</t>
    <phoneticPr fontId="37" type="noConversion"/>
  </si>
  <si>
    <t>-</t>
    <phoneticPr fontId="37" type="noConversion"/>
  </si>
  <si>
    <t>Parts for For PRIME H310M-E R2.0/BR(SO#167119041000081)</t>
    <phoneticPr fontId="37" type="noConversion"/>
  </si>
  <si>
    <t>167119071000726</t>
    <phoneticPr fontId="32" type="noConversion"/>
  </si>
  <si>
    <t>Parts for For PRIME H310M-E R2.0/BR(SO#167119041000081)</t>
    <phoneticPr fontId="37" type="noConversion"/>
  </si>
  <si>
    <t>-</t>
    <phoneticPr fontId="37" type="noConversion"/>
  </si>
  <si>
    <t>亞航h-air--</t>
    <phoneticPr fontId="37" type="noConversion"/>
  </si>
  <si>
    <t>DOC DHL#1055038342</t>
    <phoneticPr fontId="37" type="noConversion"/>
  </si>
  <si>
    <t>BL DHL 2954534800</t>
  </si>
  <si>
    <t>Closed</t>
    <phoneticPr fontId="37" type="noConversion"/>
  </si>
  <si>
    <t>BL DHL 2047414375</t>
    <phoneticPr fontId="37" type="noConversion"/>
  </si>
  <si>
    <t>PRIME H310M-E R2.0/BR</t>
    <phoneticPr fontId="37" type="noConversion"/>
  </si>
  <si>
    <t>1908-571707</t>
    <phoneticPr fontId="37" type="noConversion"/>
  </si>
  <si>
    <t>90MB11X0-C0BAY0</t>
    <phoneticPr fontId="37" type="noConversion"/>
  </si>
  <si>
    <t>ASUS</t>
    <phoneticPr fontId="37" type="noConversion"/>
  </si>
  <si>
    <t>SEA</t>
    <phoneticPr fontId="37" type="noConversion"/>
  </si>
  <si>
    <t>167119091000233/1.1</t>
  </si>
  <si>
    <t>167119091000233/2.1</t>
  </si>
  <si>
    <t>167119091000233/3.1</t>
  </si>
  <si>
    <t>TPM-M R2.0</t>
    <phoneticPr fontId="37" type="noConversion"/>
  </si>
  <si>
    <t>-</t>
    <phoneticPr fontId="37" type="noConversion"/>
  </si>
  <si>
    <t>90MC03W0-M0XBN1</t>
    <phoneticPr fontId="37" type="noConversion"/>
  </si>
  <si>
    <t>FCA</t>
    <phoneticPr fontId="37" type="noConversion"/>
  </si>
  <si>
    <t>FOXCONN</t>
    <phoneticPr fontId="37" type="noConversion"/>
  </si>
  <si>
    <t>AIR</t>
    <phoneticPr fontId="37" type="noConversion"/>
  </si>
  <si>
    <t>TDC-USBC3.1_C_CARD R1.02</t>
    <phoneticPr fontId="37" type="noConversion"/>
  </si>
  <si>
    <t>-</t>
    <phoneticPr fontId="37" type="noConversion"/>
  </si>
  <si>
    <t>90MC03R0-M0XBN0</t>
    <phoneticPr fontId="37" type="noConversion"/>
  </si>
  <si>
    <t>FCA</t>
    <phoneticPr fontId="37" type="noConversion"/>
  </si>
  <si>
    <t>FOXCONN</t>
    <phoneticPr fontId="37" type="noConversion"/>
  </si>
  <si>
    <t>TDC-M2X4-GEN3</t>
    <phoneticPr fontId="37" type="noConversion"/>
  </si>
  <si>
    <t>90MC03Q0-M0XBN0</t>
    <phoneticPr fontId="37" type="noConversion"/>
  </si>
  <si>
    <t>AIR</t>
    <phoneticPr fontId="37" type="noConversion"/>
  </si>
  <si>
    <t>DAT</t>
    <phoneticPr fontId="37" type="noConversion"/>
  </si>
  <si>
    <t>DAP</t>
    <phoneticPr fontId="37" type="noConversion"/>
  </si>
  <si>
    <t>勁達h-Air--</t>
  </si>
  <si>
    <t>BL DHL 4170544652</t>
    <phoneticPr fontId="37" type="noConversion"/>
  </si>
  <si>
    <t>TUF GAMING X570-PLUS</t>
  </si>
  <si>
    <t>90MB1180-M0XCN0</t>
  </si>
  <si>
    <t>亞航h-air--</t>
  </si>
  <si>
    <t>167119091000904/1.1</t>
    <phoneticPr fontId="37" type="noConversion"/>
  </si>
  <si>
    <t>167119091000904/2.1</t>
    <phoneticPr fontId="37" type="noConversion"/>
  </si>
  <si>
    <t>90MC01D0-M0XBN0</t>
  </si>
  <si>
    <t>90MC07D0-M0XBN0</t>
  </si>
  <si>
    <t>TDC-SCANNER CARD</t>
  </si>
  <si>
    <t>TPM-SPI</t>
  </si>
  <si>
    <t>TUF GAMING X570-PLUS/BR</t>
  </si>
  <si>
    <t>90MB13T0-C0BAY0</t>
  </si>
  <si>
    <t>A01</t>
    <phoneticPr fontId="37" type="noConversion"/>
  </si>
  <si>
    <t>1909-592559</t>
    <phoneticPr fontId="37" type="noConversion"/>
  </si>
  <si>
    <t>BATT FOR TUF X570(167119101000221)</t>
    <phoneticPr fontId="37" type="noConversion"/>
  </si>
  <si>
    <t>DAT</t>
    <phoneticPr fontId="37" type="noConversion"/>
  </si>
  <si>
    <t>-</t>
    <phoneticPr fontId="37" type="noConversion"/>
  </si>
  <si>
    <t>ASUS</t>
    <phoneticPr fontId="37" type="noConversion"/>
  </si>
  <si>
    <t>SEA</t>
    <phoneticPr fontId="37" type="noConversion"/>
  </si>
  <si>
    <t>DOC DHL#3359048560</t>
    <phoneticPr fontId="37" type="noConversion"/>
  </si>
  <si>
    <t>Closed</t>
    <phoneticPr fontId="37" type="noConversion"/>
  </si>
  <si>
    <t>DOC DHL#5714984682</t>
  </si>
  <si>
    <t>DOC DHL#2049618196</t>
  </si>
  <si>
    <t>TUF GAMING X570-PLUS/BR</t>
    <phoneticPr fontId="37" type="noConversion"/>
  </si>
  <si>
    <t>CIP TO PORT</t>
    <phoneticPr fontId="37" type="noConversion"/>
  </si>
  <si>
    <t>ASUS</t>
    <phoneticPr fontId="37" type="noConversion"/>
  </si>
  <si>
    <t>AIR</t>
    <phoneticPr fontId="37" type="noConversion"/>
  </si>
  <si>
    <t>A01</t>
    <phoneticPr fontId="37" type="noConversion"/>
  </si>
  <si>
    <t>BATT FOR TUF X570(167119101000754)</t>
    <phoneticPr fontId="37" type="noConversion"/>
  </si>
  <si>
    <t>DAT</t>
    <phoneticPr fontId="37" type="noConversion"/>
  </si>
  <si>
    <t>167119111000006</t>
  </si>
  <si>
    <t>PRIME H310M-E R2.0/BR</t>
    <phoneticPr fontId="37" type="noConversion"/>
  </si>
  <si>
    <t>DAT</t>
    <phoneticPr fontId="37" type="noConversion"/>
  </si>
  <si>
    <t>ASUS</t>
    <phoneticPr fontId="37" type="noConversion"/>
  </si>
  <si>
    <t>SEA</t>
    <phoneticPr fontId="37" type="noConversion"/>
  </si>
  <si>
    <t>BL DHL 5589077535</t>
    <phoneticPr fontId="37" type="noConversion"/>
  </si>
  <si>
    <t>167119101000860</t>
  </si>
  <si>
    <t>167119111000161</t>
  </si>
  <si>
    <t>TUF GAMING X570-PLUS/BR</t>
    <phoneticPr fontId="37" type="noConversion"/>
  </si>
  <si>
    <t>1910-600473</t>
  </si>
  <si>
    <t>1910-602728</t>
  </si>
  <si>
    <t>1911-613029</t>
  </si>
  <si>
    <t>167119111000280</t>
    <phoneticPr fontId="32" type="noConversion"/>
  </si>
  <si>
    <t>1910-607021</t>
    <phoneticPr fontId="32" type="noConversion"/>
  </si>
  <si>
    <t>90MB0Y50-C0BAY0</t>
    <phoneticPr fontId="32" type="noConversion"/>
  </si>
  <si>
    <t>A0B</t>
    <phoneticPr fontId="37" type="noConversion"/>
  </si>
  <si>
    <t>ASUS</t>
    <phoneticPr fontId="37" type="noConversion"/>
  </si>
  <si>
    <t>SEA</t>
    <phoneticPr fontId="37" type="noConversion"/>
  </si>
  <si>
    <t>TUF B360M-PLUS GAMING/BR</t>
    <phoneticPr fontId="37" type="noConversion"/>
  </si>
  <si>
    <t>167119111000385</t>
    <phoneticPr fontId="32" type="noConversion"/>
  </si>
  <si>
    <t>90MB0Y40-C0BAY0</t>
    <phoneticPr fontId="32" type="noConversion"/>
  </si>
  <si>
    <t>DAT</t>
    <phoneticPr fontId="37" type="noConversion"/>
  </si>
  <si>
    <t>PRIME B450M-GAMING/BR</t>
    <phoneticPr fontId="37" type="noConversion"/>
  </si>
  <si>
    <t>167119111000386</t>
    <phoneticPr fontId="32" type="noConversion"/>
  </si>
  <si>
    <t>90MB10H0-C0BAY0</t>
    <phoneticPr fontId="32" type="noConversion"/>
  </si>
  <si>
    <t>ASUS</t>
    <phoneticPr fontId="37" type="noConversion"/>
  </si>
  <si>
    <t>1908-558013</t>
  </si>
  <si>
    <t>1911-613908</t>
  </si>
  <si>
    <t>BL DHL 7794159435</t>
    <phoneticPr fontId="37" type="noConversion"/>
  </si>
  <si>
    <t>DOC DHL 7794159435</t>
    <phoneticPr fontId="37" type="noConversion"/>
  </si>
  <si>
    <t>1911-624706</t>
  </si>
  <si>
    <t>1911-624707</t>
  </si>
  <si>
    <t>1911-625007</t>
  </si>
  <si>
    <t>TUF B360M-PLUS GAMING/BR</t>
    <phoneticPr fontId="37" type="noConversion"/>
  </si>
  <si>
    <t>90MB0Y40-C0BAY0</t>
    <phoneticPr fontId="32" type="noConversion"/>
  </si>
  <si>
    <t>ASUS</t>
    <phoneticPr fontId="37" type="noConversion"/>
  </si>
  <si>
    <t>SEA</t>
    <phoneticPr fontId="37" type="noConversion"/>
  </si>
  <si>
    <t>PRIME B450M-GAMING/BR</t>
    <phoneticPr fontId="37" type="noConversion"/>
  </si>
  <si>
    <t>167119121000161</t>
    <phoneticPr fontId="32" type="noConversion"/>
  </si>
  <si>
    <t>90MB10H0-C0BAY0</t>
    <phoneticPr fontId="32" type="noConversion"/>
  </si>
  <si>
    <t>CIP TO PORT</t>
    <phoneticPr fontId="37" type="noConversion"/>
  </si>
  <si>
    <t>AIR</t>
    <phoneticPr fontId="37" type="noConversion"/>
  </si>
  <si>
    <t>M2-FANEMU CARD</t>
    <phoneticPr fontId="37" type="noConversion"/>
  </si>
  <si>
    <t>167119121000167/1.1</t>
    <phoneticPr fontId="32" type="noConversion"/>
  </si>
  <si>
    <t>90MC0200-M0XBN0</t>
    <phoneticPr fontId="32" type="noConversion"/>
  </si>
  <si>
    <t>TPM-M R2.0</t>
    <phoneticPr fontId="37" type="noConversion"/>
  </si>
  <si>
    <t>167119121000167/2.1</t>
    <phoneticPr fontId="32" type="noConversion"/>
  </si>
  <si>
    <t>90MC03W0-M0XBN1</t>
    <phoneticPr fontId="32" type="noConversion"/>
  </si>
  <si>
    <t>FCA</t>
    <phoneticPr fontId="37" type="noConversion"/>
  </si>
  <si>
    <t>FOXCONN</t>
    <phoneticPr fontId="37" type="noConversion"/>
  </si>
  <si>
    <t>AIR</t>
    <phoneticPr fontId="37" type="noConversion"/>
  </si>
  <si>
    <t>TDC-VIDEO 2.0 CARD</t>
    <phoneticPr fontId="37" type="noConversion"/>
  </si>
  <si>
    <t>167119121000167/3.1</t>
    <phoneticPr fontId="32" type="noConversion"/>
  </si>
  <si>
    <t>90MC03Z0-M0XBN0</t>
    <phoneticPr fontId="32" type="noConversion"/>
  </si>
  <si>
    <t>FCA</t>
    <phoneticPr fontId="37" type="noConversion"/>
  </si>
  <si>
    <t>FOXCONN</t>
    <phoneticPr fontId="37" type="noConversion"/>
  </si>
  <si>
    <t>BATT for B450M(167119121000161)</t>
    <phoneticPr fontId="37" type="noConversion"/>
  </si>
  <si>
    <t>07G016402032</t>
    <phoneticPr fontId="32" type="noConversion"/>
  </si>
  <si>
    <t>ASUS</t>
    <phoneticPr fontId="37" type="noConversion"/>
  </si>
  <si>
    <t>SEA</t>
    <phoneticPr fontId="37" type="noConversion"/>
  </si>
  <si>
    <t>-</t>
    <phoneticPr fontId="37" type="noConversion"/>
  </si>
  <si>
    <t>-</t>
    <phoneticPr fontId="37" type="noConversion"/>
  </si>
  <si>
    <t>112119121000035</t>
    <phoneticPr fontId="37" type="noConversion"/>
  </si>
  <si>
    <t>112119121000036</t>
    <phoneticPr fontId="32" type="noConversion"/>
  </si>
  <si>
    <t>112119121000037</t>
    <phoneticPr fontId="32" type="noConversion"/>
  </si>
  <si>
    <t>Closed</t>
    <phoneticPr fontId="32" type="noConversion"/>
  </si>
  <si>
    <t>ASUS</t>
    <phoneticPr fontId="37" type="noConversion"/>
  </si>
  <si>
    <t>TUF GAMING X570-PLUS/BR</t>
    <phoneticPr fontId="37" type="noConversion"/>
  </si>
  <si>
    <t>112119121000059</t>
    <phoneticPr fontId="32" type="noConversion"/>
  </si>
  <si>
    <t>A02</t>
    <phoneticPr fontId="37" type="noConversion"/>
  </si>
  <si>
    <t>BL DHL#7515534762</t>
  </si>
  <si>
    <t>DOC DHL#7515534762</t>
    <phoneticPr fontId="32" type="noConversion"/>
  </si>
  <si>
    <t>1912-633229</t>
    <phoneticPr fontId="32" type="noConversion"/>
  </si>
  <si>
    <t>1912-633231</t>
    <phoneticPr fontId="32" type="noConversion"/>
  </si>
  <si>
    <t>TUF B360M-PLUS GAMING/BR</t>
    <phoneticPr fontId="37" type="noConversion"/>
  </si>
  <si>
    <t>A0B</t>
    <phoneticPr fontId="37" type="noConversion"/>
  </si>
  <si>
    <t>A0C</t>
    <phoneticPr fontId="37" type="noConversion"/>
  </si>
  <si>
    <t>DOC DHL 1905160670</t>
    <phoneticPr fontId="37" type="noConversion"/>
  </si>
  <si>
    <t>Closed</t>
    <phoneticPr fontId="32" type="noConversion"/>
  </si>
  <si>
    <t>Closed</t>
    <phoneticPr fontId="32" type="noConversion"/>
  </si>
  <si>
    <t xml:space="preserve">BL DHL 2450489635 </t>
    <phoneticPr fontId="37" type="noConversion"/>
  </si>
  <si>
    <t xml:space="preserve">BL DHL 2450637291 </t>
    <phoneticPr fontId="37" type="noConversion"/>
  </si>
  <si>
    <t xml:space="preserve">BL DHL 2450637291 </t>
    <phoneticPr fontId="37" type="noConversion"/>
  </si>
  <si>
    <t>A0C</t>
  </si>
  <si>
    <t>DOC DHL 8564492882</t>
    <phoneticPr fontId="37" type="noConversion"/>
  </si>
  <si>
    <t>DOC DHL#4312142052</t>
    <phoneticPr fontId="37" type="noConversion"/>
  </si>
  <si>
    <t>2001-649916 A02</t>
    <phoneticPr fontId="37" type="noConversion"/>
  </si>
  <si>
    <t>A02</t>
    <phoneticPr fontId="37" type="noConversion"/>
  </si>
  <si>
    <t>1912-629822-&gt;1912-630799</t>
    <phoneticPr fontId="37" type="noConversion"/>
  </si>
  <si>
    <t>4700011680-&gt;4700011713</t>
    <phoneticPr fontId="37" type="noConversion"/>
  </si>
  <si>
    <t>4700011681-&gt;4700011714</t>
    <phoneticPr fontId="37" type="noConversion"/>
  </si>
  <si>
    <t>4700011682-&gt;4700011715</t>
    <phoneticPr fontId="37" type="noConversion"/>
  </si>
  <si>
    <t>DPU TO PORT</t>
  </si>
  <si>
    <t>HKG19120344</t>
    <phoneticPr fontId="37" type="noConversion"/>
  </si>
  <si>
    <t>HKG19120345</t>
    <phoneticPr fontId="37" type="noConversion"/>
  </si>
  <si>
    <t>HKG20010386</t>
    <phoneticPr fontId="37" type="noConversion"/>
  </si>
  <si>
    <t>HKG20010387</t>
    <phoneticPr fontId="37" type="noConversion"/>
  </si>
  <si>
    <t>HKG20010388</t>
    <phoneticPr fontId="37" type="noConversion"/>
  </si>
  <si>
    <t>Closed</t>
    <phoneticPr fontId="32" type="noConversion"/>
  </si>
  <si>
    <t>DAT-&gt;DPU TO PORT</t>
    <phoneticPr fontId="37" type="noConversion"/>
  </si>
  <si>
    <t>Parts for X570 (167119111000161)</t>
    <phoneticPr fontId="37" type="noConversion"/>
  </si>
  <si>
    <t>DOC DHL 4863899541</t>
    <phoneticPr fontId="37" type="noConversion"/>
  </si>
  <si>
    <t>BL DHL#7837887385 DOC DHL#4863899541</t>
    <phoneticPr fontId="37" type="noConversion"/>
  </si>
  <si>
    <t>112120021000031</t>
    <phoneticPr fontId="37" type="noConversion"/>
  </si>
  <si>
    <t>2002-653512 A0C</t>
    <phoneticPr fontId="37" type="noConversion"/>
  </si>
  <si>
    <t>07013-00160300/13071-03142400/12014-00200600</t>
    <phoneticPr fontId="32" type="noConversion"/>
  </si>
  <si>
    <t>AIR</t>
    <phoneticPr fontId="37" type="noConversion"/>
  </si>
  <si>
    <t>Closed</t>
    <phoneticPr fontId="37" type="noConversion"/>
  </si>
  <si>
    <t>TUF H310M-PLUS GAMING/BR</t>
    <phoneticPr fontId="37" type="noConversion"/>
  </si>
  <si>
    <t>112119121000058</t>
    <phoneticPr fontId="32" type="noConversion"/>
  </si>
  <si>
    <t>1912-629820</t>
    <phoneticPr fontId="37" type="noConversion"/>
  </si>
  <si>
    <t>90MB0Y50-C0BAY0</t>
    <phoneticPr fontId="32" type="noConversion"/>
  </si>
  <si>
    <t>DAT-&gt;DPU TO PORT</t>
    <phoneticPr fontId="37" type="noConversion"/>
  </si>
  <si>
    <t>SEA</t>
    <phoneticPr fontId="37" type="noConversion"/>
  </si>
  <si>
    <t>Closed</t>
    <phoneticPr fontId="32" type="noConversion"/>
  </si>
  <si>
    <t>A0B</t>
    <phoneticPr fontId="37" type="noConversion"/>
  </si>
  <si>
    <t>HKG20010256</t>
    <phoneticPr fontId="37" type="noConversion"/>
  </si>
  <si>
    <t>1912-633230</t>
    <phoneticPr fontId="37" type="noConversion"/>
  </si>
  <si>
    <t>ASUS</t>
    <phoneticPr fontId="37" type="noConversion"/>
  </si>
  <si>
    <t>HKG20010254</t>
    <phoneticPr fontId="37" type="noConversion"/>
  </si>
  <si>
    <t>BL DHL# 6384161770</t>
    <phoneticPr fontId="32" type="noConversion"/>
  </si>
  <si>
    <t>BL DHL# 9448446685</t>
    <phoneticPr fontId="32" type="noConversion"/>
  </si>
  <si>
    <t>BL DHL# 9448446685</t>
    <phoneticPr fontId="32" type="noConversion"/>
  </si>
  <si>
    <t>BL DHL# 6384161770</t>
    <phoneticPr fontId="32" type="noConversion"/>
  </si>
  <si>
    <t>TUF GAMING Z490-PLUS</t>
    <phoneticPr fontId="37" type="noConversion"/>
  </si>
  <si>
    <t>2003-663434 A0B</t>
    <phoneticPr fontId="37" type="noConversion"/>
  </si>
  <si>
    <t>90MB1340-C0BAY0</t>
    <phoneticPr fontId="37" type="noConversion"/>
  </si>
  <si>
    <t>BL DHL#7837887385 DOC DHL#4863899541</t>
    <phoneticPr fontId="37" type="noConversion"/>
  </si>
  <si>
    <t>112120021000032</t>
    <phoneticPr fontId="37" type="noConversion"/>
  </si>
  <si>
    <t>112120031000140</t>
  </si>
  <si>
    <t>TUF GAMING Z490-PLUS</t>
    <phoneticPr fontId="37" type="noConversion"/>
  </si>
  <si>
    <t>90MB1340-C0BAY0</t>
    <phoneticPr fontId="32" type="noConversion"/>
  </si>
  <si>
    <t>CIP TO PORT</t>
    <phoneticPr fontId="37" type="noConversion"/>
  </si>
  <si>
    <t>ASUS</t>
    <phoneticPr fontId="37" type="noConversion"/>
  </si>
  <si>
    <t>A0B</t>
    <phoneticPr fontId="37" type="noConversion"/>
  </si>
  <si>
    <t>DOC DHL 6736807210</t>
    <phoneticPr fontId="37" type="noConversion"/>
  </si>
  <si>
    <t>TUF GAMING X570-PLUS/BR</t>
    <phoneticPr fontId="37" type="noConversion"/>
  </si>
  <si>
    <t>2001-642493 A02</t>
    <phoneticPr fontId="32" type="noConversion"/>
  </si>
  <si>
    <t>DPU TO PORT</t>
    <phoneticPr fontId="37" type="noConversion"/>
  </si>
  <si>
    <t>SEA</t>
    <phoneticPr fontId="37" type="noConversion"/>
  </si>
  <si>
    <t>A02</t>
    <phoneticPr fontId="37" type="noConversion"/>
  </si>
  <si>
    <t>HKG20020096</t>
    <phoneticPr fontId="37" type="noConversion"/>
  </si>
  <si>
    <t>BL DHL 6995402831</t>
    <phoneticPr fontId="32" type="noConversion"/>
  </si>
  <si>
    <t>112120031000059</t>
    <phoneticPr fontId="32" type="noConversion"/>
  </si>
  <si>
    <t>2001-649018 A0C</t>
    <phoneticPr fontId="37" type="noConversion"/>
  </si>
  <si>
    <t>ASUS</t>
    <phoneticPr fontId="37" type="noConversion"/>
  </si>
  <si>
    <t>2003-674164 A0C</t>
    <phoneticPr fontId="37" type="noConversion"/>
  </si>
  <si>
    <t>2003-674167 A0C</t>
    <phoneticPr fontId="37" type="noConversion"/>
  </si>
  <si>
    <t>2003-674168 A01</t>
    <phoneticPr fontId="37" type="noConversion"/>
  </si>
  <si>
    <t>90MC08R0-M0XCN0</t>
    <phoneticPr fontId="37" type="noConversion"/>
  </si>
  <si>
    <t>-</t>
    <phoneticPr fontId="37" type="noConversion"/>
  </si>
  <si>
    <t>THUNDERBOLTEX 3-TR</t>
    <phoneticPr fontId="37" type="noConversion"/>
  </si>
  <si>
    <t>FCA</t>
    <phoneticPr fontId="37" type="noConversion"/>
  </si>
  <si>
    <t>AIR</t>
    <phoneticPr fontId="37" type="noConversion"/>
  </si>
  <si>
    <t>PRIME H310M-E R2.0/BR</t>
    <phoneticPr fontId="37" type="noConversion"/>
  </si>
  <si>
    <t>2001-649016 A01</t>
    <phoneticPr fontId="32" type="noConversion"/>
  </si>
  <si>
    <t>ASUS</t>
    <phoneticPr fontId="37" type="noConversion"/>
  </si>
  <si>
    <t>SEA</t>
    <phoneticPr fontId="37" type="noConversion"/>
  </si>
  <si>
    <t>Closed</t>
    <phoneticPr fontId="37" type="noConversion"/>
  </si>
  <si>
    <t>HKG20030091</t>
    <phoneticPr fontId="37" type="noConversion"/>
  </si>
  <si>
    <t>BL DHL 5470267051</t>
    <phoneticPr fontId="32" type="noConversion"/>
  </si>
  <si>
    <t>PH-GTX1050TI-4G</t>
    <phoneticPr fontId="37" type="noConversion"/>
  </si>
  <si>
    <t>-</t>
    <phoneticPr fontId="37" type="noConversion"/>
  </si>
  <si>
    <t>90YV0A70-M0NA00</t>
    <phoneticPr fontId="32" type="noConversion"/>
  </si>
  <si>
    <t>CIP TO PORT</t>
    <phoneticPr fontId="37" type="noConversion"/>
  </si>
  <si>
    <t>ASUS</t>
    <phoneticPr fontId="37" type="noConversion"/>
  </si>
  <si>
    <t>AIR</t>
    <phoneticPr fontId="37" type="noConversion"/>
  </si>
  <si>
    <t>Closed</t>
    <phoneticPr fontId="32" type="noConversion"/>
  </si>
  <si>
    <t>-</t>
    <phoneticPr fontId="37" type="noConversion"/>
  </si>
  <si>
    <t>DOC DHL 1404389873</t>
    <phoneticPr fontId="37" type="noConversion"/>
  </si>
  <si>
    <t>M2-PCIE3</t>
    <phoneticPr fontId="37" type="noConversion"/>
  </si>
  <si>
    <t>112120031000151/1.1</t>
    <phoneticPr fontId="32" type="noConversion"/>
  </si>
  <si>
    <t>90-C1BNQ0-00XBN0DZ</t>
    <phoneticPr fontId="32" type="noConversion"/>
  </si>
  <si>
    <t>CIP TO PORT</t>
    <phoneticPr fontId="37" type="noConversion"/>
  </si>
  <si>
    <t>ASUS</t>
    <phoneticPr fontId="37" type="noConversion"/>
  </si>
  <si>
    <t>AIR</t>
    <phoneticPr fontId="37" type="noConversion"/>
  </si>
  <si>
    <t>TDC-USB3.1_C_CARD</t>
    <phoneticPr fontId="37" type="noConversion"/>
  </si>
  <si>
    <t>112120031000151/2.1</t>
    <phoneticPr fontId="32" type="noConversion"/>
  </si>
  <si>
    <t>90MC03R0-M0XBN1</t>
    <phoneticPr fontId="32" type="noConversion"/>
  </si>
  <si>
    <t>Closed</t>
    <phoneticPr fontId="32" type="noConversion"/>
  </si>
  <si>
    <t>TDC-USB 3.1 TYPE C PCIEX1 CARD</t>
    <phoneticPr fontId="37" type="noConversion"/>
  </si>
  <si>
    <t>112120031000151/3.1</t>
    <phoneticPr fontId="32" type="noConversion"/>
  </si>
  <si>
    <t>90MC04F0-M0XBN0</t>
    <phoneticPr fontId="32" type="noConversion"/>
  </si>
  <si>
    <t>TDC-M.2_PCIE_SATA</t>
    <phoneticPr fontId="37" type="noConversion"/>
  </si>
  <si>
    <t>112120031000151/4.1</t>
    <phoneticPr fontId="32" type="noConversion"/>
  </si>
  <si>
    <t>90MC06A0-M0XBN0</t>
    <phoneticPr fontId="32" type="noConversion"/>
  </si>
  <si>
    <t>TDC-SPI_WRITER R2.0</t>
    <phoneticPr fontId="37" type="noConversion"/>
  </si>
  <si>
    <t>112120031000151/5.1</t>
    <phoneticPr fontId="32" type="noConversion"/>
  </si>
  <si>
    <t>90MC0910-M0XBN0</t>
    <phoneticPr fontId="32" type="noConversion"/>
  </si>
  <si>
    <t>AIR</t>
    <phoneticPr fontId="32" type="noConversion"/>
  </si>
  <si>
    <t>90MB14A0-M0XCN0</t>
    <phoneticPr fontId="32" type="noConversion"/>
  </si>
  <si>
    <t>TUF GAMING B550M-PLUS</t>
    <phoneticPr fontId="32" type="noConversion"/>
  </si>
  <si>
    <r>
      <rPr>
        <sz val="10"/>
        <rFont val="細明體"/>
        <family val="3"/>
        <charset val="136"/>
      </rPr>
      <t>亞航</t>
    </r>
    <r>
      <rPr>
        <sz val="10"/>
        <rFont val="Calibri"/>
        <family val="2"/>
      </rPr>
      <t>h-Sea--</t>
    </r>
    <phoneticPr fontId="37" type="noConversion"/>
  </si>
  <si>
    <t>FCA</t>
  </si>
  <si>
    <t>112120051000077/1.1</t>
    <phoneticPr fontId="37" type="noConversion"/>
  </si>
  <si>
    <t>112120051000077/2.1</t>
    <phoneticPr fontId="37" type="noConversion"/>
  </si>
  <si>
    <t>112120051000077/3.1</t>
    <phoneticPr fontId="37" type="noConversion"/>
  </si>
  <si>
    <t>112120051000077/4.1</t>
    <phoneticPr fontId="37" type="noConversion"/>
  </si>
  <si>
    <t>112120051000077/5.1</t>
    <phoneticPr fontId="37" type="noConversion"/>
  </si>
  <si>
    <t>112120051000077/6.1</t>
    <phoneticPr fontId="37" type="noConversion"/>
  </si>
  <si>
    <t>112120051000077/7.1</t>
    <phoneticPr fontId="37" type="noConversion"/>
  </si>
  <si>
    <t>112120031000084</t>
    <phoneticPr fontId="37" type="noConversion"/>
  </si>
  <si>
    <t>2001-642492 A0B</t>
    <phoneticPr fontId="32" type="noConversion"/>
  </si>
  <si>
    <t>TUF H310M-PLUS GAMING/BR</t>
    <phoneticPr fontId="37" type="noConversion"/>
  </si>
  <si>
    <t>SEA</t>
    <phoneticPr fontId="37" type="noConversion"/>
  </si>
  <si>
    <t>closed</t>
    <phoneticPr fontId="37" type="noConversion"/>
  </si>
  <si>
    <t>A0B</t>
    <phoneticPr fontId="37" type="noConversion"/>
  </si>
  <si>
    <t>HKG20030239</t>
    <phoneticPr fontId="37" type="noConversion"/>
  </si>
  <si>
    <t>BL DHL#8575113046</t>
    <phoneticPr fontId="32" type="noConversion"/>
  </si>
  <si>
    <t>HKG20050051</t>
  </si>
  <si>
    <t>HKG20050049</t>
  </si>
  <si>
    <t>HKG20050050</t>
  </si>
  <si>
    <t>HKG20040010</t>
    <phoneticPr fontId="37" type="noConversion"/>
  </si>
  <si>
    <t>PRIME B450M-GAMING/BR</t>
    <phoneticPr fontId="37" type="noConversion"/>
  </si>
  <si>
    <t>2001-646458 A0C</t>
    <phoneticPr fontId="37" type="noConversion"/>
  </si>
  <si>
    <t>90MB10H0-C0BAY0</t>
    <phoneticPr fontId="32" type="noConversion"/>
  </si>
  <si>
    <t>DPU TO PORT</t>
    <phoneticPr fontId="37" type="noConversion"/>
  </si>
  <si>
    <t>ASUS</t>
    <phoneticPr fontId="37" type="noConversion"/>
  </si>
  <si>
    <t>SEA</t>
    <phoneticPr fontId="37" type="noConversion"/>
  </si>
  <si>
    <t>closed</t>
    <phoneticPr fontId="32" type="noConversion"/>
  </si>
  <si>
    <t>A0C</t>
    <phoneticPr fontId="37" type="noConversion"/>
  </si>
  <si>
    <t>BL DHL 7323424382</t>
    <phoneticPr fontId="37" type="noConversion"/>
  </si>
  <si>
    <t>BL DHL 3734600822</t>
    <phoneticPr fontId="32" type="noConversion"/>
  </si>
  <si>
    <t>HKG20040111</t>
    <phoneticPr fontId="32" type="noConversion"/>
  </si>
  <si>
    <t>HKG20040110</t>
    <phoneticPr fontId="32" type="noConversion"/>
  </si>
  <si>
    <t>FOXCONN</t>
    <phoneticPr fontId="37" type="noConversion"/>
  </si>
  <si>
    <t>DOC DHL 1517584681</t>
    <phoneticPr fontId="32" type="noConversion"/>
  </si>
  <si>
    <t>2004-684447 A01</t>
    <phoneticPr fontId="37" type="noConversion"/>
  </si>
  <si>
    <t>DPU TO PORT</t>
    <phoneticPr fontId="37" type="noConversion"/>
  </si>
  <si>
    <t>Parts</t>
    <phoneticPr fontId="37" type="noConversion"/>
  </si>
  <si>
    <t>TUF GAMING B550M-PLUS</t>
    <phoneticPr fontId="37" type="noConversion"/>
  </si>
  <si>
    <t>90MB14A0-C0BAY0</t>
    <phoneticPr fontId="37" type="noConversion"/>
  </si>
  <si>
    <t>2005-696190 A01</t>
    <phoneticPr fontId="37" type="noConversion"/>
  </si>
  <si>
    <t>2002-653501 A0B</t>
    <phoneticPr fontId="37" type="noConversion"/>
  </si>
  <si>
    <t>ASUS</t>
    <phoneticPr fontId="37" type="noConversion"/>
  </si>
  <si>
    <t>closed</t>
    <phoneticPr fontId="32" type="noConversion"/>
  </si>
  <si>
    <t>A0B</t>
    <phoneticPr fontId="37" type="noConversion"/>
  </si>
  <si>
    <t>HKG20040176</t>
    <phoneticPr fontId="32" type="noConversion"/>
  </si>
  <si>
    <t>BL DHL 3734600822</t>
    <phoneticPr fontId="32" type="noConversion"/>
  </si>
  <si>
    <t>2003-669275 A0B</t>
    <phoneticPr fontId="37" type="noConversion"/>
  </si>
  <si>
    <t>ASUS</t>
    <phoneticPr fontId="37" type="noConversion"/>
  </si>
  <si>
    <t>closed</t>
    <phoneticPr fontId="32" type="noConversion"/>
  </si>
  <si>
    <t>A0B</t>
    <phoneticPr fontId="37" type="noConversion"/>
  </si>
  <si>
    <t>HKG20040170</t>
    <phoneticPr fontId="32" type="noConversion"/>
  </si>
  <si>
    <t>BL DHL 3734600822</t>
    <phoneticPr fontId="32" type="noConversion"/>
  </si>
  <si>
    <t>TUF GAMING B550M-PLUS</t>
    <phoneticPr fontId="37" type="noConversion"/>
  </si>
  <si>
    <t>2005-692489 A01</t>
    <phoneticPr fontId="37" type="noConversion"/>
  </si>
  <si>
    <t>90MB14A0-C0BAY0</t>
    <phoneticPr fontId="37" type="noConversion"/>
  </si>
  <si>
    <t>signed</t>
    <phoneticPr fontId="32" type="noConversion"/>
  </si>
  <si>
    <t>closed</t>
    <phoneticPr fontId="32" type="noConversion"/>
  </si>
  <si>
    <t>A01</t>
    <phoneticPr fontId="37" type="noConversion"/>
  </si>
  <si>
    <r>
      <rPr>
        <sz val="10"/>
        <rFont val="細明體"/>
        <family val="3"/>
        <charset val="136"/>
      </rPr>
      <t>亞航</t>
    </r>
    <r>
      <rPr>
        <sz val="10"/>
        <rFont val="Calibri"/>
        <family val="2"/>
      </rPr>
      <t>h-Air--</t>
    </r>
    <phoneticPr fontId="37" type="noConversion"/>
  </si>
  <si>
    <t>DOC DHL 5814495083</t>
    <phoneticPr fontId="32" type="noConversion"/>
  </si>
  <si>
    <t>TDC-SCANNER CARD</t>
    <phoneticPr fontId="37" type="noConversion"/>
  </si>
  <si>
    <t>90MC01D0-M0XBN0</t>
    <phoneticPr fontId="37" type="noConversion"/>
  </si>
  <si>
    <t>FOXCONN</t>
    <phoneticPr fontId="37" type="noConversion"/>
  </si>
  <si>
    <t>closed</t>
    <phoneticPr fontId="32" type="noConversion"/>
  </si>
  <si>
    <t>90MC03W0-M0XBN1</t>
    <phoneticPr fontId="37" type="noConversion"/>
  </si>
  <si>
    <t>signed</t>
    <phoneticPr fontId="32" type="noConversion"/>
  </si>
  <si>
    <t>-</t>
    <phoneticPr fontId="37" type="noConversion"/>
  </si>
  <si>
    <t>90MC0200-M0XBN0</t>
    <phoneticPr fontId="37" type="noConversion"/>
  </si>
  <si>
    <t>FOXCONN</t>
    <phoneticPr fontId="37" type="noConversion"/>
  </si>
  <si>
    <t>signed</t>
    <phoneticPr fontId="32" type="noConversion"/>
  </si>
  <si>
    <t>-</t>
    <phoneticPr fontId="37" type="noConversion"/>
  </si>
  <si>
    <t>TPM-SPI</t>
    <phoneticPr fontId="37" type="noConversion"/>
  </si>
  <si>
    <t>-</t>
    <phoneticPr fontId="37" type="noConversion"/>
  </si>
  <si>
    <t>90MC07D0-M0XBN0</t>
    <phoneticPr fontId="37" type="noConversion"/>
  </si>
  <si>
    <t>signed</t>
    <phoneticPr fontId="32" type="noConversion"/>
  </si>
  <si>
    <t>closed</t>
    <phoneticPr fontId="32" type="noConversion"/>
  </si>
  <si>
    <t>THUNDERBOLTEX 3-TR</t>
    <phoneticPr fontId="37" type="noConversion"/>
  </si>
  <si>
    <t>90MC08R0-M0EAY0</t>
    <phoneticPr fontId="37" type="noConversion"/>
  </si>
  <si>
    <t>FOXCONN</t>
    <phoneticPr fontId="37" type="noConversion"/>
  </si>
  <si>
    <t>TDC-M.2_PCIE_SATA</t>
    <phoneticPr fontId="37" type="noConversion"/>
  </si>
  <si>
    <t>90MC06A0-M0XBN0</t>
    <phoneticPr fontId="37" type="noConversion"/>
  </si>
  <si>
    <t>TDC-VIDEO 2.1 CARD</t>
    <phoneticPr fontId="37" type="noConversion"/>
  </si>
  <si>
    <t>90MC08V0-M0XBN0</t>
    <phoneticPr fontId="37" type="noConversion"/>
  </si>
  <si>
    <t>HKG20050043</t>
    <phoneticPr fontId="32" type="noConversion"/>
  </si>
  <si>
    <t>BL DHL 7444297232</t>
    <phoneticPr fontId="32" type="noConversion"/>
  </si>
  <si>
    <t>PRIME B450M-GAMING/BR</t>
    <phoneticPr fontId="37" type="noConversion"/>
  </si>
  <si>
    <t>90MB10H0-C0BAY0</t>
    <phoneticPr fontId="37" type="noConversion"/>
  </si>
  <si>
    <t>ASUS</t>
    <phoneticPr fontId="37" type="noConversion"/>
  </si>
  <si>
    <t>signed</t>
    <phoneticPr fontId="32" type="noConversion"/>
  </si>
  <si>
    <t>closed</t>
    <phoneticPr fontId="32" type="noConversion"/>
  </si>
  <si>
    <t>A0C</t>
    <phoneticPr fontId="37" type="noConversion"/>
  </si>
  <si>
    <t>112120021000033</t>
    <phoneticPr fontId="37" type="noConversion"/>
  </si>
  <si>
    <t>2002-653513 A01</t>
    <phoneticPr fontId="37" type="noConversion"/>
  </si>
  <si>
    <t>ASUS</t>
    <phoneticPr fontId="37" type="noConversion"/>
  </si>
  <si>
    <t>closed</t>
    <phoneticPr fontId="32" type="noConversion"/>
  </si>
  <si>
    <t>BL DHL 7444297232</t>
    <phoneticPr fontId="32" type="noConversion"/>
  </si>
  <si>
    <t>TUF GAMING Z490-PLUS</t>
    <phoneticPr fontId="37" type="noConversion"/>
  </si>
  <si>
    <t>2003-674169 A01</t>
    <phoneticPr fontId="37" type="noConversion"/>
  </si>
  <si>
    <t>90MB1340-C0BAY0</t>
    <phoneticPr fontId="37" type="noConversion"/>
  </si>
  <si>
    <t>signed</t>
    <phoneticPr fontId="32" type="noConversion"/>
  </si>
  <si>
    <t>closed</t>
    <phoneticPr fontId="32" type="noConversion"/>
  </si>
  <si>
    <t>A01</t>
    <phoneticPr fontId="37" type="noConversion"/>
  </si>
  <si>
    <t>TUF B360M-PLUS GAMING/BR</t>
    <phoneticPr fontId="37" type="noConversion"/>
  </si>
  <si>
    <t>112120031000110</t>
    <phoneticPr fontId="37" type="noConversion"/>
  </si>
  <si>
    <t>2003-668523 A0B</t>
    <phoneticPr fontId="37" type="noConversion"/>
  </si>
  <si>
    <t>90MB0Y40-C0BAY0</t>
    <phoneticPr fontId="37" type="noConversion"/>
  </si>
  <si>
    <t>ASUS</t>
    <phoneticPr fontId="37" type="noConversion"/>
  </si>
  <si>
    <t>A0B</t>
    <phoneticPr fontId="37" type="noConversion"/>
  </si>
  <si>
    <t>2006-706847 A0C</t>
    <phoneticPr fontId="37" type="noConversion"/>
  </si>
  <si>
    <t>A0C</t>
    <phoneticPr fontId="37" type="noConversion"/>
  </si>
  <si>
    <t>2006-706846 A03</t>
    <phoneticPr fontId="37" type="noConversion"/>
  </si>
  <si>
    <t>2006-706848 A0D</t>
    <phoneticPr fontId="37" type="noConversion"/>
  </si>
  <si>
    <t>A0D</t>
    <phoneticPr fontId="37" type="noConversion"/>
  </si>
  <si>
    <t>112120071000159/1.1</t>
    <phoneticPr fontId="37" type="noConversion"/>
  </si>
  <si>
    <t>112120071000159/2.1</t>
    <phoneticPr fontId="37" type="noConversion"/>
  </si>
  <si>
    <t>112120071000159/3.1</t>
    <phoneticPr fontId="37" type="noConversion"/>
  </si>
  <si>
    <t>112120071000159/4.1</t>
    <phoneticPr fontId="37" type="noConversion"/>
  </si>
  <si>
    <t>112120071000159/5.1</t>
    <phoneticPr fontId="37" type="noConversion"/>
  </si>
  <si>
    <t>112120071000109</t>
    <phoneticPr fontId="37" type="noConversion"/>
  </si>
  <si>
    <t>PRIME A520M-E</t>
    <phoneticPr fontId="37" type="noConversion"/>
  </si>
  <si>
    <t>112120071000166</t>
    <phoneticPr fontId="37" type="noConversion"/>
  </si>
  <si>
    <t>BL DHL 3313514971</t>
    <phoneticPr fontId="32" type="noConversion"/>
  </si>
  <si>
    <t>A0E</t>
    <phoneticPr fontId="37" type="noConversion"/>
  </si>
  <si>
    <t>2007-720505 A0D</t>
  </si>
  <si>
    <t>2007-720506 A04</t>
  </si>
  <si>
    <t>2007-720730 A0C</t>
  </si>
  <si>
    <t>FOB</t>
    <phoneticPr fontId="37" type="noConversion"/>
  </si>
  <si>
    <r>
      <rPr>
        <sz val="10"/>
        <rFont val="微軟正黑體"/>
        <family val="2"/>
        <charset val="136"/>
      </rPr>
      <t>亞航</t>
    </r>
    <r>
      <rPr>
        <sz val="10"/>
        <rFont val="Calibri"/>
        <family val="2"/>
      </rPr>
      <t>h-Sea--</t>
    </r>
  </si>
  <si>
    <r>
      <rPr>
        <sz val="10"/>
        <rFont val="微軟正黑體"/>
        <family val="2"/>
        <charset val="136"/>
      </rPr>
      <t>亞致力</t>
    </r>
    <r>
      <rPr>
        <sz val="10"/>
        <rFont val="Calibri"/>
        <family val="2"/>
      </rPr>
      <t>h-Air--</t>
    </r>
    <phoneticPr fontId="37" type="noConversion"/>
  </si>
  <si>
    <r>
      <rPr>
        <sz val="10"/>
        <rFont val="細明體"/>
        <family val="3"/>
        <charset val="136"/>
      </rPr>
      <t>勁達</t>
    </r>
    <r>
      <rPr>
        <sz val="10"/>
        <rFont val="Calibri"/>
        <family val="2"/>
      </rPr>
      <t>h-Air--</t>
    </r>
    <phoneticPr fontId="37" type="noConversion"/>
  </si>
  <si>
    <r>
      <rPr>
        <sz val="10"/>
        <rFont val="細明體"/>
        <family val="3"/>
        <charset val="136"/>
      </rPr>
      <t>亞致力</t>
    </r>
    <r>
      <rPr>
        <sz val="10"/>
        <rFont val="Calibri"/>
        <family val="2"/>
      </rPr>
      <t>h-Air--</t>
    </r>
  </si>
  <si>
    <r>
      <rPr>
        <sz val="10"/>
        <rFont val="細明體"/>
        <family val="3"/>
        <charset val="136"/>
      </rPr>
      <t>亞致力</t>
    </r>
    <r>
      <rPr>
        <sz val="10"/>
        <rFont val="Calibri"/>
        <family val="2"/>
      </rPr>
      <t>h-Air--</t>
    </r>
    <phoneticPr fontId="37" type="noConversion"/>
  </si>
  <si>
    <r>
      <rPr>
        <sz val="10"/>
        <rFont val="細明體"/>
        <family val="3"/>
        <charset val="136"/>
      </rPr>
      <t>鼎尖</t>
    </r>
    <r>
      <rPr>
        <sz val="10"/>
        <rFont val="Calibri"/>
        <family val="2"/>
      </rPr>
      <t>h-sea</t>
    </r>
    <phoneticPr fontId="37" type="noConversion"/>
  </si>
  <si>
    <r>
      <rPr>
        <sz val="10"/>
        <rFont val="細明體"/>
        <family val="3"/>
        <charset val="136"/>
      </rPr>
      <t>鼎尖</t>
    </r>
    <r>
      <rPr>
        <sz val="10"/>
        <rFont val="Calibri"/>
        <family val="2"/>
      </rPr>
      <t>h-air</t>
    </r>
    <phoneticPr fontId="37" type="noConversion"/>
  </si>
  <si>
    <r>
      <rPr>
        <sz val="10"/>
        <rFont val="Times New Roman"/>
        <family val="1"/>
      </rPr>
      <t>亞致力</t>
    </r>
    <r>
      <rPr>
        <sz val="10"/>
        <rFont val="Calibri"/>
        <family val="2"/>
      </rPr>
      <t>h-Air--</t>
    </r>
    <phoneticPr fontId="37" type="noConversion"/>
  </si>
  <si>
    <r>
      <rPr>
        <sz val="10"/>
        <rFont val="Times New Roman"/>
        <family val="1"/>
      </rPr>
      <t>鼎尖</t>
    </r>
    <r>
      <rPr>
        <sz val="10"/>
        <rFont val="Calibri"/>
        <family val="2"/>
      </rPr>
      <t>h-sea</t>
    </r>
    <phoneticPr fontId="37" type="noConversion"/>
  </si>
  <si>
    <r>
      <rPr>
        <sz val="10"/>
        <rFont val="Times New Roman"/>
        <family val="1"/>
      </rPr>
      <t>鼎尖</t>
    </r>
    <r>
      <rPr>
        <sz val="10"/>
        <rFont val="Calibri"/>
        <family val="2"/>
      </rPr>
      <t>h-air</t>
    </r>
    <phoneticPr fontId="37" type="noConversion"/>
  </si>
  <si>
    <r>
      <rPr>
        <sz val="10"/>
        <rFont val="Times New Roman"/>
        <family val="1"/>
      </rPr>
      <t>鼎尖</t>
    </r>
    <r>
      <rPr>
        <sz val="10"/>
        <rFont val="Calibri"/>
        <family val="2"/>
      </rPr>
      <t>h-air</t>
    </r>
  </si>
  <si>
    <r>
      <rPr>
        <sz val="10"/>
        <rFont val="Times New Roman"/>
        <family val="1"/>
      </rPr>
      <t>鼎尖</t>
    </r>
    <r>
      <rPr>
        <sz val="10"/>
        <rFont val="Calibri"/>
        <family val="2"/>
      </rPr>
      <t>h-sea</t>
    </r>
  </si>
  <si>
    <r>
      <rPr>
        <sz val="10"/>
        <rFont val="Times New Roman"/>
        <family val="1"/>
      </rPr>
      <t>亞致力</t>
    </r>
    <r>
      <rPr>
        <sz val="10"/>
        <rFont val="Calibri"/>
        <family val="2"/>
      </rPr>
      <t>h-Air--</t>
    </r>
  </si>
  <si>
    <r>
      <rPr>
        <sz val="10"/>
        <rFont val="細明體"/>
        <family val="3"/>
        <charset val="136"/>
      </rPr>
      <t>等</t>
    </r>
    <r>
      <rPr>
        <sz val="10"/>
        <rFont val="Calibri"/>
        <family val="2"/>
      </rPr>
      <t>G/L</t>
    </r>
    <phoneticPr fontId="37" type="noConversion"/>
  </si>
  <si>
    <t>112120071000239</t>
  </si>
  <si>
    <t>2007-723342 A02</t>
  </si>
  <si>
    <t>112120071000240</t>
  </si>
  <si>
    <t>2007-723344 A04</t>
  </si>
  <si>
    <t>Parts</t>
    <phoneticPr fontId="37" type="noConversion"/>
  </si>
  <si>
    <t>-</t>
    <phoneticPr fontId="37" type="noConversion"/>
  </si>
  <si>
    <t>FCA</t>
    <phoneticPr fontId="37" type="noConversion"/>
  </si>
  <si>
    <t>AIR</t>
    <phoneticPr fontId="37" type="noConversion"/>
  </si>
  <si>
    <t>BL DHL 3720001353</t>
    <phoneticPr fontId="32" type="noConversion"/>
  </si>
  <si>
    <t>B04</t>
    <phoneticPr fontId="37" type="noConversion"/>
  </si>
  <si>
    <r>
      <rPr>
        <sz val="10"/>
        <rFont val="細明體"/>
        <family val="3"/>
        <charset val="136"/>
      </rPr>
      <t>亞致力</t>
    </r>
    <r>
      <rPr>
        <sz val="10"/>
        <rFont val="Calibri"/>
        <family val="2"/>
      </rPr>
      <t>h-Sea--</t>
    </r>
    <phoneticPr fontId="37" type="noConversion"/>
  </si>
  <si>
    <t>2008-731026 A0F</t>
    <phoneticPr fontId="37" type="noConversion"/>
  </si>
  <si>
    <t>2008-731029 A05</t>
    <phoneticPr fontId="37" type="noConversion"/>
  </si>
  <si>
    <t>2008-731030 A02</t>
    <phoneticPr fontId="37" type="noConversion"/>
  </si>
  <si>
    <t>2008-731027 A02</t>
    <phoneticPr fontId="37" type="noConversion"/>
  </si>
  <si>
    <t>2008-731922 B04</t>
    <phoneticPr fontId="37" type="noConversion"/>
  </si>
  <si>
    <t>A0F</t>
    <phoneticPr fontId="37" type="noConversion"/>
  </si>
  <si>
    <t>2008-734199 A0F</t>
  </si>
  <si>
    <t>2008-734396 A03</t>
  </si>
  <si>
    <t>2008-734397 A04</t>
  </si>
  <si>
    <t>A0F</t>
  </si>
  <si>
    <t>112120041000125</t>
    <phoneticPr fontId="37" type="noConversion"/>
  </si>
  <si>
    <t>2007-714785 A03</t>
    <phoneticPr fontId="37" type="noConversion"/>
  </si>
  <si>
    <t>LAN PCIE CARD</t>
    <phoneticPr fontId="37" type="noConversion"/>
  </si>
  <si>
    <t>90-C1BFQ0-00XBN0GZ</t>
    <phoneticPr fontId="37" type="noConversion"/>
  </si>
  <si>
    <t>90MC03R0-M0XBN1</t>
    <phoneticPr fontId="37" type="noConversion"/>
  </si>
  <si>
    <t>90YV0A70-M0NA00</t>
    <phoneticPr fontId="37" type="noConversion"/>
  </si>
  <si>
    <t>90MB1510-M0XCN0</t>
    <phoneticPr fontId="37" type="noConversion"/>
  </si>
  <si>
    <t>90MB14A0-M0XCN0</t>
    <phoneticPr fontId="37" type="noConversion"/>
  </si>
  <si>
    <t>BL DHL 3031009096</t>
    <phoneticPr fontId="32" type="noConversion"/>
  </si>
  <si>
    <t>112120081000168</t>
    <phoneticPr fontId="32" type="noConversion"/>
  </si>
  <si>
    <t>112120081000210</t>
    <phoneticPr fontId="32" type="noConversion"/>
  </si>
  <si>
    <t>112120081000211</t>
    <phoneticPr fontId="32" type="noConversion"/>
  </si>
  <si>
    <t>2006-699997 A0B</t>
    <phoneticPr fontId="37" type="noConversion"/>
  </si>
  <si>
    <t>BL DHL 5957820013</t>
    <phoneticPr fontId="37" type="noConversion"/>
  </si>
  <si>
    <t>BL DHL 9738377401</t>
    <phoneticPr fontId="37" type="noConversion"/>
  </si>
  <si>
    <t>2008-739124 B04</t>
  </si>
  <si>
    <t>2008-738241 A03</t>
  </si>
  <si>
    <t>2008-738242 A0F</t>
  </si>
  <si>
    <t>2009-742488 A0F</t>
  </si>
  <si>
    <t>2009-741511 A0D</t>
  </si>
  <si>
    <t>2009-741512 A05</t>
  </si>
  <si>
    <t>2009-744622 A0F</t>
  </si>
  <si>
    <t>2009-744621 A03</t>
  </si>
  <si>
    <t>90MB1510-C0BAY0</t>
    <phoneticPr fontId="37" type="noConversion"/>
  </si>
  <si>
    <t>90MB13T0-C0BAY0</t>
    <phoneticPr fontId="37" type="noConversion"/>
  </si>
  <si>
    <t>BL DHL 8477220883</t>
    <phoneticPr fontId="37" type="noConversion"/>
  </si>
  <si>
    <t>07035-00270000</t>
    <phoneticPr fontId="37" type="noConversion"/>
  </si>
  <si>
    <t>2007-723696 A04</t>
    <phoneticPr fontId="32" type="noConversion"/>
  </si>
  <si>
    <t>2007-714784 A0E</t>
    <phoneticPr fontId="37" type="noConversion"/>
  </si>
  <si>
    <t>BL DHL 4523678014</t>
    <phoneticPr fontId="32" type="noConversion"/>
  </si>
  <si>
    <t>2009-748497 A0D</t>
  </si>
  <si>
    <t>2009-752604 A0F</t>
  </si>
  <si>
    <t>A0D</t>
    <phoneticPr fontId="37" type="noConversion"/>
  </si>
  <si>
    <t>BL DHL 9477427993</t>
    <phoneticPr fontId="37" type="noConversion"/>
  </si>
  <si>
    <t>BL DHL 4634734882</t>
    <phoneticPr fontId="37" type="noConversion"/>
  </si>
  <si>
    <r>
      <rPr>
        <sz val="10"/>
        <rFont val="新細明體"/>
        <family val="2"/>
        <charset val="136"/>
      </rPr>
      <t>亞航</t>
    </r>
    <r>
      <rPr>
        <sz val="10"/>
        <rFont val="Calibri"/>
        <family val="2"/>
      </rPr>
      <t>h-Air--</t>
    </r>
    <phoneticPr fontId="37" type="noConversion"/>
  </si>
  <si>
    <t>BL DHL 1234389844</t>
    <phoneticPr fontId="32" type="noConversion"/>
  </si>
  <si>
    <t>BATT-LI KTS BBBCR2032BA</t>
    <phoneticPr fontId="37" type="noConversion"/>
  </si>
  <si>
    <t>DOC DHL 1234389844</t>
    <phoneticPr fontId="37" type="noConversion"/>
  </si>
  <si>
    <t>2010-761131 A05</t>
  </si>
  <si>
    <t>2010-761132 A03</t>
  </si>
  <si>
    <t>2010-764716 A0F</t>
  </si>
  <si>
    <t>2011-767759 A0F</t>
    <phoneticPr fontId="37" type="noConversion"/>
  </si>
  <si>
    <t>2011-767760 A03</t>
    <phoneticPr fontId="37" type="noConversion"/>
  </si>
  <si>
    <t>90MC04F0-M0XBN0</t>
    <phoneticPr fontId="37" type="noConversion"/>
  </si>
  <si>
    <t>TINKER EDGE R/65W/EU</t>
    <phoneticPr fontId="37" type="noConversion"/>
  </si>
  <si>
    <t>90ME00M1-M0EAY0</t>
    <phoneticPr fontId="37" type="noConversion"/>
  </si>
  <si>
    <t>J3455T-IM-A</t>
    <phoneticPr fontId="37" type="noConversion"/>
  </si>
  <si>
    <t>90ME0270-M0ECY0</t>
    <phoneticPr fontId="37" type="noConversion"/>
  </si>
  <si>
    <t>112120111000113/1.1</t>
    <phoneticPr fontId="37" type="noConversion"/>
  </si>
  <si>
    <t>112120111000113/2.1</t>
    <phoneticPr fontId="37" type="noConversion"/>
  </si>
  <si>
    <t>BL DHL 3779576533</t>
    <phoneticPr fontId="37" type="noConversion"/>
  </si>
  <si>
    <t>PRIME B450M-A II</t>
    <phoneticPr fontId="37" type="noConversion"/>
  </si>
  <si>
    <t>90MB15Z0-M0EAY0</t>
    <phoneticPr fontId="37" type="noConversion"/>
  </si>
  <si>
    <t>2012-781718 A04</t>
  </si>
  <si>
    <t>2012-781328 A0F</t>
  </si>
  <si>
    <t>2011-777834 A03</t>
    <phoneticPr fontId="37" type="noConversion"/>
  </si>
  <si>
    <t xml:space="preserve"> A03</t>
  </si>
  <si>
    <t>BL DHL 5606573416</t>
    <phoneticPr fontId="32" type="noConversion"/>
  </si>
  <si>
    <r>
      <rPr>
        <sz val="10"/>
        <rFont val="新細明體"/>
        <family val="2"/>
        <charset val="136"/>
      </rPr>
      <t>亞航</t>
    </r>
    <r>
      <rPr>
        <sz val="10"/>
        <rFont val="Calibri"/>
        <family val="2"/>
      </rPr>
      <t>h-Sea--</t>
    </r>
  </si>
  <si>
    <t>2012-784081 A03</t>
    <phoneticPr fontId="37" type="noConversion"/>
  </si>
  <si>
    <t>DOC DHL 2604749814</t>
    <phoneticPr fontId="32" type="noConversion"/>
  </si>
  <si>
    <t>112120121000175/1.1</t>
    <phoneticPr fontId="32" type="noConversion"/>
  </si>
  <si>
    <t>112120121000175/2.1</t>
    <phoneticPr fontId="32" type="noConversion"/>
  </si>
  <si>
    <t>112120121000175/3.1</t>
    <phoneticPr fontId="32" type="noConversion"/>
  </si>
  <si>
    <t>112120121000175/4.1</t>
    <phoneticPr fontId="32" type="noConversion"/>
  </si>
  <si>
    <t>112120121000175/5.1</t>
    <phoneticPr fontId="32" type="noConversion"/>
  </si>
  <si>
    <t>112120121000175/6.1</t>
    <phoneticPr fontId="32" type="noConversion"/>
  </si>
  <si>
    <t>112120121000175/7.1</t>
    <phoneticPr fontId="32" type="noConversion"/>
  </si>
  <si>
    <t>112120121000175/8.1</t>
    <phoneticPr fontId="32" type="noConversion"/>
  </si>
  <si>
    <t>E394S-IM-AA</t>
    <phoneticPr fontId="37" type="noConversion"/>
  </si>
  <si>
    <t>90ME01C1-M0UCY0</t>
    <phoneticPr fontId="37" type="noConversion"/>
  </si>
  <si>
    <t>TPE SPDIF</t>
    <phoneticPr fontId="37" type="noConversion"/>
  </si>
  <si>
    <t>90-C1BNI0-00XBN0GZ</t>
    <phoneticPr fontId="37" type="noConversion"/>
  </si>
  <si>
    <t>TDC-USB3_CARD_CY</t>
    <phoneticPr fontId="37" type="noConversion"/>
  </si>
  <si>
    <t>90MC07D0-M0XBN1</t>
    <phoneticPr fontId="37" type="noConversion"/>
  </si>
  <si>
    <t>90MC0910-M0XBN0</t>
    <phoneticPr fontId="37" type="noConversion"/>
  </si>
  <si>
    <t>BL DHL 1930826074</t>
    <phoneticPr fontId="37" type="noConversion"/>
  </si>
  <si>
    <t>BL DHL 6699434000</t>
    <phoneticPr fontId="37" type="noConversion"/>
  </si>
  <si>
    <r>
      <rPr>
        <sz val="10"/>
        <rFont val="新細明體"/>
        <family val="2"/>
        <charset val="136"/>
      </rPr>
      <t>亞航</t>
    </r>
    <r>
      <rPr>
        <sz val="10"/>
        <rFont val="Calibri"/>
        <family val="2"/>
      </rPr>
      <t>h-Sea--</t>
    </r>
    <phoneticPr fontId="37" type="noConversion"/>
  </si>
  <si>
    <t>BL DHL 1602606040</t>
    <phoneticPr fontId="37" type="noConversion"/>
  </si>
  <si>
    <t>BL DHL 6544107146</t>
    <phoneticPr fontId="37" type="noConversion"/>
  </si>
  <si>
    <t>DOC DHL 6659117220</t>
    <phoneticPr fontId="37" type="noConversion"/>
  </si>
  <si>
    <t>BL DHL 6659117220</t>
    <phoneticPr fontId="37" type="noConversion"/>
  </si>
  <si>
    <t>BL DHL 3657502170</t>
    <phoneticPr fontId="37" type="noConversion"/>
  </si>
  <si>
    <t>02G611007310</t>
    <phoneticPr fontId="37" type="noConversion"/>
  </si>
  <si>
    <t>BL DHL 3880505930</t>
  </si>
  <si>
    <t>BL DHL4876173595</t>
  </si>
  <si>
    <t>DOC DHL 3090743622</t>
  </si>
  <si>
    <t>2103-818093 A0F</t>
  </si>
  <si>
    <t>2103-818094 A0D</t>
  </si>
  <si>
    <t>A0D</t>
  </si>
  <si>
    <t>2103-818095 B04</t>
  </si>
  <si>
    <t>90MB0Y90-C0BBY0</t>
  </si>
  <si>
    <t>B04</t>
  </si>
  <si>
    <t>3.5 INCH SBC HAET SINK</t>
  </si>
  <si>
    <t>90AN0091-M0XAY0</t>
  </si>
  <si>
    <t>SUPER IO IT8655E/HX LQFP-64//ITE</t>
  </si>
  <si>
    <t>06116-00110300</t>
  </si>
  <si>
    <t>C.S ALC887-VD2-CG LQFP-48//REALTEK</t>
  </si>
  <si>
    <t>02G611007310</t>
  </si>
  <si>
    <t>C.S PREMIUM LFBGA769//AMD BXB.C 100-CG3091</t>
  </si>
  <si>
    <t>02002-00470100</t>
  </si>
  <si>
    <t>PIKE II 3108-8I/16PD/2G</t>
  </si>
  <si>
    <t>90SC07N0-M0UAY0</t>
  </si>
  <si>
    <t>RT-AC86U</t>
  </si>
  <si>
    <t>90IG0401-BY8000</t>
  </si>
  <si>
    <t>亞航c-Sea--</t>
  </si>
  <si>
    <t>RT-AC68U V3</t>
  </si>
  <si>
    <t>90IG00C3-MY8G00</t>
  </si>
  <si>
    <t>RT-AC59U V2</t>
  </si>
  <si>
    <t>90IG0540-BY84A0</t>
  </si>
  <si>
    <t>PE200U</t>
  </si>
  <si>
    <t>90ME00N0-M0ECY7</t>
  </si>
  <si>
    <t>PE200S</t>
  </si>
  <si>
    <t>90ME00P1-M0ECY3</t>
  </si>
  <si>
    <t>90ME00P1-M0ECY4</t>
  </si>
  <si>
    <t>C582S-IM-AA</t>
  </si>
  <si>
    <t>90ME00Q0-M0UCY0</t>
  </si>
  <si>
    <t>E394S-IM-AA</t>
  </si>
  <si>
    <t>90ME01C1-M0UCY0</t>
  </si>
  <si>
    <t>J3455T-IM-A</t>
  </si>
  <si>
    <t>90ME0270-M0UCY0</t>
  </si>
  <si>
    <t>N3350T-IM-A</t>
  </si>
  <si>
    <t>90ME0290-M0UCY0</t>
  </si>
  <si>
    <t>TDC-USB3.1_C_CARD</t>
  </si>
  <si>
    <t>90MC03R0-M0XBN1</t>
  </si>
  <si>
    <t>Parts</t>
  </si>
  <si>
    <t>TUF GAMING Z490-PLUS</t>
  </si>
  <si>
    <t>2009-744624 A05</t>
  </si>
  <si>
    <t>90MB1340-C0BAY0</t>
  </si>
  <si>
    <t>PRIME H310M-E R2.0/BR</t>
  </si>
  <si>
    <t>2101-806949 A03</t>
  </si>
  <si>
    <t>2101-806214 A07</t>
  </si>
  <si>
    <t>DHL 7904525834</t>
  </si>
  <si>
    <t>DHL 7400171041</t>
  </si>
  <si>
    <t>2104-842134</t>
    <phoneticPr fontId="37" type="noConversion"/>
  </si>
  <si>
    <t>TDC-SPI_WRITER R2.0</t>
  </si>
  <si>
    <t>PRIME A520M-E</t>
  </si>
  <si>
    <t>90-C1BNI0-00XBN0GZ</t>
  </si>
  <si>
    <t>90MC0910-M0XBN0</t>
  </si>
  <si>
    <t>90MB1510-M0EAY0</t>
  </si>
  <si>
    <t>PE400D//ER ME &amp; PACKING &amp; ACCY</t>
  </si>
  <si>
    <t>DDR3L 1600 SO-D 4GB 204P E-DIE//TRANSCEND/TS512MSK64W6H</t>
  </si>
  <si>
    <t>DDR3L 1600 SO-D 8GB 204P E-DIE//TRANSCEND/TS1GSK64W6H</t>
  </si>
  <si>
    <t>90AN0093-M0XAY0</t>
  </si>
  <si>
    <t>90ME01C0-M0UCY0</t>
  </si>
  <si>
    <t>90AE0010-S0P002</t>
  </si>
  <si>
    <t>22SP0-ME000CR0</t>
  </si>
  <si>
    <t>22SP0-ME000CS0</t>
  </si>
  <si>
    <r>
      <t>亞航</t>
    </r>
    <r>
      <rPr>
        <sz val="10"/>
        <rFont val="Calibri"/>
        <family val="2"/>
      </rPr>
      <t>h-Sea--</t>
    </r>
  </si>
  <si>
    <t>亞洲-Air--</t>
  </si>
  <si>
    <t>3.5 INCH SBC HEAT SINK</t>
  </si>
  <si>
    <t>90AN0092-M0XAY0</t>
  </si>
  <si>
    <t>90ME01C4-M0UCY0</t>
  </si>
  <si>
    <t>W480EI-IM-A</t>
  </si>
  <si>
    <t>90ME02D0-M0UCY0</t>
  </si>
  <si>
    <t>TUF GAMING B550M-PLUS//</t>
  </si>
  <si>
    <t>2106-865015</t>
  </si>
  <si>
    <t>90MB14A0-C0BAY0</t>
  </si>
  <si>
    <t>B0A</t>
  </si>
  <si>
    <r>
      <rPr>
        <sz val="10"/>
        <rFont val="細明體"/>
        <family val="3"/>
        <charset val="136"/>
      </rPr>
      <t>吉洋</t>
    </r>
    <r>
      <rPr>
        <sz val="10"/>
        <rFont val="Calibri"/>
        <family val="2"/>
      </rPr>
      <t>h-Air--</t>
    </r>
    <phoneticPr fontId="37" type="noConversion"/>
  </si>
  <si>
    <t>2106-871881</t>
  </si>
  <si>
    <t>Beginning of July</t>
    <phoneticPr fontId="37" type="noConversion"/>
  </si>
  <si>
    <t>90MB0Y90-C0BAY0</t>
  </si>
  <si>
    <t>2107-885030</t>
  </si>
  <si>
    <t>2107-885031</t>
  </si>
  <si>
    <t>2107-885029</t>
  </si>
  <si>
    <t>Signed</t>
  </si>
  <si>
    <t>Q470EI-IM-A</t>
  </si>
  <si>
    <t>90ME02M1-M0ECY0</t>
  </si>
  <si>
    <t>90ME00N3-M0ECY5</t>
  </si>
  <si>
    <t>A0J</t>
  </si>
  <si>
    <t>吉洋h-Air--</t>
  </si>
  <si>
    <t>PE200U/I34GEU_SEMI</t>
  </si>
  <si>
    <t>TUF GAMING B550M-PLUS</t>
  </si>
  <si>
    <t>2107-888391</t>
  </si>
  <si>
    <t>B0B</t>
  </si>
  <si>
    <t>PRIME B450M-GAMING II</t>
  </si>
  <si>
    <t>90MB17W0-C0BAY0</t>
  </si>
  <si>
    <t>PRIME H510T2/CSM-SI</t>
  </si>
  <si>
    <t>90MB17X0-M0UBY0</t>
  </si>
  <si>
    <t>2108-892220</t>
  </si>
  <si>
    <t>3.5 INCH SBC HEATSINK</t>
  </si>
  <si>
    <t>DHL 2849933085</t>
    <phoneticPr fontId="37" type="noConversion"/>
  </si>
  <si>
    <t>BL telex release; Docs by DHL 2849933085</t>
    <phoneticPr fontId="37" type="noConversion"/>
  </si>
  <si>
    <t>C.S PREMIUM LFBGA769</t>
  </si>
  <si>
    <t>90MC07D0-M0XBN1</t>
  </si>
  <si>
    <t>TDC-M.2_PCIE_SATA</t>
  </si>
  <si>
    <t>90MC06A0-M0XBN0</t>
  </si>
  <si>
    <t>2108-904370</t>
  </si>
  <si>
    <t>2108-904371</t>
  </si>
  <si>
    <t>B0C</t>
  </si>
  <si>
    <t>PRO H510M-C/CSM</t>
  </si>
  <si>
    <t>90MB17K0-M0EAYC</t>
  </si>
  <si>
    <t>ZIF AM4 1331P SOCKET G</t>
  </si>
  <si>
    <t>12001-00210200</t>
  </si>
  <si>
    <t>TPM-SPI//</t>
  </si>
  <si>
    <t>PARTS</t>
  </si>
  <si>
    <t>RT-AC67P</t>
  </si>
  <si>
    <t>90IG06A0-BY8100</t>
  </si>
  <si>
    <t>TINKER BOARD S R2.0</t>
  </si>
  <si>
    <t>90ME03H1-M0EAY0</t>
  </si>
  <si>
    <t>DHL#1205138152</t>
  </si>
  <si>
    <t>DHL 4708508910 / DHL 1205138152 for revised</t>
  </si>
  <si>
    <t>PRIME J4005I-C</t>
  </si>
  <si>
    <t>2109-917806</t>
  </si>
  <si>
    <t>TUF GAMING Z690-PLUS D4</t>
  </si>
  <si>
    <t>90MB18U0-M0XCN0</t>
  </si>
  <si>
    <t>DHL#8348906845</t>
  </si>
  <si>
    <t>2110-925666</t>
  </si>
  <si>
    <t>90MB18U0-C0BAY0</t>
  </si>
  <si>
    <t>2110-925667</t>
  </si>
  <si>
    <t>M2-PCIE4</t>
  </si>
  <si>
    <t>90MC08Y0-M0XBN0</t>
  </si>
  <si>
    <t>TDC-USB32_CARD</t>
  </si>
  <si>
    <t>90MC0880-M0XBN0</t>
  </si>
  <si>
    <t>DUAL-RX6700XT-12G</t>
  </si>
  <si>
    <t>90YV0G82-M0XB00</t>
  </si>
  <si>
    <t>PRIME H510TS-SI</t>
  </si>
  <si>
    <t>90MB1AI0-M0UBY0</t>
  </si>
  <si>
    <t>DHL#8999120222</t>
  </si>
  <si>
    <t>PCB DC</t>
    <phoneticPr fontId="37" type="noConversion"/>
  </si>
  <si>
    <t>2124/4900 2124:59 2125:41</t>
    <phoneticPr fontId="37" type="noConversion"/>
  </si>
  <si>
    <t>2130/1950 2130:47 2121:3</t>
  </si>
  <si>
    <t>2046/24 2049/9976</t>
  </si>
  <si>
    <t>2052/50  2052/50 2047/16 2053/9487 2053/Z64 2102/Z36</t>
    <phoneticPr fontId="37" type="noConversion"/>
  </si>
  <si>
    <t>2128/200 2129/4800</t>
  </si>
  <si>
    <t>2133/350 2136/3650</t>
  </si>
  <si>
    <t>TINKER BOARD 2S</t>
  </si>
  <si>
    <t>90ME01P0-M0EAY0</t>
  </si>
  <si>
    <t>90ME00Q6-M0UCY0</t>
  </si>
  <si>
    <t>ASIAGc-Air--</t>
  </si>
  <si>
    <t xml:space="preserve">EXPED-SGh-Air-- </t>
  </si>
  <si>
    <t>2111-949084</t>
  </si>
  <si>
    <t>PRIME H610M-E D4</t>
  </si>
  <si>
    <t>2112-952729</t>
  </si>
  <si>
    <t>90MB19N0-C0BAY0</t>
  </si>
  <si>
    <t>PRO H510M-C/CSM-SI</t>
  </si>
  <si>
    <t>90MB17K0-M0UBYC</t>
  </si>
  <si>
    <t>DHL#8602274144</t>
  </si>
  <si>
    <t>Cargo ready date</t>
  </si>
  <si>
    <t>90ME0272-M0UCY0</t>
  </si>
  <si>
    <t>2143 37/2142 2388/2143 75</t>
  </si>
  <si>
    <t>2142 2143 2145/2143 2145 2147/2145/2145 2147/2147</t>
  </si>
  <si>
    <t>2147/2147:25 2148:75/2148/2148:25 2147:75/2148:50 2147:50/2148:75 2147:25/2149</t>
  </si>
  <si>
    <t>2112-960765</t>
  </si>
  <si>
    <t>2112-961280</t>
  </si>
  <si>
    <t>Parts(TUF Z690 DMR_2)</t>
  </si>
  <si>
    <t>90ME01C7-M0UCY0</t>
  </si>
  <si>
    <t>Parts(TUF Z690 DMR_1)</t>
  </si>
  <si>
    <t>H310I-IM-B</t>
  </si>
  <si>
    <t>90ME01I0-M0UCY0</t>
  </si>
  <si>
    <t>DHL#4845283671</t>
  </si>
  <si>
    <t>PRO Q570M-C/CSM</t>
  </si>
  <si>
    <t>90MB1700-M0EAYC</t>
  </si>
  <si>
    <t>TDC-VIDEO 2.1 CARD</t>
  </si>
  <si>
    <t>2202-990564</t>
  </si>
  <si>
    <t>90MC08V0-M0XBN0</t>
  </si>
  <si>
    <t>08001-11241200 4800/200 2148/2146</t>
  </si>
  <si>
    <t>08001-18232100/08001-18232000 100/5000 2151/2148:100 2149:200 2150:1700 2152:3000</t>
  </si>
  <si>
    <t>B05</t>
  </si>
  <si>
    <t>DHL#7874569754</t>
  </si>
  <si>
    <t>3/26-27</t>
  </si>
  <si>
    <t>R1505I-IM-B</t>
  </si>
  <si>
    <t>90ME02W0-M0UCY0</t>
  </si>
  <si>
    <t>PE200-A_</t>
  </si>
  <si>
    <t>PE200-B_</t>
  </si>
  <si>
    <t>90AE00L1-M000F0</t>
  </si>
  <si>
    <t>90AE00L1-M000H0</t>
  </si>
  <si>
    <t>PN41-S1-BC347MC</t>
  </si>
  <si>
    <t>90MS0271-M006W0</t>
  </si>
  <si>
    <t>C381ES-IM-AA</t>
  </si>
  <si>
    <t>90ME03K1-M0UCY0</t>
  </si>
  <si>
    <t>PE200S/E3940_SEMI</t>
  </si>
  <si>
    <t>90ME00P4-M0NCY0</t>
  </si>
  <si>
    <t>WS C246 PRO</t>
  </si>
  <si>
    <t>90SW00G0-M0EAY0</t>
  </si>
  <si>
    <t>90AE00L1-M001A0</t>
  </si>
  <si>
    <t>亞航y-Sea--</t>
  </si>
  <si>
    <t xml:space="preserve">SCPIh-Air-- </t>
  </si>
  <si>
    <t>2204-041188</t>
  </si>
  <si>
    <t>90AE00L1-M001C0</t>
  </si>
  <si>
    <t>90MB1510-C0BAY0</t>
  </si>
  <si>
    <t>PRIME H510M-E</t>
  </si>
  <si>
    <t>2205-046405</t>
  </si>
  <si>
    <t>90MB17E0-C0BAY0</t>
  </si>
  <si>
    <t>FOB</t>
  </si>
  <si>
    <t>Closed</t>
    <phoneticPr fontId="37" type="noConversion"/>
  </si>
  <si>
    <t>PE200-BAA_</t>
  </si>
  <si>
    <t>90AE00L1-M001P0</t>
  </si>
  <si>
    <t>2205-047374</t>
  </si>
  <si>
    <t>90MB17E0-M0EAY0</t>
  </si>
  <si>
    <t>OTW</t>
  </si>
  <si>
    <t>GLOBEh-Sea--</t>
  </si>
  <si>
    <t>Parts - DMR + J4005I-C parts</t>
  </si>
  <si>
    <t>06018-03040100</t>
  </si>
  <si>
    <t>2206-062685</t>
  </si>
  <si>
    <t>得斯威h-Air--</t>
  </si>
  <si>
    <t>DHL#1472819843</t>
  </si>
  <si>
    <t>2146:800/2146:50 2148:50/2148:700/2148:63 2146:2/2148:72 2146:28/2148:75 2146:25/2150:135</t>
  </si>
  <si>
    <t>2210:1600/2210:50 2212:50/2212:3200/2212:75 2210:25/2212:78  2150:22</t>
  </si>
  <si>
    <t>2221:4000/2222:1000/2222:2 2221:4</t>
  </si>
  <si>
    <t>2207-067786</t>
  </si>
  <si>
    <t>2207-067787</t>
  </si>
  <si>
    <t>B07</t>
  </si>
  <si>
    <t>B0F</t>
  </si>
  <si>
    <t>90AE00L1-M001Z0</t>
  </si>
  <si>
    <t>2207-070889</t>
  </si>
  <si>
    <t>2207-070890</t>
  </si>
  <si>
    <t>2207-070891</t>
  </si>
  <si>
    <t>P12R-M</t>
  </si>
  <si>
    <t>90SB09X0-M1UBN0</t>
  </si>
  <si>
    <t>PRO Q570M-C/CSM-SI</t>
  </si>
  <si>
    <t>J3455T-IM-A R2.0</t>
  </si>
  <si>
    <t>90MB1700-M0UBYC</t>
  </si>
  <si>
    <t>90ME0420-M0UCY0</t>
  </si>
  <si>
    <t>2207-078421</t>
  </si>
  <si>
    <t>DHL#1161085063</t>
  </si>
  <si>
    <t>NEW</t>
  </si>
  <si>
    <t>2208-084661</t>
  </si>
  <si>
    <t>90ME0271-M0UCY0</t>
  </si>
  <si>
    <t>DHL#6991534045</t>
  </si>
  <si>
    <t>2208-088453</t>
  </si>
  <si>
    <t>2209-095000</t>
  </si>
  <si>
    <t>2209-099000</t>
  </si>
  <si>
    <t>2209-099001</t>
  </si>
  <si>
    <t>J6412T-IM-A</t>
  </si>
  <si>
    <t>R2314I-IM-A</t>
  </si>
  <si>
    <t>90ME04B0-M0UCY0</t>
  </si>
  <si>
    <t>90ME04N0-M0UCY0</t>
  </si>
  <si>
    <t>9/14(MIA)</t>
  </si>
  <si>
    <t>DHL#8401218350</t>
  </si>
  <si>
    <t>90AE00L1-M002L0</t>
  </si>
  <si>
    <t>DHL#9770844344</t>
  </si>
  <si>
    <t>08001-16770000 2224 1350
08001-16770200 2221 200
08001-16770200 2224  800
08001-16770200 227  2650</t>
  </si>
  <si>
    <t>08001-15721200 2225 3125
08001-15721200 2227 1875</t>
  </si>
  <si>
    <t>08001-15411100 2225 400，2223 600，2227 4000</t>
  </si>
  <si>
    <t>08001-17682200 2206 800 ，2208 700</t>
  </si>
  <si>
    <t>08001-18232200 2220 1800，2221 3200</t>
  </si>
  <si>
    <t>08001-13742000  2203 1659
08001-13742000  2150 150
08001-13742200 2201 2203 66
08001-13742200 2203  100
08001-13742300 2229 132</t>
  </si>
  <si>
    <t>08001-15721100 2232 3500
08001-15721200 2213 1100
08001-15721200 2213 2215 100
08001-15721200 2215 300</t>
  </si>
  <si>
    <t>08001-15411100 2231 2090 ，2231 2233 100，2233 1900
08001-15411300 2227 910</t>
  </si>
  <si>
    <t>2221 5000</t>
  </si>
  <si>
    <t>2235 5000</t>
  </si>
  <si>
    <t>H310I-IM-A R2.0</t>
  </si>
  <si>
    <t>2209-105640</t>
  </si>
  <si>
    <t>90ME10V2-M0UCY0</t>
  </si>
  <si>
    <t>2209-107535</t>
  </si>
  <si>
    <t>2209-107534</t>
  </si>
  <si>
    <t>2209-107536</t>
  </si>
  <si>
    <t>B0G</t>
  </si>
  <si>
    <t>TUF GAMING B650M-PLUS</t>
  </si>
  <si>
    <t>TUF GAMING X670E-PLUS</t>
  </si>
  <si>
    <t>90MB1BG0-M0XCN0</t>
  </si>
  <si>
    <t>90MB1BJ0-M0XCN0</t>
  </si>
  <si>
    <t>2210-117672</t>
  </si>
  <si>
    <t>90ME02W1-MTUCY0</t>
  </si>
  <si>
    <t>B08</t>
  </si>
  <si>
    <t xml:space="preserve">AIR </t>
  </si>
  <si>
    <t>DHL#3329278702</t>
  </si>
  <si>
    <t>DHL#4049364001</t>
  </si>
  <si>
    <t>2210-117671</t>
  </si>
  <si>
    <t>DHL#5481987184</t>
  </si>
  <si>
    <t>亞航-Air--</t>
  </si>
  <si>
    <t>2211-124879</t>
  </si>
  <si>
    <t>90MB1BJ0-C0BAY0</t>
  </si>
  <si>
    <t>2211-124880</t>
  </si>
  <si>
    <t>DHL#9294273870</t>
  </si>
  <si>
    <t>Parts-B450</t>
  </si>
  <si>
    <t>2211-127183</t>
  </si>
  <si>
    <t>DC:2235  2999/2237:1/2235:600/2236:580/2237:820</t>
  </si>
  <si>
    <t>DC:2232 18/2235:100/2236:4811/2239:71</t>
  </si>
  <si>
    <t>2239:10000</t>
  </si>
  <si>
    <t>DC: 2239 4 /2242:8996 /2243:900</t>
  </si>
  <si>
    <t>DC:2147 4/2150:25/2202:501/2205:370/2209:100</t>
  </si>
  <si>
    <t>2221:10000</t>
  </si>
  <si>
    <t>DC  2239:3900 /2243 :1100</t>
  </si>
  <si>
    <t>DHL#6891218342</t>
  </si>
  <si>
    <t>90ME02W2-M0UCY0</t>
  </si>
  <si>
    <t>AIR</t>
    <phoneticPr fontId="37" type="noConversion"/>
  </si>
  <si>
    <t>2212-135776</t>
  </si>
  <si>
    <t>90MB1BG0-C0BAY0</t>
  </si>
  <si>
    <t>2212-135777</t>
  </si>
  <si>
    <t>2212-135775</t>
  </si>
  <si>
    <t>DHL#5168833235</t>
  </si>
  <si>
    <t>THUNDERBOLTEX 4-SI</t>
  </si>
  <si>
    <t>TDC-M2_PCIE3X4</t>
  </si>
  <si>
    <t>90MC09P0-M0UBY0</t>
  </si>
  <si>
    <t>90MC0BB0-M0XBN0</t>
  </si>
  <si>
    <t>DHL#4264221430</t>
  </si>
  <si>
    <t>DHL#3728543722</t>
  </si>
  <si>
    <t>2301-148387</t>
  </si>
  <si>
    <t>2302-152836</t>
  </si>
  <si>
    <t>2302-156075</t>
  </si>
  <si>
    <t>2302-156074</t>
  </si>
  <si>
    <t>2302-156076</t>
  </si>
  <si>
    <t>亞航-Sea/Air—</t>
  </si>
  <si>
    <t>DHL#7816556145</t>
  </si>
  <si>
    <t>2302-159370</t>
  </si>
  <si>
    <t>2023/3/3(LAX)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</si>
</sst>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;[Red]\-&quot;$&quot;#,##0"/>
    <numFmt numFmtId="176" formatCode="m/d;@"/>
    <numFmt numFmtId="177" formatCode="0_);[Red]\(0\)"/>
    <numFmt numFmtId="178" formatCode="m/d"/>
    <numFmt numFmtId="179" formatCode="m/d/yy;@"/>
    <numFmt numFmtId="180" formatCode="[$-409]d\-mmm\-yyyy;@"/>
    <numFmt numFmtId="181" formatCode="m&quot;月&quot;d&quot;日&quot;"/>
    <numFmt numFmtId="182" formatCode="mm/dd/yy;@"/>
  </numFmts>
  <fonts count="50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sz val="11"/>
      <color theme="0"/>
      <name val="新細明體"/>
      <family val="1"/>
      <charset val="136"/>
      <scheme val="minor"/>
    </font>
    <font>
      <sz val="11"/>
      <color rgb="FF9C6500"/>
      <name val="新細明體"/>
      <family val="1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11"/>
      <color rgb="FF006100"/>
      <name val="新細明體"/>
      <family val="1"/>
      <charset val="136"/>
      <scheme val="minor"/>
    </font>
    <font>
      <b/>
      <sz val="11"/>
      <color rgb="FFFA7D00"/>
      <name val="新細明體"/>
      <family val="1"/>
      <charset val="136"/>
      <scheme val="minor"/>
    </font>
    <font>
      <sz val="11"/>
      <color rgb="FFFA7D00"/>
      <name val="新細明體"/>
      <family val="1"/>
      <charset val="136"/>
      <scheme val="minor"/>
    </font>
    <font>
      <i/>
      <sz val="11"/>
      <color rgb="FF7F7F7F"/>
      <name val="新細明體"/>
      <family val="1"/>
      <charset val="136"/>
      <scheme val="minor"/>
    </font>
    <font>
      <b/>
      <sz val="18"/>
      <color theme="3"/>
      <name val="新細明體"/>
      <family val="1"/>
      <charset val="136"/>
      <scheme val="major"/>
    </font>
    <font>
      <b/>
      <sz val="15"/>
      <color theme="3"/>
      <name val="新細明體"/>
      <family val="1"/>
      <charset val="136"/>
      <scheme val="minor"/>
    </font>
    <font>
      <b/>
      <sz val="13"/>
      <color theme="3"/>
      <name val="新細明體"/>
      <family val="1"/>
      <charset val="136"/>
      <scheme val="minor"/>
    </font>
    <font>
      <b/>
      <sz val="11"/>
      <color theme="3"/>
      <name val="新細明體"/>
      <family val="1"/>
      <charset val="136"/>
      <scheme val="minor"/>
    </font>
    <font>
      <sz val="11"/>
      <color rgb="FF3F3F76"/>
      <name val="新細明體"/>
      <family val="1"/>
      <charset val="136"/>
      <scheme val="minor"/>
    </font>
    <font>
      <b/>
      <sz val="11"/>
      <color rgb="FF3F3F3F"/>
      <name val="新細明體"/>
      <family val="1"/>
      <charset val="136"/>
      <scheme val="minor"/>
    </font>
    <font>
      <b/>
      <sz val="11"/>
      <color theme="0"/>
      <name val="新細明體"/>
      <family val="1"/>
      <charset val="136"/>
      <scheme val="minor"/>
    </font>
    <font>
      <sz val="11"/>
      <color rgb="FF9C0006"/>
      <name val="新細明體"/>
      <family val="1"/>
      <charset val="136"/>
      <scheme val="minor"/>
    </font>
    <font>
      <sz val="11"/>
      <color rgb="FFFF0000"/>
      <name val="新細明體"/>
      <family val="1"/>
      <charset val="136"/>
      <scheme val="minor"/>
    </font>
    <font>
      <sz val="12"/>
      <color rgb="FF006100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2"/>
      <color rgb="FF9C6500"/>
      <name val="新細明體"/>
      <family val="1"/>
      <charset val="136"/>
      <scheme val="minor"/>
    </font>
    <font>
      <sz val="12"/>
      <color rgb="FF3F3F76"/>
      <name val="新細明體"/>
      <family val="1"/>
      <charset val="136"/>
      <scheme val="minor"/>
    </font>
    <font>
      <b/>
      <sz val="12"/>
      <color rgb="FF3F3F3F"/>
      <name val="新細明體"/>
      <family val="1"/>
      <charset val="136"/>
      <scheme val="minor"/>
    </font>
    <font>
      <b/>
      <sz val="12"/>
      <color rgb="FFFA7D00"/>
      <name val="新細明體"/>
      <family val="1"/>
      <charset val="136"/>
      <scheme val="minor"/>
    </font>
    <font>
      <sz val="12"/>
      <color rgb="FFFA7D00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i/>
      <sz val="12"/>
      <color rgb="FF7F7F7F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0"/>
      <name val="細明體"/>
      <family val="3"/>
      <charset val="136"/>
    </font>
    <font>
      <sz val="10"/>
      <name val="Arial"/>
      <family val="2"/>
    </font>
    <font>
      <sz val="10"/>
      <name val="Calibri"/>
      <family val="2"/>
    </font>
    <font>
      <sz val="10"/>
      <name val="微軟正黑體"/>
      <family val="2"/>
      <charset val="136"/>
    </font>
    <font>
      <sz val="9"/>
      <name val="新細明體"/>
      <family val="1"/>
      <charset val="136"/>
    </font>
    <font>
      <b/>
      <sz val="9"/>
      <color indexed="81"/>
      <name val="細明體"/>
      <family val="3"/>
      <charset val="136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Times New Roman"/>
      <family val="1"/>
    </font>
    <font>
      <sz val="12"/>
      <color indexed="8"/>
      <name val="PMingLiU"/>
      <family val="1"/>
      <charset val="136"/>
    </font>
    <font>
      <b/>
      <sz val="10"/>
      <name val="Calibri"/>
      <family val="2"/>
    </font>
    <font>
      <sz val="10"/>
      <name val="新細明體"/>
      <family val="2"/>
      <charset val="136"/>
    </font>
    <font>
      <sz val="10"/>
      <name val="新細明體"/>
      <family val="1"/>
      <charset val="136"/>
    </font>
    <font>
      <sz val="11"/>
      <name val="Calibri"/>
      <family val="2"/>
    </font>
    <font>
      <b/>
      <sz val="9"/>
      <name val="新細明體"/>
      <family val="1"/>
      <charset val="136"/>
      <scheme val="minor"/>
    </font>
    <font>
      <sz val="11"/>
      <name val="SimSun"/>
      <charset val="134"/>
    </font>
    <font>
      <sz val="10"/>
      <color rgb="FFFF0000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366092"/>
        <bgColor rgb="FF000000"/>
      </patternFill>
    </fill>
  </fills>
  <borders count="4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</borders>
  <cellStyleXfs count="106">
    <xf numFmtId="0" fontId="0" fillId="0" borderId="0">
      <alignment vertical="center"/>
    </xf>
    <xf numFmtId="0" fontId="2" fillId="0" borderId="0">
      <alignment vertical="center"/>
    </xf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4" fillId="12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2" fillId="0" borderId="0">
      <alignment vertical="center"/>
    </xf>
    <xf numFmtId="0" fontId="5" fillId="4" borderId="0" applyNumberFormat="0" applyBorder="0" applyAlignment="0" applyProtection="0"/>
    <xf numFmtId="0" fontId="6" fillId="0" borderId="9" applyNumberFormat="0" applyFill="0" applyAlignment="0" applyProtection="0"/>
    <xf numFmtId="0" fontId="7" fillId="2" borderId="0" applyNumberFormat="0" applyBorder="0" applyAlignment="0" applyProtection="0"/>
    <xf numFmtId="0" fontId="8" fillId="6" borderId="4" applyNumberFormat="0" applyAlignment="0" applyProtection="0"/>
    <xf numFmtId="0" fontId="9" fillId="0" borderId="6" applyNumberFormat="0" applyFill="0" applyAlignment="0" applyProtection="0"/>
    <xf numFmtId="0" fontId="3" fillId="8" borderId="8" applyNumberFormat="0" applyFont="0" applyAlignment="0" applyProtection="0"/>
    <xf numFmtId="0" fontId="10" fillId="0" borderId="0" applyNumberFormat="0" applyFill="0" applyBorder="0" applyAlignment="0" applyProtection="0"/>
    <xf numFmtId="0" fontId="4" fillId="9" borderId="0" applyNumberFormat="0" applyBorder="0" applyAlignment="0" applyProtection="0"/>
    <xf numFmtId="0" fontId="4" fillId="13" borderId="0" applyNumberFormat="0" applyBorder="0" applyAlignment="0" applyProtection="0"/>
    <xf numFmtId="0" fontId="4" fillId="17" borderId="0" applyNumberFormat="0" applyBorder="0" applyAlignment="0" applyProtection="0"/>
    <xf numFmtId="0" fontId="4" fillId="21" borderId="0" applyNumberFormat="0" applyBorder="0" applyAlignment="0" applyProtection="0"/>
    <xf numFmtId="0" fontId="4" fillId="25" borderId="0" applyNumberFormat="0" applyBorder="0" applyAlignment="0" applyProtection="0"/>
    <xf numFmtId="0" fontId="4" fillId="29" borderId="0" applyNumberFormat="0" applyBorder="0" applyAlignment="0" applyProtection="0"/>
    <xf numFmtId="0" fontId="12" fillId="0" borderId="1" applyNumberFormat="0" applyFill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4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5" borderId="4" applyNumberFormat="0" applyAlignment="0" applyProtection="0"/>
    <xf numFmtId="0" fontId="16" fillId="6" borderId="5" applyNumberFormat="0" applyAlignment="0" applyProtection="0"/>
    <xf numFmtId="0" fontId="17" fillId="7" borderId="7" applyNumberFormat="0" applyAlignment="0" applyProtection="0"/>
    <xf numFmtId="0" fontId="18" fillId="3" borderId="0" applyNumberFormat="0" applyBorder="0" applyAlignment="0" applyProtection="0"/>
    <xf numFmtId="0" fontId="19" fillId="0" borderId="0" applyNumberFormat="0" applyFill="0" applyBorder="0" applyAlignment="0" applyProtection="0"/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5" fillId="6" borderId="4" applyNumberFormat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7" fillId="7" borderId="7" applyNumberFormat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/>
    <xf numFmtId="0" fontId="42" fillId="0" borderId="0">
      <alignment vertical="center"/>
    </xf>
  </cellStyleXfs>
  <cellXfs count="425">
    <xf numFmtId="0" fontId="0" fillId="0" borderId="0" xfId="0">
      <alignment vertical="center"/>
    </xf>
    <xf numFmtId="0" fontId="35" fillId="0" borderId="0" xfId="0" applyFont="1" applyAlignment="1"/>
    <xf numFmtId="0" fontId="35" fillId="0" borderId="0" xfId="0" applyFont="1" applyAlignment="1">
      <alignment horizontal="right"/>
    </xf>
    <xf numFmtId="0" fontId="35" fillId="34" borderId="10" xfId="0" applyFont="1" applyFill="1" applyBorder="1">
      <alignment vertical="center"/>
    </xf>
    <xf numFmtId="0" fontId="35" fillId="34" borderId="10" xfId="0" applyFont="1" applyFill="1" applyBorder="1" applyAlignment="1"/>
    <xf numFmtId="0" fontId="35" fillId="34" borderId="10" xfId="0" applyFont="1" applyFill="1" applyBorder="1" applyAlignment="1">
      <alignment horizontal="left"/>
    </xf>
    <xf numFmtId="177" fontId="35" fillId="34" borderId="10" xfId="0" applyNumberFormat="1" applyFont="1" applyFill="1" applyBorder="1" applyAlignment="1">
      <alignment horizontal="left"/>
    </xf>
    <xf numFmtId="0" fontId="35" fillId="34" borderId="10" xfId="0" applyFont="1" applyFill="1" applyBorder="1" applyAlignment="1">
      <alignment horizontal="center"/>
    </xf>
    <xf numFmtId="177" fontId="35" fillId="34" borderId="10" xfId="0" applyNumberFormat="1" applyFont="1" applyFill="1" applyBorder="1" applyAlignment="1"/>
    <xf numFmtId="181" fontId="35" fillId="34" borderId="10" xfId="0" applyNumberFormat="1" applyFont="1" applyFill="1" applyBorder="1" applyAlignment="1"/>
    <xf numFmtId="14" fontId="35" fillId="34" borderId="10" xfId="0" applyNumberFormat="1" applyFont="1" applyFill="1" applyBorder="1">
      <alignment vertical="center"/>
    </xf>
    <xf numFmtId="0" fontId="35" fillId="34" borderId="10" xfId="0" applyFont="1" applyFill="1" applyBorder="1" applyAlignment="1">
      <alignment horizontal="right"/>
    </xf>
    <xf numFmtId="0" fontId="35" fillId="34" borderId="10" xfId="0" quotePrefix="1" applyFont="1" applyFill="1" applyBorder="1" applyAlignment="1"/>
    <xf numFmtId="15" fontId="35" fillId="34" borderId="10" xfId="0" applyNumberFormat="1" applyFont="1" applyFill="1" applyBorder="1">
      <alignment vertical="center"/>
    </xf>
    <xf numFmtId="0" fontId="35" fillId="34" borderId="11" xfId="0" applyFont="1" applyFill="1" applyBorder="1" applyAlignment="1">
      <alignment vertical="center"/>
    </xf>
    <xf numFmtId="0" fontId="35" fillId="34" borderId="11" xfId="0" applyFont="1" applyFill="1" applyBorder="1" applyAlignment="1"/>
    <xf numFmtId="0" fontId="35" fillId="34" borderId="11" xfId="0" applyFont="1" applyFill="1" applyBorder="1" applyAlignment="1">
      <alignment horizontal="left"/>
    </xf>
    <xf numFmtId="177" fontId="35" fillId="34" borderId="11" xfId="0" applyNumberFormat="1" applyFont="1" applyFill="1" applyBorder="1" applyAlignment="1"/>
    <xf numFmtId="14" fontId="35" fillId="34" borderId="11" xfId="0" applyNumberFormat="1" applyFont="1" applyFill="1" applyBorder="1" applyAlignment="1">
      <alignment horizontal="right" vertical="center"/>
    </xf>
    <xf numFmtId="0" fontId="35" fillId="34" borderId="11" xfId="0" applyFont="1" applyFill="1" applyBorder="1" applyAlignment="1">
      <alignment horizontal="right"/>
    </xf>
    <xf numFmtId="0" fontId="35" fillId="34" borderId="11" xfId="0" applyFont="1" applyFill="1" applyBorder="1" applyAlignment="1">
      <alignment horizontal="left" vertical="center"/>
    </xf>
    <xf numFmtId="0" fontId="35" fillId="34" borderId="11" xfId="0" applyFont="1" applyFill="1" applyBorder="1" applyAlignment="1">
      <alignment horizontal="center"/>
    </xf>
    <xf numFmtId="0" fontId="35" fillId="34" borderId="17" xfId="0" applyFont="1" applyFill="1" applyBorder="1" applyAlignment="1"/>
    <xf numFmtId="0" fontId="35" fillId="34" borderId="17" xfId="0" applyFont="1" applyFill="1" applyBorder="1" applyAlignment="1">
      <alignment horizontal="left"/>
    </xf>
    <xf numFmtId="177" fontId="35" fillId="34" borderId="17" xfId="0" applyNumberFormat="1" applyFont="1" applyFill="1" applyBorder="1" applyAlignment="1"/>
    <xf numFmtId="181" fontId="35" fillId="34" borderId="17" xfId="0" applyNumberFormat="1" applyFont="1" applyFill="1" applyBorder="1" applyAlignment="1"/>
    <xf numFmtId="181" fontId="35" fillId="34" borderId="10" xfId="0" applyNumberFormat="1" applyFont="1" applyFill="1" applyBorder="1">
      <alignment vertical="center"/>
    </xf>
    <xf numFmtId="14" fontId="35" fillId="34" borderId="17" xfId="0" applyNumberFormat="1" applyFont="1" applyFill="1" applyBorder="1" applyAlignment="1">
      <alignment horizontal="right" vertical="center"/>
    </xf>
    <xf numFmtId="15" fontId="35" fillId="34" borderId="17" xfId="0" applyNumberFormat="1" applyFont="1" applyFill="1" applyBorder="1">
      <alignment vertical="center"/>
    </xf>
    <xf numFmtId="0" fontId="35" fillId="34" borderId="17" xfId="0" applyFont="1" applyFill="1" applyBorder="1" applyAlignment="1">
      <alignment horizontal="left" vertical="center"/>
    </xf>
    <xf numFmtId="0" fontId="35" fillId="34" borderId="17" xfId="0" applyFont="1" applyFill="1" applyBorder="1" applyAlignment="1">
      <alignment horizontal="center"/>
    </xf>
    <xf numFmtId="181" fontId="35" fillId="34" borderId="16" xfId="0" applyNumberFormat="1" applyFont="1" applyFill="1" applyBorder="1">
      <alignment vertical="center"/>
    </xf>
    <xf numFmtId="177" fontId="35" fillId="34" borderId="17" xfId="0" applyNumberFormat="1" applyFont="1" applyFill="1" applyBorder="1" applyAlignment="1">
      <alignment horizontal="center"/>
    </xf>
    <xf numFmtId="0" fontId="35" fillId="34" borderId="17" xfId="0" applyFont="1" applyFill="1" applyBorder="1" applyAlignment="1">
      <alignment vertical="center"/>
    </xf>
    <xf numFmtId="0" fontId="35" fillId="34" borderId="17" xfId="0" applyFont="1" applyFill="1" applyBorder="1" applyAlignment="1">
      <alignment horizontal="right"/>
    </xf>
    <xf numFmtId="177" fontId="35" fillId="34" borderId="10" xfId="0" applyNumberFormat="1" applyFont="1" applyFill="1" applyBorder="1" applyAlignment="1">
      <alignment horizontal="center"/>
    </xf>
    <xf numFmtId="0" fontId="35" fillId="34" borderId="16" xfId="0" applyFont="1" applyFill="1" applyBorder="1">
      <alignment vertical="center"/>
    </xf>
    <xf numFmtId="0" fontId="35" fillId="34" borderId="13" xfId="0" applyFont="1" applyFill="1" applyBorder="1" applyAlignment="1"/>
    <xf numFmtId="1" fontId="35" fillId="34" borderId="0" xfId="0" applyNumberFormat="1" applyFont="1" applyFill="1">
      <alignment vertical="center"/>
    </xf>
    <xf numFmtId="177" fontId="35" fillId="34" borderId="13" xfId="0" applyNumberFormat="1" applyFont="1" applyFill="1" applyBorder="1" applyAlignment="1">
      <alignment horizontal="center"/>
    </xf>
    <xf numFmtId="0" fontId="35" fillId="34" borderId="13" xfId="0" applyFont="1" applyFill="1" applyBorder="1" applyAlignment="1">
      <alignment horizontal="left"/>
    </xf>
    <xf numFmtId="14" fontId="35" fillId="34" borderId="13" xfId="0" applyNumberFormat="1" applyFont="1" applyFill="1" applyBorder="1" applyAlignment="1">
      <alignment horizontal="left" vertical="center"/>
    </xf>
    <xf numFmtId="0" fontId="35" fillId="34" borderId="13" xfId="0" applyFont="1" applyFill="1" applyBorder="1" applyAlignment="1">
      <alignment horizontal="left" vertical="center"/>
    </xf>
    <xf numFmtId="0" fontId="35" fillId="34" borderId="13" xfId="0" applyFont="1" applyFill="1" applyBorder="1" applyAlignment="1">
      <alignment horizontal="center"/>
    </xf>
    <xf numFmtId="0" fontId="35" fillId="34" borderId="10" xfId="0" applyNumberFormat="1" applyFont="1" applyFill="1" applyBorder="1">
      <alignment vertical="center"/>
    </xf>
    <xf numFmtId="0" fontId="35" fillId="34" borderId="0" xfId="0" applyFont="1" applyFill="1" applyAlignment="1">
      <alignment horizontal="center" vertical="center"/>
    </xf>
    <xf numFmtId="0" fontId="35" fillId="34" borderId="11" xfId="0" applyNumberFormat="1" applyFont="1" applyFill="1" applyBorder="1">
      <alignment vertical="center"/>
    </xf>
    <xf numFmtId="177" fontId="35" fillId="34" borderId="11" xfId="0" applyNumberFormat="1" applyFont="1" applyFill="1" applyBorder="1" applyAlignment="1">
      <alignment horizontal="center"/>
    </xf>
    <xf numFmtId="14" fontId="35" fillId="34" borderId="11" xfId="0" applyNumberFormat="1" applyFont="1" applyFill="1" applyBorder="1" applyAlignment="1">
      <alignment horizontal="left" vertical="center"/>
    </xf>
    <xf numFmtId="0" fontId="35" fillId="34" borderId="10" xfId="0" quotePrefix="1" applyFont="1" applyFill="1" applyBorder="1">
      <alignment vertical="center"/>
    </xf>
    <xf numFmtId="14" fontId="35" fillId="34" borderId="10" xfId="0" applyNumberFormat="1" applyFont="1" applyFill="1" applyBorder="1" applyAlignment="1">
      <alignment horizontal="left" vertical="center"/>
    </xf>
    <xf numFmtId="0" fontId="35" fillId="34" borderId="0" xfId="0" applyFont="1" applyFill="1">
      <alignment vertical="center"/>
    </xf>
    <xf numFmtId="0" fontId="35" fillId="34" borderId="14" xfId="0" applyFont="1" applyFill="1" applyBorder="1" applyAlignment="1"/>
    <xf numFmtId="0" fontId="35" fillId="34" borderId="12" xfId="0" applyFont="1" applyFill="1" applyBorder="1" applyAlignment="1">
      <alignment vertical="center"/>
    </xf>
    <xf numFmtId="14" fontId="35" fillId="34" borderId="10" xfId="0" applyNumberFormat="1" applyFont="1" applyFill="1" applyBorder="1" applyAlignment="1">
      <alignment vertical="center"/>
    </xf>
    <xf numFmtId="14" fontId="35" fillId="34" borderId="10" xfId="0" applyNumberFormat="1" applyFont="1" applyFill="1" applyBorder="1" applyAlignment="1"/>
    <xf numFmtId="0" fontId="43" fillId="34" borderId="10" xfId="0" applyFont="1" applyFill="1" applyBorder="1" applyAlignment="1"/>
    <xf numFmtId="14" fontId="35" fillId="34" borderId="13" xfId="0" applyNumberFormat="1" applyFont="1" applyFill="1" applyBorder="1" applyAlignment="1">
      <alignment horizontal="right" vertical="center"/>
    </xf>
    <xf numFmtId="0" fontId="35" fillId="34" borderId="11" xfId="0" applyFont="1" applyFill="1" applyBorder="1">
      <alignment vertical="center"/>
    </xf>
    <xf numFmtId="14" fontId="43" fillId="34" borderId="10" xfId="0" applyNumberFormat="1" applyFont="1" applyFill="1" applyBorder="1" applyAlignment="1">
      <alignment horizontal="right" vertical="center"/>
    </xf>
    <xf numFmtId="15" fontId="35" fillId="34" borderId="10" xfId="0" applyNumberFormat="1" applyFont="1" applyFill="1" applyBorder="1" applyAlignment="1"/>
    <xf numFmtId="177" fontId="35" fillId="34" borderId="10" xfId="0" quotePrefix="1" applyNumberFormat="1" applyFont="1" applyFill="1" applyBorder="1" applyAlignment="1">
      <alignment horizontal="left" vertical="center"/>
    </xf>
    <xf numFmtId="0" fontId="35" fillId="34" borderId="10" xfId="104" applyFont="1" applyFill="1" applyBorder="1" applyAlignment="1">
      <alignment vertical="center"/>
    </xf>
    <xf numFmtId="0" fontId="35" fillId="34" borderId="13" xfId="104" applyFont="1" applyFill="1" applyBorder="1" applyAlignment="1">
      <alignment vertical="center"/>
    </xf>
    <xf numFmtId="0" fontId="35" fillId="34" borderId="13" xfId="104" applyFont="1" applyFill="1" applyBorder="1" applyAlignment="1">
      <alignment horizontal="right" vertical="center"/>
    </xf>
    <xf numFmtId="0" fontId="35" fillId="34" borderId="13" xfId="104" applyFont="1" applyFill="1" applyBorder="1" applyAlignment="1">
      <alignment horizontal="left" vertical="center"/>
    </xf>
    <xf numFmtId="179" fontId="35" fillId="34" borderId="10" xfId="104" applyNumberFormat="1" applyFont="1" applyFill="1" applyBorder="1" applyAlignment="1">
      <alignment horizontal="right" vertical="center"/>
    </xf>
    <xf numFmtId="180" fontId="35" fillId="34" borderId="13" xfId="104" applyNumberFormat="1" applyFont="1" applyFill="1" applyBorder="1" applyAlignment="1">
      <alignment horizontal="right" vertical="center"/>
    </xf>
    <xf numFmtId="0" fontId="35" fillId="34" borderId="0" xfId="104" applyFont="1" applyFill="1" applyAlignment="1">
      <alignment vertical="center"/>
    </xf>
    <xf numFmtId="0" fontId="35" fillId="34" borderId="10" xfId="104" applyFont="1" applyFill="1" applyBorder="1" applyAlignment="1">
      <alignment horizontal="right" vertical="center"/>
    </xf>
    <xf numFmtId="177" fontId="35" fillId="34" borderId="10" xfId="0" applyNumberFormat="1" applyFont="1" applyFill="1" applyBorder="1" applyAlignment="1">
      <alignment horizontal="left" vertical="center"/>
    </xf>
    <xf numFmtId="0" fontId="35" fillId="34" borderId="10" xfId="104" applyFont="1" applyFill="1" applyBorder="1" applyAlignment="1">
      <alignment horizontal="left" vertical="center"/>
    </xf>
    <xf numFmtId="179" fontId="35" fillId="34" borderId="10" xfId="1" applyNumberFormat="1" applyFont="1" applyFill="1" applyBorder="1" applyAlignment="1">
      <alignment vertical="center"/>
    </xf>
    <xf numFmtId="179" fontId="35" fillId="34" borderId="10" xfId="1" applyNumberFormat="1" applyFont="1" applyFill="1" applyBorder="1" applyAlignment="1">
      <alignment horizontal="right" vertical="center"/>
    </xf>
    <xf numFmtId="0" fontId="35" fillId="34" borderId="10" xfId="1" applyFont="1" applyFill="1" applyBorder="1" applyAlignment="1">
      <alignment vertical="center"/>
    </xf>
    <xf numFmtId="0" fontId="35" fillId="34" borderId="0" xfId="0" applyFont="1" applyFill="1" applyAlignment="1">
      <alignment vertical="center"/>
    </xf>
    <xf numFmtId="0" fontId="35" fillId="34" borderId="10" xfId="0" quotePrefix="1" applyFont="1" applyFill="1" applyBorder="1" applyAlignment="1">
      <alignment vertical="center"/>
    </xf>
    <xf numFmtId="179" fontId="35" fillId="34" borderId="10" xfId="0" applyNumberFormat="1" applyFont="1" applyFill="1" applyBorder="1" applyAlignment="1">
      <alignment vertical="center"/>
    </xf>
    <xf numFmtId="0" fontId="35" fillId="34" borderId="10" xfId="1" applyFont="1" applyFill="1" applyBorder="1">
      <alignment vertical="center"/>
    </xf>
    <xf numFmtId="177" fontId="35" fillId="34" borderId="10" xfId="0" quotePrefix="1" applyNumberFormat="1" applyFont="1" applyFill="1" applyBorder="1" applyAlignment="1">
      <alignment horizontal="left"/>
    </xf>
    <xf numFmtId="0" fontId="35" fillId="34" borderId="10" xfId="104" applyFont="1" applyFill="1" applyBorder="1" applyAlignment="1">
      <alignment horizontal="center" vertical="center"/>
    </xf>
    <xf numFmtId="179" fontId="35" fillId="34" borderId="10" xfId="0" applyNumberFormat="1" applyFont="1" applyFill="1" applyBorder="1" applyAlignment="1"/>
    <xf numFmtId="179" fontId="35" fillId="34" borderId="10" xfId="0" applyNumberFormat="1" applyFont="1" applyFill="1" applyBorder="1" applyAlignment="1">
      <alignment horizontal="right"/>
    </xf>
    <xf numFmtId="0" fontId="35" fillId="34" borderId="10" xfId="1" applyFont="1" applyFill="1" applyBorder="1" applyAlignment="1"/>
    <xf numFmtId="0" fontId="35" fillId="34" borderId="0" xfId="0" applyFont="1" applyFill="1" applyAlignment="1">
      <alignment horizontal="left"/>
    </xf>
    <xf numFmtId="0" fontId="35" fillId="34" borderId="0" xfId="0" applyFont="1" applyFill="1" applyAlignment="1">
      <alignment horizontal="center"/>
    </xf>
    <xf numFmtId="177" fontId="35" fillId="34" borderId="11" xfId="0" applyNumberFormat="1" applyFont="1" applyFill="1" applyBorder="1" applyAlignment="1">
      <alignment horizontal="left"/>
    </xf>
    <xf numFmtId="179" fontId="35" fillId="34" borderId="11" xfId="1" applyNumberFormat="1" applyFont="1" applyFill="1" applyBorder="1" applyAlignment="1">
      <alignment vertical="center"/>
    </xf>
    <xf numFmtId="0" fontId="35" fillId="34" borderId="11" xfId="0" applyFont="1" applyFill="1" applyBorder="1" applyAlignment="1">
      <alignment horizontal="center" vertical="center"/>
    </xf>
    <xf numFmtId="0" fontId="35" fillId="34" borderId="11" xfId="104" applyFont="1" applyFill="1" applyBorder="1" applyAlignment="1">
      <alignment vertical="center"/>
    </xf>
    <xf numFmtId="0" fontId="35" fillId="34" borderId="11" xfId="0" applyFont="1" applyFill="1" applyBorder="1" applyAlignment="1">
      <alignment horizontal="right" vertical="center"/>
    </xf>
    <xf numFmtId="0" fontId="35" fillId="34" borderId="10" xfId="0" applyFont="1" applyFill="1" applyBorder="1" applyAlignment="1">
      <alignment horizontal="right" vertical="center"/>
    </xf>
    <xf numFmtId="0" fontId="35" fillId="34" borderId="12" xfId="0" applyFont="1" applyFill="1" applyBorder="1">
      <alignment vertical="center"/>
    </xf>
    <xf numFmtId="0" fontId="35" fillId="34" borderId="0" xfId="0" applyFont="1" applyFill="1" applyBorder="1">
      <alignment vertical="center"/>
    </xf>
    <xf numFmtId="181" fontId="35" fillId="34" borderId="10" xfId="0" applyNumberFormat="1" applyFont="1" applyFill="1" applyBorder="1" applyAlignment="1">
      <alignment horizontal="center" vertical="center"/>
    </xf>
    <xf numFmtId="0" fontId="35" fillId="34" borderId="0" xfId="0" applyFont="1" applyFill="1" applyBorder="1" applyAlignment="1"/>
    <xf numFmtId="177" fontId="35" fillId="34" borderId="10" xfId="0" applyNumberFormat="1" applyFont="1" applyFill="1" applyBorder="1" applyAlignment="1">
      <alignment horizontal="right" vertical="center"/>
    </xf>
    <xf numFmtId="177" fontId="35" fillId="34" borderId="10" xfId="0" applyNumberFormat="1" applyFont="1" applyFill="1" applyBorder="1" applyAlignment="1">
      <alignment vertical="center"/>
    </xf>
    <xf numFmtId="14" fontId="35" fillId="34" borderId="10" xfId="0" applyNumberFormat="1" applyFont="1" applyFill="1" applyBorder="1" applyAlignment="1">
      <alignment horizontal="right"/>
    </xf>
    <xf numFmtId="177" fontId="35" fillId="34" borderId="10" xfId="0" applyNumberFormat="1" applyFont="1" applyFill="1" applyBorder="1" applyAlignment="1">
      <alignment horizontal="right"/>
    </xf>
    <xf numFmtId="0" fontId="35" fillId="34" borderId="10" xfId="0" quotePrefix="1" applyFont="1" applyFill="1" applyBorder="1" applyAlignment="1">
      <alignment horizontal="right"/>
    </xf>
    <xf numFmtId="0" fontId="35" fillId="34" borderId="0" xfId="0" applyFont="1" applyFill="1" applyAlignment="1"/>
    <xf numFmtId="0" fontId="35" fillId="34" borderId="10" xfId="0" applyFont="1" applyFill="1" applyBorder="1" applyAlignment="1">
      <alignment vertical="center" wrapText="1"/>
    </xf>
    <xf numFmtId="14" fontId="35" fillId="34" borderId="10" xfId="0" applyNumberFormat="1" applyFont="1" applyFill="1" applyBorder="1" applyAlignment="1">
      <alignment horizontal="right" vertical="center" wrapText="1"/>
    </xf>
    <xf numFmtId="14" fontId="35" fillId="34" borderId="10" xfId="0" applyNumberFormat="1" applyFont="1" applyFill="1" applyBorder="1" applyAlignment="1">
      <alignment vertical="center" wrapText="1"/>
    </xf>
    <xf numFmtId="6" fontId="35" fillId="34" borderId="10" xfId="0" applyNumberFormat="1" applyFont="1" applyFill="1" applyBorder="1" applyAlignment="1"/>
    <xf numFmtId="0" fontId="43" fillId="34" borderId="10" xfId="0" applyFont="1" applyFill="1" applyBorder="1" applyAlignment="1">
      <alignment horizontal="left" vertical="center"/>
    </xf>
    <xf numFmtId="0" fontId="43" fillId="34" borderId="10" xfId="0" applyFont="1" applyFill="1" applyBorder="1">
      <alignment vertical="center"/>
    </xf>
    <xf numFmtId="181" fontId="35" fillId="34" borderId="11" xfId="0" applyNumberFormat="1" applyFont="1" applyFill="1" applyBorder="1" applyAlignment="1"/>
    <xf numFmtId="0" fontId="35" fillId="0" borderId="0" xfId="0" applyFont="1">
      <alignment vertical="center"/>
    </xf>
    <xf numFmtId="0" fontId="35" fillId="0" borderId="10" xfId="0" applyFont="1" applyBorder="1" applyAlignment="1"/>
    <xf numFmtId="0" fontId="35" fillId="0" borderId="10" xfId="0" applyFont="1" applyFill="1" applyBorder="1" applyAlignment="1"/>
    <xf numFmtId="0" fontId="35" fillId="35" borderId="10" xfId="0" applyFont="1" applyFill="1" applyBorder="1">
      <alignment vertical="center"/>
    </xf>
    <xf numFmtId="14" fontId="35" fillId="34" borderId="13" xfId="104" applyNumberFormat="1" applyFont="1" applyFill="1" applyBorder="1" applyAlignment="1">
      <alignment horizontal="right" vertical="center"/>
    </xf>
    <xf numFmtId="14" fontId="35" fillId="34" borderId="10" xfId="1" applyNumberFormat="1" applyFont="1" applyFill="1" applyBorder="1" applyAlignment="1">
      <alignment horizontal="right" vertical="center"/>
    </xf>
    <xf numFmtId="14" fontId="35" fillId="34" borderId="11" xfId="1" applyNumberFormat="1" applyFont="1" applyFill="1" applyBorder="1" applyAlignment="1">
      <alignment horizontal="right" vertical="center"/>
    </xf>
    <xf numFmtId="14" fontId="35" fillId="0" borderId="0" xfId="0" applyNumberFormat="1" applyFont="1" applyAlignment="1">
      <alignment horizontal="right" vertical="center"/>
    </xf>
    <xf numFmtId="0" fontId="35" fillId="36" borderId="10" xfId="0" applyFont="1" applyFill="1" applyBorder="1">
      <alignment vertical="center"/>
    </xf>
    <xf numFmtId="0" fontId="35" fillId="34" borderId="18" xfId="0" applyFont="1" applyFill="1" applyBorder="1" applyAlignment="1">
      <alignment horizontal="right"/>
    </xf>
    <xf numFmtId="0" fontId="35" fillId="34" borderId="19" xfId="0" applyFont="1" applyFill="1" applyBorder="1" applyAlignment="1"/>
    <xf numFmtId="0" fontId="35" fillId="34" borderId="18" xfId="0" applyFont="1" applyFill="1" applyBorder="1" applyAlignment="1"/>
    <xf numFmtId="0" fontId="35" fillId="34" borderId="20" xfId="0" applyFont="1" applyFill="1" applyBorder="1" applyAlignment="1"/>
    <xf numFmtId="0" fontId="35" fillId="34" borderId="18" xfId="0" applyFont="1" applyFill="1" applyBorder="1" applyAlignment="1">
      <alignment horizontal="left" vertical="center"/>
    </xf>
    <xf numFmtId="177" fontId="35" fillId="34" borderId="11" xfId="0" applyNumberFormat="1" applyFont="1" applyFill="1" applyBorder="1" applyAlignment="1">
      <alignment horizontal="left" vertical="center"/>
    </xf>
    <xf numFmtId="0" fontId="35" fillId="34" borderId="22" xfId="0" applyFont="1" applyFill="1" applyBorder="1">
      <alignment vertical="center"/>
    </xf>
    <xf numFmtId="0" fontId="35" fillId="34" borderId="19" xfId="0" applyFont="1" applyFill="1" applyBorder="1" applyAlignment="1">
      <alignment horizontal="left" vertical="center"/>
    </xf>
    <xf numFmtId="0" fontId="45" fillId="34" borderId="10" xfId="0" applyFont="1" applyFill="1" applyBorder="1" applyAlignment="1">
      <alignment horizontal="left" vertical="center"/>
    </xf>
    <xf numFmtId="14" fontId="35" fillId="36" borderId="20" xfId="0" applyNumberFormat="1" applyFont="1" applyFill="1" applyBorder="1" applyAlignment="1">
      <alignment horizontal="center" vertical="center"/>
    </xf>
    <xf numFmtId="0" fontId="35" fillId="34" borderId="19" xfId="0" applyFont="1" applyFill="1" applyBorder="1" applyAlignment="1">
      <alignment horizontal="right"/>
    </xf>
    <xf numFmtId="0" fontId="35" fillId="0" borderId="10" xfId="0" applyFont="1" applyFill="1" applyBorder="1">
      <alignment vertical="center"/>
    </xf>
    <xf numFmtId="0" fontId="35" fillId="0" borderId="10" xfId="0" applyFont="1" applyBorder="1">
      <alignment vertical="center"/>
    </xf>
    <xf numFmtId="0" fontId="35" fillId="34" borderId="11" xfId="0" applyFont="1" applyFill="1" applyBorder="1" applyAlignment="1">
      <alignment vertical="center" wrapText="1"/>
    </xf>
    <xf numFmtId="0" fontId="35" fillId="36" borderId="11" xfId="0" applyFont="1" applyFill="1" applyBorder="1">
      <alignment vertical="center"/>
    </xf>
    <xf numFmtId="0" fontId="35" fillId="34" borderId="22" xfId="0" applyFont="1" applyFill="1" applyBorder="1" applyAlignment="1"/>
    <xf numFmtId="0" fontId="35" fillId="34" borderId="12" xfId="0" applyFont="1" applyFill="1" applyBorder="1" applyAlignment="1"/>
    <xf numFmtId="0" fontId="46" fillId="34" borderId="10" xfId="0" applyFont="1" applyFill="1" applyBorder="1">
      <alignment vertical="center"/>
    </xf>
    <xf numFmtId="0" fontId="47" fillId="34" borderId="10" xfId="0" applyFont="1" applyFill="1" applyBorder="1">
      <alignment vertical="center"/>
    </xf>
    <xf numFmtId="0" fontId="35" fillId="36" borderId="18" xfId="0" applyFont="1" applyFill="1" applyBorder="1">
      <alignment vertical="center"/>
    </xf>
    <xf numFmtId="177" fontId="35" fillId="34" borderId="17" xfId="0" applyNumberFormat="1" applyFont="1" applyFill="1" applyBorder="1" applyAlignment="1">
      <alignment horizontal="left" vertical="center"/>
    </xf>
    <xf numFmtId="0" fontId="35" fillId="34" borderId="23" xfId="0" applyFont="1" applyFill="1" applyBorder="1" applyAlignment="1">
      <alignment horizontal="right"/>
    </xf>
    <xf numFmtId="0" fontId="47" fillId="34" borderId="17" xfId="0" applyFont="1" applyFill="1" applyBorder="1">
      <alignment vertical="center"/>
    </xf>
    <xf numFmtId="0" fontId="35" fillId="36" borderId="19" xfId="0" applyFont="1" applyFill="1" applyBorder="1">
      <alignment vertical="center"/>
    </xf>
    <xf numFmtId="0" fontId="35" fillId="34" borderId="21" xfId="0" applyFont="1" applyFill="1" applyBorder="1" applyAlignment="1">
      <alignment horizontal="right"/>
    </xf>
    <xf numFmtId="0" fontId="35" fillId="34" borderId="19" xfId="0" applyFont="1" applyFill="1" applyBorder="1" applyAlignment="1">
      <alignment horizontal="right" vertical="center"/>
    </xf>
    <xf numFmtId="0" fontId="35" fillId="34" borderId="25" xfId="0" applyFont="1" applyFill="1" applyBorder="1" applyAlignment="1"/>
    <xf numFmtId="0" fontId="35" fillId="34" borderId="21" xfId="0" applyFont="1" applyFill="1" applyBorder="1" applyAlignment="1"/>
    <xf numFmtId="0" fontId="35" fillId="0" borderId="18" xfId="0" applyFont="1" applyBorder="1" applyAlignment="1"/>
    <xf numFmtId="0" fontId="35" fillId="34" borderId="0" xfId="0" applyFont="1" applyFill="1" applyAlignment="1">
      <alignment horizontal="right" vertical="center"/>
    </xf>
    <xf numFmtId="14" fontId="35" fillId="34" borderId="10" xfId="0" quotePrefix="1" applyNumberFormat="1" applyFont="1" applyFill="1" applyBorder="1" applyAlignment="1">
      <alignment horizontal="left" vertical="center"/>
    </xf>
    <xf numFmtId="177" fontId="35" fillId="35" borderId="10" xfId="0" applyNumberFormat="1" applyFont="1" applyFill="1" applyBorder="1" applyAlignment="1">
      <alignment horizontal="left" vertical="center"/>
    </xf>
    <xf numFmtId="0" fontId="35" fillId="35" borderId="10" xfId="0" applyFont="1" applyFill="1" applyBorder="1" applyAlignment="1">
      <alignment horizontal="right" vertical="center"/>
    </xf>
    <xf numFmtId="0" fontId="35" fillId="35" borderId="10" xfId="0" applyFont="1" applyFill="1" applyBorder="1" applyAlignment="1">
      <alignment horizontal="left" vertical="center"/>
    </xf>
    <xf numFmtId="0" fontId="35" fillId="35" borderId="10" xfId="0" applyFont="1" applyFill="1" applyBorder="1" applyAlignment="1"/>
    <xf numFmtId="0" fontId="35" fillId="34" borderId="20" xfId="0" applyFont="1" applyFill="1" applyBorder="1">
      <alignment vertical="center"/>
    </xf>
    <xf numFmtId="0" fontId="35" fillId="34" borderId="21" xfId="0" applyFont="1" applyFill="1" applyBorder="1">
      <alignment vertical="center"/>
    </xf>
    <xf numFmtId="0" fontId="35" fillId="35" borderId="18" xfId="0" applyFont="1" applyFill="1" applyBorder="1" applyAlignment="1"/>
    <xf numFmtId="0" fontId="35" fillId="35" borderId="18" xfId="0" applyFont="1" applyFill="1" applyBorder="1">
      <alignment vertical="center"/>
    </xf>
    <xf numFmtId="0" fontId="35" fillId="0" borderId="26" xfId="0" applyFont="1" applyBorder="1" applyAlignment="1"/>
    <xf numFmtId="14" fontId="35" fillId="34" borderId="14" xfId="0" applyNumberFormat="1" applyFont="1" applyFill="1" applyBorder="1" applyAlignment="1">
      <alignment horizontal="center" vertical="center"/>
    </xf>
    <xf numFmtId="0" fontId="35" fillId="35" borderId="18" xfId="0" applyFont="1" applyFill="1" applyBorder="1" applyAlignment="1">
      <alignment horizontal="right"/>
    </xf>
    <xf numFmtId="177" fontId="35" fillId="35" borderId="18" xfId="0" applyNumberFormat="1" applyFont="1" applyFill="1" applyBorder="1" applyAlignment="1">
      <alignment horizontal="left" vertical="center"/>
    </xf>
    <xf numFmtId="14" fontId="35" fillId="35" borderId="18" xfId="0" applyNumberFormat="1" applyFont="1" applyFill="1" applyBorder="1" applyAlignment="1">
      <alignment horizontal="center" vertical="center"/>
    </xf>
    <xf numFmtId="0" fontId="35" fillId="35" borderId="29" xfId="0" applyFont="1" applyFill="1" applyBorder="1" applyAlignment="1">
      <alignment horizontal="right" vertical="center"/>
    </xf>
    <xf numFmtId="0" fontId="35" fillId="35" borderId="20" xfId="0" applyFont="1" applyFill="1" applyBorder="1" applyAlignment="1"/>
    <xf numFmtId="0" fontId="35" fillId="35" borderId="19" xfId="0" applyFont="1" applyFill="1" applyBorder="1" applyAlignment="1"/>
    <xf numFmtId="0" fontId="35" fillId="35" borderId="18" xfId="0" applyFont="1" applyFill="1" applyBorder="1" applyAlignment="1">
      <alignment horizontal="left" vertical="center"/>
    </xf>
    <xf numFmtId="14" fontId="35" fillId="35" borderId="29" xfId="0" applyNumberFormat="1" applyFont="1" applyFill="1" applyBorder="1" applyAlignment="1">
      <alignment horizontal="center" vertical="center"/>
    </xf>
    <xf numFmtId="14" fontId="35" fillId="35" borderId="20" xfId="0" applyNumberFormat="1" applyFont="1" applyFill="1" applyBorder="1" applyAlignment="1">
      <alignment horizontal="center"/>
    </xf>
    <xf numFmtId="0" fontId="35" fillId="35" borderId="29" xfId="0" applyFont="1" applyFill="1" applyBorder="1" applyAlignment="1"/>
    <xf numFmtId="0" fontId="35" fillId="35" borderId="23" xfId="0" applyFont="1" applyFill="1" applyBorder="1" applyAlignment="1"/>
    <xf numFmtId="0" fontId="35" fillId="35" borderId="23" xfId="0" applyFont="1" applyFill="1" applyBorder="1" applyAlignment="1">
      <alignment horizontal="right"/>
    </xf>
    <xf numFmtId="177" fontId="35" fillId="35" borderId="23" xfId="0" applyNumberFormat="1" applyFont="1" applyFill="1" applyBorder="1" applyAlignment="1">
      <alignment horizontal="left" vertical="center"/>
    </xf>
    <xf numFmtId="0" fontId="35" fillId="35" borderId="23" xfId="0" applyFont="1" applyFill="1" applyBorder="1" applyAlignment="1">
      <alignment horizontal="left" vertical="center"/>
    </xf>
    <xf numFmtId="14" fontId="35" fillId="35" borderId="19" xfId="0" applyNumberFormat="1" applyFont="1" applyFill="1" applyBorder="1" applyAlignment="1">
      <alignment horizontal="center" vertical="center"/>
    </xf>
    <xf numFmtId="14" fontId="35" fillId="35" borderId="34" xfId="0" applyNumberFormat="1" applyFont="1" applyFill="1" applyBorder="1" applyAlignment="1">
      <alignment horizontal="center"/>
    </xf>
    <xf numFmtId="0" fontId="35" fillId="35" borderId="23" xfId="0" applyFont="1" applyFill="1" applyBorder="1">
      <alignment vertical="center"/>
    </xf>
    <xf numFmtId="0" fontId="35" fillId="35" borderId="26" xfId="0" applyFont="1" applyFill="1" applyBorder="1" applyAlignment="1"/>
    <xf numFmtId="0" fontId="35" fillId="35" borderId="30" xfId="0" applyFont="1" applyFill="1" applyBorder="1" applyAlignment="1"/>
    <xf numFmtId="0" fontId="35" fillId="35" borderId="19" xfId="0" applyFont="1" applyFill="1" applyBorder="1">
      <alignment vertical="center"/>
    </xf>
    <xf numFmtId="0" fontId="35" fillId="35" borderId="19" xfId="0" applyFont="1" applyFill="1" applyBorder="1" applyAlignment="1">
      <alignment horizontal="right"/>
    </xf>
    <xf numFmtId="0" fontId="35" fillId="35" borderId="19" xfId="0" applyFont="1" applyFill="1" applyBorder="1" applyAlignment="1">
      <alignment horizontal="right" vertical="center"/>
    </xf>
    <xf numFmtId="177" fontId="35" fillId="35" borderId="19" xfId="0" applyNumberFormat="1" applyFont="1" applyFill="1" applyBorder="1" applyAlignment="1">
      <alignment horizontal="left" vertical="center"/>
    </xf>
    <xf numFmtId="0" fontId="35" fillId="35" borderId="19" xfId="0" applyFont="1" applyFill="1" applyBorder="1" applyAlignment="1">
      <alignment horizontal="left" vertical="center"/>
    </xf>
    <xf numFmtId="14" fontId="35" fillId="35" borderId="21" xfId="0" applyNumberFormat="1" applyFont="1" applyFill="1" applyBorder="1" applyAlignment="1">
      <alignment horizontal="center" vertical="center"/>
    </xf>
    <xf numFmtId="0" fontId="35" fillId="35" borderId="25" xfId="0" applyFont="1" applyFill="1" applyBorder="1" applyAlignment="1"/>
    <xf numFmtId="0" fontId="35" fillId="36" borderId="18" xfId="0" applyFont="1" applyFill="1" applyBorder="1" applyAlignment="1"/>
    <xf numFmtId="0" fontId="35" fillId="36" borderId="18" xfId="0" applyFont="1" applyFill="1" applyBorder="1" applyAlignment="1">
      <alignment horizontal="right"/>
    </xf>
    <xf numFmtId="177" fontId="35" fillId="36" borderId="18" xfId="0" applyNumberFormat="1" applyFont="1" applyFill="1" applyBorder="1" applyAlignment="1">
      <alignment horizontal="left" vertical="center"/>
    </xf>
    <xf numFmtId="14" fontId="35" fillId="36" borderId="18" xfId="0" applyNumberFormat="1" applyFont="1" applyFill="1" applyBorder="1" applyAlignment="1">
      <alignment horizontal="center" vertical="center"/>
    </xf>
    <xf numFmtId="14" fontId="35" fillId="36" borderId="29" xfId="0" applyNumberFormat="1" applyFont="1" applyFill="1" applyBorder="1" applyAlignment="1">
      <alignment horizontal="center" vertical="center"/>
    </xf>
    <xf numFmtId="0" fontId="35" fillId="36" borderId="19" xfId="0" applyFont="1" applyFill="1" applyBorder="1" applyAlignment="1"/>
    <xf numFmtId="177" fontId="35" fillId="34" borderId="18" xfId="0" applyNumberFormat="1" applyFont="1" applyFill="1" applyBorder="1" applyAlignment="1">
      <alignment horizontal="left" vertical="center"/>
    </xf>
    <xf numFmtId="0" fontId="35" fillId="34" borderId="26" xfId="0" applyFont="1" applyFill="1" applyBorder="1" applyAlignment="1"/>
    <xf numFmtId="0" fontId="35" fillId="36" borderId="19" xfId="0" applyFont="1" applyFill="1" applyBorder="1" applyAlignment="1">
      <alignment horizontal="right"/>
    </xf>
    <xf numFmtId="177" fontId="35" fillId="34" borderId="19" xfId="0" applyNumberFormat="1" applyFont="1" applyFill="1" applyBorder="1" applyAlignment="1">
      <alignment horizontal="left" vertical="center"/>
    </xf>
    <xf numFmtId="177" fontId="35" fillId="36" borderId="29" xfId="0" applyNumberFormat="1" applyFont="1" applyFill="1" applyBorder="1" applyAlignment="1">
      <alignment horizontal="left" vertical="center"/>
    </xf>
    <xf numFmtId="0" fontId="35" fillId="36" borderId="20" xfId="0" applyFont="1" applyFill="1" applyBorder="1" applyAlignment="1"/>
    <xf numFmtId="0" fontId="35" fillId="36" borderId="18" xfId="0" applyFont="1" applyFill="1" applyBorder="1" applyAlignment="1">
      <alignment horizontal="left" vertical="center"/>
    </xf>
    <xf numFmtId="0" fontId="35" fillId="36" borderId="20" xfId="0" applyFont="1" applyFill="1" applyBorder="1">
      <alignment vertical="center"/>
    </xf>
    <xf numFmtId="0" fontId="35" fillId="36" borderId="26" xfId="0" applyFont="1" applyFill="1" applyBorder="1" applyAlignment="1"/>
    <xf numFmtId="0" fontId="35" fillId="36" borderId="10" xfId="0" applyFont="1" applyFill="1" applyBorder="1" applyAlignment="1"/>
    <xf numFmtId="0" fontId="35" fillId="36" borderId="10" xfId="0" applyFont="1" applyFill="1" applyBorder="1" applyAlignment="1">
      <alignment horizontal="right"/>
    </xf>
    <xf numFmtId="177" fontId="35" fillId="36" borderId="10" xfId="0" applyNumberFormat="1" applyFont="1" applyFill="1" applyBorder="1" applyAlignment="1">
      <alignment horizontal="left"/>
    </xf>
    <xf numFmtId="177" fontId="35" fillId="36" borderId="10" xfId="0" applyNumberFormat="1" applyFont="1" applyFill="1" applyBorder="1" applyAlignment="1">
      <alignment horizontal="left" vertical="center"/>
    </xf>
    <xf numFmtId="0" fontId="35" fillId="36" borderId="11" xfId="0" applyFont="1" applyFill="1" applyBorder="1" applyAlignment="1"/>
    <xf numFmtId="14" fontId="35" fillId="0" borderId="0" xfId="0" applyNumberFormat="1" applyFont="1" applyFill="1" applyAlignment="1">
      <alignment horizontal="right" vertical="center"/>
    </xf>
    <xf numFmtId="14" fontId="35" fillId="34" borderId="0" xfId="0" applyNumberFormat="1" applyFont="1" applyFill="1" applyBorder="1" applyAlignment="1">
      <alignment horizontal="center" vertical="center"/>
    </xf>
    <xf numFmtId="0" fontId="48" fillId="34" borderId="10" xfId="0" applyFont="1" applyFill="1" applyBorder="1">
      <alignment vertical="center"/>
    </xf>
    <xf numFmtId="0" fontId="35" fillId="34" borderId="18" xfId="0" applyFont="1" applyFill="1" applyBorder="1" applyAlignment="1">
      <alignment horizontal="center" vertical="center"/>
    </xf>
    <xf numFmtId="0" fontId="35" fillId="36" borderId="10" xfId="0" applyFont="1" applyFill="1" applyBorder="1" applyAlignment="1">
      <alignment horizontal="center" vertical="center"/>
    </xf>
    <xf numFmtId="0" fontId="35" fillId="36" borderId="10" xfId="0" applyFont="1" applyFill="1" applyBorder="1" applyAlignment="1">
      <alignment wrapText="1"/>
    </xf>
    <xf numFmtId="0" fontId="35" fillId="36" borderId="11" xfId="0" applyFont="1" applyFill="1" applyBorder="1" applyAlignment="1">
      <alignment horizontal="right"/>
    </xf>
    <xf numFmtId="177" fontId="35" fillId="36" borderId="11" xfId="0" applyNumberFormat="1" applyFont="1" applyFill="1" applyBorder="1" applyAlignment="1">
      <alignment horizontal="left" vertical="center"/>
    </xf>
    <xf numFmtId="14" fontId="35" fillId="36" borderId="10" xfId="0" applyNumberFormat="1" applyFont="1" applyFill="1" applyBorder="1" applyAlignment="1">
      <alignment horizontal="center"/>
    </xf>
    <xf numFmtId="177" fontId="35" fillId="36" borderId="10" xfId="0" applyNumberFormat="1" applyFont="1" applyFill="1" applyBorder="1" applyAlignment="1">
      <alignment horizontal="left" vertical="top"/>
    </xf>
    <xf numFmtId="0" fontId="35" fillId="36" borderId="10" xfId="0" applyFont="1" applyFill="1" applyBorder="1" applyAlignment="1">
      <alignment horizontal="left" vertical="center"/>
    </xf>
    <xf numFmtId="0" fontId="35" fillId="36" borderId="18" xfId="0" applyFont="1" applyFill="1" applyBorder="1" applyAlignment="1">
      <alignment horizontal="center" vertical="center"/>
    </xf>
    <xf numFmtId="0" fontId="35" fillId="36" borderId="18" xfId="0" applyFont="1" applyFill="1" applyBorder="1" applyAlignment="1">
      <alignment horizontal="right" vertical="center"/>
    </xf>
    <xf numFmtId="177" fontId="35" fillId="36" borderId="25" xfId="0" applyNumberFormat="1" applyFont="1" applyFill="1" applyBorder="1" applyAlignment="1">
      <alignment horizontal="left" vertical="center"/>
    </xf>
    <xf numFmtId="0" fontId="35" fillId="36" borderId="21" xfId="0" applyFont="1" applyFill="1" applyBorder="1" applyAlignment="1"/>
    <xf numFmtId="0" fontId="35" fillId="36" borderId="18" xfId="0" applyFont="1" applyFill="1" applyBorder="1" applyAlignment="1">
      <alignment wrapText="1"/>
    </xf>
    <xf numFmtId="14" fontId="35" fillId="36" borderId="19" xfId="0" applyNumberFormat="1" applyFont="1" applyFill="1" applyBorder="1" applyAlignment="1">
      <alignment horizontal="center"/>
    </xf>
    <xf numFmtId="177" fontId="35" fillId="36" borderId="18" xfId="0" applyNumberFormat="1" applyFont="1" applyFill="1" applyBorder="1" applyAlignment="1">
      <alignment horizontal="left" vertical="top"/>
    </xf>
    <xf numFmtId="14" fontId="35" fillId="36" borderId="18" xfId="0" applyNumberFormat="1" applyFont="1" applyFill="1" applyBorder="1" applyAlignment="1">
      <alignment horizontal="center"/>
    </xf>
    <xf numFmtId="177" fontId="35" fillId="36" borderId="19" xfId="0" applyNumberFormat="1" applyFont="1" applyFill="1" applyBorder="1" applyAlignment="1">
      <alignment horizontal="left" vertical="top"/>
    </xf>
    <xf numFmtId="0" fontId="35" fillId="36" borderId="19" xfId="0" applyFont="1" applyFill="1" applyBorder="1" applyAlignment="1">
      <alignment horizontal="center" vertical="center"/>
    </xf>
    <xf numFmtId="14" fontId="35" fillId="35" borderId="19" xfId="0" applyNumberFormat="1" applyFont="1" applyFill="1" applyBorder="1" applyAlignment="1">
      <alignment horizontal="center"/>
    </xf>
    <xf numFmtId="14" fontId="35" fillId="35" borderId="10" xfId="0" applyNumberFormat="1" applyFont="1" applyFill="1" applyBorder="1" applyAlignment="1">
      <alignment horizontal="center"/>
    </xf>
    <xf numFmtId="0" fontId="35" fillId="36" borderId="10" xfId="0" applyFont="1" applyFill="1" applyBorder="1" applyAlignment="1">
      <alignment vertical="center" wrapText="1"/>
    </xf>
    <xf numFmtId="0" fontId="35" fillId="36" borderId="10" xfId="0" applyFont="1" applyFill="1" applyBorder="1" applyAlignment="1">
      <alignment horizontal="center"/>
    </xf>
    <xf numFmtId="0" fontId="35" fillId="36" borderId="13" xfId="0" applyFont="1" applyFill="1" applyBorder="1">
      <alignment vertical="center"/>
    </xf>
    <xf numFmtId="0" fontId="35" fillId="36" borderId="13" xfId="0" applyFont="1" applyFill="1" applyBorder="1" applyAlignment="1">
      <alignment vertical="center" wrapText="1"/>
    </xf>
    <xf numFmtId="0" fontId="35" fillId="36" borderId="17" xfId="0" applyFont="1" applyFill="1" applyBorder="1" applyAlignment="1">
      <alignment vertical="center" wrapText="1"/>
    </xf>
    <xf numFmtId="0" fontId="35" fillId="36" borderId="25" xfId="0" applyFont="1" applyFill="1" applyBorder="1" applyAlignment="1">
      <alignment horizontal="right"/>
    </xf>
    <xf numFmtId="0" fontId="35" fillId="36" borderId="11" xfId="0" applyFont="1" applyFill="1" applyBorder="1" applyAlignment="1">
      <alignment vertical="center" wrapText="1"/>
    </xf>
    <xf numFmtId="0" fontId="35" fillId="36" borderId="11" xfId="0" applyFont="1" applyFill="1" applyBorder="1" applyAlignment="1">
      <alignment horizontal="right" vertical="center"/>
    </xf>
    <xf numFmtId="0" fontId="35" fillId="36" borderId="11" xfId="0" applyFont="1" applyFill="1" applyBorder="1" applyAlignment="1">
      <alignment horizontal="center"/>
    </xf>
    <xf numFmtId="177" fontId="35" fillId="34" borderId="10" xfId="0" applyNumberFormat="1" applyFont="1" applyFill="1" applyBorder="1" applyAlignment="1">
      <alignment horizontal="left" vertical="top"/>
    </xf>
    <xf numFmtId="0" fontId="35" fillId="36" borderId="18" xfId="0" applyFont="1" applyFill="1" applyBorder="1" applyAlignment="1">
      <alignment vertical="center" wrapText="1"/>
    </xf>
    <xf numFmtId="0" fontId="35" fillId="36" borderId="18" xfId="0" applyFont="1" applyFill="1" applyBorder="1" applyAlignment="1">
      <alignment horizontal="right" vertical="top"/>
    </xf>
    <xf numFmtId="0" fontId="35" fillId="36" borderId="26" xfId="0" applyFont="1" applyFill="1" applyBorder="1" applyAlignment="1">
      <alignment horizontal="right"/>
    </xf>
    <xf numFmtId="0" fontId="35" fillId="36" borderId="26" xfId="0" applyFont="1" applyFill="1" applyBorder="1" applyAlignment="1">
      <alignment horizontal="right" vertical="top"/>
    </xf>
    <xf numFmtId="177" fontId="35" fillId="36" borderId="26" xfId="0" applyNumberFormat="1" applyFont="1" applyFill="1" applyBorder="1" applyAlignment="1">
      <alignment horizontal="left" vertical="top"/>
    </xf>
    <xf numFmtId="0" fontId="35" fillId="36" borderId="19" xfId="0" applyFont="1" applyFill="1" applyBorder="1" applyAlignment="1">
      <alignment horizontal="right" vertical="top"/>
    </xf>
    <xf numFmtId="0" fontId="35" fillId="34" borderId="10" xfId="0" applyFont="1" applyFill="1" applyBorder="1" applyAlignment="1">
      <alignment horizontal="right" vertical="top"/>
    </xf>
    <xf numFmtId="0" fontId="35" fillId="34" borderId="18" xfId="0" applyFont="1" applyFill="1" applyBorder="1" applyAlignment="1">
      <alignment horizontal="right" vertical="center"/>
    </xf>
    <xf numFmtId="0" fontId="35" fillId="34" borderId="11" xfId="0" applyFont="1" applyFill="1" applyBorder="1" applyAlignment="1">
      <alignment horizontal="right" vertical="top"/>
    </xf>
    <xf numFmtId="177" fontId="35" fillId="34" borderId="11" xfId="0" applyNumberFormat="1" applyFont="1" applyFill="1" applyBorder="1" applyAlignment="1">
      <alignment horizontal="left" vertical="top"/>
    </xf>
    <xf numFmtId="0" fontId="35" fillId="36" borderId="10" xfId="0" applyFont="1" applyFill="1" applyBorder="1" applyAlignment="1">
      <alignment horizontal="right" vertical="top"/>
    </xf>
    <xf numFmtId="0" fontId="35" fillId="36" borderId="19" xfId="0" applyFont="1" applyFill="1" applyBorder="1" applyAlignment="1">
      <alignment vertical="center" wrapText="1"/>
    </xf>
    <xf numFmtId="0" fontId="35" fillId="36" borderId="19" xfId="0" applyFont="1" applyFill="1" applyBorder="1" applyAlignment="1">
      <alignment horizontal="center"/>
    </xf>
    <xf numFmtId="0" fontId="35" fillId="36" borderId="17" xfId="0" applyFont="1" applyFill="1" applyBorder="1">
      <alignment vertical="center"/>
    </xf>
    <xf numFmtId="0" fontId="35" fillId="34" borderId="19" xfId="0" applyFont="1" applyFill="1" applyBorder="1">
      <alignment vertical="center"/>
    </xf>
    <xf numFmtId="0" fontId="35" fillId="34" borderId="19" xfId="0" applyFont="1" applyFill="1" applyBorder="1" applyAlignment="1">
      <alignment horizontal="right" vertical="top"/>
    </xf>
    <xf numFmtId="177" fontId="35" fillId="34" borderId="19" xfId="0" applyNumberFormat="1" applyFont="1" applyFill="1" applyBorder="1" applyAlignment="1">
      <alignment horizontal="left" vertical="top"/>
    </xf>
    <xf numFmtId="0" fontId="35" fillId="34" borderId="19" xfId="0" applyFont="1" applyFill="1" applyBorder="1" applyAlignment="1">
      <alignment vertical="center" wrapText="1"/>
    </xf>
    <xf numFmtId="0" fontId="35" fillId="35" borderId="18" xfId="0" applyFont="1" applyFill="1" applyBorder="1" applyAlignment="1">
      <alignment horizontal="right" vertical="top"/>
    </xf>
    <xf numFmtId="177" fontId="35" fillId="35" borderId="18" xfId="0" applyNumberFormat="1" applyFont="1" applyFill="1" applyBorder="1" applyAlignment="1">
      <alignment horizontal="left" vertical="top"/>
    </xf>
    <xf numFmtId="0" fontId="35" fillId="35" borderId="18" xfId="0" applyFont="1" applyFill="1" applyBorder="1" applyAlignment="1">
      <alignment vertical="center" wrapText="1"/>
    </xf>
    <xf numFmtId="14" fontId="35" fillId="35" borderId="18" xfId="0" applyNumberFormat="1" applyFont="1" applyFill="1" applyBorder="1" applyAlignment="1">
      <alignment horizontal="center"/>
    </xf>
    <xf numFmtId="0" fontId="35" fillId="34" borderId="18" xfId="0" applyFont="1" applyFill="1" applyBorder="1">
      <alignment vertical="center"/>
    </xf>
    <xf numFmtId="0" fontId="35" fillId="34" borderId="18" xfId="0" applyFont="1" applyFill="1" applyBorder="1" applyAlignment="1">
      <alignment horizontal="right" vertical="top"/>
    </xf>
    <xf numFmtId="177" fontId="35" fillId="34" borderId="18" xfId="0" applyNumberFormat="1" applyFont="1" applyFill="1" applyBorder="1" applyAlignment="1">
      <alignment horizontal="left" vertical="top"/>
    </xf>
    <xf numFmtId="0" fontId="35" fillId="34" borderId="18" xfId="0" applyFont="1" applyFill="1" applyBorder="1" applyAlignment="1">
      <alignment vertical="center" wrapText="1"/>
    </xf>
    <xf numFmtId="14" fontId="35" fillId="34" borderId="18" xfId="0" applyNumberFormat="1" applyFont="1" applyFill="1" applyBorder="1" applyAlignment="1">
      <alignment horizontal="center" vertical="center"/>
    </xf>
    <xf numFmtId="0" fontId="35" fillId="36" borderId="10" xfId="0" applyFont="1" applyFill="1" applyBorder="1" applyAlignment="1">
      <alignment horizontal="right" vertical="center"/>
    </xf>
    <xf numFmtId="0" fontId="35" fillId="36" borderId="19" xfId="0" applyFont="1" applyFill="1" applyBorder="1" applyAlignment="1">
      <alignment horizontal="right" vertical="center"/>
    </xf>
    <xf numFmtId="0" fontId="35" fillId="36" borderId="26" xfId="0" applyFont="1" applyFill="1" applyBorder="1" applyAlignment="1">
      <alignment horizontal="right" vertical="center"/>
    </xf>
    <xf numFmtId="0" fontId="35" fillId="34" borderId="10" xfId="0" applyFont="1" applyFill="1" applyBorder="1" applyAlignment="1">
      <alignment horizontal="left" vertical="center"/>
    </xf>
    <xf numFmtId="14" fontId="35" fillId="36" borderId="10" xfId="0" applyNumberFormat="1" applyFont="1" applyFill="1" applyBorder="1" applyAlignment="1">
      <alignment horizontal="center" vertical="center"/>
    </xf>
    <xf numFmtId="14" fontId="35" fillId="35" borderId="10" xfId="0" applyNumberFormat="1" applyFont="1" applyFill="1" applyBorder="1" applyAlignment="1">
      <alignment horizontal="center" vertical="center"/>
    </xf>
    <xf numFmtId="0" fontId="35" fillId="34" borderId="10" xfId="0" applyFont="1" applyFill="1" applyBorder="1" applyAlignment="1">
      <alignment vertical="center"/>
    </xf>
    <xf numFmtId="14" fontId="35" fillId="34" borderId="10" xfId="0" applyNumberFormat="1" applyFont="1" applyFill="1" applyBorder="1" applyAlignment="1">
      <alignment horizontal="right" vertical="center"/>
    </xf>
    <xf numFmtId="14" fontId="35" fillId="36" borderId="11" xfId="0" applyNumberFormat="1" applyFont="1" applyFill="1" applyBorder="1" applyAlignment="1">
      <alignment horizontal="center" vertical="center"/>
    </xf>
    <xf numFmtId="14" fontId="35" fillId="34" borderId="10" xfId="0" applyNumberFormat="1" applyFont="1" applyFill="1" applyBorder="1" applyAlignment="1">
      <alignment horizontal="center" vertical="center"/>
    </xf>
    <xf numFmtId="14" fontId="35" fillId="36" borderId="26" xfId="0" applyNumberFormat="1" applyFont="1" applyFill="1" applyBorder="1" applyAlignment="1">
      <alignment horizontal="center" vertical="center"/>
    </xf>
    <xf numFmtId="14" fontId="35" fillId="34" borderId="11" xfId="0" applyNumberFormat="1" applyFont="1" applyFill="1" applyBorder="1" applyAlignment="1">
      <alignment horizontal="center" vertical="center"/>
    </xf>
    <xf numFmtId="14" fontId="35" fillId="34" borderId="17" xfId="0" applyNumberFormat="1" applyFont="1" applyFill="1" applyBorder="1" applyAlignment="1">
      <alignment horizontal="center" vertical="center"/>
    </xf>
    <xf numFmtId="14" fontId="35" fillId="34" borderId="13" xfId="0" applyNumberFormat="1" applyFont="1" applyFill="1" applyBorder="1" applyAlignment="1">
      <alignment horizontal="center" vertical="center"/>
    </xf>
    <xf numFmtId="0" fontId="35" fillId="34" borderId="10" xfId="0" applyFont="1" applyFill="1" applyBorder="1" applyAlignment="1">
      <alignment horizontal="center" vertical="center"/>
    </xf>
    <xf numFmtId="14" fontId="35" fillId="34" borderId="11" xfId="0" applyNumberFormat="1" applyFont="1" applyFill="1" applyBorder="1" applyAlignment="1">
      <alignment horizontal="center" vertical="center" wrapText="1"/>
    </xf>
    <xf numFmtId="14" fontId="35" fillId="34" borderId="17" xfId="0" applyNumberFormat="1" applyFont="1" applyFill="1" applyBorder="1" applyAlignment="1">
      <alignment horizontal="center" vertical="center" wrapText="1"/>
    </xf>
    <xf numFmtId="14" fontId="35" fillId="34" borderId="19" xfId="0" applyNumberFormat="1" applyFont="1" applyFill="1" applyBorder="1" applyAlignment="1">
      <alignment horizontal="center" vertical="center"/>
    </xf>
    <xf numFmtId="14" fontId="35" fillId="36" borderId="19" xfId="0" applyNumberFormat="1" applyFont="1" applyFill="1" applyBorder="1" applyAlignment="1">
      <alignment horizontal="center" vertical="center"/>
    </xf>
    <xf numFmtId="14" fontId="35" fillId="34" borderId="19" xfId="0" applyNumberFormat="1" applyFont="1" applyFill="1" applyBorder="1" applyAlignment="1">
      <alignment horizontal="center" vertical="center"/>
    </xf>
    <xf numFmtId="0" fontId="43" fillId="33" borderId="14" xfId="104" applyFont="1" applyFill="1" applyBorder="1" applyAlignment="1">
      <alignment horizontal="left" vertical="center" wrapText="1"/>
    </xf>
    <xf numFmtId="0" fontId="43" fillId="33" borderId="15" xfId="104" applyFont="1" applyFill="1" applyBorder="1" applyAlignment="1">
      <alignment horizontal="left" vertical="center" wrapText="1"/>
    </xf>
    <xf numFmtId="176" fontId="43" fillId="33" borderId="15" xfId="104" applyNumberFormat="1" applyFont="1" applyFill="1" applyBorder="1" applyAlignment="1">
      <alignment horizontal="right" vertical="center" wrapText="1"/>
    </xf>
    <xf numFmtId="178" fontId="43" fillId="33" borderId="15" xfId="104" applyNumberFormat="1" applyFont="1" applyFill="1" applyBorder="1" applyAlignment="1">
      <alignment horizontal="left" vertical="center" wrapText="1"/>
    </xf>
    <xf numFmtId="179" fontId="43" fillId="33" borderId="16" xfId="104" applyNumberFormat="1" applyFont="1" applyFill="1" applyBorder="1" applyAlignment="1">
      <alignment horizontal="center" vertical="center" wrapText="1"/>
    </xf>
    <xf numFmtId="14" fontId="43" fillId="33" borderId="15" xfId="104" applyNumberFormat="1" applyFont="1" applyFill="1" applyBorder="1" applyAlignment="1">
      <alignment horizontal="center" vertical="center" wrapText="1"/>
    </xf>
    <xf numFmtId="14" fontId="43" fillId="33" borderId="15" xfId="104" applyNumberFormat="1" applyFont="1" applyFill="1" applyBorder="1" applyAlignment="1">
      <alignment horizontal="right" vertical="center" wrapText="1"/>
    </xf>
    <xf numFmtId="182" fontId="43" fillId="33" borderId="10" xfId="104" applyNumberFormat="1" applyFont="1" applyFill="1" applyBorder="1" applyAlignment="1">
      <alignment horizontal="center" vertical="center" wrapText="1"/>
    </xf>
    <xf numFmtId="180" fontId="43" fillId="33" borderId="15" xfId="104" applyNumberFormat="1" applyFont="1" applyFill="1" applyBorder="1" applyAlignment="1">
      <alignment horizontal="center" vertical="center" wrapText="1"/>
    </xf>
    <xf numFmtId="0" fontId="43" fillId="37" borderId="15" xfId="0" applyFont="1" applyFill="1" applyBorder="1" applyAlignment="1">
      <alignment horizontal="left" vertical="center" wrapText="1"/>
    </xf>
    <xf numFmtId="178" fontId="43" fillId="33" borderId="12" xfId="104" applyNumberFormat="1" applyFont="1" applyFill="1" applyBorder="1" applyAlignment="1">
      <alignment horizontal="left" vertical="center" wrapText="1"/>
    </xf>
    <xf numFmtId="178" fontId="43" fillId="33" borderId="10" xfId="104" applyNumberFormat="1" applyFont="1" applyFill="1" applyBorder="1" applyAlignment="1">
      <alignment horizontal="left" vertical="center" wrapText="1"/>
    </xf>
    <xf numFmtId="0" fontId="43" fillId="33" borderId="10" xfId="104" applyFont="1" applyFill="1" applyBorder="1" applyAlignment="1">
      <alignment horizontal="left" vertical="center" wrapText="1"/>
    </xf>
    <xf numFmtId="0" fontId="43" fillId="0" borderId="0" xfId="104" applyFont="1" applyFill="1" applyBorder="1" applyAlignment="1">
      <alignment horizontal="left" vertical="center" wrapText="1"/>
    </xf>
    <xf numFmtId="0" fontId="43" fillId="0" borderId="0" xfId="104" applyFont="1" applyFill="1" applyAlignment="1">
      <alignment horizontal="left" vertical="center" wrapText="1"/>
    </xf>
    <xf numFmtId="14" fontId="35" fillId="34" borderId="18" xfId="0" applyNumberFormat="1" applyFont="1" applyFill="1" applyBorder="1" applyAlignment="1">
      <alignment horizontal="center"/>
    </xf>
    <xf numFmtId="14" fontId="35" fillId="36" borderId="10" xfId="0" applyNumberFormat="1" applyFont="1" applyFill="1" applyBorder="1" applyAlignment="1">
      <alignment horizontal="center" vertical="center"/>
    </xf>
    <xf numFmtId="14" fontId="35" fillId="34" borderId="10" xfId="0" applyNumberFormat="1" applyFont="1" applyFill="1" applyBorder="1" applyAlignment="1">
      <alignment horizontal="right" vertical="center"/>
    </xf>
    <xf numFmtId="14" fontId="35" fillId="34" borderId="23" xfId="0" applyNumberFormat="1" applyFont="1" applyFill="1" applyBorder="1" applyAlignment="1">
      <alignment horizontal="center" vertical="center"/>
    </xf>
    <xf numFmtId="14" fontId="35" fillId="34" borderId="19" xfId="0" applyNumberFormat="1" applyFont="1" applyFill="1" applyBorder="1" applyAlignment="1">
      <alignment horizontal="center"/>
    </xf>
    <xf numFmtId="14" fontId="35" fillId="34" borderId="10" xfId="0" applyNumberFormat="1" applyFont="1" applyFill="1" applyBorder="1" applyAlignment="1">
      <alignment horizontal="center" vertical="center"/>
    </xf>
    <xf numFmtId="14" fontId="35" fillId="34" borderId="10" xfId="0" applyNumberFormat="1" applyFont="1" applyFill="1" applyBorder="1" applyAlignment="1">
      <alignment horizontal="right" vertical="center"/>
    </xf>
    <xf numFmtId="14" fontId="35" fillId="34" borderId="10" xfId="0" applyNumberFormat="1" applyFont="1" applyFill="1" applyBorder="1" applyAlignment="1">
      <alignment horizontal="center"/>
    </xf>
    <xf numFmtId="14" fontId="35" fillId="34" borderId="19" xfId="0" applyNumberFormat="1" applyFont="1" applyFill="1" applyBorder="1" applyAlignment="1">
      <alignment horizontal="center" vertical="center"/>
    </xf>
    <xf numFmtId="14" fontId="35" fillId="34" borderId="10" xfId="0" applyNumberFormat="1" applyFont="1" applyFill="1" applyBorder="1" applyAlignment="1">
      <alignment horizontal="center" vertical="center"/>
    </xf>
    <xf numFmtId="0" fontId="35" fillId="0" borderId="10" xfId="0" applyFont="1" applyFill="1" applyBorder="1" applyAlignment="1">
      <alignment horizontal="right" vertical="center"/>
    </xf>
    <xf numFmtId="0" fontId="35" fillId="0" borderId="10" xfId="0" applyFont="1" applyFill="1" applyBorder="1" applyAlignment="1">
      <alignment horizontal="center"/>
    </xf>
    <xf numFmtId="14" fontId="35" fillId="0" borderId="10" xfId="0" applyNumberFormat="1" applyFont="1" applyFill="1" applyBorder="1" applyAlignment="1">
      <alignment horizontal="right" vertical="center"/>
    </xf>
    <xf numFmtId="14" fontId="49" fillId="0" borderId="18" xfId="0" applyNumberFormat="1" applyFont="1" applyBorder="1" applyAlignment="1">
      <alignment horizontal="center" vertical="center"/>
    </xf>
    <xf numFmtId="0" fontId="35" fillId="36" borderId="10" xfId="0" applyFont="1" applyFill="1" applyBorder="1" applyAlignment="1">
      <alignment horizontal="right" vertical="center"/>
    </xf>
    <xf numFmtId="0" fontId="35" fillId="36" borderId="25" xfId="0" applyFont="1" applyFill="1" applyBorder="1" applyAlignment="1">
      <alignment horizontal="right" vertical="center"/>
    </xf>
    <xf numFmtId="0" fontId="35" fillId="36" borderId="35" xfId="0" applyFont="1" applyFill="1" applyBorder="1" applyAlignment="1">
      <alignment horizontal="right" vertical="center"/>
    </xf>
    <xf numFmtId="0" fontId="35" fillId="36" borderId="19" xfId="0" applyFont="1" applyFill="1" applyBorder="1" applyAlignment="1">
      <alignment horizontal="right" vertical="center"/>
    </xf>
    <xf numFmtId="0" fontId="35" fillId="36" borderId="26" xfId="0" applyFont="1" applyFill="1" applyBorder="1" applyAlignment="1">
      <alignment horizontal="right" vertical="center"/>
    </xf>
    <xf numFmtId="0" fontId="35" fillId="34" borderId="10" xfId="0" applyFont="1" applyFill="1" applyBorder="1" applyAlignment="1">
      <alignment horizontal="left" vertical="center"/>
    </xf>
    <xf numFmtId="14" fontId="35" fillId="36" borderId="10" xfId="0" applyNumberFormat="1" applyFont="1" applyFill="1" applyBorder="1" applyAlignment="1">
      <alignment horizontal="center" vertical="center"/>
    </xf>
    <xf numFmtId="14" fontId="35" fillId="35" borderId="10" xfId="0" applyNumberFormat="1" applyFont="1" applyFill="1" applyBorder="1" applyAlignment="1">
      <alignment horizontal="center" vertical="center"/>
    </xf>
    <xf numFmtId="0" fontId="35" fillId="34" borderId="10" xfId="0" applyFont="1" applyFill="1" applyBorder="1" applyAlignment="1">
      <alignment vertical="center"/>
    </xf>
    <xf numFmtId="14" fontId="35" fillId="34" borderId="10" xfId="0" applyNumberFormat="1" applyFont="1" applyFill="1" applyBorder="1" applyAlignment="1">
      <alignment horizontal="right" vertical="center"/>
    </xf>
    <xf numFmtId="179" fontId="35" fillId="34" borderId="11" xfId="0" applyNumberFormat="1" applyFont="1" applyFill="1" applyBorder="1" applyAlignment="1">
      <alignment horizontal="right" vertical="center"/>
    </xf>
    <xf numFmtId="179" fontId="35" fillId="34" borderId="13" xfId="0" applyNumberFormat="1" applyFont="1" applyFill="1" applyBorder="1" applyAlignment="1">
      <alignment horizontal="right" vertical="center"/>
    </xf>
    <xf numFmtId="14" fontId="35" fillId="36" borderId="11" xfId="0" applyNumberFormat="1" applyFont="1" applyFill="1" applyBorder="1" applyAlignment="1">
      <alignment horizontal="center" vertical="center"/>
    </xf>
    <xf numFmtId="14" fontId="35" fillId="36" borderId="17" xfId="0" applyNumberFormat="1" applyFont="1" applyFill="1" applyBorder="1" applyAlignment="1">
      <alignment horizontal="center" vertical="center"/>
    </xf>
    <xf numFmtId="14" fontId="35" fillId="34" borderId="10" xfId="0" applyNumberFormat="1" applyFont="1" applyFill="1" applyBorder="1" applyAlignment="1">
      <alignment horizontal="center" vertical="center"/>
    </xf>
    <xf numFmtId="14" fontId="35" fillId="36" borderId="27" xfId="0" applyNumberFormat="1" applyFont="1" applyFill="1" applyBorder="1" applyAlignment="1">
      <alignment horizontal="center" vertical="center"/>
    </xf>
    <xf numFmtId="14" fontId="35" fillId="36" borderId="23" xfId="0" applyNumberFormat="1" applyFont="1" applyFill="1" applyBorder="1" applyAlignment="1">
      <alignment horizontal="center" vertical="center"/>
    </xf>
    <xf numFmtId="14" fontId="35" fillId="36" borderId="26" xfId="0" applyNumberFormat="1" applyFont="1" applyFill="1" applyBorder="1" applyAlignment="1">
      <alignment horizontal="center" vertical="center"/>
    </xf>
    <xf numFmtId="14" fontId="35" fillId="36" borderId="13" xfId="0" applyNumberFormat="1" applyFont="1" applyFill="1" applyBorder="1" applyAlignment="1">
      <alignment horizontal="center" vertical="center"/>
    </xf>
    <xf numFmtId="179" fontId="35" fillId="34" borderId="10" xfId="0" applyNumberFormat="1" applyFont="1" applyFill="1" applyBorder="1" applyAlignment="1">
      <alignment horizontal="right" vertical="center"/>
    </xf>
    <xf numFmtId="14" fontId="35" fillId="34" borderId="11" xfId="0" applyNumberFormat="1" applyFont="1" applyFill="1" applyBorder="1" applyAlignment="1">
      <alignment horizontal="center" vertical="center"/>
    </xf>
    <xf numFmtId="14" fontId="35" fillId="34" borderId="17" xfId="0" applyNumberFormat="1" applyFont="1" applyFill="1" applyBorder="1" applyAlignment="1">
      <alignment horizontal="center" vertical="center"/>
    </xf>
    <xf numFmtId="14" fontId="35" fillId="34" borderId="13" xfId="0" applyNumberFormat="1" applyFont="1" applyFill="1" applyBorder="1" applyAlignment="1">
      <alignment horizontal="center" vertical="center"/>
    </xf>
    <xf numFmtId="0" fontId="35" fillId="34" borderId="10" xfId="0" applyFont="1" applyFill="1" applyBorder="1" applyAlignment="1">
      <alignment horizontal="center" vertical="center"/>
    </xf>
    <xf numFmtId="0" fontId="35" fillId="34" borderId="10" xfId="0" applyFont="1" applyFill="1" applyBorder="1" applyAlignment="1">
      <alignment horizontal="right" vertical="center" wrapText="1"/>
    </xf>
    <xf numFmtId="14" fontId="35" fillId="34" borderId="11" xfId="0" applyNumberFormat="1" applyFont="1" applyFill="1" applyBorder="1" applyAlignment="1">
      <alignment horizontal="center" vertical="center" wrapText="1"/>
    </xf>
    <xf numFmtId="14" fontId="35" fillId="34" borderId="17" xfId="0" applyNumberFormat="1" applyFont="1" applyFill="1" applyBorder="1" applyAlignment="1">
      <alignment horizontal="center" vertical="center" wrapText="1"/>
    </xf>
    <xf numFmtId="14" fontId="35" fillId="34" borderId="13" xfId="0" applyNumberFormat="1" applyFont="1" applyFill="1" applyBorder="1" applyAlignment="1">
      <alignment horizontal="center" vertical="center" wrapText="1"/>
    </xf>
    <xf numFmtId="14" fontId="35" fillId="36" borderId="24" xfId="0" applyNumberFormat="1" applyFont="1" applyFill="1" applyBorder="1" applyAlignment="1">
      <alignment horizontal="center" vertical="center"/>
    </xf>
    <xf numFmtId="14" fontId="35" fillId="35" borderId="22" xfId="0" applyNumberFormat="1" applyFont="1" applyFill="1" applyBorder="1" applyAlignment="1">
      <alignment horizontal="center" vertical="center"/>
    </xf>
    <xf numFmtId="14" fontId="35" fillId="35" borderId="33" xfId="0" applyNumberFormat="1" applyFont="1" applyFill="1" applyBorder="1" applyAlignment="1">
      <alignment horizontal="center" vertical="center"/>
    </xf>
    <xf numFmtId="14" fontId="35" fillId="35" borderId="28" xfId="0" applyNumberFormat="1" applyFont="1" applyFill="1" applyBorder="1" applyAlignment="1">
      <alignment horizontal="center" vertical="center"/>
    </xf>
    <xf numFmtId="14" fontId="35" fillId="35" borderId="13" xfId="0" applyNumberFormat="1" applyFont="1" applyFill="1" applyBorder="1" applyAlignment="1">
      <alignment horizontal="center" vertical="center"/>
    </xf>
    <xf numFmtId="14" fontId="35" fillId="34" borderId="31" xfId="0" applyNumberFormat="1" applyFont="1" applyFill="1" applyBorder="1" applyAlignment="1">
      <alignment horizontal="center" vertical="center"/>
    </xf>
    <xf numFmtId="14" fontId="35" fillId="34" borderId="32" xfId="0" applyNumberFormat="1" applyFont="1" applyFill="1" applyBorder="1" applyAlignment="1">
      <alignment horizontal="center" vertical="center"/>
    </xf>
    <xf numFmtId="14" fontId="35" fillId="36" borderId="44" xfId="0" applyNumberFormat="1" applyFont="1" applyFill="1" applyBorder="1" applyAlignment="1">
      <alignment horizontal="center" vertical="center"/>
    </xf>
    <xf numFmtId="14" fontId="35" fillId="36" borderId="46" xfId="0" applyNumberFormat="1" applyFont="1" applyFill="1" applyBorder="1" applyAlignment="1">
      <alignment horizontal="center" vertical="center"/>
    </xf>
    <xf numFmtId="14" fontId="35" fillId="36" borderId="43" xfId="0" applyNumberFormat="1" applyFont="1" applyFill="1" applyBorder="1" applyAlignment="1">
      <alignment horizontal="center" vertical="center"/>
    </xf>
    <xf numFmtId="14" fontId="35" fillId="36" borderId="39" xfId="0" applyNumberFormat="1" applyFont="1" applyFill="1" applyBorder="1" applyAlignment="1">
      <alignment horizontal="center" vertical="center"/>
    </xf>
    <xf numFmtId="14" fontId="35" fillId="36" borderId="37" xfId="0" applyNumberFormat="1" applyFont="1" applyFill="1" applyBorder="1" applyAlignment="1">
      <alignment horizontal="center" vertical="center"/>
    </xf>
    <xf numFmtId="14" fontId="35" fillId="36" borderId="40" xfId="0" applyNumberFormat="1" applyFont="1" applyFill="1" applyBorder="1" applyAlignment="1">
      <alignment horizontal="center" vertical="center"/>
    </xf>
    <xf numFmtId="14" fontId="35" fillId="36" borderId="45" xfId="0" applyNumberFormat="1" applyFont="1" applyFill="1" applyBorder="1" applyAlignment="1">
      <alignment horizontal="center" vertical="center"/>
    </xf>
    <xf numFmtId="14" fontId="35" fillId="36" borderId="36" xfId="0" applyNumberFormat="1" applyFont="1" applyFill="1" applyBorder="1" applyAlignment="1">
      <alignment horizontal="center" vertical="center"/>
    </xf>
    <xf numFmtId="14" fontId="35" fillId="36" borderId="41" xfId="0" applyNumberFormat="1" applyFont="1" applyFill="1" applyBorder="1" applyAlignment="1">
      <alignment horizontal="center" vertical="center"/>
    </xf>
    <xf numFmtId="14" fontId="35" fillId="36" borderId="38" xfId="0" applyNumberFormat="1" applyFont="1" applyFill="1" applyBorder="1" applyAlignment="1">
      <alignment horizontal="center" vertical="center"/>
    </xf>
    <xf numFmtId="14" fontId="35" fillId="34" borderId="36" xfId="0" applyNumberFormat="1" applyFont="1" applyFill="1" applyBorder="1" applyAlignment="1">
      <alignment horizontal="center" vertical="center"/>
    </xf>
    <xf numFmtId="14" fontId="35" fillId="34" borderId="41" xfId="0" applyNumberFormat="1" applyFont="1" applyFill="1" applyBorder="1" applyAlignment="1">
      <alignment horizontal="center" vertical="center"/>
    </xf>
    <xf numFmtId="14" fontId="35" fillId="34" borderId="19" xfId="0" applyNumberFormat="1" applyFont="1" applyFill="1" applyBorder="1" applyAlignment="1">
      <alignment horizontal="center" vertical="center"/>
    </xf>
    <xf numFmtId="14" fontId="35" fillId="34" borderId="42" xfId="0" applyNumberFormat="1" applyFont="1" applyFill="1" applyBorder="1" applyAlignment="1">
      <alignment horizontal="center" vertical="center"/>
    </xf>
    <xf numFmtId="14" fontId="35" fillId="34" borderId="37" xfId="0" applyNumberFormat="1" applyFont="1" applyFill="1" applyBorder="1" applyAlignment="1">
      <alignment horizontal="center" vertical="center"/>
    </xf>
    <xf numFmtId="14" fontId="35" fillId="34" borderId="38" xfId="0" applyNumberFormat="1" applyFont="1" applyFill="1" applyBorder="1" applyAlignment="1">
      <alignment horizontal="center" vertical="center"/>
    </xf>
    <xf numFmtId="14" fontId="35" fillId="34" borderId="45" xfId="0" applyNumberFormat="1" applyFont="1" applyFill="1" applyBorder="1" applyAlignment="1">
      <alignment horizontal="center" vertical="center"/>
    </xf>
    <xf numFmtId="14" fontId="35" fillId="35" borderId="38" xfId="0" applyNumberFormat="1" applyFont="1" applyFill="1" applyBorder="1" applyAlignment="1">
      <alignment horizontal="center" vertical="center"/>
    </xf>
    <xf numFmtId="14" fontId="35" fillId="35" borderId="45" xfId="0" applyNumberFormat="1" applyFont="1" applyFill="1" applyBorder="1" applyAlignment="1">
      <alignment horizontal="center" vertical="center"/>
    </xf>
    <xf numFmtId="14" fontId="35" fillId="36" borderId="28" xfId="0" applyNumberFormat="1" applyFont="1" applyFill="1" applyBorder="1" applyAlignment="1">
      <alignment horizontal="center" vertical="center"/>
    </xf>
    <xf numFmtId="14" fontId="35" fillId="36" borderId="19" xfId="0" applyNumberFormat="1" applyFont="1" applyFill="1" applyBorder="1" applyAlignment="1">
      <alignment horizontal="center" vertical="center"/>
    </xf>
    <xf numFmtId="0" fontId="35" fillId="36" borderId="44" xfId="0" applyFont="1" applyFill="1" applyBorder="1" applyAlignment="1">
      <alignment horizontal="right" vertical="center"/>
    </xf>
    <xf numFmtId="0" fontId="35" fillId="36" borderId="40" xfId="0" applyFont="1" applyFill="1" applyBorder="1" applyAlignment="1">
      <alignment horizontal="right" vertical="center"/>
    </xf>
    <xf numFmtId="0" fontId="35" fillId="36" borderId="45" xfId="0" applyFont="1" applyFill="1" applyBorder="1" applyAlignment="1">
      <alignment horizontal="right" vertical="center"/>
    </xf>
    <xf numFmtId="0" fontId="35" fillId="36" borderId="38" xfId="0" applyFont="1" applyFill="1" applyBorder="1" applyAlignment="1">
      <alignment horizontal="right" vertical="center"/>
    </xf>
    <xf numFmtId="0" fontId="35" fillId="0" borderId="18" xfId="0" applyFont="1" applyFill="1" applyBorder="1">
      <alignment vertical="center"/>
    </xf>
    <xf numFmtId="0" fontId="35" fillId="0" borderId="18" xfId="0" applyFont="1" applyFill="1" applyBorder="1" applyAlignment="1">
      <alignment horizontal="right"/>
    </xf>
    <xf numFmtId="0" fontId="35" fillId="0" borderId="18" xfId="0" applyFont="1" applyFill="1" applyBorder="1" applyAlignment="1">
      <alignment horizontal="right" vertical="top"/>
    </xf>
    <xf numFmtId="177" fontId="35" fillId="0" borderId="18" xfId="0" applyNumberFormat="1" applyFont="1" applyFill="1" applyBorder="1" applyAlignment="1">
      <alignment horizontal="left" vertical="top"/>
    </xf>
    <xf numFmtId="0" fontId="35" fillId="0" borderId="18" xfId="0" applyFont="1" applyFill="1" applyBorder="1" applyAlignment="1"/>
    <xf numFmtId="0" fontId="35" fillId="0" borderId="18" xfId="0" applyFont="1" applyFill="1" applyBorder="1" applyAlignment="1">
      <alignment vertical="center" wrapText="1"/>
    </xf>
    <xf numFmtId="14" fontId="35" fillId="0" borderId="43" xfId="0" applyNumberFormat="1" applyFont="1" applyFill="1" applyBorder="1" applyAlignment="1">
      <alignment horizontal="center" vertical="center"/>
    </xf>
    <xf numFmtId="14" fontId="35" fillId="0" borderId="18" xfId="0" applyNumberFormat="1" applyFont="1" applyFill="1" applyBorder="1" applyAlignment="1">
      <alignment horizontal="center" vertical="center"/>
    </xf>
    <xf numFmtId="14" fontId="35" fillId="0" borderId="37" xfId="0" applyNumberFormat="1" applyFont="1" applyFill="1" applyBorder="1" applyAlignment="1">
      <alignment horizontal="center" vertical="center"/>
    </xf>
    <xf numFmtId="14" fontId="35" fillId="0" borderId="45" xfId="0" applyNumberFormat="1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14" fontId="35" fillId="0" borderId="36" xfId="0" applyNumberFormat="1" applyFont="1" applyFill="1" applyBorder="1" applyAlignment="1">
      <alignment horizontal="center" vertical="center"/>
    </xf>
    <xf numFmtId="14" fontId="35" fillId="0" borderId="38" xfId="0" applyNumberFormat="1" applyFont="1" applyFill="1" applyBorder="1" applyAlignment="1">
      <alignment horizontal="center" vertical="center"/>
    </xf>
    <xf numFmtId="0" fontId="35" fillId="0" borderId="19" xfId="0" applyFont="1" applyFill="1" applyBorder="1">
      <alignment vertical="center"/>
    </xf>
    <xf numFmtId="0" fontId="35" fillId="0" borderId="19" xfId="0" applyFont="1" applyFill="1" applyBorder="1" applyAlignment="1">
      <alignment horizontal="right"/>
    </xf>
    <xf numFmtId="0" fontId="35" fillId="0" borderId="19" xfId="0" applyFont="1" applyFill="1" applyBorder="1" applyAlignment="1">
      <alignment horizontal="right" vertical="top"/>
    </xf>
    <xf numFmtId="177" fontId="35" fillId="0" borderId="19" xfId="0" applyNumberFormat="1" applyFont="1" applyFill="1" applyBorder="1" applyAlignment="1">
      <alignment horizontal="left" vertical="top"/>
    </xf>
    <xf numFmtId="0" fontId="35" fillId="0" borderId="19" xfId="0" applyFont="1" applyFill="1" applyBorder="1" applyAlignment="1"/>
    <xf numFmtId="0" fontId="35" fillId="0" borderId="19" xfId="0" applyFont="1" applyFill="1" applyBorder="1" applyAlignment="1">
      <alignment vertical="center" wrapText="1"/>
    </xf>
    <xf numFmtId="14" fontId="35" fillId="0" borderId="19" xfId="0" applyNumberFormat="1" applyFont="1" applyFill="1" applyBorder="1" applyAlignment="1">
      <alignment horizontal="center" vertical="center"/>
    </xf>
    <xf numFmtId="0" fontId="35" fillId="0" borderId="18" xfId="0" applyFont="1" applyBorder="1">
      <alignment vertical="center"/>
    </xf>
    <xf numFmtId="0" fontId="35" fillId="0" borderId="18" xfId="0" applyFont="1" applyBorder="1" applyAlignment="1">
      <alignment horizontal="right"/>
    </xf>
    <xf numFmtId="0" fontId="35" fillId="0" borderId="18" xfId="0" applyFont="1" applyBorder="1" applyAlignment="1">
      <alignment horizontal="right" vertical="top"/>
    </xf>
    <xf numFmtId="177" fontId="35" fillId="0" borderId="18" xfId="0" applyNumberFormat="1" applyFont="1" applyBorder="1" applyAlignment="1">
      <alignment horizontal="left" vertical="top"/>
    </xf>
    <xf numFmtId="0" fontId="35" fillId="0" borderId="18" xfId="0" applyFont="1" applyBorder="1" applyAlignment="1">
      <alignment vertical="center" wrapText="1"/>
    </xf>
    <xf numFmtId="0" fontId="35" fillId="0" borderId="18" xfId="0" applyFont="1" applyBorder="1" applyAlignment="1">
      <alignment horizontal="center" vertical="center"/>
    </xf>
    <xf numFmtId="14" fontId="35" fillId="0" borderId="18" xfId="0" applyNumberFormat="1" applyFont="1" applyBorder="1" applyAlignment="1">
      <alignment horizontal="center" vertical="center"/>
    </xf>
    <xf numFmtId="0" fontId="35" fillId="0" borderId="19" xfId="0" applyFont="1" applyBorder="1" applyAlignment="1"/>
    <xf numFmtId="0" fontId="49" fillId="0" borderId="18" xfId="0" applyFont="1" applyBorder="1" applyAlignment="1">
      <alignment horizontal="right"/>
    </xf>
    <xf numFmtId="14" fontId="49" fillId="0" borderId="44" xfId="0" applyNumberFormat="1" applyFont="1" applyBorder="1" applyAlignment="1">
      <alignment horizontal="center" vertical="center"/>
    </xf>
    <xf numFmtId="14" fontId="49" fillId="0" borderId="45" xfId="0" applyNumberFormat="1" applyFont="1" applyBorder="1" applyAlignment="1">
      <alignment horizontal="center" vertical="center"/>
    </xf>
    <xf numFmtId="0" fontId="49" fillId="0" borderId="18" xfId="0" applyFont="1" applyFill="1" applyBorder="1" applyAlignment="1">
      <alignment horizontal="center" vertical="center"/>
    </xf>
    <xf numFmtId="0" fontId="49" fillId="0" borderId="19" xfId="0" applyFont="1" applyBorder="1" applyAlignment="1"/>
    <xf numFmtId="0" fontId="35" fillId="0" borderId="11" xfId="0" applyFont="1" applyFill="1" applyBorder="1">
      <alignment vertical="center"/>
    </xf>
    <xf numFmtId="0" fontId="35" fillId="0" borderId="19" xfId="0" applyFont="1" applyBorder="1">
      <alignment vertical="center"/>
    </xf>
    <xf numFmtId="0" fontId="35" fillId="0" borderId="19" xfId="0" applyFont="1" applyBorder="1" applyAlignment="1">
      <alignment horizontal="right"/>
    </xf>
    <xf numFmtId="0" fontId="35" fillId="0" borderId="19" xfId="0" applyFont="1" applyBorder="1" applyAlignment="1">
      <alignment horizontal="right" vertical="top"/>
    </xf>
    <xf numFmtId="177" fontId="35" fillId="0" borderId="19" xfId="0" applyNumberFormat="1" applyFont="1" applyBorder="1" applyAlignment="1">
      <alignment horizontal="left" vertical="top"/>
    </xf>
    <xf numFmtId="0" fontId="35" fillId="0" borderId="19" xfId="0" applyFont="1" applyBorder="1" applyAlignment="1">
      <alignment vertical="center" wrapText="1"/>
    </xf>
    <xf numFmtId="0" fontId="35" fillId="0" borderId="19" xfId="0" applyFont="1" applyBorder="1" applyAlignment="1">
      <alignment horizontal="center" vertical="center"/>
    </xf>
    <xf numFmtId="14" fontId="35" fillId="0" borderId="11" xfId="0" applyNumberFormat="1" applyFont="1" applyFill="1" applyBorder="1" applyAlignment="1">
      <alignment horizontal="right" vertical="center"/>
    </xf>
    <xf numFmtId="0" fontId="35" fillId="0" borderId="11" xfId="0" applyFont="1" applyFill="1" applyBorder="1" applyAlignment="1"/>
    <xf numFmtId="14" fontId="35" fillId="0" borderId="19" xfId="0" applyNumberFormat="1" applyFont="1" applyBorder="1" applyAlignment="1">
      <alignment horizontal="center" vertical="center"/>
    </xf>
    <xf numFmtId="0" fontId="49" fillId="0" borderId="10" xfId="0" applyFont="1" applyBorder="1">
      <alignment vertical="center"/>
    </xf>
    <xf numFmtId="0" fontId="49" fillId="0" borderId="10" xfId="0" applyFont="1" applyBorder="1" applyAlignment="1">
      <alignment horizontal="right"/>
    </xf>
    <xf numFmtId="0" fontId="49" fillId="0" borderId="10" xfId="0" applyFont="1" applyBorder="1" applyAlignment="1">
      <alignment horizontal="right" vertical="top"/>
    </xf>
    <xf numFmtId="177" fontId="49" fillId="0" borderId="10" xfId="0" applyNumberFormat="1" applyFont="1" applyBorder="1" applyAlignment="1">
      <alignment horizontal="left" vertical="top"/>
    </xf>
    <xf numFmtId="0" fontId="49" fillId="0" borderId="10" xfId="0" applyFont="1" applyBorder="1" applyAlignment="1"/>
    <xf numFmtId="0" fontId="49" fillId="0" borderId="10" xfId="0" applyFont="1" applyBorder="1" applyAlignment="1">
      <alignment vertical="center" wrapText="1"/>
    </xf>
    <xf numFmtId="14" fontId="35" fillId="0" borderId="10" xfId="0" applyNumberFormat="1" applyFont="1" applyBorder="1" applyAlignment="1">
      <alignment horizontal="right" vertical="center"/>
    </xf>
    <xf numFmtId="14" fontId="49" fillId="0" borderId="10" xfId="0" applyNumberFormat="1" applyFont="1" applyBorder="1" applyAlignment="1">
      <alignment horizontal="center" vertical="center"/>
    </xf>
  </cellXfs>
  <cellStyles count="106">
    <cellStyle name="20% - 輔色1 2" xfId="2"/>
    <cellStyle name="20% - 輔色1 3" xfId="45"/>
    <cellStyle name="20% - 輔色2 2" xfId="3"/>
    <cellStyle name="20% - 輔色2 3" xfId="46"/>
    <cellStyle name="20% - 輔色3 2" xfId="4"/>
    <cellStyle name="20% - 輔色3 3" xfId="47"/>
    <cellStyle name="20% - 輔色4 2" xfId="5"/>
    <cellStyle name="20% - 輔色4 3" xfId="48"/>
    <cellStyle name="20% - 輔色5 2" xfId="6"/>
    <cellStyle name="20% - 輔色5 3" xfId="49"/>
    <cellStyle name="20% - 輔色6 2" xfId="7"/>
    <cellStyle name="20% - 輔色6 3" xfId="50"/>
    <cellStyle name="40% - 輔色1 2" xfId="8"/>
    <cellStyle name="40% - 輔色1 3" xfId="51"/>
    <cellStyle name="40% - 輔色2 2" xfId="9"/>
    <cellStyle name="40% - 輔色2 3" xfId="52"/>
    <cellStyle name="40% - 輔色3 2" xfId="10"/>
    <cellStyle name="40% - 輔色3 3" xfId="53"/>
    <cellStyle name="40% - 輔色4 2" xfId="11"/>
    <cellStyle name="40% - 輔色4 3" xfId="54"/>
    <cellStyle name="40% - 輔色5 2" xfId="12"/>
    <cellStyle name="40% - 輔色5 3" xfId="55"/>
    <cellStyle name="40% - 輔色6 2" xfId="13"/>
    <cellStyle name="40% - 輔色6 3" xfId="56"/>
    <cellStyle name="60% - 輔色1 2" xfId="14"/>
    <cellStyle name="60% - 輔色1 3" xfId="57"/>
    <cellStyle name="60% - 輔色2 2" xfId="15"/>
    <cellStyle name="60% - 輔色2 3" xfId="58"/>
    <cellStyle name="60% - 輔色3 2" xfId="16"/>
    <cellStyle name="60% - 輔色3 3" xfId="59"/>
    <cellStyle name="60% - 輔色4 2" xfId="17"/>
    <cellStyle name="60% - 輔色4 3" xfId="60"/>
    <cellStyle name="60% - 輔色5 2" xfId="18"/>
    <cellStyle name="60% - 輔色5 3" xfId="61"/>
    <cellStyle name="60% - 輔色6 2" xfId="19"/>
    <cellStyle name="60% - 輔色6 3" xfId="62"/>
    <cellStyle name="Normal_Sheet1" xfId="105"/>
    <cellStyle name="一般" xfId="0" builtinId="0"/>
    <cellStyle name="一般 10" xfId="93"/>
    <cellStyle name="一般 11" xfId="94"/>
    <cellStyle name="一般 12" xfId="95"/>
    <cellStyle name="一般 13" xfId="96"/>
    <cellStyle name="一般 14" xfId="97"/>
    <cellStyle name="一般 15" xfId="98"/>
    <cellStyle name="一般 16" xfId="99"/>
    <cellStyle name="一般 17" xfId="100"/>
    <cellStyle name="一般 18" xfId="101"/>
    <cellStyle name="一般 19" xfId="102"/>
    <cellStyle name="一般 2" xfId="20"/>
    <cellStyle name="一般 2 2" xfId="104"/>
    <cellStyle name="一般 20" xfId="103"/>
    <cellStyle name="一般 21" xfId="1"/>
    <cellStyle name="一般 3" xfId="85"/>
    <cellStyle name="一般 4" xfId="86"/>
    <cellStyle name="一般 5" xfId="88"/>
    <cellStyle name="一般 6" xfId="89"/>
    <cellStyle name="一般 7" xfId="90"/>
    <cellStyle name="一般 8" xfId="91"/>
    <cellStyle name="一般 9" xfId="92"/>
    <cellStyle name="中等 2" xfId="21"/>
    <cellStyle name="中等 3" xfId="63"/>
    <cellStyle name="合計 2" xfId="22"/>
    <cellStyle name="合計 3" xfId="64"/>
    <cellStyle name="好 2" xfId="23"/>
    <cellStyle name="好 3" xfId="65"/>
    <cellStyle name="計算方式 2" xfId="24"/>
    <cellStyle name="計算方式 3" xfId="66"/>
    <cellStyle name="連結的儲存格 2" xfId="25"/>
    <cellStyle name="連結的儲存格 3" xfId="67"/>
    <cellStyle name="備註 2" xfId="26"/>
    <cellStyle name="備註 3" xfId="87"/>
    <cellStyle name="備註 4" xfId="44"/>
    <cellStyle name="說明文字 2" xfId="27"/>
    <cellStyle name="說明文字 3" xfId="68"/>
    <cellStyle name="輔色1 2" xfId="28"/>
    <cellStyle name="輔色1 3" xfId="69"/>
    <cellStyle name="輔色2 2" xfId="29"/>
    <cellStyle name="輔色2 3" xfId="70"/>
    <cellStyle name="輔色3 2" xfId="30"/>
    <cellStyle name="輔色3 3" xfId="71"/>
    <cellStyle name="輔色4 2" xfId="31"/>
    <cellStyle name="輔色4 3" xfId="72"/>
    <cellStyle name="輔色5 2" xfId="32"/>
    <cellStyle name="輔色5 3" xfId="73"/>
    <cellStyle name="輔色6 2" xfId="33"/>
    <cellStyle name="輔色6 3" xfId="74"/>
    <cellStyle name="標題 1 2" xfId="34"/>
    <cellStyle name="標題 1 3" xfId="76"/>
    <cellStyle name="標題 2 2" xfId="35"/>
    <cellStyle name="標題 2 3" xfId="77"/>
    <cellStyle name="標題 3 2" xfId="36"/>
    <cellStyle name="標題 3 3" xfId="78"/>
    <cellStyle name="標題 4 2" xfId="37"/>
    <cellStyle name="標題 4 3" xfId="79"/>
    <cellStyle name="標題 5" xfId="38"/>
    <cellStyle name="標題 6" xfId="75"/>
    <cellStyle name="輸入 2" xfId="39"/>
    <cellStyle name="輸入 3" xfId="80"/>
    <cellStyle name="輸出 2" xfId="40"/>
    <cellStyle name="輸出 3" xfId="81"/>
    <cellStyle name="檢查儲存格 2" xfId="41"/>
    <cellStyle name="檢查儲存格 3" xfId="82"/>
    <cellStyle name="壞 2" xfId="42"/>
    <cellStyle name="壞 3" xfId="83"/>
    <cellStyle name="警告文字 2" xfId="43"/>
    <cellStyle name="警告文字 3" xfId="84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KCerquinho@agility.com" TargetMode="External"/><Relationship Id="rId1" Type="http://schemas.openxmlformats.org/officeDocument/2006/relationships/hyperlink" Target="mailto:MarquesIrMarques@agility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G576"/>
  <sheetViews>
    <sheetView tabSelected="1" zoomScale="70" zoomScaleNormal="70" workbookViewId="0">
      <pane xSplit="6" ySplit="1" topLeftCell="G549" activePane="bottomRight" state="frozen"/>
      <selection pane="topRight" activeCell="G1" sqref="G1"/>
      <selection pane="bottomLeft" activeCell="A2" sqref="A2"/>
      <selection pane="bottomRight" activeCell="N569" sqref="N569"/>
    </sheetView>
  </sheetViews>
  <sheetFormatPr defaultColWidth="9" defaultRowHeight="12.75" outlineLevelCol="1"/>
  <cols>
    <col min="1" max="1" width="3.75" style="1" customWidth="1"/>
    <col min="2" max="2" width="23" style="1" customWidth="1"/>
    <col min="3" max="3" width="11.875" style="2" customWidth="1"/>
    <col min="4" max="4" width="8.5" style="1" bestFit="1" customWidth="1"/>
    <col min="5" max="5" width="18.125" style="1" customWidth="1"/>
    <col min="6" max="6" width="12.25" style="1" customWidth="1"/>
    <col min="7" max="7" width="13.875" style="1" customWidth="1"/>
    <col min="8" max="8" width="18" style="1" bestFit="1" customWidth="1"/>
    <col min="9" max="9" width="11" style="1" customWidth="1"/>
    <col min="10" max="10" width="10.125" style="109" hidden="1" customWidth="1" outlineLevel="1"/>
    <col min="11" max="11" width="10.375" style="116" customWidth="1" collapsed="1"/>
    <col min="12" max="12" width="10.375" style="116" customWidth="1"/>
    <col min="13" max="13" width="17.125" style="205" customWidth="1"/>
    <col min="14" max="14" width="10.375" style="1" customWidth="1"/>
    <col min="15" max="15" width="11.25" style="1" bestFit="1" customWidth="1"/>
    <col min="16" max="16" width="5.625" style="1" customWidth="1"/>
    <col min="17" max="17" width="6.875" style="1" customWidth="1"/>
    <col min="18" max="18" width="12.625" style="1" bestFit="1" customWidth="1"/>
    <col min="19" max="19" width="9" style="1"/>
    <col min="20" max="20" width="11.875" style="1" customWidth="1"/>
    <col min="21" max="22" width="4.5" style="1" hidden="1" customWidth="1"/>
    <col min="23" max="23" width="17.375" style="1" hidden="1" customWidth="1"/>
    <col min="24" max="24" width="17.125" style="1" customWidth="1"/>
    <col min="25" max="16384" width="9" style="1"/>
  </cols>
  <sheetData>
    <row r="1" spans="1:26" s="299" customFormat="1" ht="39" thickBot="1">
      <c r="A1" s="285" t="s">
        <v>50</v>
      </c>
      <c r="B1" s="286" t="s">
        <v>51</v>
      </c>
      <c r="C1" s="287" t="s">
        <v>52</v>
      </c>
      <c r="D1" s="286" t="s">
        <v>53</v>
      </c>
      <c r="E1" s="286" t="s">
        <v>54</v>
      </c>
      <c r="F1" s="288" t="s">
        <v>55</v>
      </c>
      <c r="G1" s="286" t="s">
        <v>56</v>
      </c>
      <c r="H1" s="286" t="s">
        <v>57</v>
      </c>
      <c r="I1" s="286" t="s">
        <v>58</v>
      </c>
      <c r="J1" s="289" t="s">
        <v>0</v>
      </c>
      <c r="K1" s="290" t="s">
        <v>1</v>
      </c>
      <c r="L1" s="291" t="s">
        <v>2</v>
      </c>
      <c r="M1" s="292" t="s">
        <v>1503</v>
      </c>
      <c r="N1" s="293" t="s">
        <v>59</v>
      </c>
      <c r="O1" s="294" t="s">
        <v>1522</v>
      </c>
      <c r="P1" s="286" t="s">
        <v>60</v>
      </c>
      <c r="Q1" s="286" t="s">
        <v>61</v>
      </c>
      <c r="R1" s="286" t="s">
        <v>426</v>
      </c>
      <c r="S1" s="286" t="s">
        <v>62</v>
      </c>
      <c r="T1" s="286" t="s">
        <v>63</v>
      </c>
      <c r="U1" s="295" t="s">
        <v>64</v>
      </c>
      <c r="V1" s="296" t="s">
        <v>65</v>
      </c>
      <c r="W1" s="296" t="s">
        <v>66</v>
      </c>
      <c r="X1" s="297" t="s">
        <v>67</v>
      </c>
      <c r="Y1" s="298"/>
      <c r="Z1" s="298"/>
    </row>
    <row r="2" spans="1:26" s="68" customFormat="1" ht="13.5" customHeight="1">
      <c r="A2" s="62">
        <v>1</v>
      </c>
      <c r="B2" s="63" t="s">
        <v>68</v>
      </c>
      <c r="C2" s="64">
        <v>4700009031</v>
      </c>
      <c r="D2" s="63">
        <v>5000</v>
      </c>
      <c r="E2" s="63" t="s">
        <v>69</v>
      </c>
      <c r="F2" s="65">
        <v>16150050967</v>
      </c>
      <c r="G2" s="63" t="s">
        <v>70</v>
      </c>
      <c r="H2" s="63" t="s">
        <v>71</v>
      </c>
      <c r="I2" s="63" t="s">
        <v>72</v>
      </c>
      <c r="J2" s="66">
        <v>42395</v>
      </c>
      <c r="K2" s="113">
        <v>42395</v>
      </c>
      <c r="L2" s="113">
        <v>42435</v>
      </c>
      <c r="M2" s="113"/>
      <c r="N2" s="67"/>
      <c r="O2" s="63" t="s">
        <v>73</v>
      </c>
      <c r="P2" s="63" t="s">
        <v>74</v>
      </c>
      <c r="Q2" s="63" t="s">
        <v>75</v>
      </c>
      <c r="R2" s="63" t="s">
        <v>76</v>
      </c>
      <c r="S2" s="63" t="s">
        <v>77</v>
      </c>
      <c r="T2" s="63" t="s">
        <v>1246</v>
      </c>
      <c r="U2" s="62"/>
      <c r="V2" s="62" t="s">
        <v>4</v>
      </c>
      <c r="W2" s="62" t="s">
        <v>78</v>
      </c>
      <c r="X2" s="62" t="s">
        <v>14</v>
      </c>
    </row>
    <row r="3" spans="1:26" s="75" customFormat="1" ht="13.5" customHeight="1">
      <c r="A3" s="62">
        <v>2</v>
      </c>
      <c r="B3" s="62" t="s">
        <v>79</v>
      </c>
      <c r="C3" s="69">
        <v>4600009028</v>
      </c>
      <c r="D3" s="62">
        <v>24</v>
      </c>
      <c r="E3" s="70">
        <v>167116011000094</v>
      </c>
      <c r="F3" s="71">
        <v>16160001196</v>
      </c>
      <c r="G3" s="271" t="s">
        <v>80</v>
      </c>
      <c r="H3" s="62" t="s">
        <v>79</v>
      </c>
      <c r="I3" s="62" t="s">
        <v>81</v>
      </c>
      <c r="J3" s="72">
        <v>42418</v>
      </c>
      <c r="K3" s="114">
        <v>42418</v>
      </c>
      <c r="L3" s="114">
        <v>42425</v>
      </c>
      <c r="M3" s="114"/>
      <c r="N3" s="271"/>
      <c r="O3" s="271" t="s">
        <v>82</v>
      </c>
      <c r="P3" s="271" t="s">
        <v>83</v>
      </c>
      <c r="Q3" s="62" t="s">
        <v>75</v>
      </c>
      <c r="R3" s="62" t="s">
        <v>76</v>
      </c>
      <c r="S3" s="271" t="s">
        <v>80</v>
      </c>
      <c r="T3" s="62" t="s">
        <v>1247</v>
      </c>
      <c r="U3" s="271"/>
      <c r="V3" s="74"/>
      <c r="W3" s="74"/>
      <c r="X3" s="74" t="s">
        <v>15</v>
      </c>
    </row>
    <row r="4" spans="1:26" s="75" customFormat="1" ht="13.5" customHeight="1">
      <c r="A4" s="62">
        <v>3</v>
      </c>
      <c r="B4" s="62" t="s">
        <v>79</v>
      </c>
      <c r="C4" s="69">
        <v>4600009028</v>
      </c>
      <c r="D4" s="62">
        <v>18</v>
      </c>
      <c r="E4" s="70">
        <v>167116011000505</v>
      </c>
      <c r="F4" s="71">
        <v>16160001196</v>
      </c>
      <c r="G4" s="271" t="s">
        <v>80</v>
      </c>
      <c r="H4" s="62" t="s">
        <v>79</v>
      </c>
      <c r="I4" s="62" t="s">
        <v>81</v>
      </c>
      <c r="J4" s="72">
        <v>42418</v>
      </c>
      <c r="K4" s="114">
        <v>42418</v>
      </c>
      <c r="L4" s="114">
        <v>42425</v>
      </c>
      <c r="M4" s="114"/>
      <c r="N4" s="271"/>
      <c r="O4" s="271" t="s">
        <v>82</v>
      </c>
      <c r="P4" s="271" t="s">
        <v>83</v>
      </c>
      <c r="Q4" s="62" t="s">
        <v>75</v>
      </c>
      <c r="R4" s="62" t="s">
        <v>76</v>
      </c>
      <c r="S4" s="271" t="s">
        <v>80</v>
      </c>
      <c r="T4" s="62" t="s">
        <v>1247</v>
      </c>
      <c r="U4" s="271"/>
      <c r="V4" s="74"/>
      <c r="W4" s="74"/>
      <c r="X4" s="74" t="s">
        <v>15</v>
      </c>
    </row>
    <row r="5" spans="1:26" s="75" customFormat="1" ht="13.5" customHeight="1">
      <c r="A5" s="62">
        <v>4</v>
      </c>
      <c r="B5" s="62" t="s">
        <v>79</v>
      </c>
      <c r="C5" s="69">
        <v>4600009029</v>
      </c>
      <c r="D5" s="62">
        <v>100</v>
      </c>
      <c r="E5" s="70">
        <v>167116011000096</v>
      </c>
      <c r="F5" s="71">
        <v>16160001197</v>
      </c>
      <c r="G5" s="271" t="s">
        <v>80</v>
      </c>
      <c r="H5" s="62" t="s">
        <v>79</v>
      </c>
      <c r="I5" s="62" t="s">
        <v>81</v>
      </c>
      <c r="J5" s="72">
        <v>42418</v>
      </c>
      <c r="K5" s="114">
        <v>42418</v>
      </c>
      <c r="L5" s="114">
        <v>42425</v>
      </c>
      <c r="M5" s="114"/>
      <c r="N5" s="271"/>
      <c r="O5" s="271" t="s">
        <v>82</v>
      </c>
      <c r="P5" s="271" t="s">
        <v>83</v>
      </c>
      <c r="Q5" s="62" t="s">
        <v>75</v>
      </c>
      <c r="R5" s="62" t="s">
        <v>76</v>
      </c>
      <c r="S5" s="271" t="s">
        <v>80</v>
      </c>
      <c r="T5" s="62" t="s">
        <v>1247</v>
      </c>
      <c r="U5" s="271"/>
      <c r="V5" s="74"/>
      <c r="W5" s="74"/>
      <c r="X5" s="74" t="s">
        <v>15</v>
      </c>
    </row>
    <row r="6" spans="1:26" s="75" customFormat="1" ht="13.5" customHeight="1">
      <c r="A6" s="62">
        <v>5</v>
      </c>
      <c r="B6" s="62" t="s">
        <v>79</v>
      </c>
      <c r="C6" s="69">
        <v>4600009030</v>
      </c>
      <c r="D6" s="62">
        <v>254</v>
      </c>
      <c r="E6" s="70">
        <v>167116011000097</v>
      </c>
      <c r="F6" s="71">
        <v>16160001198</v>
      </c>
      <c r="G6" s="271" t="s">
        <v>80</v>
      </c>
      <c r="H6" s="62" t="s">
        <v>79</v>
      </c>
      <c r="I6" s="62" t="s">
        <v>81</v>
      </c>
      <c r="J6" s="72">
        <v>42406</v>
      </c>
      <c r="K6" s="114">
        <v>42407</v>
      </c>
      <c r="L6" s="114">
        <v>42414</v>
      </c>
      <c r="M6" s="114"/>
      <c r="N6" s="271"/>
      <c r="O6" s="271" t="s">
        <v>82</v>
      </c>
      <c r="P6" s="271" t="s">
        <v>83</v>
      </c>
      <c r="Q6" s="62" t="s">
        <v>75</v>
      </c>
      <c r="R6" s="62" t="s">
        <v>76</v>
      </c>
      <c r="S6" s="271" t="s">
        <v>80</v>
      </c>
      <c r="T6" s="62" t="s">
        <v>1247</v>
      </c>
      <c r="U6" s="271"/>
      <c r="V6" s="74"/>
      <c r="W6" s="74"/>
      <c r="X6" s="74" t="s">
        <v>16</v>
      </c>
    </row>
    <row r="7" spans="1:26" s="75" customFormat="1" ht="13.5" customHeight="1">
      <c r="A7" s="62">
        <v>6</v>
      </c>
      <c r="B7" s="62" t="s">
        <v>84</v>
      </c>
      <c r="C7" s="69"/>
      <c r="D7" s="62">
        <v>5000</v>
      </c>
      <c r="E7" s="70">
        <v>167116021000152</v>
      </c>
      <c r="F7" s="71">
        <v>16160010856</v>
      </c>
      <c r="G7" s="71" t="s">
        <v>85</v>
      </c>
      <c r="H7" s="62" t="s">
        <v>6</v>
      </c>
      <c r="I7" s="62" t="s">
        <v>72</v>
      </c>
      <c r="J7" s="72">
        <v>42437</v>
      </c>
      <c r="K7" s="114">
        <v>42438</v>
      </c>
      <c r="L7" s="114">
        <v>42480</v>
      </c>
      <c r="M7" s="114"/>
      <c r="N7" s="271"/>
      <c r="O7" s="62" t="s">
        <v>73</v>
      </c>
      <c r="P7" s="271" t="s">
        <v>86</v>
      </c>
      <c r="Q7" s="62" t="s">
        <v>75</v>
      </c>
      <c r="R7" s="62" t="s">
        <v>76</v>
      </c>
      <c r="S7" s="271" t="s">
        <v>3</v>
      </c>
      <c r="T7" s="62" t="s">
        <v>1246</v>
      </c>
      <c r="U7" s="271" t="s">
        <v>87</v>
      </c>
      <c r="V7" s="74" t="s">
        <v>7</v>
      </c>
      <c r="W7" s="74" t="s">
        <v>8</v>
      </c>
      <c r="X7" s="74" t="s">
        <v>17</v>
      </c>
    </row>
    <row r="8" spans="1:26" s="75" customFormat="1" ht="12.75" customHeight="1">
      <c r="A8" s="62">
        <v>7</v>
      </c>
      <c r="B8" s="62" t="s">
        <v>88</v>
      </c>
      <c r="C8" s="69"/>
      <c r="D8" s="62">
        <v>8</v>
      </c>
      <c r="E8" s="70">
        <v>167116031000090</v>
      </c>
      <c r="F8" s="71">
        <v>16160012079</v>
      </c>
      <c r="G8" s="76" t="s">
        <v>80</v>
      </c>
      <c r="H8" s="62" t="s">
        <v>79</v>
      </c>
      <c r="I8" s="62" t="s">
        <v>81</v>
      </c>
      <c r="J8" s="72">
        <v>42440</v>
      </c>
      <c r="K8" s="114">
        <v>42440</v>
      </c>
      <c r="L8" s="114">
        <v>42445</v>
      </c>
      <c r="M8" s="114"/>
      <c r="N8" s="271"/>
      <c r="O8" s="271" t="s">
        <v>82</v>
      </c>
      <c r="P8" s="271" t="s">
        <v>89</v>
      </c>
      <c r="Q8" s="62" t="s">
        <v>75</v>
      </c>
      <c r="R8" s="62" t="s">
        <v>76</v>
      </c>
      <c r="S8" s="271" t="s">
        <v>3</v>
      </c>
      <c r="T8" s="62" t="s">
        <v>90</v>
      </c>
      <c r="U8" s="271"/>
      <c r="V8" s="74"/>
      <c r="W8" s="74" t="s">
        <v>9</v>
      </c>
      <c r="X8" s="74" t="s">
        <v>5</v>
      </c>
    </row>
    <row r="9" spans="1:26" s="75" customFormat="1" ht="13.5" customHeight="1">
      <c r="A9" s="62">
        <v>8</v>
      </c>
      <c r="B9" s="62" t="s">
        <v>91</v>
      </c>
      <c r="C9" s="69">
        <v>4700009299</v>
      </c>
      <c r="D9" s="62">
        <v>5000</v>
      </c>
      <c r="E9" s="70">
        <v>167116031000377</v>
      </c>
      <c r="F9" s="71">
        <v>16160016478</v>
      </c>
      <c r="G9" s="271" t="s">
        <v>92</v>
      </c>
      <c r="H9" s="62" t="s">
        <v>93</v>
      </c>
      <c r="I9" s="62" t="s">
        <v>72</v>
      </c>
      <c r="J9" s="72">
        <v>42478</v>
      </c>
      <c r="K9" s="114">
        <v>42479</v>
      </c>
      <c r="L9" s="114">
        <v>42519</v>
      </c>
      <c r="M9" s="114"/>
      <c r="N9" s="77">
        <v>42519</v>
      </c>
      <c r="O9" s="271" t="s">
        <v>73</v>
      </c>
      <c r="P9" s="271" t="s">
        <v>94</v>
      </c>
      <c r="Q9" s="62" t="s">
        <v>75</v>
      </c>
      <c r="R9" s="62" t="s">
        <v>95</v>
      </c>
      <c r="S9" s="271" t="s">
        <v>77</v>
      </c>
      <c r="T9" s="62" t="s">
        <v>610</v>
      </c>
      <c r="U9" s="271" t="s">
        <v>96</v>
      </c>
      <c r="V9" s="74" t="s">
        <v>10</v>
      </c>
      <c r="W9" s="74" t="s">
        <v>97</v>
      </c>
      <c r="X9" s="74" t="s">
        <v>18</v>
      </c>
    </row>
    <row r="10" spans="1:26" s="75" customFormat="1" ht="14.25" customHeight="1">
      <c r="A10" s="62">
        <v>9</v>
      </c>
      <c r="B10" s="62" t="s">
        <v>98</v>
      </c>
      <c r="C10" s="69">
        <v>4600067104</v>
      </c>
      <c r="D10" s="62">
        <v>10</v>
      </c>
      <c r="E10" s="70" t="s">
        <v>11</v>
      </c>
      <c r="F10" s="71">
        <v>16160019475</v>
      </c>
      <c r="G10" s="271" t="s">
        <v>80</v>
      </c>
      <c r="H10" s="62" t="s">
        <v>98</v>
      </c>
      <c r="I10" s="62" t="s">
        <v>81</v>
      </c>
      <c r="J10" s="72">
        <v>42553</v>
      </c>
      <c r="K10" s="114">
        <v>42553</v>
      </c>
      <c r="L10" s="114">
        <v>42560</v>
      </c>
      <c r="M10" s="114"/>
      <c r="N10" s="77">
        <v>42554</v>
      </c>
      <c r="O10" s="271" t="s">
        <v>82</v>
      </c>
      <c r="P10" s="271" t="s">
        <v>83</v>
      </c>
      <c r="Q10" s="62" t="s">
        <v>75</v>
      </c>
      <c r="R10" s="62" t="s">
        <v>95</v>
      </c>
      <c r="S10" s="271" t="s">
        <v>80</v>
      </c>
      <c r="T10" s="62" t="s">
        <v>1248</v>
      </c>
      <c r="U10" s="271"/>
      <c r="V10" s="74"/>
      <c r="W10" s="74"/>
      <c r="X10" s="78" t="s">
        <v>21</v>
      </c>
    </row>
    <row r="11" spans="1:26" s="75" customFormat="1" ht="14.25" customHeight="1">
      <c r="A11" s="62">
        <v>10</v>
      </c>
      <c r="B11" s="62" t="s">
        <v>99</v>
      </c>
      <c r="C11" s="69">
        <v>4600067104</v>
      </c>
      <c r="D11" s="62">
        <v>4</v>
      </c>
      <c r="E11" s="70" t="s">
        <v>11</v>
      </c>
      <c r="F11" s="71">
        <v>16160019475</v>
      </c>
      <c r="G11" s="271" t="s">
        <v>80</v>
      </c>
      <c r="H11" s="62" t="s">
        <v>99</v>
      </c>
      <c r="I11" s="62" t="s">
        <v>81</v>
      </c>
      <c r="J11" s="72">
        <v>42553</v>
      </c>
      <c r="K11" s="114">
        <v>42553</v>
      </c>
      <c r="L11" s="114">
        <v>42560</v>
      </c>
      <c r="M11" s="114"/>
      <c r="N11" s="77">
        <v>42554</v>
      </c>
      <c r="O11" s="271" t="s">
        <v>82</v>
      </c>
      <c r="P11" s="271" t="s">
        <v>83</v>
      </c>
      <c r="Q11" s="62" t="s">
        <v>75</v>
      </c>
      <c r="R11" s="62" t="s">
        <v>95</v>
      </c>
      <c r="S11" s="271" t="s">
        <v>80</v>
      </c>
      <c r="T11" s="62" t="s">
        <v>1248</v>
      </c>
      <c r="U11" s="271"/>
      <c r="V11" s="74"/>
      <c r="W11" s="74"/>
      <c r="X11" s="78" t="s">
        <v>21</v>
      </c>
    </row>
    <row r="12" spans="1:26" s="75" customFormat="1" ht="14.25" customHeight="1">
      <c r="A12" s="62">
        <v>11</v>
      </c>
      <c r="B12" s="62" t="s">
        <v>100</v>
      </c>
      <c r="C12" s="69">
        <v>4600067104</v>
      </c>
      <c r="D12" s="62">
        <v>10</v>
      </c>
      <c r="E12" s="70">
        <v>167116051000536</v>
      </c>
      <c r="F12" s="71">
        <v>16160019475</v>
      </c>
      <c r="G12" s="271" t="s">
        <v>80</v>
      </c>
      <c r="H12" s="62" t="s">
        <v>100</v>
      </c>
      <c r="I12" s="62" t="s">
        <v>81</v>
      </c>
      <c r="J12" s="72">
        <v>42553</v>
      </c>
      <c r="K12" s="114">
        <v>42553</v>
      </c>
      <c r="L12" s="114">
        <v>42560</v>
      </c>
      <c r="M12" s="114"/>
      <c r="N12" s="77">
        <v>42554</v>
      </c>
      <c r="O12" s="271" t="s">
        <v>82</v>
      </c>
      <c r="P12" s="271" t="s">
        <v>83</v>
      </c>
      <c r="Q12" s="62" t="s">
        <v>75</v>
      </c>
      <c r="R12" s="62" t="s">
        <v>95</v>
      </c>
      <c r="S12" s="271" t="s">
        <v>80</v>
      </c>
      <c r="T12" s="62" t="s">
        <v>1248</v>
      </c>
      <c r="U12" s="271"/>
      <c r="V12" s="74"/>
      <c r="W12" s="74"/>
      <c r="X12" s="78" t="s">
        <v>21</v>
      </c>
    </row>
    <row r="13" spans="1:26" s="75" customFormat="1" ht="14.25" customHeight="1">
      <c r="A13" s="62">
        <v>12</v>
      </c>
      <c r="B13" s="62" t="s">
        <v>101</v>
      </c>
      <c r="C13" s="69">
        <v>4600067104</v>
      </c>
      <c r="D13" s="62">
        <v>20</v>
      </c>
      <c r="E13" s="70" t="s">
        <v>11</v>
      </c>
      <c r="F13" s="71">
        <v>16160019475</v>
      </c>
      <c r="G13" s="271" t="s">
        <v>80</v>
      </c>
      <c r="H13" s="62" t="s">
        <v>101</v>
      </c>
      <c r="I13" s="62" t="s">
        <v>81</v>
      </c>
      <c r="J13" s="72">
        <v>42553</v>
      </c>
      <c r="K13" s="114">
        <v>42553</v>
      </c>
      <c r="L13" s="114">
        <v>42560</v>
      </c>
      <c r="M13" s="114"/>
      <c r="N13" s="77">
        <v>42554</v>
      </c>
      <c r="O13" s="271" t="s">
        <v>82</v>
      </c>
      <c r="P13" s="271" t="s">
        <v>83</v>
      </c>
      <c r="Q13" s="62" t="s">
        <v>75</v>
      </c>
      <c r="R13" s="62" t="s">
        <v>95</v>
      </c>
      <c r="S13" s="271" t="s">
        <v>80</v>
      </c>
      <c r="T13" s="62" t="s">
        <v>1248</v>
      </c>
      <c r="U13" s="271"/>
      <c r="V13" s="74"/>
      <c r="W13" s="74"/>
      <c r="X13" s="78" t="s">
        <v>21</v>
      </c>
    </row>
    <row r="14" spans="1:26" s="75" customFormat="1" ht="14.25" customHeight="1">
      <c r="A14" s="62">
        <v>13</v>
      </c>
      <c r="B14" s="62" t="s">
        <v>102</v>
      </c>
      <c r="C14" s="69">
        <v>4600067101</v>
      </c>
      <c r="D14" s="62">
        <v>20</v>
      </c>
      <c r="E14" s="70" t="s">
        <v>11</v>
      </c>
      <c r="F14" s="71">
        <v>16160019472</v>
      </c>
      <c r="G14" s="271" t="s">
        <v>80</v>
      </c>
      <c r="H14" s="62" t="s">
        <v>102</v>
      </c>
      <c r="I14" s="62" t="s">
        <v>81</v>
      </c>
      <c r="J14" s="72">
        <v>42553</v>
      </c>
      <c r="K14" s="114">
        <v>42553</v>
      </c>
      <c r="L14" s="114">
        <v>42560</v>
      </c>
      <c r="M14" s="114"/>
      <c r="N14" s="77">
        <v>42554</v>
      </c>
      <c r="O14" s="271" t="s">
        <v>82</v>
      </c>
      <c r="P14" s="271" t="s">
        <v>83</v>
      </c>
      <c r="Q14" s="62" t="s">
        <v>75</v>
      </c>
      <c r="R14" s="62" t="s">
        <v>95</v>
      </c>
      <c r="S14" s="271" t="s">
        <v>80</v>
      </c>
      <c r="T14" s="62" t="s">
        <v>1248</v>
      </c>
      <c r="U14" s="271" t="s">
        <v>80</v>
      </c>
      <c r="V14" s="74" t="s">
        <v>12</v>
      </c>
      <c r="W14" s="74" t="s">
        <v>13</v>
      </c>
      <c r="X14" s="78" t="s">
        <v>20</v>
      </c>
    </row>
    <row r="15" spans="1:26" s="75" customFormat="1" ht="14.25" customHeight="1">
      <c r="A15" s="62">
        <v>14</v>
      </c>
      <c r="B15" s="62" t="s">
        <v>103</v>
      </c>
      <c r="C15" s="69">
        <v>4600067104</v>
      </c>
      <c r="D15" s="62">
        <v>20</v>
      </c>
      <c r="E15" s="70" t="s">
        <v>11</v>
      </c>
      <c r="F15" s="71">
        <v>16160019475</v>
      </c>
      <c r="G15" s="271" t="s">
        <v>80</v>
      </c>
      <c r="H15" s="62" t="s">
        <v>103</v>
      </c>
      <c r="I15" s="62" t="s">
        <v>81</v>
      </c>
      <c r="J15" s="72">
        <v>42553</v>
      </c>
      <c r="K15" s="114">
        <v>42553</v>
      </c>
      <c r="L15" s="114">
        <v>42560</v>
      </c>
      <c r="M15" s="114"/>
      <c r="N15" s="77">
        <v>42554</v>
      </c>
      <c r="O15" s="271" t="s">
        <v>82</v>
      </c>
      <c r="P15" s="271" t="s">
        <v>83</v>
      </c>
      <c r="Q15" s="62" t="s">
        <v>75</v>
      </c>
      <c r="R15" s="62" t="s">
        <v>95</v>
      </c>
      <c r="S15" s="271" t="s">
        <v>80</v>
      </c>
      <c r="T15" s="62" t="s">
        <v>1248</v>
      </c>
      <c r="U15" s="271"/>
      <c r="V15" s="74"/>
      <c r="W15" s="74"/>
      <c r="X15" s="78" t="s">
        <v>21</v>
      </c>
    </row>
    <row r="16" spans="1:26" s="75" customFormat="1" ht="14.25" customHeight="1">
      <c r="A16" s="62">
        <v>15</v>
      </c>
      <c r="B16" s="62" t="s">
        <v>104</v>
      </c>
      <c r="C16" s="69">
        <v>4600067104</v>
      </c>
      <c r="D16" s="62">
        <v>10</v>
      </c>
      <c r="E16" s="70" t="s">
        <v>11</v>
      </c>
      <c r="F16" s="71">
        <v>16160019475</v>
      </c>
      <c r="G16" s="271" t="s">
        <v>80</v>
      </c>
      <c r="H16" s="62" t="s">
        <v>104</v>
      </c>
      <c r="I16" s="62" t="s">
        <v>81</v>
      </c>
      <c r="J16" s="72">
        <v>42553</v>
      </c>
      <c r="K16" s="114">
        <v>42553</v>
      </c>
      <c r="L16" s="114">
        <v>42560</v>
      </c>
      <c r="M16" s="114"/>
      <c r="N16" s="77">
        <v>42554</v>
      </c>
      <c r="O16" s="271" t="s">
        <v>82</v>
      </c>
      <c r="P16" s="271" t="s">
        <v>83</v>
      </c>
      <c r="Q16" s="62" t="s">
        <v>75</v>
      </c>
      <c r="R16" s="62" t="s">
        <v>95</v>
      </c>
      <c r="S16" s="271" t="s">
        <v>80</v>
      </c>
      <c r="T16" s="62" t="s">
        <v>1248</v>
      </c>
      <c r="U16" s="271"/>
      <c r="V16" s="74"/>
      <c r="W16" s="74"/>
      <c r="X16" s="78" t="s">
        <v>21</v>
      </c>
    </row>
    <row r="17" spans="1:24" s="75" customFormat="1" ht="14.25" customHeight="1">
      <c r="A17" s="62">
        <v>16</v>
      </c>
      <c r="B17" s="62" t="s">
        <v>105</v>
      </c>
      <c r="C17" s="69">
        <v>4600067101</v>
      </c>
      <c r="D17" s="62">
        <v>60</v>
      </c>
      <c r="E17" s="70" t="s">
        <v>11</v>
      </c>
      <c r="F17" s="71">
        <v>16160019472</v>
      </c>
      <c r="G17" s="271" t="s">
        <v>80</v>
      </c>
      <c r="H17" s="62" t="s">
        <v>105</v>
      </c>
      <c r="I17" s="62" t="s">
        <v>81</v>
      </c>
      <c r="J17" s="72">
        <v>42553</v>
      </c>
      <c r="K17" s="114">
        <v>42553</v>
      </c>
      <c r="L17" s="114">
        <v>42560</v>
      </c>
      <c r="M17" s="114"/>
      <c r="N17" s="77">
        <v>42554</v>
      </c>
      <c r="O17" s="271" t="s">
        <v>82</v>
      </c>
      <c r="P17" s="271" t="s">
        <v>83</v>
      </c>
      <c r="Q17" s="62" t="s">
        <v>75</v>
      </c>
      <c r="R17" s="62" t="s">
        <v>95</v>
      </c>
      <c r="S17" s="271" t="s">
        <v>80</v>
      </c>
      <c r="T17" s="62" t="s">
        <v>1248</v>
      </c>
      <c r="U17" s="271" t="s">
        <v>80</v>
      </c>
      <c r="V17" s="74" t="s">
        <v>12</v>
      </c>
      <c r="W17" s="74" t="s">
        <v>13</v>
      </c>
      <c r="X17" s="78" t="s">
        <v>20</v>
      </c>
    </row>
    <row r="18" spans="1:24" s="75" customFormat="1" ht="14.25" customHeight="1">
      <c r="A18" s="62">
        <v>17</v>
      </c>
      <c r="B18" s="62" t="s">
        <v>106</v>
      </c>
      <c r="C18" s="69">
        <v>4600067105</v>
      </c>
      <c r="D18" s="62">
        <v>18</v>
      </c>
      <c r="E18" s="70">
        <v>167116051000645</v>
      </c>
      <c r="F18" s="71">
        <v>16160019602</v>
      </c>
      <c r="G18" s="271" t="s">
        <v>80</v>
      </c>
      <c r="H18" s="62" t="s">
        <v>106</v>
      </c>
      <c r="I18" s="62" t="s">
        <v>81</v>
      </c>
      <c r="J18" s="72">
        <v>42553</v>
      </c>
      <c r="K18" s="114">
        <v>42553</v>
      </c>
      <c r="L18" s="114">
        <v>42560</v>
      </c>
      <c r="M18" s="114"/>
      <c r="N18" s="77">
        <v>42554</v>
      </c>
      <c r="O18" s="271" t="s">
        <v>82</v>
      </c>
      <c r="P18" s="271" t="s">
        <v>83</v>
      </c>
      <c r="Q18" s="62" t="s">
        <v>75</v>
      </c>
      <c r="R18" s="62" t="s">
        <v>95</v>
      </c>
      <c r="S18" s="271" t="s">
        <v>80</v>
      </c>
      <c r="T18" s="62" t="s">
        <v>1248</v>
      </c>
      <c r="U18" s="271" t="s">
        <v>80</v>
      </c>
      <c r="V18" s="74" t="s">
        <v>12</v>
      </c>
      <c r="W18" s="74" t="s">
        <v>13</v>
      </c>
      <c r="X18" s="78" t="s">
        <v>20</v>
      </c>
    </row>
    <row r="19" spans="1:24" s="75" customFormat="1" ht="14.25" customHeight="1">
      <c r="A19" s="62">
        <v>18</v>
      </c>
      <c r="B19" s="62" t="s">
        <v>107</v>
      </c>
      <c r="C19" s="69">
        <v>4600067103</v>
      </c>
      <c r="D19" s="62">
        <v>6</v>
      </c>
      <c r="E19" s="70">
        <v>167116051000536</v>
      </c>
      <c r="F19" s="71">
        <v>16160019474</v>
      </c>
      <c r="G19" s="271" t="s">
        <v>80</v>
      </c>
      <c r="H19" s="62" t="s">
        <v>107</v>
      </c>
      <c r="I19" s="62" t="s">
        <v>81</v>
      </c>
      <c r="J19" s="72">
        <v>42553</v>
      </c>
      <c r="K19" s="114">
        <v>42553</v>
      </c>
      <c r="L19" s="114">
        <v>42560</v>
      </c>
      <c r="M19" s="114"/>
      <c r="N19" s="77">
        <v>42554</v>
      </c>
      <c r="O19" s="271" t="s">
        <v>82</v>
      </c>
      <c r="P19" s="271" t="s">
        <v>83</v>
      </c>
      <c r="Q19" s="62" t="s">
        <v>75</v>
      </c>
      <c r="R19" s="62" t="s">
        <v>95</v>
      </c>
      <c r="S19" s="271" t="s">
        <v>80</v>
      </c>
      <c r="T19" s="62" t="s">
        <v>1248</v>
      </c>
      <c r="U19" s="271" t="s">
        <v>80</v>
      </c>
      <c r="V19" s="74" t="s">
        <v>12</v>
      </c>
      <c r="W19" s="74" t="s">
        <v>13</v>
      </c>
      <c r="X19" s="78" t="s">
        <v>20</v>
      </c>
    </row>
    <row r="20" spans="1:24" s="75" customFormat="1" ht="14.25" customHeight="1">
      <c r="A20" s="62">
        <v>19</v>
      </c>
      <c r="B20" s="62" t="s">
        <v>108</v>
      </c>
      <c r="C20" s="69">
        <v>4600067101</v>
      </c>
      <c r="D20" s="62">
        <v>10</v>
      </c>
      <c r="E20" s="70" t="s">
        <v>11</v>
      </c>
      <c r="F20" s="71">
        <v>16160019472</v>
      </c>
      <c r="G20" s="271" t="s">
        <v>80</v>
      </c>
      <c r="H20" s="62" t="s">
        <v>108</v>
      </c>
      <c r="I20" s="62" t="s">
        <v>81</v>
      </c>
      <c r="J20" s="72">
        <v>42553</v>
      </c>
      <c r="K20" s="114">
        <v>42553</v>
      </c>
      <c r="L20" s="114">
        <v>42560</v>
      </c>
      <c r="M20" s="114"/>
      <c r="N20" s="77">
        <v>42554</v>
      </c>
      <c r="O20" s="271" t="s">
        <v>82</v>
      </c>
      <c r="P20" s="271" t="s">
        <v>83</v>
      </c>
      <c r="Q20" s="62" t="s">
        <v>75</v>
      </c>
      <c r="R20" s="62" t="s">
        <v>95</v>
      </c>
      <c r="S20" s="271" t="s">
        <v>80</v>
      </c>
      <c r="T20" s="62" t="s">
        <v>1248</v>
      </c>
      <c r="U20" s="271" t="s">
        <v>80</v>
      </c>
      <c r="V20" s="74" t="s">
        <v>12</v>
      </c>
      <c r="W20" s="74" t="s">
        <v>13</v>
      </c>
      <c r="X20" s="78" t="s">
        <v>20</v>
      </c>
    </row>
    <row r="21" spans="1:24" s="75" customFormat="1" ht="14.25" customHeight="1">
      <c r="A21" s="62">
        <v>20</v>
      </c>
      <c r="B21" s="62" t="s">
        <v>109</v>
      </c>
      <c r="C21" s="69">
        <v>4600067101</v>
      </c>
      <c r="D21" s="62">
        <v>20</v>
      </c>
      <c r="E21" s="70" t="s">
        <v>11</v>
      </c>
      <c r="F21" s="71">
        <v>16160019472</v>
      </c>
      <c r="G21" s="271" t="s">
        <v>80</v>
      </c>
      <c r="H21" s="62" t="s">
        <v>109</v>
      </c>
      <c r="I21" s="62" t="s">
        <v>81</v>
      </c>
      <c r="J21" s="72">
        <v>42553</v>
      </c>
      <c r="K21" s="114">
        <v>42553</v>
      </c>
      <c r="L21" s="114">
        <v>42560</v>
      </c>
      <c r="M21" s="114"/>
      <c r="N21" s="77">
        <v>42554</v>
      </c>
      <c r="O21" s="271" t="s">
        <v>82</v>
      </c>
      <c r="P21" s="271" t="s">
        <v>83</v>
      </c>
      <c r="Q21" s="62" t="s">
        <v>75</v>
      </c>
      <c r="R21" s="62" t="s">
        <v>95</v>
      </c>
      <c r="S21" s="271" t="s">
        <v>80</v>
      </c>
      <c r="T21" s="62" t="s">
        <v>1248</v>
      </c>
      <c r="U21" s="271" t="s">
        <v>80</v>
      </c>
      <c r="V21" s="74" t="s">
        <v>12</v>
      </c>
      <c r="W21" s="74" t="s">
        <v>13</v>
      </c>
      <c r="X21" s="78" t="s">
        <v>20</v>
      </c>
    </row>
    <row r="22" spans="1:24" s="75" customFormat="1" ht="14.25" customHeight="1">
      <c r="A22" s="62">
        <v>21</v>
      </c>
      <c r="B22" s="62" t="s">
        <v>110</v>
      </c>
      <c r="C22" s="69">
        <v>4600067101</v>
      </c>
      <c r="D22" s="62">
        <v>10</v>
      </c>
      <c r="E22" s="70" t="s">
        <v>11</v>
      </c>
      <c r="F22" s="71">
        <v>16160019472</v>
      </c>
      <c r="G22" s="271" t="s">
        <v>80</v>
      </c>
      <c r="H22" s="62" t="s">
        <v>110</v>
      </c>
      <c r="I22" s="62" t="s">
        <v>81</v>
      </c>
      <c r="J22" s="72">
        <v>42553</v>
      </c>
      <c r="K22" s="114">
        <v>42553</v>
      </c>
      <c r="L22" s="114">
        <v>42560</v>
      </c>
      <c r="M22" s="114"/>
      <c r="N22" s="77">
        <v>42554</v>
      </c>
      <c r="O22" s="271" t="s">
        <v>82</v>
      </c>
      <c r="P22" s="271" t="s">
        <v>83</v>
      </c>
      <c r="Q22" s="62" t="s">
        <v>75</v>
      </c>
      <c r="R22" s="62" t="s">
        <v>95</v>
      </c>
      <c r="S22" s="271" t="s">
        <v>80</v>
      </c>
      <c r="T22" s="62" t="s">
        <v>1248</v>
      </c>
      <c r="U22" s="271" t="s">
        <v>80</v>
      </c>
      <c r="V22" s="74" t="s">
        <v>12</v>
      </c>
      <c r="W22" s="74" t="s">
        <v>13</v>
      </c>
      <c r="X22" s="78" t="s">
        <v>20</v>
      </c>
    </row>
    <row r="23" spans="1:24" s="75" customFormat="1" ht="14.25" customHeight="1">
      <c r="A23" s="62">
        <v>22</v>
      </c>
      <c r="B23" s="62" t="s">
        <v>111</v>
      </c>
      <c r="C23" s="69">
        <v>4600067102</v>
      </c>
      <c r="D23" s="62">
        <v>20</v>
      </c>
      <c r="E23" s="70" t="s">
        <v>11</v>
      </c>
      <c r="F23" s="71">
        <v>16160019473</v>
      </c>
      <c r="G23" s="271" t="s">
        <v>80</v>
      </c>
      <c r="H23" s="62" t="s">
        <v>111</v>
      </c>
      <c r="I23" s="62" t="s">
        <v>81</v>
      </c>
      <c r="J23" s="72">
        <v>42553</v>
      </c>
      <c r="K23" s="114">
        <v>42553</v>
      </c>
      <c r="L23" s="114">
        <v>42560</v>
      </c>
      <c r="M23" s="114"/>
      <c r="N23" s="77">
        <v>42554</v>
      </c>
      <c r="O23" s="271" t="s">
        <v>82</v>
      </c>
      <c r="P23" s="271" t="s">
        <v>83</v>
      </c>
      <c r="Q23" s="62" t="s">
        <v>75</v>
      </c>
      <c r="R23" s="62" t="s">
        <v>95</v>
      </c>
      <c r="S23" s="271" t="s">
        <v>80</v>
      </c>
      <c r="T23" s="62" t="s">
        <v>1248</v>
      </c>
      <c r="U23" s="271"/>
      <c r="V23" s="74"/>
      <c r="W23" s="74"/>
      <c r="X23" s="78" t="s">
        <v>21</v>
      </c>
    </row>
    <row r="24" spans="1:24" s="75" customFormat="1" ht="14.25" customHeight="1">
      <c r="A24" s="62">
        <v>23</v>
      </c>
      <c r="B24" s="62" t="s">
        <v>112</v>
      </c>
      <c r="C24" s="69">
        <v>4600067101</v>
      </c>
      <c r="D24" s="62">
        <v>10</v>
      </c>
      <c r="E24" s="70" t="s">
        <v>11</v>
      </c>
      <c r="F24" s="71">
        <v>16160019472</v>
      </c>
      <c r="G24" s="271" t="s">
        <v>80</v>
      </c>
      <c r="H24" s="62" t="s">
        <v>112</v>
      </c>
      <c r="I24" s="62" t="s">
        <v>81</v>
      </c>
      <c r="J24" s="72">
        <v>42538</v>
      </c>
      <c r="K24" s="114">
        <v>42538</v>
      </c>
      <c r="L24" s="114">
        <v>42541</v>
      </c>
      <c r="M24" s="114"/>
      <c r="N24" s="72">
        <v>42541</v>
      </c>
      <c r="O24" s="271" t="s">
        <v>82</v>
      </c>
      <c r="P24" s="271" t="s">
        <v>83</v>
      </c>
      <c r="Q24" s="62" t="s">
        <v>75</v>
      </c>
      <c r="R24" s="62" t="s">
        <v>95</v>
      </c>
      <c r="S24" s="271" t="s">
        <v>80</v>
      </c>
      <c r="T24" s="62" t="s">
        <v>1248</v>
      </c>
      <c r="U24" s="271" t="s">
        <v>80</v>
      </c>
      <c r="V24" s="74" t="s">
        <v>12</v>
      </c>
      <c r="W24" s="74" t="s">
        <v>13</v>
      </c>
      <c r="X24" s="78" t="s">
        <v>20</v>
      </c>
    </row>
    <row r="25" spans="1:24" s="84" customFormat="1" ht="12.75" customHeight="1">
      <c r="A25" s="4">
        <v>24</v>
      </c>
      <c r="B25" s="4" t="s">
        <v>113</v>
      </c>
      <c r="C25" s="11">
        <v>4700009354</v>
      </c>
      <c r="D25" s="4">
        <v>10000</v>
      </c>
      <c r="E25" s="79">
        <v>167116061000405</v>
      </c>
      <c r="F25" s="5">
        <v>16160021861</v>
      </c>
      <c r="G25" s="7" t="s">
        <v>114</v>
      </c>
      <c r="H25" s="4" t="s">
        <v>115</v>
      </c>
      <c r="I25" s="80" t="s">
        <v>116</v>
      </c>
      <c r="J25" s="81">
        <v>42564</v>
      </c>
      <c r="K25" s="98">
        <v>42564</v>
      </c>
      <c r="L25" s="98">
        <v>42610</v>
      </c>
      <c r="M25" s="98"/>
      <c r="N25" s="55">
        <v>42629</v>
      </c>
      <c r="O25" s="271" t="s">
        <v>117</v>
      </c>
      <c r="P25" s="271" t="s">
        <v>118</v>
      </c>
      <c r="Q25" s="71" t="s">
        <v>147</v>
      </c>
      <c r="R25" s="62" t="s">
        <v>146</v>
      </c>
      <c r="S25" s="7" t="s">
        <v>120</v>
      </c>
      <c r="T25" s="62" t="s">
        <v>1118</v>
      </c>
      <c r="U25" s="4"/>
      <c r="V25" s="83" t="s">
        <v>121</v>
      </c>
      <c r="W25" s="83" t="s">
        <v>122</v>
      </c>
      <c r="X25" s="84" t="s">
        <v>123</v>
      </c>
    </row>
    <row r="26" spans="1:24" s="75" customFormat="1" ht="14.25" customHeight="1">
      <c r="A26" s="62">
        <v>25</v>
      </c>
      <c r="B26" s="62" t="s">
        <v>124</v>
      </c>
      <c r="C26" s="69">
        <v>4700009338</v>
      </c>
      <c r="D26" s="62">
        <v>5000</v>
      </c>
      <c r="E26" s="70">
        <v>167116061000497</v>
      </c>
      <c r="F26" s="71">
        <v>16160021019</v>
      </c>
      <c r="G26" s="279" t="s">
        <v>125</v>
      </c>
      <c r="H26" s="62" t="s">
        <v>124</v>
      </c>
      <c r="I26" s="62" t="s">
        <v>126</v>
      </c>
      <c r="J26" s="72">
        <v>42551</v>
      </c>
      <c r="K26" s="114">
        <v>42551</v>
      </c>
      <c r="L26" s="114">
        <v>42554</v>
      </c>
      <c r="M26" s="114"/>
      <c r="N26" s="72">
        <v>42554</v>
      </c>
      <c r="O26" s="271" t="s">
        <v>127</v>
      </c>
      <c r="P26" s="271" t="s">
        <v>128</v>
      </c>
      <c r="Q26" s="62" t="s">
        <v>119</v>
      </c>
      <c r="R26" s="62" t="s">
        <v>129</v>
      </c>
      <c r="S26" s="271" t="s">
        <v>125</v>
      </c>
      <c r="T26" s="62" t="s">
        <v>1177</v>
      </c>
      <c r="U26" s="271"/>
      <c r="V26" s="74"/>
      <c r="W26" s="74" t="s">
        <v>22</v>
      </c>
      <c r="X26" s="74" t="s">
        <v>19</v>
      </c>
    </row>
    <row r="27" spans="1:24" s="75" customFormat="1" ht="14.25" customHeight="1">
      <c r="A27" s="62">
        <v>26</v>
      </c>
      <c r="B27" s="62" t="s">
        <v>130</v>
      </c>
      <c r="C27" s="69">
        <v>4700009338</v>
      </c>
      <c r="D27" s="62">
        <v>5000</v>
      </c>
      <c r="E27" s="70">
        <v>167116061000497</v>
      </c>
      <c r="F27" s="71">
        <v>16160021019</v>
      </c>
      <c r="G27" s="279" t="s">
        <v>125</v>
      </c>
      <c r="H27" s="62" t="s">
        <v>130</v>
      </c>
      <c r="I27" s="62" t="s">
        <v>126</v>
      </c>
      <c r="J27" s="72">
        <v>42551</v>
      </c>
      <c r="K27" s="114">
        <v>42551</v>
      </c>
      <c r="L27" s="114">
        <v>42554</v>
      </c>
      <c r="M27" s="114"/>
      <c r="N27" s="72">
        <v>42554</v>
      </c>
      <c r="O27" s="271" t="s">
        <v>127</v>
      </c>
      <c r="P27" s="271" t="s">
        <v>128</v>
      </c>
      <c r="Q27" s="62" t="s">
        <v>119</v>
      </c>
      <c r="R27" s="62" t="s">
        <v>129</v>
      </c>
      <c r="S27" s="271" t="s">
        <v>125</v>
      </c>
      <c r="T27" s="62" t="s">
        <v>1177</v>
      </c>
      <c r="U27" s="271"/>
      <c r="V27" s="74"/>
      <c r="W27" s="74" t="s">
        <v>22</v>
      </c>
      <c r="X27" s="74" t="s">
        <v>19</v>
      </c>
    </row>
    <row r="28" spans="1:24" s="75" customFormat="1" ht="14.25" customHeight="1">
      <c r="A28" s="62">
        <v>27</v>
      </c>
      <c r="B28" s="62" t="s">
        <v>131</v>
      </c>
      <c r="C28" s="69">
        <v>4700009338</v>
      </c>
      <c r="D28" s="62">
        <v>6000</v>
      </c>
      <c r="E28" s="70">
        <v>167116061000497</v>
      </c>
      <c r="F28" s="71">
        <v>16160021019</v>
      </c>
      <c r="G28" s="279" t="s">
        <v>125</v>
      </c>
      <c r="H28" s="62" t="s">
        <v>131</v>
      </c>
      <c r="I28" s="62" t="s">
        <v>126</v>
      </c>
      <c r="J28" s="72">
        <v>42551</v>
      </c>
      <c r="K28" s="114">
        <v>42551</v>
      </c>
      <c r="L28" s="114">
        <v>42554</v>
      </c>
      <c r="M28" s="114"/>
      <c r="N28" s="72">
        <v>42554</v>
      </c>
      <c r="O28" s="271" t="s">
        <v>127</v>
      </c>
      <c r="P28" s="271" t="s">
        <v>128</v>
      </c>
      <c r="Q28" s="62" t="s">
        <v>119</v>
      </c>
      <c r="R28" s="62" t="s">
        <v>129</v>
      </c>
      <c r="S28" s="271" t="s">
        <v>125</v>
      </c>
      <c r="T28" s="62" t="s">
        <v>1177</v>
      </c>
      <c r="U28" s="271"/>
      <c r="V28" s="74"/>
      <c r="W28" s="74" t="s">
        <v>22</v>
      </c>
      <c r="X28" s="74" t="s">
        <v>19</v>
      </c>
    </row>
    <row r="29" spans="1:24" s="75" customFormat="1" ht="14.25" customHeight="1">
      <c r="A29" s="62">
        <v>28</v>
      </c>
      <c r="B29" s="62" t="s">
        <v>132</v>
      </c>
      <c r="C29" s="69">
        <v>4700009338</v>
      </c>
      <c r="D29" s="62">
        <v>10000</v>
      </c>
      <c r="E29" s="70">
        <v>167116061000497</v>
      </c>
      <c r="F29" s="71">
        <v>16160021019</v>
      </c>
      <c r="G29" s="279" t="s">
        <v>125</v>
      </c>
      <c r="H29" s="62" t="s">
        <v>132</v>
      </c>
      <c r="I29" s="62" t="s">
        <v>126</v>
      </c>
      <c r="J29" s="72">
        <v>42551</v>
      </c>
      <c r="K29" s="114">
        <v>42551</v>
      </c>
      <c r="L29" s="114">
        <v>42554</v>
      </c>
      <c r="M29" s="114"/>
      <c r="N29" s="72">
        <v>42554</v>
      </c>
      <c r="O29" s="271" t="s">
        <v>127</v>
      </c>
      <c r="P29" s="271" t="s">
        <v>128</v>
      </c>
      <c r="Q29" s="62" t="s">
        <v>119</v>
      </c>
      <c r="R29" s="62" t="s">
        <v>129</v>
      </c>
      <c r="S29" s="271" t="s">
        <v>125</v>
      </c>
      <c r="T29" s="62" t="s">
        <v>1177</v>
      </c>
      <c r="U29" s="271"/>
      <c r="V29" s="74"/>
      <c r="W29" s="74" t="s">
        <v>22</v>
      </c>
      <c r="X29" s="74" t="s">
        <v>19</v>
      </c>
    </row>
    <row r="30" spans="1:24" s="75" customFormat="1" ht="14.25" customHeight="1">
      <c r="A30" s="62">
        <v>29</v>
      </c>
      <c r="B30" s="62" t="s">
        <v>133</v>
      </c>
      <c r="C30" s="69">
        <v>4700009338</v>
      </c>
      <c r="D30" s="62">
        <v>10000</v>
      </c>
      <c r="E30" s="70">
        <v>167116061000497</v>
      </c>
      <c r="F30" s="71">
        <v>16160021019</v>
      </c>
      <c r="G30" s="279" t="s">
        <v>125</v>
      </c>
      <c r="H30" s="62" t="s">
        <v>133</v>
      </c>
      <c r="I30" s="62" t="s">
        <v>126</v>
      </c>
      <c r="J30" s="72">
        <v>42551</v>
      </c>
      <c r="K30" s="114">
        <v>42551</v>
      </c>
      <c r="L30" s="114">
        <v>42554</v>
      </c>
      <c r="M30" s="114"/>
      <c r="N30" s="72">
        <v>42554</v>
      </c>
      <c r="O30" s="271" t="s">
        <v>127</v>
      </c>
      <c r="P30" s="271" t="s">
        <v>128</v>
      </c>
      <c r="Q30" s="62" t="s">
        <v>119</v>
      </c>
      <c r="R30" s="62" t="s">
        <v>129</v>
      </c>
      <c r="S30" s="271" t="s">
        <v>125</v>
      </c>
      <c r="T30" s="62" t="s">
        <v>1177</v>
      </c>
      <c r="U30" s="271"/>
      <c r="V30" s="74"/>
      <c r="W30" s="74" t="s">
        <v>22</v>
      </c>
      <c r="X30" s="74" t="s">
        <v>19</v>
      </c>
    </row>
    <row r="31" spans="1:24" s="75" customFormat="1" ht="14.25" customHeight="1">
      <c r="A31" s="62">
        <v>30</v>
      </c>
      <c r="B31" s="62" t="s">
        <v>134</v>
      </c>
      <c r="C31" s="69">
        <v>4700009338</v>
      </c>
      <c r="D31" s="62">
        <v>10000</v>
      </c>
      <c r="E31" s="70">
        <v>167116061000497</v>
      </c>
      <c r="F31" s="71">
        <v>16160021019</v>
      </c>
      <c r="G31" s="279" t="s">
        <v>125</v>
      </c>
      <c r="H31" s="62" t="s">
        <v>134</v>
      </c>
      <c r="I31" s="62" t="s">
        <v>126</v>
      </c>
      <c r="J31" s="72">
        <v>42551</v>
      </c>
      <c r="K31" s="114">
        <v>42551</v>
      </c>
      <c r="L31" s="114">
        <v>42554</v>
      </c>
      <c r="M31" s="114"/>
      <c r="N31" s="72">
        <v>42554</v>
      </c>
      <c r="O31" s="271" t="s">
        <v>127</v>
      </c>
      <c r="P31" s="271" t="s">
        <v>128</v>
      </c>
      <c r="Q31" s="62" t="s">
        <v>119</v>
      </c>
      <c r="R31" s="62" t="s">
        <v>129</v>
      </c>
      <c r="S31" s="271" t="s">
        <v>125</v>
      </c>
      <c r="T31" s="62" t="s">
        <v>1177</v>
      </c>
      <c r="U31" s="271"/>
      <c r="V31" s="74"/>
      <c r="W31" s="74" t="s">
        <v>22</v>
      </c>
      <c r="X31" s="74" t="s">
        <v>19</v>
      </c>
    </row>
    <row r="32" spans="1:24" s="75" customFormat="1" ht="14.25" customHeight="1">
      <c r="A32" s="62">
        <v>31</v>
      </c>
      <c r="B32" s="62" t="s">
        <v>135</v>
      </c>
      <c r="C32" s="69">
        <v>4700009338</v>
      </c>
      <c r="D32" s="62">
        <v>5000</v>
      </c>
      <c r="E32" s="70">
        <v>167116061000497</v>
      </c>
      <c r="F32" s="71">
        <v>16160021019</v>
      </c>
      <c r="G32" s="279" t="s">
        <v>125</v>
      </c>
      <c r="H32" s="62" t="s">
        <v>135</v>
      </c>
      <c r="I32" s="62" t="s">
        <v>126</v>
      </c>
      <c r="J32" s="72">
        <v>42551</v>
      </c>
      <c r="K32" s="114">
        <v>42551</v>
      </c>
      <c r="L32" s="114">
        <v>42554</v>
      </c>
      <c r="M32" s="114"/>
      <c r="N32" s="72">
        <v>42554</v>
      </c>
      <c r="O32" s="271" t="s">
        <v>127</v>
      </c>
      <c r="P32" s="271" t="s">
        <v>128</v>
      </c>
      <c r="Q32" s="62" t="s">
        <v>119</v>
      </c>
      <c r="R32" s="62" t="s">
        <v>129</v>
      </c>
      <c r="S32" s="271" t="s">
        <v>125</v>
      </c>
      <c r="T32" s="62" t="s">
        <v>1177</v>
      </c>
      <c r="U32" s="271"/>
      <c r="V32" s="74"/>
      <c r="W32" s="74" t="s">
        <v>22</v>
      </c>
      <c r="X32" s="74" t="s">
        <v>19</v>
      </c>
    </row>
    <row r="33" spans="1:24" s="75" customFormat="1" ht="14.25" customHeight="1">
      <c r="A33" s="62">
        <v>32</v>
      </c>
      <c r="B33" s="62" t="s">
        <v>136</v>
      </c>
      <c r="C33" s="69">
        <v>4700009338</v>
      </c>
      <c r="D33" s="62">
        <v>5000</v>
      </c>
      <c r="E33" s="70">
        <v>167116061000497</v>
      </c>
      <c r="F33" s="71">
        <v>16160021019</v>
      </c>
      <c r="G33" s="279" t="s">
        <v>125</v>
      </c>
      <c r="H33" s="62" t="s">
        <v>136</v>
      </c>
      <c r="I33" s="62" t="s">
        <v>126</v>
      </c>
      <c r="J33" s="72">
        <v>42551</v>
      </c>
      <c r="K33" s="114">
        <v>42551</v>
      </c>
      <c r="L33" s="114">
        <v>42554</v>
      </c>
      <c r="M33" s="114"/>
      <c r="N33" s="72">
        <v>42554</v>
      </c>
      <c r="O33" s="271" t="s">
        <v>127</v>
      </c>
      <c r="P33" s="271" t="s">
        <v>128</v>
      </c>
      <c r="Q33" s="62" t="s">
        <v>119</v>
      </c>
      <c r="R33" s="62" t="s">
        <v>129</v>
      </c>
      <c r="S33" s="271" t="s">
        <v>125</v>
      </c>
      <c r="T33" s="62" t="s">
        <v>1177</v>
      </c>
      <c r="U33" s="271"/>
      <c r="V33" s="74"/>
      <c r="W33" s="74" t="s">
        <v>22</v>
      </c>
      <c r="X33" s="74" t="s">
        <v>19</v>
      </c>
    </row>
    <row r="34" spans="1:24" s="75" customFormat="1" ht="14.25" customHeight="1">
      <c r="A34" s="62">
        <v>33</v>
      </c>
      <c r="B34" s="62" t="s">
        <v>137</v>
      </c>
      <c r="C34" s="69">
        <v>4700009338</v>
      </c>
      <c r="D34" s="62">
        <v>10000</v>
      </c>
      <c r="E34" s="70">
        <v>167116061000497</v>
      </c>
      <c r="F34" s="71">
        <v>16160021019</v>
      </c>
      <c r="G34" s="279" t="s">
        <v>125</v>
      </c>
      <c r="H34" s="62" t="s">
        <v>137</v>
      </c>
      <c r="I34" s="62" t="s">
        <v>126</v>
      </c>
      <c r="J34" s="72">
        <v>42551</v>
      </c>
      <c r="K34" s="114">
        <v>42551</v>
      </c>
      <c r="L34" s="114">
        <v>42554</v>
      </c>
      <c r="M34" s="114"/>
      <c r="N34" s="72">
        <v>42554</v>
      </c>
      <c r="O34" s="271" t="s">
        <v>127</v>
      </c>
      <c r="P34" s="271" t="s">
        <v>128</v>
      </c>
      <c r="Q34" s="62" t="s">
        <v>119</v>
      </c>
      <c r="R34" s="62" t="s">
        <v>129</v>
      </c>
      <c r="S34" s="271" t="s">
        <v>125</v>
      </c>
      <c r="T34" s="62" t="s">
        <v>1177</v>
      </c>
      <c r="U34" s="271"/>
      <c r="V34" s="74"/>
      <c r="W34" s="74" t="s">
        <v>22</v>
      </c>
      <c r="X34" s="74" t="s">
        <v>19</v>
      </c>
    </row>
    <row r="35" spans="1:24" s="75" customFormat="1" ht="14.25" customHeight="1">
      <c r="A35" s="62">
        <v>34</v>
      </c>
      <c r="B35" s="62" t="s">
        <v>138</v>
      </c>
      <c r="C35" s="69">
        <v>4700009338</v>
      </c>
      <c r="D35" s="62">
        <v>8000</v>
      </c>
      <c r="E35" s="70">
        <v>167116061000497</v>
      </c>
      <c r="F35" s="71">
        <v>16160021019</v>
      </c>
      <c r="G35" s="279" t="s">
        <v>125</v>
      </c>
      <c r="H35" s="62" t="s">
        <v>138</v>
      </c>
      <c r="I35" s="62" t="s">
        <v>126</v>
      </c>
      <c r="J35" s="72">
        <v>42551</v>
      </c>
      <c r="K35" s="114">
        <v>42551</v>
      </c>
      <c r="L35" s="114">
        <v>42554</v>
      </c>
      <c r="M35" s="114"/>
      <c r="N35" s="72">
        <v>42554</v>
      </c>
      <c r="O35" s="271" t="s">
        <v>127</v>
      </c>
      <c r="P35" s="271" t="s">
        <v>128</v>
      </c>
      <c r="Q35" s="62" t="s">
        <v>119</v>
      </c>
      <c r="R35" s="62" t="s">
        <v>129</v>
      </c>
      <c r="S35" s="271" t="s">
        <v>125</v>
      </c>
      <c r="T35" s="62" t="s">
        <v>1177</v>
      </c>
      <c r="U35" s="271"/>
      <c r="V35" s="74"/>
      <c r="W35" s="74" t="s">
        <v>22</v>
      </c>
      <c r="X35" s="74" t="s">
        <v>19</v>
      </c>
    </row>
    <row r="36" spans="1:24" s="75" customFormat="1" ht="14.25" customHeight="1">
      <c r="A36" s="62">
        <v>35</v>
      </c>
      <c r="B36" s="62" t="s">
        <v>139</v>
      </c>
      <c r="C36" s="69">
        <v>4700009338</v>
      </c>
      <c r="D36" s="62">
        <v>8000</v>
      </c>
      <c r="E36" s="70">
        <v>167116061000497</v>
      </c>
      <c r="F36" s="71">
        <v>16160021019</v>
      </c>
      <c r="G36" s="279" t="s">
        <v>125</v>
      </c>
      <c r="H36" s="62" t="s">
        <v>139</v>
      </c>
      <c r="I36" s="62" t="s">
        <v>126</v>
      </c>
      <c r="J36" s="72">
        <v>42551</v>
      </c>
      <c r="K36" s="114">
        <v>42551</v>
      </c>
      <c r="L36" s="114">
        <v>42554</v>
      </c>
      <c r="M36" s="114"/>
      <c r="N36" s="72">
        <v>42554</v>
      </c>
      <c r="O36" s="271" t="s">
        <v>127</v>
      </c>
      <c r="P36" s="271" t="s">
        <v>128</v>
      </c>
      <c r="Q36" s="62" t="s">
        <v>119</v>
      </c>
      <c r="R36" s="62" t="s">
        <v>129</v>
      </c>
      <c r="S36" s="271" t="s">
        <v>125</v>
      </c>
      <c r="T36" s="62" t="s">
        <v>1177</v>
      </c>
      <c r="U36" s="271"/>
      <c r="V36" s="74"/>
      <c r="W36" s="74" t="s">
        <v>22</v>
      </c>
      <c r="X36" s="74" t="s">
        <v>19</v>
      </c>
    </row>
    <row r="37" spans="1:24" s="75" customFormat="1" ht="14.25" customHeight="1">
      <c r="A37" s="62">
        <v>36</v>
      </c>
      <c r="B37" s="62" t="s">
        <v>140</v>
      </c>
      <c r="C37" s="69">
        <v>4700009338</v>
      </c>
      <c r="D37" s="62">
        <v>15000</v>
      </c>
      <c r="E37" s="70">
        <v>167116061000497</v>
      </c>
      <c r="F37" s="71">
        <v>16160021019</v>
      </c>
      <c r="G37" s="279" t="s">
        <v>125</v>
      </c>
      <c r="H37" s="62" t="s">
        <v>140</v>
      </c>
      <c r="I37" s="62" t="s">
        <v>126</v>
      </c>
      <c r="J37" s="72">
        <v>42551</v>
      </c>
      <c r="K37" s="114">
        <v>42551</v>
      </c>
      <c r="L37" s="114">
        <v>42554</v>
      </c>
      <c r="M37" s="114"/>
      <c r="N37" s="72">
        <v>42554</v>
      </c>
      <c r="O37" s="271" t="s">
        <v>127</v>
      </c>
      <c r="P37" s="271" t="s">
        <v>128</v>
      </c>
      <c r="Q37" s="62" t="s">
        <v>119</v>
      </c>
      <c r="R37" s="62" t="s">
        <v>129</v>
      </c>
      <c r="S37" s="271" t="s">
        <v>125</v>
      </c>
      <c r="T37" s="62" t="s">
        <v>1177</v>
      </c>
      <c r="U37" s="271"/>
      <c r="V37" s="74"/>
      <c r="W37" s="74" t="s">
        <v>22</v>
      </c>
      <c r="X37" s="74" t="s">
        <v>19</v>
      </c>
    </row>
    <row r="38" spans="1:24" s="75" customFormat="1" ht="14.25" customHeight="1">
      <c r="A38" s="62">
        <v>37</v>
      </c>
      <c r="B38" s="62" t="s">
        <v>141</v>
      </c>
      <c r="C38" s="69">
        <v>4700009338</v>
      </c>
      <c r="D38" s="62">
        <v>30000</v>
      </c>
      <c r="E38" s="70">
        <v>167116061000497</v>
      </c>
      <c r="F38" s="71">
        <v>16160021019</v>
      </c>
      <c r="G38" s="279" t="s">
        <v>125</v>
      </c>
      <c r="H38" s="62" t="s">
        <v>141</v>
      </c>
      <c r="I38" s="62" t="s">
        <v>126</v>
      </c>
      <c r="J38" s="72">
        <v>42551</v>
      </c>
      <c r="K38" s="114">
        <v>42551</v>
      </c>
      <c r="L38" s="114">
        <v>42554</v>
      </c>
      <c r="M38" s="114"/>
      <c r="N38" s="72">
        <v>42554</v>
      </c>
      <c r="O38" s="271" t="s">
        <v>127</v>
      </c>
      <c r="P38" s="271" t="s">
        <v>128</v>
      </c>
      <c r="Q38" s="62" t="s">
        <v>119</v>
      </c>
      <c r="R38" s="62" t="s">
        <v>129</v>
      </c>
      <c r="S38" s="271" t="s">
        <v>125</v>
      </c>
      <c r="T38" s="62" t="s">
        <v>1177</v>
      </c>
      <c r="U38" s="271"/>
      <c r="V38" s="74"/>
      <c r="W38" s="74" t="s">
        <v>22</v>
      </c>
      <c r="X38" s="74" t="s">
        <v>19</v>
      </c>
    </row>
    <row r="39" spans="1:24" s="75" customFormat="1" ht="14.25" customHeight="1">
      <c r="A39" s="62">
        <v>38</v>
      </c>
      <c r="B39" s="62" t="s">
        <v>142</v>
      </c>
      <c r="C39" s="69">
        <v>4700009338</v>
      </c>
      <c r="D39" s="62">
        <v>10000</v>
      </c>
      <c r="E39" s="70">
        <v>167116061000497</v>
      </c>
      <c r="F39" s="71">
        <v>16160021019</v>
      </c>
      <c r="G39" s="279" t="s">
        <v>125</v>
      </c>
      <c r="H39" s="62" t="s">
        <v>142</v>
      </c>
      <c r="I39" s="62" t="s">
        <v>126</v>
      </c>
      <c r="J39" s="72">
        <v>42551</v>
      </c>
      <c r="K39" s="114">
        <v>42551</v>
      </c>
      <c r="L39" s="114">
        <v>42554</v>
      </c>
      <c r="M39" s="114"/>
      <c r="N39" s="72">
        <v>42554</v>
      </c>
      <c r="O39" s="271" t="s">
        <v>127</v>
      </c>
      <c r="P39" s="271" t="s">
        <v>128</v>
      </c>
      <c r="Q39" s="62" t="s">
        <v>119</v>
      </c>
      <c r="R39" s="62" t="s">
        <v>129</v>
      </c>
      <c r="S39" s="271" t="s">
        <v>125</v>
      </c>
      <c r="T39" s="62" t="s">
        <v>1177</v>
      </c>
      <c r="U39" s="271"/>
      <c r="V39" s="74"/>
      <c r="W39" s="74" t="s">
        <v>22</v>
      </c>
      <c r="X39" s="74" t="s">
        <v>19</v>
      </c>
    </row>
    <row r="40" spans="1:24" s="75" customFormat="1" ht="14.25" customHeight="1">
      <c r="A40" s="62">
        <v>39</v>
      </c>
      <c r="B40" s="62" t="s">
        <v>143</v>
      </c>
      <c r="C40" s="69">
        <v>4700009338</v>
      </c>
      <c r="D40" s="62">
        <v>8000</v>
      </c>
      <c r="E40" s="70">
        <v>167116061000497</v>
      </c>
      <c r="F40" s="71">
        <v>16160021019</v>
      </c>
      <c r="G40" s="279" t="s">
        <v>125</v>
      </c>
      <c r="H40" s="62" t="s">
        <v>143</v>
      </c>
      <c r="I40" s="62" t="s">
        <v>126</v>
      </c>
      <c r="J40" s="72">
        <v>42551</v>
      </c>
      <c r="K40" s="114">
        <v>42551</v>
      </c>
      <c r="L40" s="114">
        <v>42554</v>
      </c>
      <c r="M40" s="114"/>
      <c r="N40" s="72">
        <v>42554</v>
      </c>
      <c r="O40" s="271" t="s">
        <v>127</v>
      </c>
      <c r="P40" s="271" t="s">
        <v>128</v>
      </c>
      <c r="Q40" s="62" t="s">
        <v>119</v>
      </c>
      <c r="R40" s="62" t="s">
        <v>129</v>
      </c>
      <c r="S40" s="271" t="s">
        <v>125</v>
      </c>
      <c r="T40" s="62" t="s">
        <v>1177</v>
      </c>
      <c r="U40" s="271"/>
      <c r="V40" s="74"/>
      <c r="W40" s="74" t="s">
        <v>22</v>
      </c>
      <c r="X40" s="74" t="s">
        <v>19</v>
      </c>
    </row>
    <row r="41" spans="1:24" s="75" customFormat="1" ht="14.25" customHeight="1">
      <c r="A41" s="62">
        <v>40</v>
      </c>
      <c r="B41" s="62" t="s">
        <v>144</v>
      </c>
      <c r="C41" s="69">
        <v>4700009338</v>
      </c>
      <c r="D41" s="62">
        <v>8000</v>
      </c>
      <c r="E41" s="70">
        <v>167116061000497</v>
      </c>
      <c r="F41" s="71">
        <v>16160021019</v>
      </c>
      <c r="G41" s="279" t="s">
        <v>125</v>
      </c>
      <c r="H41" s="62" t="s">
        <v>144</v>
      </c>
      <c r="I41" s="62" t="s">
        <v>126</v>
      </c>
      <c r="J41" s="72">
        <v>42551</v>
      </c>
      <c r="K41" s="114">
        <v>42551</v>
      </c>
      <c r="L41" s="114">
        <v>42554</v>
      </c>
      <c r="M41" s="114"/>
      <c r="N41" s="72">
        <v>42554</v>
      </c>
      <c r="O41" s="271" t="s">
        <v>127</v>
      </c>
      <c r="P41" s="271" t="s">
        <v>128</v>
      </c>
      <c r="Q41" s="62" t="s">
        <v>119</v>
      </c>
      <c r="R41" s="62" t="s">
        <v>129</v>
      </c>
      <c r="S41" s="271" t="s">
        <v>125</v>
      </c>
      <c r="T41" s="62" t="s">
        <v>1177</v>
      </c>
      <c r="U41" s="271"/>
      <c r="V41" s="74"/>
      <c r="W41" s="74" t="s">
        <v>22</v>
      </c>
      <c r="X41" s="74" t="s">
        <v>19</v>
      </c>
    </row>
    <row r="42" spans="1:24" s="85" customFormat="1" ht="14.25" customHeight="1">
      <c r="A42" s="11">
        <v>41</v>
      </c>
      <c r="B42" s="5" t="s">
        <v>149</v>
      </c>
      <c r="C42" s="11">
        <v>4700009378</v>
      </c>
      <c r="D42" s="11">
        <v>10000</v>
      </c>
      <c r="E42" s="6">
        <v>167116071000445</v>
      </c>
      <c r="F42" s="5">
        <v>16160024945</v>
      </c>
      <c r="G42" s="7" t="s">
        <v>150</v>
      </c>
      <c r="H42" s="5" t="s">
        <v>151</v>
      </c>
      <c r="I42" s="7" t="s">
        <v>152</v>
      </c>
      <c r="J42" s="72">
        <v>42607</v>
      </c>
      <c r="K42" s="114">
        <v>42607</v>
      </c>
      <c r="L42" s="114">
        <v>42653</v>
      </c>
      <c r="M42" s="114"/>
      <c r="N42" s="72">
        <v>42653</v>
      </c>
      <c r="O42" s="268" t="s">
        <v>153</v>
      </c>
      <c r="P42" s="268" t="s">
        <v>154</v>
      </c>
      <c r="Q42" s="71" t="s">
        <v>155</v>
      </c>
      <c r="R42" s="5" t="s">
        <v>190</v>
      </c>
      <c r="S42" s="279" t="s">
        <v>3</v>
      </c>
      <c r="T42" s="62" t="s">
        <v>1118</v>
      </c>
      <c r="U42" s="5" t="s">
        <v>156</v>
      </c>
      <c r="V42" s="5" t="s">
        <v>157</v>
      </c>
      <c r="W42" s="5" t="s">
        <v>158</v>
      </c>
      <c r="X42" s="4"/>
    </row>
    <row r="43" spans="1:24" s="85" customFormat="1" ht="14.25" customHeight="1">
      <c r="A43" s="19">
        <v>42</v>
      </c>
      <c r="B43" s="16" t="s">
        <v>159</v>
      </c>
      <c r="C43" s="19">
        <v>4700009386</v>
      </c>
      <c r="D43" s="19">
        <v>5000</v>
      </c>
      <c r="E43" s="86">
        <v>167116081000283</v>
      </c>
      <c r="F43" s="16">
        <v>16160025556</v>
      </c>
      <c r="G43" s="21" t="s">
        <v>160</v>
      </c>
      <c r="H43" s="16" t="s">
        <v>161</v>
      </c>
      <c r="I43" s="21" t="s">
        <v>162</v>
      </c>
      <c r="J43" s="87">
        <v>42614</v>
      </c>
      <c r="K43" s="115">
        <v>42614</v>
      </c>
      <c r="L43" s="115">
        <v>42668</v>
      </c>
      <c r="M43" s="115"/>
      <c r="N43" s="72">
        <v>42668</v>
      </c>
      <c r="O43" s="20" t="s">
        <v>163</v>
      </c>
      <c r="P43" s="20" t="s">
        <v>164</v>
      </c>
      <c r="Q43" s="71" t="s">
        <v>165</v>
      </c>
      <c r="R43" s="5" t="s">
        <v>190</v>
      </c>
      <c r="S43" s="88" t="s">
        <v>23</v>
      </c>
      <c r="T43" s="89" t="s">
        <v>1118</v>
      </c>
      <c r="U43" s="16" t="s">
        <v>166</v>
      </c>
      <c r="V43" s="5" t="s">
        <v>167</v>
      </c>
      <c r="W43" s="5" t="s">
        <v>168</v>
      </c>
      <c r="X43" s="15"/>
    </row>
    <row r="44" spans="1:24" s="85" customFormat="1" ht="14.25" customHeight="1">
      <c r="A44" s="19">
        <v>43</v>
      </c>
      <c r="B44" s="16" t="s">
        <v>169</v>
      </c>
      <c r="C44" s="19">
        <v>4700009401</v>
      </c>
      <c r="D44" s="19">
        <v>5000</v>
      </c>
      <c r="E44" s="86">
        <v>167116081000403</v>
      </c>
      <c r="F44" s="5">
        <v>16160025978</v>
      </c>
      <c r="G44" s="21" t="s">
        <v>170</v>
      </c>
      <c r="H44" s="16" t="s">
        <v>171</v>
      </c>
      <c r="I44" s="21" t="s">
        <v>162</v>
      </c>
      <c r="J44" s="87">
        <v>42628</v>
      </c>
      <c r="K44" s="115">
        <v>42628</v>
      </c>
      <c r="L44" s="115">
        <v>42672</v>
      </c>
      <c r="M44" s="115"/>
      <c r="N44" s="87">
        <v>42668</v>
      </c>
      <c r="O44" s="20" t="s">
        <v>163</v>
      </c>
      <c r="P44" s="20" t="s">
        <v>164</v>
      </c>
      <c r="Q44" s="71" t="s">
        <v>165</v>
      </c>
      <c r="R44" s="5" t="s">
        <v>190</v>
      </c>
      <c r="S44" s="88" t="s">
        <v>172</v>
      </c>
      <c r="T44" s="89" t="s">
        <v>1118</v>
      </c>
      <c r="U44" s="16" t="s">
        <v>173</v>
      </c>
      <c r="V44" s="16" t="s">
        <v>174</v>
      </c>
      <c r="W44" s="16" t="s">
        <v>175</v>
      </c>
      <c r="X44" s="15"/>
    </row>
    <row r="45" spans="1:24" s="51" customFormat="1" ht="15.75" customHeight="1">
      <c r="A45" s="11">
        <v>44</v>
      </c>
      <c r="B45" s="4" t="s">
        <v>26</v>
      </c>
      <c r="C45" s="90">
        <v>4600067946</v>
      </c>
      <c r="D45" s="4">
        <v>10</v>
      </c>
      <c r="E45" s="86">
        <v>167116081000551</v>
      </c>
      <c r="F45" s="20">
        <v>16160028225</v>
      </c>
      <c r="G45" s="3"/>
      <c r="H45" s="3" t="s">
        <v>25</v>
      </c>
      <c r="I45" s="7" t="s">
        <v>176</v>
      </c>
      <c r="J45" s="72">
        <v>42657</v>
      </c>
      <c r="K45" s="114">
        <v>42657</v>
      </c>
      <c r="L45" s="114">
        <v>42660</v>
      </c>
      <c r="M45" s="114"/>
      <c r="N45" s="72">
        <v>42660</v>
      </c>
      <c r="O45" s="271" t="s">
        <v>177</v>
      </c>
      <c r="P45" s="271" t="s">
        <v>178</v>
      </c>
      <c r="Q45" s="71" t="s">
        <v>165</v>
      </c>
      <c r="R45" s="62" t="s">
        <v>179</v>
      </c>
      <c r="S45" s="3"/>
      <c r="T45" s="3" t="s">
        <v>1249</v>
      </c>
      <c r="U45" s="3"/>
      <c r="V45" s="3"/>
      <c r="W45" s="3"/>
      <c r="X45" s="3"/>
    </row>
    <row r="46" spans="1:24" s="51" customFormat="1" ht="15.75" customHeight="1">
      <c r="A46" s="4">
        <v>45</v>
      </c>
      <c r="B46" s="4" t="s">
        <v>28</v>
      </c>
      <c r="C46" s="90">
        <v>4600067946</v>
      </c>
      <c r="D46" s="4">
        <v>20</v>
      </c>
      <c r="E46" s="86" t="s">
        <v>145</v>
      </c>
      <c r="F46" s="20">
        <v>16160028225</v>
      </c>
      <c r="G46" s="3"/>
      <c r="H46" s="3" t="s">
        <v>27</v>
      </c>
      <c r="I46" s="7" t="s">
        <v>176</v>
      </c>
      <c r="J46" s="72">
        <v>42657</v>
      </c>
      <c r="K46" s="114">
        <v>42657</v>
      </c>
      <c r="L46" s="114">
        <v>42660</v>
      </c>
      <c r="M46" s="114"/>
      <c r="N46" s="72">
        <v>42660</v>
      </c>
      <c r="O46" s="271" t="s">
        <v>177</v>
      </c>
      <c r="P46" s="271" t="s">
        <v>178</v>
      </c>
      <c r="Q46" s="71" t="s">
        <v>165</v>
      </c>
      <c r="R46" s="62" t="s">
        <v>179</v>
      </c>
      <c r="S46" s="3"/>
      <c r="T46" s="3" t="s">
        <v>1249</v>
      </c>
      <c r="U46" s="3"/>
      <c r="V46" s="3"/>
      <c r="W46" s="3"/>
      <c r="X46" s="3"/>
    </row>
    <row r="47" spans="1:24" s="51" customFormat="1" ht="15.75" customHeight="1">
      <c r="A47" s="11">
        <v>46</v>
      </c>
      <c r="B47" s="4" t="s">
        <v>30</v>
      </c>
      <c r="C47" s="91">
        <v>4600067946</v>
      </c>
      <c r="D47" s="4">
        <v>10</v>
      </c>
      <c r="E47" s="6" t="s">
        <v>145</v>
      </c>
      <c r="F47" s="268">
        <v>16160028225</v>
      </c>
      <c r="G47" s="92"/>
      <c r="H47" s="3" t="s">
        <v>29</v>
      </c>
      <c r="I47" s="7" t="s">
        <v>176</v>
      </c>
      <c r="J47" s="72">
        <v>42657</v>
      </c>
      <c r="K47" s="114">
        <v>42657</v>
      </c>
      <c r="L47" s="114">
        <v>42660</v>
      </c>
      <c r="M47" s="114"/>
      <c r="N47" s="72">
        <v>42660</v>
      </c>
      <c r="O47" s="271" t="s">
        <v>177</v>
      </c>
      <c r="P47" s="271" t="s">
        <v>178</v>
      </c>
      <c r="Q47" s="71" t="s">
        <v>165</v>
      </c>
      <c r="R47" s="62" t="s">
        <v>179</v>
      </c>
      <c r="S47" s="3"/>
      <c r="T47" s="3" t="s">
        <v>1249</v>
      </c>
      <c r="U47" s="3"/>
      <c r="V47" s="3"/>
      <c r="W47" s="3"/>
      <c r="X47" s="3"/>
    </row>
    <row r="48" spans="1:24" s="51" customFormat="1" ht="15.75" customHeight="1">
      <c r="A48" s="4">
        <v>47</v>
      </c>
      <c r="B48" s="4" t="s">
        <v>36</v>
      </c>
      <c r="C48" s="91">
        <v>4600067946</v>
      </c>
      <c r="D48" s="4">
        <v>10</v>
      </c>
      <c r="E48" s="6" t="s">
        <v>145</v>
      </c>
      <c r="F48" s="268">
        <v>16160028225</v>
      </c>
      <c r="G48" s="92"/>
      <c r="H48" s="3" t="s">
        <v>31</v>
      </c>
      <c r="I48" s="7" t="s">
        <v>176</v>
      </c>
      <c r="J48" s="72">
        <v>42657</v>
      </c>
      <c r="K48" s="114">
        <v>42657</v>
      </c>
      <c r="L48" s="114">
        <v>42660</v>
      </c>
      <c r="M48" s="114"/>
      <c r="N48" s="72">
        <v>42660</v>
      </c>
      <c r="O48" s="271" t="s">
        <v>177</v>
      </c>
      <c r="P48" s="271" t="s">
        <v>178</v>
      </c>
      <c r="Q48" s="71" t="s">
        <v>165</v>
      </c>
      <c r="R48" s="62" t="s">
        <v>179</v>
      </c>
      <c r="S48" s="3"/>
      <c r="T48" s="3" t="s">
        <v>1249</v>
      </c>
      <c r="U48" s="3"/>
      <c r="V48" s="3"/>
      <c r="W48" s="3"/>
      <c r="X48" s="3"/>
    </row>
    <row r="49" spans="1:24" s="51" customFormat="1" ht="15.75" customHeight="1">
      <c r="A49" s="11">
        <v>48</v>
      </c>
      <c r="B49" s="4" t="s">
        <v>38</v>
      </c>
      <c r="C49" s="91">
        <v>4600067946</v>
      </c>
      <c r="D49" s="4">
        <v>20</v>
      </c>
      <c r="E49" s="6" t="s">
        <v>145</v>
      </c>
      <c r="F49" s="268">
        <v>16160028225</v>
      </c>
      <c r="G49" s="3"/>
      <c r="H49" s="3" t="s">
        <v>33</v>
      </c>
      <c r="I49" s="7" t="s">
        <v>176</v>
      </c>
      <c r="J49" s="72">
        <v>42657</v>
      </c>
      <c r="K49" s="114">
        <v>42657</v>
      </c>
      <c r="L49" s="114">
        <v>42660</v>
      </c>
      <c r="M49" s="114"/>
      <c r="N49" s="72">
        <v>42660</v>
      </c>
      <c r="O49" s="271" t="s">
        <v>177</v>
      </c>
      <c r="P49" s="271" t="s">
        <v>178</v>
      </c>
      <c r="Q49" s="71" t="s">
        <v>165</v>
      </c>
      <c r="R49" s="62" t="s">
        <v>179</v>
      </c>
      <c r="S49" s="3"/>
      <c r="T49" s="3" t="s">
        <v>1249</v>
      </c>
      <c r="U49" s="3"/>
      <c r="V49" s="3"/>
      <c r="W49" s="3"/>
      <c r="X49" s="3"/>
    </row>
    <row r="50" spans="1:24" s="51" customFormat="1" ht="15.75" customHeight="1">
      <c r="A50" s="4">
        <v>49</v>
      </c>
      <c r="B50" s="4" t="s">
        <v>39</v>
      </c>
      <c r="C50" s="91">
        <v>4600067946</v>
      </c>
      <c r="D50" s="4">
        <v>60</v>
      </c>
      <c r="E50" s="6" t="s">
        <v>145</v>
      </c>
      <c r="F50" s="268">
        <v>16160028225</v>
      </c>
      <c r="G50" s="26"/>
      <c r="H50" s="3" t="s">
        <v>35</v>
      </c>
      <c r="I50" s="7" t="s">
        <v>176</v>
      </c>
      <c r="J50" s="72">
        <v>42657</v>
      </c>
      <c r="K50" s="114">
        <v>42657</v>
      </c>
      <c r="L50" s="114">
        <v>42660</v>
      </c>
      <c r="M50" s="114"/>
      <c r="N50" s="72">
        <v>42660</v>
      </c>
      <c r="O50" s="271" t="s">
        <v>177</v>
      </c>
      <c r="P50" s="271" t="s">
        <v>178</v>
      </c>
      <c r="Q50" s="71" t="s">
        <v>165</v>
      </c>
      <c r="R50" s="62" t="s">
        <v>179</v>
      </c>
      <c r="S50" s="3"/>
      <c r="T50" s="3" t="s">
        <v>1249</v>
      </c>
      <c r="U50" s="3"/>
      <c r="V50" s="3"/>
      <c r="W50" s="3"/>
      <c r="X50" s="3"/>
    </row>
    <row r="51" spans="1:24" s="51" customFormat="1" ht="15.75" customHeight="1">
      <c r="A51" s="11">
        <v>50</v>
      </c>
      <c r="B51" s="4" t="s">
        <v>49</v>
      </c>
      <c r="C51" s="91">
        <v>4600067947</v>
      </c>
      <c r="D51" s="4">
        <v>18</v>
      </c>
      <c r="E51" s="6">
        <v>167116081000611</v>
      </c>
      <c r="F51" s="268">
        <v>16160028226</v>
      </c>
      <c r="G51" s="3"/>
      <c r="H51" s="3" t="s">
        <v>37</v>
      </c>
      <c r="I51" s="7" t="s">
        <v>176</v>
      </c>
      <c r="J51" s="72">
        <v>42647</v>
      </c>
      <c r="K51" s="114">
        <v>42647</v>
      </c>
      <c r="L51" s="114">
        <v>42650</v>
      </c>
      <c r="M51" s="114"/>
      <c r="N51" s="72">
        <v>42650</v>
      </c>
      <c r="O51" s="271" t="s">
        <v>177</v>
      </c>
      <c r="P51" s="271" t="s">
        <v>178</v>
      </c>
      <c r="Q51" s="71" t="s">
        <v>165</v>
      </c>
      <c r="R51" s="62" t="s">
        <v>179</v>
      </c>
      <c r="S51" s="3"/>
      <c r="T51" s="3" t="s">
        <v>1249</v>
      </c>
      <c r="U51" s="3"/>
      <c r="V51" s="3"/>
      <c r="W51" s="3" t="s">
        <v>148</v>
      </c>
      <c r="X51" s="3"/>
    </row>
    <row r="52" spans="1:24" s="51" customFormat="1" ht="15.75" customHeight="1">
      <c r="A52" s="4">
        <v>51</v>
      </c>
      <c r="B52" s="4" t="s">
        <v>34</v>
      </c>
      <c r="C52" s="91">
        <v>4600067946</v>
      </c>
      <c r="D52" s="4">
        <v>20</v>
      </c>
      <c r="E52" s="6" t="s">
        <v>145</v>
      </c>
      <c r="F52" s="268">
        <v>16160028226</v>
      </c>
      <c r="G52" s="3"/>
      <c r="H52" s="3" t="s">
        <v>180</v>
      </c>
      <c r="I52" s="7" t="s">
        <v>176</v>
      </c>
      <c r="J52" s="72">
        <v>42647</v>
      </c>
      <c r="K52" s="114">
        <v>42647</v>
      </c>
      <c r="L52" s="114">
        <v>42650</v>
      </c>
      <c r="M52" s="114"/>
      <c r="N52" s="72">
        <v>42650</v>
      </c>
      <c r="O52" s="271" t="s">
        <v>177</v>
      </c>
      <c r="P52" s="271" t="s">
        <v>178</v>
      </c>
      <c r="Q52" s="71" t="s">
        <v>165</v>
      </c>
      <c r="R52" s="62" t="s">
        <v>179</v>
      </c>
      <c r="S52" s="3"/>
      <c r="T52" s="3" t="s">
        <v>1249</v>
      </c>
      <c r="U52" s="3"/>
      <c r="V52" s="3"/>
      <c r="W52" s="3" t="s">
        <v>148</v>
      </c>
      <c r="X52" s="3"/>
    </row>
    <row r="53" spans="1:24" s="51" customFormat="1" ht="15.75" customHeight="1">
      <c r="A53" s="11">
        <v>52</v>
      </c>
      <c r="B53" s="4" t="s">
        <v>24</v>
      </c>
      <c r="C53" s="91">
        <v>4600067948</v>
      </c>
      <c r="D53" s="4">
        <v>6</v>
      </c>
      <c r="E53" s="6">
        <v>167116081000549</v>
      </c>
      <c r="F53" s="268">
        <v>16160028227</v>
      </c>
      <c r="G53" s="3"/>
      <c r="H53" s="3" t="s">
        <v>40</v>
      </c>
      <c r="I53" s="7" t="s">
        <v>176</v>
      </c>
      <c r="J53" s="72">
        <v>42647</v>
      </c>
      <c r="K53" s="114">
        <v>42647</v>
      </c>
      <c r="L53" s="114">
        <v>42650</v>
      </c>
      <c r="M53" s="114"/>
      <c r="N53" s="72">
        <v>42650</v>
      </c>
      <c r="O53" s="271" t="s">
        <v>177</v>
      </c>
      <c r="P53" s="271" t="s">
        <v>178</v>
      </c>
      <c r="Q53" s="71" t="s">
        <v>165</v>
      </c>
      <c r="R53" s="62" t="s">
        <v>179</v>
      </c>
      <c r="S53" s="3"/>
      <c r="T53" s="3" t="s">
        <v>1249</v>
      </c>
      <c r="U53" s="3"/>
      <c r="V53" s="3"/>
      <c r="W53" s="3" t="s">
        <v>148</v>
      </c>
      <c r="X53" s="3"/>
    </row>
    <row r="54" spans="1:24" s="51" customFormat="1" ht="15.75" customHeight="1">
      <c r="A54" s="4">
        <v>53</v>
      </c>
      <c r="B54" s="4" t="s">
        <v>32</v>
      </c>
      <c r="C54" s="91">
        <v>4600067946</v>
      </c>
      <c r="D54" s="4">
        <v>10</v>
      </c>
      <c r="E54" s="6" t="s">
        <v>145</v>
      </c>
      <c r="F54" s="268">
        <v>16160028228</v>
      </c>
      <c r="G54" s="3"/>
      <c r="H54" s="3" t="s">
        <v>42</v>
      </c>
      <c r="I54" s="7" t="s">
        <v>176</v>
      </c>
      <c r="J54" s="72">
        <v>42647</v>
      </c>
      <c r="K54" s="114">
        <v>42647</v>
      </c>
      <c r="L54" s="114">
        <v>42650</v>
      </c>
      <c r="M54" s="114"/>
      <c r="N54" s="72">
        <v>42650</v>
      </c>
      <c r="O54" s="271" t="s">
        <v>177</v>
      </c>
      <c r="P54" s="271" t="s">
        <v>178</v>
      </c>
      <c r="Q54" s="71" t="s">
        <v>165</v>
      </c>
      <c r="R54" s="62" t="s">
        <v>179</v>
      </c>
      <c r="S54" s="3"/>
      <c r="T54" s="3" t="s">
        <v>1249</v>
      </c>
      <c r="U54" s="3"/>
      <c r="V54" s="3"/>
      <c r="W54" s="3" t="s">
        <v>148</v>
      </c>
      <c r="X54" s="3"/>
    </row>
    <row r="55" spans="1:24" s="51" customFormat="1" ht="15.75" customHeight="1">
      <c r="A55" s="11">
        <v>54</v>
      </c>
      <c r="B55" s="4" t="s">
        <v>41</v>
      </c>
      <c r="C55" s="91">
        <v>4600067946</v>
      </c>
      <c r="D55" s="4">
        <v>4</v>
      </c>
      <c r="E55" s="6" t="s">
        <v>145</v>
      </c>
      <c r="F55" s="268">
        <v>16160028228</v>
      </c>
      <c r="G55" s="3"/>
      <c r="H55" s="3" t="s">
        <v>44</v>
      </c>
      <c r="I55" s="7" t="s">
        <v>176</v>
      </c>
      <c r="J55" s="72">
        <v>42647</v>
      </c>
      <c r="K55" s="114">
        <v>42647</v>
      </c>
      <c r="L55" s="114">
        <v>42650</v>
      </c>
      <c r="M55" s="114"/>
      <c r="N55" s="72">
        <v>42650</v>
      </c>
      <c r="O55" s="271" t="s">
        <v>177</v>
      </c>
      <c r="P55" s="271" t="s">
        <v>178</v>
      </c>
      <c r="Q55" s="71" t="s">
        <v>165</v>
      </c>
      <c r="R55" s="62" t="s">
        <v>179</v>
      </c>
      <c r="S55" s="3"/>
      <c r="T55" s="3" t="s">
        <v>1249</v>
      </c>
      <c r="U55" s="3"/>
      <c r="V55" s="3"/>
      <c r="W55" s="3" t="s">
        <v>148</v>
      </c>
      <c r="X55" s="3"/>
    </row>
    <row r="56" spans="1:24" s="51" customFormat="1" ht="15.75" customHeight="1">
      <c r="A56" s="4">
        <v>55</v>
      </c>
      <c r="B56" s="4" t="s">
        <v>43</v>
      </c>
      <c r="C56" s="91">
        <v>4600067946</v>
      </c>
      <c r="D56" s="4">
        <v>10</v>
      </c>
      <c r="E56" s="6" t="s">
        <v>145</v>
      </c>
      <c r="F56" s="268">
        <v>16160028228</v>
      </c>
      <c r="G56" s="3"/>
      <c r="H56" s="3" t="s">
        <v>46</v>
      </c>
      <c r="I56" s="7" t="s">
        <v>176</v>
      </c>
      <c r="J56" s="72">
        <v>42647</v>
      </c>
      <c r="K56" s="114">
        <v>42647</v>
      </c>
      <c r="L56" s="114">
        <v>42650</v>
      </c>
      <c r="M56" s="114"/>
      <c r="N56" s="72">
        <v>42650</v>
      </c>
      <c r="O56" s="271" t="s">
        <v>177</v>
      </c>
      <c r="P56" s="271" t="s">
        <v>178</v>
      </c>
      <c r="Q56" s="71" t="s">
        <v>165</v>
      </c>
      <c r="R56" s="62" t="s">
        <v>179</v>
      </c>
      <c r="S56" s="3"/>
      <c r="T56" s="3" t="s">
        <v>1249</v>
      </c>
      <c r="U56" s="3"/>
      <c r="V56" s="3"/>
      <c r="W56" s="3" t="s">
        <v>148</v>
      </c>
      <c r="X56" s="3"/>
    </row>
    <row r="57" spans="1:24" s="51" customFormat="1" ht="15.75" customHeight="1">
      <c r="A57" s="11">
        <v>56</v>
      </c>
      <c r="B57" s="4" t="s">
        <v>45</v>
      </c>
      <c r="C57" s="91">
        <v>4600067946</v>
      </c>
      <c r="D57" s="4">
        <v>10</v>
      </c>
      <c r="E57" s="6" t="s">
        <v>145</v>
      </c>
      <c r="F57" s="268">
        <v>16160028228</v>
      </c>
      <c r="G57" s="3"/>
      <c r="H57" s="3" t="s">
        <v>48</v>
      </c>
      <c r="I57" s="7" t="s">
        <v>176</v>
      </c>
      <c r="J57" s="72">
        <v>42647</v>
      </c>
      <c r="K57" s="114">
        <v>42647</v>
      </c>
      <c r="L57" s="114">
        <v>42650</v>
      </c>
      <c r="M57" s="114"/>
      <c r="N57" s="72">
        <v>42650</v>
      </c>
      <c r="O57" s="271" t="s">
        <v>177</v>
      </c>
      <c r="P57" s="271" t="s">
        <v>178</v>
      </c>
      <c r="Q57" s="71" t="s">
        <v>165</v>
      </c>
      <c r="R57" s="62" t="s">
        <v>179</v>
      </c>
      <c r="S57" s="3"/>
      <c r="T57" s="3" t="s">
        <v>1249</v>
      </c>
      <c r="U57" s="3"/>
      <c r="V57" s="3"/>
      <c r="W57" s="3" t="s">
        <v>148</v>
      </c>
      <c r="X57" s="3"/>
    </row>
    <row r="58" spans="1:24" s="51" customFormat="1" ht="15.75" customHeight="1">
      <c r="A58" s="4">
        <v>57</v>
      </c>
      <c r="B58" s="4" t="s">
        <v>47</v>
      </c>
      <c r="C58" s="91">
        <v>4600067946</v>
      </c>
      <c r="D58" s="4">
        <v>20</v>
      </c>
      <c r="E58" s="6">
        <v>167116091000553</v>
      </c>
      <c r="F58" s="268">
        <v>16160028228</v>
      </c>
      <c r="G58" s="3"/>
      <c r="H58" s="3" t="s">
        <v>181</v>
      </c>
      <c r="I58" s="7" t="s">
        <v>176</v>
      </c>
      <c r="J58" s="72">
        <v>42647</v>
      </c>
      <c r="K58" s="114">
        <v>42647</v>
      </c>
      <c r="L58" s="114">
        <v>42650</v>
      </c>
      <c r="M58" s="114"/>
      <c r="N58" s="72">
        <v>42650</v>
      </c>
      <c r="O58" s="271" t="s">
        <v>177</v>
      </c>
      <c r="P58" s="271" t="s">
        <v>178</v>
      </c>
      <c r="Q58" s="71" t="s">
        <v>165</v>
      </c>
      <c r="R58" s="62" t="s">
        <v>179</v>
      </c>
      <c r="S58" s="3"/>
      <c r="T58" s="3" t="s">
        <v>1249</v>
      </c>
      <c r="U58" s="3"/>
      <c r="V58" s="3"/>
      <c r="W58" s="3" t="s">
        <v>148</v>
      </c>
      <c r="X58" s="3"/>
    </row>
    <row r="59" spans="1:24" s="93" customFormat="1" ht="15.75" customHeight="1">
      <c r="A59" s="4">
        <v>58</v>
      </c>
      <c r="B59" s="4" t="s">
        <v>182</v>
      </c>
      <c r="C59" s="91">
        <v>4700009446</v>
      </c>
      <c r="D59" s="4">
        <v>10000</v>
      </c>
      <c r="E59" s="6">
        <v>167116081000711</v>
      </c>
      <c r="F59" s="268">
        <v>16160027136</v>
      </c>
      <c r="G59" s="279" t="s">
        <v>183</v>
      </c>
      <c r="H59" s="3" t="s">
        <v>184</v>
      </c>
      <c r="I59" s="7" t="s">
        <v>162</v>
      </c>
      <c r="J59" s="72">
        <v>42644</v>
      </c>
      <c r="K59" s="114">
        <v>42682</v>
      </c>
      <c r="L59" s="114">
        <v>42682</v>
      </c>
      <c r="M59" s="114"/>
      <c r="N59" s="72">
        <v>42682</v>
      </c>
      <c r="O59" s="268" t="s">
        <v>163</v>
      </c>
      <c r="P59" s="268" t="s">
        <v>185</v>
      </c>
      <c r="Q59" s="71" t="s">
        <v>165</v>
      </c>
      <c r="R59" s="5" t="s">
        <v>191</v>
      </c>
      <c r="S59" s="279" t="s">
        <v>186</v>
      </c>
      <c r="T59" s="3" t="s">
        <v>1118</v>
      </c>
      <c r="U59" s="3" t="s">
        <v>187</v>
      </c>
      <c r="V59" s="3" t="s">
        <v>188</v>
      </c>
      <c r="W59" s="3" t="s">
        <v>189</v>
      </c>
      <c r="X59" s="3"/>
    </row>
    <row r="60" spans="1:24" s="93" customFormat="1" ht="14.25" customHeight="1">
      <c r="A60" s="4">
        <v>59</v>
      </c>
      <c r="B60" s="3" t="s">
        <v>39</v>
      </c>
      <c r="C60" s="91">
        <v>4600068811</v>
      </c>
      <c r="D60" s="3">
        <v>60</v>
      </c>
      <c r="E60" s="6">
        <v>167116111000345</v>
      </c>
      <c r="F60" s="279">
        <v>16170001840</v>
      </c>
      <c r="G60" s="94"/>
      <c r="H60" s="3" t="s">
        <v>40</v>
      </c>
      <c r="I60" s="7" t="s">
        <v>207</v>
      </c>
      <c r="J60" s="72">
        <v>42762</v>
      </c>
      <c r="K60" s="114">
        <v>42762</v>
      </c>
      <c r="L60" s="114">
        <v>42764</v>
      </c>
      <c r="M60" s="114"/>
      <c r="N60" s="72">
        <v>42764</v>
      </c>
      <c r="O60" s="268" t="s">
        <v>208</v>
      </c>
      <c r="P60" s="268" t="s">
        <v>209</v>
      </c>
      <c r="Q60" s="71" t="s">
        <v>210</v>
      </c>
      <c r="R60" s="62" t="s">
        <v>211</v>
      </c>
      <c r="S60" s="279"/>
      <c r="T60" s="3" t="s">
        <v>1249</v>
      </c>
      <c r="U60" s="3"/>
      <c r="V60" s="3"/>
      <c r="W60" s="3" t="s">
        <v>206</v>
      </c>
      <c r="X60" s="3"/>
    </row>
    <row r="61" spans="1:24" s="93" customFormat="1" ht="14.25" customHeight="1">
      <c r="A61" s="4">
        <v>60</v>
      </c>
      <c r="B61" s="3" t="s">
        <v>30</v>
      </c>
      <c r="C61" s="91">
        <v>4600068811</v>
      </c>
      <c r="D61" s="3">
        <v>5</v>
      </c>
      <c r="E61" s="6">
        <v>167116111000345</v>
      </c>
      <c r="F61" s="279">
        <v>16160034799</v>
      </c>
      <c r="G61" s="279"/>
      <c r="H61" s="3" t="s">
        <v>31</v>
      </c>
      <c r="I61" s="7" t="s">
        <v>207</v>
      </c>
      <c r="J61" s="72">
        <v>42761</v>
      </c>
      <c r="K61" s="114">
        <v>42761</v>
      </c>
      <c r="L61" s="114">
        <v>42764</v>
      </c>
      <c r="M61" s="114"/>
      <c r="N61" s="72">
        <v>42764</v>
      </c>
      <c r="O61" s="268" t="s">
        <v>208</v>
      </c>
      <c r="P61" s="268" t="s">
        <v>209</v>
      </c>
      <c r="Q61" s="71" t="s">
        <v>210</v>
      </c>
      <c r="R61" s="62" t="s">
        <v>211</v>
      </c>
      <c r="S61" s="279"/>
      <c r="T61" s="3" t="s">
        <v>1249</v>
      </c>
      <c r="U61" s="3"/>
      <c r="V61" s="3"/>
      <c r="W61" s="3"/>
      <c r="X61" s="3"/>
    </row>
    <row r="62" spans="1:24" s="93" customFormat="1" ht="14.25" customHeight="1">
      <c r="A62" s="4">
        <v>61</v>
      </c>
      <c r="B62" s="3" t="s">
        <v>26</v>
      </c>
      <c r="C62" s="91">
        <v>4600068811</v>
      </c>
      <c r="D62" s="3">
        <v>10</v>
      </c>
      <c r="E62" s="6">
        <v>167116111000345</v>
      </c>
      <c r="F62" s="279">
        <v>16160034799</v>
      </c>
      <c r="G62" s="279"/>
      <c r="H62" s="3" t="s">
        <v>27</v>
      </c>
      <c r="I62" s="7" t="s">
        <v>207</v>
      </c>
      <c r="J62" s="72">
        <v>42761</v>
      </c>
      <c r="K62" s="114">
        <v>42761</v>
      </c>
      <c r="L62" s="114">
        <v>42764</v>
      </c>
      <c r="M62" s="114"/>
      <c r="N62" s="72">
        <v>42764</v>
      </c>
      <c r="O62" s="268" t="s">
        <v>208</v>
      </c>
      <c r="P62" s="268" t="s">
        <v>209</v>
      </c>
      <c r="Q62" s="71" t="s">
        <v>210</v>
      </c>
      <c r="R62" s="62" t="s">
        <v>211</v>
      </c>
      <c r="S62" s="279"/>
      <c r="T62" s="3" t="s">
        <v>1249</v>
      </c>
      <c r="U62" s="3"/>
      <c r="V62" s="3"/>
      <c r="W62" s="3"/>
      <c r="X62" s="3"/>
    </row>
    <row r="63" spans="1:24" s="93" customFormat="1" ht="14.25" customHeight="1">
      <c r="A63" s="4">
        <v>62</v>
      </c>
      <c r="B63" s="3" t="s">
        <v>36</v>
      </c>
      <c r="C63" s="91">
        <v>4600068811</v>
      </c>
      <c r="D63" s="3">
        <v>10</v>
      </c>
      <c r="E63" s="6">
        <v>167116111000345</v>
      </c>
      <c r="F63" s="279">
        <v>16160034799</v>
      </c>
      <c r="G63" s="279"/>
      <c r="H63" s="3" t="s">
        <v>37</v>
      </c>
      <c r="I63" s="7" t="s">
        <v>207</v>
      </c>
      <c r="J63" s="72">
        <v>42761</v>
      </c>
      <c r="K63" s="114">
        <v>42761</v>
      </c>
      <c r="L63" s="114">
        <v>42764</v>
      </c>
      <c r="M63" s="114"/>
      <c r="N63" s="72">
        <v>42764</v>
      </c>
      <c r="O63" s="268" t="s">
        <v>208</v>
      </c>
      <c r="P63" s="268" t="s">
        <v>209</v>
      </c>
      <c r="Q63" s="71" t="s">
        <v>210</v>
      </c>
      <c r="R63" s="62" t="s">
        <v>211</v>
      </c>
      <c r="S63" s="279"/>
      <c r="T63" s="3" t="s">
        <v>1249</v>
      </c>
      <c r="U63" s="3"/>
      <c r="V63" s="3"/>
      <c r="W63" s="3"/>
      <c r="X63" s="3"/>
    </row>
    <row r="64" spans="1:24" s="93" customFormat="1" ht="14.25" customHeight="1">
      <c r="A64" s="4">
        <v>63</v>
      </c>
      <c r="B64" s="3" t="s">
        <v>34</v>
      </c>
      <c r="C64" s="91">
        <v>4600068811</v>
      </c>
      <c r="D64" s="3">
        <v>5</v>
      </c>
      <c r="E64" s="6">
        <v>167116111000345</v>
      </c>
      <c r="F64" s="279">
        <v>16160034800</v>
      </c>
      <c r="G64" s="279"/>
      <c r="H64" s="3" t="s">
        <v>212</v>
      </c>
      <c r="I64" s="7" t="s">
        <v>207</v>
      </c>
      <c r="J64" s="72">
        <v>42742</v>
      </c>
      <c r="K64" s="114">
        <v>42742</v>
      </c>
      <c r="L64" s="114">
        <v>42750</v>
      </c>
      <c r="M64" s="114"/>
      <c r="N64" s="72">
        <v>42750</v>
      </c>
      <c r="O64" s="268" t="s">
        <v>208</v>
      </c>
      <c r="P64" s="268" t="s">
        <v>209</v>
      </c>
      <c r="Q64" s="71" t="s">
        <v>210</v>
      </c>
      <c r="R64" s="4" t="s">
        <v>213</v>
      </c>
      <c r="S64" s="279"/>
      <c r="T64" s="3" t="s">
        <v>1249</v>
      </c>
      <c r="U64" s="3"/>
      <c r="V64" s="3"/>
      <c r="W64" s="3"/>
      <c r="X64" s="3"/>
    </row>
    <row r="65" spans="1:24" s="93" customFormat="1" ht="14.25" customHeight="1">
      <c r="A65" s="4">
        <v>64</v>
      </c>
      <c r="B65" s="3" t="s">
        <v>214</v>
      </c>
      <c r="C65" s="91">
        <v>4600068811</v>
      </c>
      <c r="D65" s="3">
        <v>20</v>
      </c>
      <c r="E65" s="6">
        <v>167116111000345</v>
      </c>
      <c r="F65" s="279">
        <v>16160034800</v>
      </c>
      <c r="G65" s="279"/>
      <c r="H65" s="3" t="s">
        <v>215</v>
      </c>
      <c r="I65" s="7" t="s">
        <v>207</v>
      </c>
      <c r="J65" s="72">
        <v>42742</v>
      </c>
      <c r="K65" s="114">
        <v>42742</v>
      </c>
      <c r="L65" s="114">
        <v>42750</v>
      </c>
      <c r="M65" s="114"/>
      <c r="N65" s="72">
        <v>42750</v>
      </c>
      <c r="O65" s="268" t="s">
        <v>208</v>
      </c>
      <c r="P65" s="268" t="s">
        <v>209</v>
      </c>
      <c r="Q65" s="71" t="s">
        <v>210</v>
      </c>
      <c r="R65" s="4" t="s">
        <v>213</v>
      </c>
      <c r="S65" s="279"/>
      <c r="T65" s="3" t="s">
        <v>1249</v>
      </c>
      <c r="U65" s="3"/>
      <c r="V65" s="3"/>
      <c r="W65" s="3"/>
      <c r="X65" s="3"/>
    </row>
    <row r="66" spans="1:24" s="93" customFormat="1" ht="14.25" customHeight="1">
      <c r="A66" s="4">
        <v>65</v>
      </c>
      <c r="B66" s="3" t="s">
        <v>24</v>
      </c>
      <c r="C66" s="91">
        <v>4600068811</v>
      </c>
      <c r="D66" s="3">
        <v>5</v>
      </c>
      <c r="E66" s="6">
        <v>167116111000345</v>
      </c>
      <c r="F66" s="279">
        <v>16160034801</v>
      </c>
      <c r="G66" s="279"/>
      <c r="H66" s="3" t="s">
        <v>216</v>
      </c>
      <c r="I66" s="7" t="s">
        <v>207</v>
      </c>
      <c r="J66" s="72">
        <v>42742</v>
      </c>
      <c r="K66" s="114">
        <v>42742</v>
      </c>
      <c r="L66" s="114">
        <v>42750</v>
      </c>
      <c r="M66" s="114"/>
      <c r="N66" s="72">
        <v>42750</v>
      </c>
      <c r="O66" s="268" t="s">
        <v>208</v>
      </c>
      <c r="P66" s="268" t="s">
        <v>209</v>
      </c>
      <c r="Q66" s="71" t="s">
        <v>210</v>
      </c>
      <c r="R66" s="4" t="s">
        <v>213</v>
      </c>
      <c r="S66" s="279"/>
      <c r="T66" s="3" t="s">
        <v>1249</v>
      </c>
      <c r="U66" s="3"/>
      <c r="V66" s="3"/>
      <c r="W66" s="3"/>
      <c r="X66" s="3"/>
    </row>
    <row r="67" spans="1:24" s="93" customFormat="1" ht="14.25" customHeight="1">
      <c r="A67" s="4">
        <v>66</v>
      </c>
      <c r="B67" s="3" t="s">
        <v>32</v>
      </c>
      <c r="C67" s="91">
        <v>4600068811</v>
      </c>
      <c r="D67" s="3">
        <v>20</v>
      </c>
      <c r="E67" s="6">
        <v>167116111000345</v>
      </c>
      <c r="F67" s="279">
        <v>16160034802</v>
      </c>
      <c r="G67" s="279"/>
      <c r="H67" s="3" t="s">
        <v>33</v>
      </c>
      <c r="I67" s="7" t="s">
        <v>207</v>
      </c>
      <c r="J67" s="72">
        <v>42751</v>
      </c>
      <c r="K67" s="114">
        <v>42751</v>
      </c>
      <c r="L67" s="114">
        <v>42754</v>
      </c>
      <c r="M67" s="114"/>
      <c r="N67" s="72">
        <v>42754</v>
      </c>
      <c r="O67" s="268" t="s">
        <v>208</v>
      </c>
      <c r="P67" s="268" t="s">
        <v>209</v>
      </c>
      <c r="Q67" s="71" t="s">
        <v>210</v>
      </c>
      <c r="R67" s="62" t="s">
        <v>211</v>
      </c>
      <c r="S67" s="279"/>
      <c r="T67" s="3" t="s">
        <v>1249</v>
      </c>
      <c r="U67" s="3"/>
      <c r="V67" s="3"/>
      <c r="W67" s="3"/>
      <c r="X67" s="3"/>
    </row>
    <row r="68" spans="1:24" s="93" customFormat="1" ht="14.25" customHeight="1">
      <c r="A68" s="4">
        <v>67</v>
      </c>
      <c r="B68" s="3" t="s">
        <v>198</v>
      </c>
      <c r="C68" s="91">
        <v>4600068811</v>
      </c>
      <c r="D68" s="3">
        <v>5</v>
      </c>
      <c r="E68" s="6">
        <v>167116111000345</v>
      </c>
      <c r="F68" s="279">
        <v>16160034802</v>
      </c>
      <c r="G68" s="279"/>
      <c r="H68" s="3" t="s">
        <v>199</v>
      </c>
      <c r="I68" s="7" t="s">
        <v>207</v>
      </c>
      <c r="J68" s="72">
        <v>42751</v>
      </c>
      <c r="K68" s="114">
        <v>42751</v>
      </c>
      <c r="L68" s="114">
        <v>42754</v>
      </c>
      <c r="M68" s="114"/>
      <c r="N68" s="72">
        <v>42754</v>
      </c>
      <c r="O68" s="268" t="s">
        <v>208</v>
      </c>
      <c r="P68" s="271" t="s">
        <v>209</v>
      </c>
      <c r="Q68" s="71" t="s">
        <v>210</v>
      </c>
      <c r="R68" s="62" t="s">
        <v>211</v>
      </c>
      <c r="S68" s="279"/>
      <c r="T68" s="3" t="s">
        <v>1249</v>
      </c>
      <c r="U68" s="3"/>
      <c r="V68" s="3"/>
      <c r="W68" s="3"/>
      <c r="X68" s="3"/>
    </row>
    <row r="69" spans="1:24" s="93" customFormat="1" ht="14.25" customHeight="1">
      <c r="A69" s="4">
        <v>68</v>
      </c>
      <c r="B69" s="3" t="s">
        <v>41</v>
      </c>
      <c r="C69" s="91">
        <v>4600068811</v>
      </c>
      <c r="D69" s="3">
        <v>5</v>
      </c>
      <c r="E69" s="6">
        <v>167116111000345</v>
      </c>
      <c r="F69" s="279">
        <v>16160034802</v>
      </c>
      <c r="G69" s="279"/>
      <c r="H69" s="3" t="s">
        <v>42</v>
      </c>
      <c r="I69" s="7" t="s">
        <v>207</v>
      </c>
      <c r="J69" s="72">
        <v>42751</v>
      </c>
      <c r="K69" s="114">
        <v>42751</v>
      </c>
      <c r="L69" s="114">
        <v>42754</v>
      </c>
      <c r="M69" s="114"/>
      <c r="N69" s="72">
        <v>42754</v>
      </c>
      <c r="O69" s="268" t="s">
        <v>208</v>
      </c>
      <c r="P69" s="271" t="s">
        <v>209</v>
      </c>
      <c r="Q69" s="71" t="s">
        <v>210</v>
      </c>
      <c r="R69" s="62" t="s">
        <v>211</v>
      </c>
      <c r="S69" s="279"/>
      <c r="T69" s="3" t="s">
        <v>1249</v>
      </c>
      <c r="U69" s="3"/>
      <c r="V69" s="3"/>
      <c r="W69" s="3"/>
      <c r="X69" s="3"/>
    </row>
    <row r="70" spans="1:24" s="93" customFormat="1" ht="14.25" customHeight="1">
      <c r="A70" s="4">
        <v>69</v>
      </c>
      <c r="B70" s="3" t="s">
        <v>45</v>
      </c>
      <c r="C70" s="91">
        <v>4600068811</v>
      </c>
      <c r="D70" s="3">
        <v>10</v>
      </c>
      <c r="E70" s="6">
        <v>167116111000345</v>
      </c>
      <c r="F70" s="279">
        <v>16160034802</v>
      </c>
      <c r="G70" s="279"/>
      <c r="H70" s="3" t="s">
        <v>46</v>
      </c>
      <c r="I70" s="7" t="s">
        <v>207</v>
      </c>
      <c r="J70" s="72">
        <v>42751</v>
      </c>
      <c r="K70" s="114">
        <v>42751</v>
      </c>
      <c r="L70" s="114">
        <v>42754</v>
      </c>
      <c r="M70" s="114"/>
      <c r="N70" s="72">
        <v>42754</v>
      </c>
      <c r="O70" s="268" t="s">
        <v>208</v>
      </c>
      <c r="P70" s="271" t="s">
        <v>209</v>
      </c>
      <c r="Q70" s="71" t="s">
        <v>210</v>
      </c>
      <c r="R70" s="62" t="s">
        <v>211</v>
      </c>
      <c r="S70" s="279"/>
      <c r="T70" s="3" t="s">
        <v>1249</v>
      </c>
      <c r="U70" s="3"/>
      <c r="V70" s="3"/>
      <c r="W70" s="3"/>
      <c r="X70" s="3"/>
    </row>
    <row r="71" spans="1:24" s="93" customFormat="1" ht="14.25" customHeight="1">
      <c r="A71" s="4">
        <v>70</v>
      </c>
      <c r="B71" s="3" t="s">
        <v>200</v>
      </c>
      <c r="C71" s="91">
        <v>4600068811</v>
      </c>
      <c r="D71" s="3">
        <v>10</v>
      </c>
      <c r="E71" s="6">
        <v>167116111000345</v>
      </c>
      <c r="F71" s="279">
        <v>16160034802</v>
      </c>
      <c r="G71" s="279"/>
      <c r="H71" s="3" t="s">
        <v>201</v>
      </c>
      <c r="I71" s="7" t="s">
        <v>207</v>
      </c>
      <c r="J71" s="72">
        <v>42751</v>
      </c>
      <c r="K71" s="114">
        <v>42751</v>
      </c>
      <c r="L71" s="114">
        <v>42754</v>
      </c>
      <c r="M71" s="114"/>
      <c r="N71" s="72">
        <v>42754</v>
      </c>
      <c r="O71" s="268" t="s">
        <v>208</v>
      </c>
      <c r="P71" s="271" t="s">
        <v>209</v>
      </c>
      <c r="Q71" s="71" t="s">
        <v>210</v>
      </c>
      <c r="R71" s="62" t="s">
        <v>211</v>
      </c>
      <c r="S71" s="279"/>
      <c r="T71" s="3" t="s">
        <v>1249</v>
      </c>
      <c r="U71" s="3"/>
      <c r="V71" s="3"/>
      <c r="W71" s="3"/>
      <c r="X71" s="3"/>
    </row>
    <row r="72" spans="1:24" s="93" customFormat="1" ht="14.25" customHeight="1">
      <c r="A72" s="4">
        <v>71</v>
      </c>
      <c r="B72" s="3" t="s">
        <v>47</v>
      </c>
      <c r="C72" s="91">
        <v>4600068811</v>
      </c>
      <c r="D72" s="3">
        <v>10</v>
      </c>
      <c r="E72" s="6">
        <v>167116111000345</v>
      </c>
      <c r="F72" s="279">
        <v>16160034802</v>
      </c>
      <c r="G72" s="279"/>
      <c r="H72" s="3" t="s">
        <v>48</v>
      </c>
      <c r="I72" s="7" t="s">
        <v>207</v>
      </c>
      <c r="J72" s="72">
        <v>42751</v>
      </c>
      <c r="K72" s="114">
        <v>42751</v>
      </c>
      <c r="L72" s="114">
        <v>42754</v>
      </c>
      <c r="M72" s="114"/>
      <c r="N72" s="72">
        <v>42754</v>
      </c>
      <c r="O72" s="268" t="s">
        <v>208</v>
      </c>
      <c r="P72" s="271" t="s">
        <v>209</v>
      </c>
      <c r="Q72" s="71" t="s">
        <v>210</v>
      </c>
      <c r="R72" s="62" t="s">
        <v>211</v>
      </c>
      <c r="S72" s="279"/>
      <c r="T72" s="3" t="s">
        <v>1249</v>
      </c>
      <c r="U72" s="3"/>
      <c r="V72" s="3"/>
      <c r="W72" s="3"/>
      <c r="X72" s="3"/>
    </row>
    <row r="73" spans="1:24" s="93" customFormat="1" ht="14.25" customHeight="1">
      <c r="A73" s="4">
        <v>72</v>
      </c>
      <c r="B73" s="3" t="s">
        <v>43</v>
      </c>
      <c r="C73" s="91">
        <v>4600068811</v>
      </c>
      <c r="D73" s="3">
        <v>5</v>
      </c>
      <c r="E73" s="6">
        <v>167116111000345</v>
      </c>
      <c r="F73" s="279">
        <v>16160034802</v>
      </c>
      <c r="G73" s="279"/>
      <c r="H73" s="3" t="s">
        <v>44</v>
      </c>
      <c r="I73" s="7" t="s">
        <v>207</v>
      </c>
      <c r="J73" s="72">
        <v>42751</v>
      </c>
      <c r="K73" s="114">
        <v>42751</v>
      </c>
      <c r="L73" s="114">
        <v>42754</v>
      </c>
      <c r="M73" s="114"/>
      <c r="N73" s="72">
        <v>42754</v>
      </c>
      <c r="O73" s="268" t="s">
        <v>208</v>
      </c>
      <c r="P73" s="271" t="s">
        <v>209</v>
      </c>
      <c r="Q73" s="71" t="s">
        <v>210</v>
      </c>
      <c r="R73" s="62" t="s">
        <v>211</v>
      </c>
      <c r="S73" s="279"/>
      <c r="T73" s="3" t="s">
        <v>1249</v>
      </c>
      <c r="U73" s="3"/>
      <c r="V73" s="3"/>
      <c r="W73" s="3"/>
      <c r="X73" s="3"/>
    </row>
    <row r="74" spans="1:24" s="93" customFormat="1" ht="14.25" customHeight="1">
      <c r="A74" s="4">
        <v>73</v>
      </c>
      <c r="B74" s="3" t="s">
        <v>202</v>
      </c>
      <c r="C74" s="91">
        <v>4600068811</v>
      </c>
      <c r="D74" s="3">
        <v>5</v>
      </c>
      <c r="E74" s="6">
        <v>167116111000358</v>
      </c>
      <c r="F74" s="279">
        <v>16160034802</v>
      </c>
      <c r="G74" s="279"/>
      <c r="H74" s="3" t="s">
        <v>203</v>
      </c>
      <c r="I74" s="7" t="s">
        <v>207</v>
      </c>
      <c r="J74" s="72">
        <v>42751</v>
      </c>
      <c r="K74" s="114">
        <v>42751</v>
      </c>
      <c r="L74" s="114">
        <v>42754</v>
      </c>
      <c r="M74" s="114"/>
      <c r="N74" s="72">
        <v>42754</v>
      </c>
      <c r="O74" s="268" t="s">
        <v>208</v>
      </c>
      <c r="P74" s="271" t="s">
        <v>209</v>
      </c>
      <c r="Q74" s="71" t="s">
        <v>210</v>
      </c>
      <c r="R74" s="62" t="s">
        <v>211</v>
      </c>
      <c r="S74" s="279"/>
      <c r="T74" s="3" t="s">
        <v>1250</v>
      </c>
      <c r="U74" s="3"/>
      <c r="V74" s="3"/>
      <c r="W74" s="3"/>
      <c r="X74" s="3"/>
    </row>
    <row r="75" spans="1:24" s="95" customFormat="1" ht="14.25" customHeight="1">
      <c r="A75" s="4">
        <v>74</v>
      </c>
      <c r="B75" s="4" t="s">
        <v>217</v>
      </c>
      <c r="C75" s="11">
        <v>4700009557</v>
      </c>
      <c r="D75" s="4">
        <v>3000</v>
      </c>
      <c r="E75" s="70">
        <v>167116111000508</v>
      </c>
      <c r="F75" s="7">
        <v>16160034795</v>
      </c>
      <c r="G75" s="4" t="s">
        <v>218</v>
      </c>
      <c r="H75" s="4" t="s">
        <v>219</v>
      </c>
      <c r="I75" s="7" t="s">
        <v>220</v>
      </c>
      <c r="J75" s="333">
        <v>42719</v>
      </c>
      <c r="K75" s="323">
        <v>42719</v>
      </c>
      <c r="L75" s="323">
        <v>42763</v>
      </c>
      <c r="M75" s="18"/>
      <c r="N75" s="324">
        <v>42763</v>
      </c>
      <c r="O75" s="268" t="s">
        <v>221</v>
      </c>
      <c r="P75" s="322" t="s">
        <v>222</v>
      </c>
      <c r="Q75" s="71" t="s">
        <v>210</v>
      </c>
      <c r="R75" s="62" t="s">
        <v>211</v>
      </c>
      <c r="S75" s="3" t="s">
        <v>196</v>
      </c>
      <c r="T75" s="3" t="s">
        <v>1118</v>
      </c>
      <c r="U75" s="319" t="s">
        <v>192</v>
      </c>
      <c r="V75" s="319" t="s">
        <v>193</v>
      </c>
      <c r="W75" s="319" t="s">
        <v>223</v>
      </c>
      <c r="X75" s="4"/>
    </row>
    <row r="76" spans="1:24" s="95" customFormat="1" ht="18.75" customHeight="1">
      <c r="A76" s="4">
        <v>75</v>
      </c>
      <c r="B76" s="4" t="s">
        <v>224</v>
      </c>
      <c r="C76" s="11">
        <v>4700009558</v>
      </c>
      <c r="D76" s="4">
        <v>2000</v>
      </c>
      <c r="E76" s="70">
        <v>167116111000516</v>
      </c>
      <c r="F76" s="279">
        <v>16160034793</v>
      </c>
      <c r="G76" s="4" t="s">
        <v>225</v>
      </c>
      <c r="H76" s="4" t="s">
        <v>226</v>
      </c>
      <c r="I76" s="7" t="s">
        <v>220</v>
      </c>
      <c r="J76" s="333"/>
      <c r="K76" s="323"/>
      <c r="L76" s="323"/>
      <c r="M76" s="57"/>
      <c r="N76" s="325"/>
      <c r="O76" s="268" t="s">
        <v>221</v>
      </c>
      <c r="P76" s="322"/>
      <c r="Q76" s="71" t="s">
        <v>210</v>
      </c>
      <c r="R76" s="62" t="s">
        <v>211</v>
      </c>
      <c r="S76" s="3" t="s">
        <v>227</v>
      </c>
      <c r="T76" s="3" t="s">
        <v>1118</v>
      </c>
      <c r="U76" s="319"/>
      <c r="V76" s="319"/>
      <c r="W76" s="319"/>
      <c r="X76" s="4"/>
    </row>
    <row r="77" spans="1:24" s="95" customFormat="1" ht="14.25" customHeight="1">
      <c r="A77" s="3">
        <v>76</v>
      </c>
      <c r="B77" s="4" t="s">
        <v>228</v>
      </c>
      <c r="C77" s="11">
        <v>4700009561</v>
      </c>
      <c r="D77" s="4">
        <v>10000</v>
      </c>
      <c r="E77" s="70">
        <v>167116111000644</v>
      </c>
      <c r="F77" s="279">
        <v>16160034794</v>
      </c>
      <c r="G77" s="4" t="s">
        <v>229</v>
      </c>
      <c r="H77" s="4" t="s">
        <v>230</v>
      </c>
      <c r="I77" s="7" t="s">
        <v>220</v>
      </c>
      <c r="J77" s="82">
        <v>42726</v>
      </c>
      <c r="K77" s="98">
        <v>42726</v>
      </c>
      <c r="L77" s="98">
        <v>42766</v>
      </c>
      <c r="M77" s="98"/>
      <c r="N77" s="82">
        <v>42766</v>
      </c>
      <c r="O77" s="268" t="s">
        <v>221</v>
      </c>
      <c r="P77" s="4" t="s">
        <v>231</v>
      </c>
      <c r="Q77" s="71" t="s">
        <v>210</v>
      </c>
      <c r="R77" s="62" t="s">
        <v>211</v>
      </c>
      <c r="S77" s="4" t="s">
        <v>232</v>
      </c>
      <c r="T77" s="3" t="s">
        <v>1118</v>
      </c>
      <c r="U77" s="4" t="s">
        <v>233</v>
      </c>
      <c r="V77" s="4" t="s">
        <v>234</v>
      </c>
      <c r="W77" s="4" t="s">
        <v>235</v>
      </c>
      <c r="X77" s="4"/>
    </row>
    <row r="78" spans="1:24" s="95" customFormat="1" ht="12.75" customHeight="1">
      <c r="A78" s="4">
        <v>77</v>
      </c>
      <c r="B78" s="4" t="s">
        <v>217</v>
      </c>
      <c r="C78" s="11">
        <v>4700009619</v>
      </c>
      <c r="D78" s="4">
        <v>5000</v>
      </c>
      <c r="E78" s="70">
        <v>167116121000452</v>
      </c>
      <c r="F78" s="279">
        <v>16170000163</v>
      </c>
      <c r="G78" s="3" t="s">
        <v>194</v>
      </c>
      <c r="H78" s="3" t="s">
        <v>195</v>
      </c>
      <c r="I78" s="7" t="s">
        <v>220</v>
      </c>
      <c r="J78" s="82">
        <v>42753</v>
      </c>
      <c r="K78" s="98">
        <v>42753</v>
      </c>
      <c r="L78" s="98">
        <v>42794</v>
      </c>
      <c r="M78" s="98"/>
      <c r="N78" s="82">
        <v>42796</v>
      </c>
      <c r="O78" s="268" t="s">
        <v>221</v>
      </c>
      <c r="P78" s="271" t="s">
        <v>222</v>
      </c>
      <c r="Q78" s="71" t="s">
        <v>210</v>
      </c>
      <c r="R78" s="4" t="s">
        <v>280</v>
      </c>
      <c r="S78" s="3" t="s">
        <v>196</v>
      </c>
      <c r="T78" s="3" t="s">
        <v>236</v>
      </c>
      <c r="U78" s="4" t="s">
        <v>237</v>
      </c>
      <c r="V78" s="4" t="s">
        <v>238</v>
      </c>
      <c r="W78" s="4" t="s">
        <v>250</v>
      </c>
      <c r="X78" s="4"/>
    </row>
    <row r="79" spans="1:24" s="95" customFormat="1" ht="12.75" customHeight="1">
      <c r="A79" s="3">
        <v>78</v>
      </c>
      <c r="B79" s="4" t="s">
        <v>239</v>
      </c>
      <c r="C79" s="11">
        <v>4700009603</v>
      </c>
      <c r="D79" s="4">
        <v>3000</v>
      </c>
      <c r="E79" s="70">
        <v>167116121000453</v>
      </c>
      <c r="F79" s="279">
        <v>16170000164</v>
      </c>
      <c r="G79" s="3" t="s">
        <v>240</v>
      </c>
      <c r="H79" s="3" t="s">
        <v>197</v>
      </c>
      <c r="I79" s="7" t="s">
        <v>220</v>
      </c>
      <c r="J79" s="82">
        <v>42760</v>
      </c>
      <c r="K79" s="98">
        <v>42760</v>
      </c>
      <c r="L79" s="98">
        <v>42801</v>
      </c>
      <c r="M79" s="98"/>
      <c r="N79" s="82">
        <v>42803</v>
      </c>
      <c r="O79" s="268" t="s">
        <v>221</v>
      </c>
      <c r="P79" s="271" t="s">
        <v>222</v>
      </c>
      <c r="Q79" s="71" t="s">
        <v>210</v>
      </c>
      <c r="R79" s="4" t="s">
        <v>280</v>
      </c>
      <c r="S79" s="3" t="s">
        <v>3</v>
      </c>
      <c r="T79" s="3" t="s">
        <v>236</v>
      </c>
      <c r="U79" s="3" t="s">
        <v>204</v>
      </c>
      <c r="V79" s="4" t="s">
        <v>241</v>
      </c>
      <c r="W79" s="4" t="s">
        <v>242</v>
      </c>
      <c r="X79" s="4"/>
    </row>
    <row r="80" spans="1:24" s="95" customFormat="1" ht="12.75" customHeight="1">
      <c r="A80" s="3">
        <v>79</v>
      </c>
      <c r="B80" s="4" t="s">
        <v>243</v>
      </c>
      <c r="C80" s="11">
        <v>4700009610</v>
      </c>
      <c r="D80" s="4">
        <v>43000</v>
      </c>
      <c r="E80" s="70">
        <v>167116121000610</v>
      </c>
      <c r="F80" s="279">
        <v>16170000590</v>
      </c>
      <c r="G80" s="4"/>
      <c r="H80" s="4"/>
      <c r="I80" s="7" t="s">
        <v>220</v>
      </c>
      <c r="J80" s="82">
        <v>42761</v>
      </c>
      <c r="K80" s="98">
        <v>42761</v>
      </c>
      <c r="L80" s="114">
        <v>42764</v>
      </c>
      <c r="M80" s="114"/>
      <c r="N80" s="72">
        <v>42764</v>
      </c>
      <c r="O80" s="268" t="s">
        <v>221</v>
      </c>
      <c r="P80" s="4" t="s">
        <v>209</v>
      </c>
      <c r="Q80" s="71" t="s">
        <v>210</v>
      </c>
      <c r="R80" s="62" t="s">
        <v>211</v>
      </c>
      <c r="S80" s="4"/>
      <c r="T80" s="3" t="s">
        <v>244</v>
      </c>
      <c r="U80" s="4"/>
      <c r="V80" s="4"/>
      <c r="W80" s="4"/>
      <c r="X80" s="4"/>
    </row>
    <row r="81" spans="1:24" s="95" customFormat="1" ht="14.25" customHeight="1">
      <c r="A81" s="3">
        <v>80</v>
      </c>
      <c r="B81" s="4" t="s">
        <v>245</v>
      </c>
      <c r="C81" s="11">
        <v>4600068811</v>
      </c>
      <c r="D81" s="4">
        <v>30</v>
      </c>
      <c r="E81" s="70">
        <v>167117011000247</v>
      </c>
      <c r="F81" s="279">
        <v>16160034799</v>
      </c>
      <c r="G81" s="4"/>
      <c r="H81" s="4" t="s">
        <v>246</v>
      </c>
      <c r="I81" s="7" t="s">
        <v>207</v>
      </c>
      <c r="J81" s="73">
        <v>42761</v>
      </c>
      <c r="K81" s="114">
        <v>42761</v>
      </c>
      <c r="L81" s="114">
        <v>42764</v>
      </c>
      <c r="M81" s="114"/>
      <c r="N81" s="72">
        <v>42764</v>
      </c>
      <c r="O81" s="268" t="s">
        <v>208</v>
      </c>
      <c r="P81" s="4" t="s">
        <v>209</v>
      </c>
      <c r="Q81" s="71" t="s">
        <v>210</v>
      </c>
      <c r="R81" s="62" t="s">
        <v>211</v>
      </c>
      <c r="S81" s="4"/>
      <c r="T81" s="3" t="s">
        <v>1250</v>
      </c>
      <c r="U81" s="4"/>
      <c r="V81" s="4"/>
      <c r="W81" s="4"/>
      <c r="X81" s="4"/>
    </row>
    <row r="82" spans="1:24" s="95" customFormat="1" ht="12.75" customHeight="1">
      <c r="A82" s="3">
        <v>81</v>
      </c>
      <c r="B82" s="4" t="s">
        <v>247</v>
      </c>
      <c r="C82" s="11">
        <v>4700009640</v>
      </c>
      <c r="D82" s="4">
        <v>4000</v>
      </c>
      <c r="E82" s="96">
        <v>167117011000244</v>
      </c>
      <c r="F82" s="279">
        <v>16170002707</v>
      </c>
      <c r="G82" s="4" t="s">
        <v>248</v>
      </c>
      <c r="H82" s="4" t="s">
        <v>205</v>
      </c>
      <c r="I82" s="7" t="s">
        <v>220</v>
      </c>
      <c r="J82" s="82">
        <v>42781</v>
      </c>
      <c r="K82" s="98">
        <v>42781</v>
      </c>
      <c r="L82" s="98">
        <v>42822</v>
      </c>
      <c r="M82" s="98"/>
      <c r="N82" s="82">
        <v>42825</v>
      </c>
      <c r="O82" s="268" t="s">
        <v>221</v>
      </c>
      <c r="P82" s="271" t="s">
        <v>222</v>
      </c>
      <c r="Q82" s="71" t="s">
        <v>210</v>
      </c>
      <c r="R82" s="4" t="s">
        <v>585</v>
      </c>
      <c r="S82" s="4" t="s">
        <v>249</v>
      </c>
      <c r="T82" s="3" t="s">
        <v>244</v>
      </c>
      <c r="U82" s="3" t="s">
        <v>253</v>
      </c>
      <c r="V82" s="4" t="s">
        <v>252</v>
      </c>
      <c r="W82" s="4" t="s">
        <v>251</v>
      </c>
      <c r="X82" s="4"/>
    </row>
    <row r="83" spans="1:24" s="95" customFormat="1" ht="12.75" customHeight="1">
      <c r="A83" s="3">
        <v>82</v>
      </c>
      <c r="B83" s="3" t="s">
        <v>254</v>
      </c>
      <c r="C83" s="11">
        <v>4600069843</v>
      </c>
      <c r="D83" s="3">
        <v>10</v>
      </c>
      <c r="E83" s="97">
        <v>167117031000132</v>
      </c>
      <c r="F83" s="3">
        <v>16170007841</v>
      </c>
      <c r="G83" s="4"/>
      <c r="H83" s="3" t="s">
        <v>255</v>
      </c>
      <c r="I83" s="3" t="s">
        <v>256</v>
      </c>
      <c r="J83" s="55">
        <v>42846</v>
      </c>
      <c r="K83" s="98">
        <v>42853</v>
      </c>
      <c r="L83" s="98">
        <v>42862</v>
      </c>
      <c r="M83" s="98"/>
      <c r="N83" s="55">
        <v>42866</v>
      </c>
      <c r="O83" s="268" t="s">
        <v>257</v>
      </c>
      <c r="P83" s="4" t="s">
        <v>258</v>
      </c>
      <c r="Q83" s="71" t="s">
        <v>302</v>
      </c>
      <c r="R83" s="4" t="s">
        <v>280</v>
      </c>
      <c r="S83" s="4"/>
      <c r="T83" s="3" t="s">
        <v>259</v>
      </c>
      <c r="U83" s="4"/>
      <c r="V83" s="4"/>
      <c r="W83" s="4" t="s">
        <v>293</v>
      </c>
      <c r="X83" s="4"/>
    </row>
    <row r="84" spans="1:24" s="95" customFormat="1" ht="12.75" customHeight="1">
      <c r="A84" s="3">
        <v>83</v>
      </c>
      <c r="B84" s="3" t="s">
        <v>26</v>
      </c>
      <c r="C84" s="11">
        <v>4600069843</v>
      </c>
      <c r="D84" s="3">
        <v>10</v>
      </c>
      <c r="E84" s="97">
        <v>167117031000132</v>
      </c>
      <c r="F84" s="3">
        <v>16170007841</v>
      </c>
      <c r="G84" s="4"/>
      <c r="H84" s="3" t="s">
        <v>27</v>
      </c>
      <c r="I84" s="3" t="s">
        <v>256</v>
      </c>
      <c r="J84" s="55">
        <v>42846</v>
      </c>
      <c r="K84" s="98">
        <v>42853</v>
      </c>
      <c r="L84" s="98">
        <v>42862</v>
      </c>
      <c r="M84" s="98"/>
      <c r="N84" s="55">
        <v>42866</v>
      </c>
      <c r="O84" s="268" t="s">
        <v>257</v>
      </c>
      <c r="P84" s="4" t="s">
        <v>258</v>
      </c>
      <c r="Q84" s="71" t="s">
        <v>210</v>
      </c>
      <c r="R84" s="4" t="s">
        <v>280</v>
      </c>
      <c r="S84" s="4"/>
      <c r="T84" s="3" t="s">
        <v>259</v>
      </c>
      <c r="U84" s="4"/>
      <c r="V84" s="4"/>
      <c r="W84" s="4" t="s">
        <v>292</v>
      </c>
      <c r="X84" s="4"/>
    </row>
    <row r="85" spans="1:24" s="95" customFormat="1" ht="12.75" customHeight="1">
      <c r="A85" s="3">
        <v>84</v>
      </c>
      <c r="B85" s="3" t="s">
        <v>28</v>
      </c>
      <c r="C85" s="11">
        <v>4600069843</v>
      </c>
      <c r="D85" s="3">
        <v>5</v>
      </c>
      <c r="E85" s="97">
        <v>167117031000132</v>
      </c>
      <c r="F85" s="3">
        <v>16170007841</v>
      </c>
      <c r="G85" s="4"/>
      <c r="H85" s="3" t="s">
        <v>29</v>
      </c>
      <c r="I85" s="3" t="s">
        <v>256</v>
      </c>
      <c r="J85" s="55">
        <v>42846</v>
      </c>
      <c r="K85" s="98">
        <v>42853</v>
      </c>
      <c r="L85" s="98">
        <v>42862</v>
      </c>
      <c r="M85" s="98"/>
      <c r="N85" s="55">
        <v>42866</v>
      </c>
      <c r="O85" s="268" t="s">
        <v>257</v>
      </c>
      <c r="P85" s="4" t="s">
        <v>258</v>
      </c>
      <c r="Q85" s="71" t="s">
        <v>210</v>
      </c>
      <c r="R85" s="4" t="s">
        <v>280</v>
      </c>
      <c r="S85" s="4"/>
      <c r="T85" s="3" t="s">
        <v>259</v>
      </c>
      <c r="U85" s="4"/>
      <c r="V85" s="4"/>
      <c r="W85" s="4" t="s">
        <v>292</v>
      </c>
      <c r="X85" s="4"/>
    </row>
    <row r="86" spans="1:24" s="95" customFormat="1" ht="12.75" customHeight="1">
      <c r="A86" s="3">
        <v>85</v>
      </c>
      <c r="B86" s="3" t="s">
        <v>30</v>
      </c>
      <c r="C86" s="11">
        <v>4600069843</v>
      </c>
      <c r="D86" s="3">
        <v>5</v>
      </c>
      <c r="E86" s="97">
        <v>167117031000132</v>
      </c>
      <c r="F86" s="3">
        <v>16170007841</v>
      </c>
      <c r="G86" s="4"/>
      <c r="H86" s="3" t="s">
        <v>31</v>
      </c>
      <c r="I86" s="3" t="s">
        <v>256</v>
      </c>
      <c r="J86" s="55">
        <v>42846</v>
      </c>
      <c r="K86" s="98">
        <v>42853</v>
      </c>
      <c r="L86" s="98">
        <v>42862</v>
      </c>
      <c r="M86" s="98"/>
      <c r="N86" s="55">
        <v>42866</v>
      </c>
      <c r="O86" s="268" t="s">
        <v>257</v>
      </c>
      <c r="P86" s="4" t="s">
        <v>258</v>
      </c>
      <c r="Q86" s="71" t="s">
        <v>210</v>
      </c>
      <c r="R86" s="4" t="s">
        <v>280</v>
      </c>
      <c r="S86" s="4"/>
      <c r="T86" s="3" t="s">
        <v>259</v>
      </c>
      <c r="U86" s="4"/>
      <c r="V86" s="4"/>
      <c r="W86" s="4" t="s">
        <v>292</v>
      </c>
      <c r="X86" s="4"/>
    </row>
    <row r="87" spans="1:24" s="95" customFormat="1" ht="12.75" customHeight="1">
      <c r="A87" s="3">
        <v>86</v>
      </c>
      <c r="B87" s="3" t="s">
        <v>38</v>
      </c>
      <c r="C87" s="11">
        <v>4600069843</v>
      </c>
      <c r="D87" s="3">
        <v>10</v>
      </c>
      <c r="E87" s="97">
        <v>167117031000132</v>
      </c>
      <c r="F87" s="3">
        <v>16170007841</v>
      </c>
      <c r="G87" s="4"/>
      <c r="H87" s="3" t="s">
        <v>260</v>
      </c>
      <c r="I87" s="3" t="s">
        <v>256</v>
      </c>
      <c r="J87" s="55">
        <v>42846</v>
      </c>
      <c r="K87" s="98">
        <v>42853</v>
      </c>
      <c r="L87" s="98">
        <v>42862</v>
      </c>
      <c r="M87" s="98"/>
      <c r="N87" s="55">
        <v>42866</v>
      </c>
      <c r="O87" s="268" t="s">
        <v>257</v>
      </c>
      <c r="P87" s="4" t="s">
        <v>258</v>
      </c>
      <c r="Q87" s="71" t="s">
        <v>210</v>
      </c>
      <c r="R87" s="4" t="s">
        <v>280</v>
      </c>
      <c r="S87" s="4"/>
      <c r="T87" s="3" t="s">
        <v>259</v>
      </c>
      <c r="U87" s="4"/>
      <c r="V87" s="4"/>
      <c r="W87" s="4" t="s">
        <v>292</v>
      </c>
      <c r="X87" s="4"/>
    </row>
    <row r="88" spans="1:24" s="95" customFormat="1" ht="12.75" customHeight="1">
      <c r="A88" s="3">
        <v>87</v>
      </c>
      <c r="B88" s="3" t="s">
        <v>39</v>
      </c>
      <c r="C88" s="11">
        <v>4600069843</v>
      </c>
      <c r="D88" s="3">
        <v>108</v>
      </c>
      <c r="E88" s="97">
        <v>167117031000132</v>
      </c>
      <c r="F88" s="3">
        <v>16170007841</v>
      </c>
      <c r="G88" s="4"/>
      <c r="H88" s="3" t="s">
        <v>40</v>
      </c>
      <c r="I88" s="3" t="s">
        <v>256</v>
      </c>
      <c r="J88" s="55">
        <v>42846</v>
      </c>
      <c r="K88" s="98">
        <v>42853</v>
      </c>
      <c r="L88" s="98">
        <v>42862</v>
      </c>
      <c r="M88" s="98"/>
      <c r="N88" s="55">
        <v>42866</v>
      </c>
      <c r="O88" s="268" t="s">
        <v>257</v>
      </c>
      <c r="P88" s="4" t="s">
        <v>258</v>
      </c>
      <c r="Q88" s="71" t="s">
        <v>210</v>
      </c>
      <c r="R88" s="4" t="s">
        <v>280</v>
      </c>
      <c r="S88" s="4"/>
      <c r="T88" s="3" t="s">
        <v>259</v>
      </c>
      <c r="U88" s="4"/>
      <c r="V88" s="4"/>
      <c r="W88" s="4" t="s">
        <v>292</v>
      </c>
      <c r="X88" s="4"/>
    </row>
    <row r="89" spans="1:24" s="95" customFormat="1" ht="12.75" customHeight="1">
      <c r="A89" s="3">
        <v>88</v>
      </c>
      <c r="B89" s="3" t="s">
        <v>261</v>
      </c>
      <c r="C89" s="11">
        <v>4600069843</v>
      </c>
      <c r="D89" s="3">
        <v>9</v>
      </c>
      <c r="E89" s="97">
        <v>167117031000132</v>
      </c>
      <c r="F89" s="3">
        <v>16170007841</v>
      </c>
      <c r="G89" s="4"/>
      <c r="H89" s="3" t="s">
        <v>262</v>
      </c>
      <c r="I89" s="3" t="s">
        <v>256</v>
      </c>
      <c r="J89" s="55">
        <v>42846</v>
      </c>
      <c r="K89" s="98">
        <v>42853</v>
      </c>
      <c r="L89" s="98">
        <v>42862</v>
      </c>
      <c r="M89" s="98"/>
      <c r="N89" s="55">
        <v>42866</v>
      </c>
      <c r="O89" s="268" t="s">
        <v>257</v>
      </c>
      <c r="P89" s="4" t="s">
        <v>258</v>
      </c>
      <c r="Q89" s="71" t="s">
        <v>210</v>
      </c>
      <c r="R89" s="4" t="s">
        <v>280</v>
      </c>
      <c r="S89" s="4"/>
      <c r="T89" s="3" t="s">
        <v>259</v>
      </c>
      <c r="U89" s="4"/>
      <c r="V89" s="4"/>
      <c r="W89" s="4" t="s">
        <v>292</v>
      </c>
      <c r="X89" s="4"/>
    </row>
    <row r="90" spans="1:24" s="95" customFormat="1" ht="12.75" customHeight="1">
      <c r="A90" s="3">
        <v>89</v>
      </c>
      <c r="B90" s="3" t="s">
        <v>265</v>
      </c>
      <c r="C90" s="11">
        <v>4600069843</v>
      </c>
      <c r="D90" s="3">
        <v>1</v>
      </c>
      <c r="E90" s="97">
        <v>167117031000132</v>
      </c>
      <c r="F90" s="3">
        <v>16170007841</v>
      </c>
      <c r="G90" s="4"/>
      <c r="H90" s="3" t="s">
        <v>266</v>
      </c>
      <c r="I90" s="3" t="s">
        <v>256</v>
      </c>
      <c r="J90" s="55">
        <v>42846</v>
      </c>
      <c r="K90" s="98">
        <v>42853</v>
      </c>
      <c r="L90" s="98">
        <v>42862</v>
      </c>
      <c r="M90" s="98"/>
      <c r="N90" s="55">
        <v>42866</v>
      </c>
      <c r="O90" s="268" t="s">
        <v>257</v>
      </c>
      <c r="P90" s="4" t="s">
        <v>258</v>
      </c>
      <c r="Q90" s="71" t="s">
        <v>210</v>
      </c>
      <c r="R90" s="4" t="s">
        <v>280</v>
      </c>
      <c r="S90" s="4"/>
      <c r="T90" s="3" t="s">
        <v>259</v>
      </c>
      <c r="U90" s="4"/>
      <c r="V90" s="4"/>
      <c r="W90" s="4" t="s">
        <v>292</v>
      </c>
      <c r="X90" s="4"/>
    </row>
    <row r="91" spans="1:24" s="95" customFormat="1" ht="12.75" customHeight="1">
      <c r="A91" s="3">
        <v>90</v>
      </c>
      <c r="B91" s="3" t="s">
        <v>265</v>
      </c>
      <c r="C91" s="11">
        <v>4600069843</v>
      </c>
      <c r="D91" s="3">
        <v>5</v>
      </c>
      <c r="E91" s="97">
        <v>167117031000132</v>
      </c>
      <c r="F91" s="3">
        <v>16170007841</v>
      </c>
      <c r="G91" s="4"/>
      <c r="H91" s="3" t="s">
        <v>266</v>
      </c>
      <c r="I91" s="3" t="s">
        <v>256</v>
      </c>
      <c r="J91" s="55">
        <v>42846</v>
      </c>
      <c r="K91" s="98">
        <v>42853</v>
      </c>
      <c r="L91" s="98">
        <v>42862</v>
      </c>
      <c r="M91" s="98"/>
      <c r="N91" s="55">
        <v>42866</v>
      </c>
      <c r="O91" s="268" t="s">
        <v>257</v>
      </c>
      <c r="P91" s="4" t="s">
        <v>258</v>
      </c>
      <c r="Q91" s="71" t="s">
        <v>210</v>
      </c>
      <c r="R91" s="4" t="s">
        <v>280</v>
      </c>
      <c r="S91" s="4"/>
      <c r="T91" s="3" t="s">
        <v>259</v>
      </c>
      <c r="U91" s="4"/>
      <c r="V91" s="4"/>
      <c r="W91" s="4" t="s">
        <v>292</v>
      </c>
      <c r="X91" s="4"/>
    </row>
    <row r="92" spans="1:24" s="95" customFormat="1" ht="12.75" customHeight="1">
      <c r="A92" s="3">
        <v>91</v>
      </c>
      <c r="B92" s="3" t="s">
        <v>49</v>
      </c>
      <c r="C92" s="11">
        <v>4600069843</v>
      </c>
      <c r="D92" s="3">
        <v>5</v>
      </c>
      <c r="E92" s="97">
        <v>167117031000132</v>
      </c>
      <c r="F92" s="3">
        <v>16170007842</v>
      </c>
      <c r="G92" s="4"/>
      <c r="H92" s="3" t="s">
        <v>277</v>
      </c>
      <c r="I92" s="3" t="s">
        <v>256</v>
      </c>
      <c r="J92" s="55">
        <v>42846</v>
      </c>
      <c r="K92" s="98">
        <v>42853</v>
      </c>
      <c r="L92" s="98">
        <v>42862</v>
      </c>
      <c r="M92" s="98"/>
      <c r="N92" s="55">
        <v>42866</v>
      </c>
      <c r="O92" s="268" t="s">
        <v>257</v>
      </c>
      <c r="P92" s="4" t="s">
        <v>258</v>
      </c>
      <c r="Q92" s="71" t="s">
        <v>210</v>
      </c>
      <c r="R92" s="4" t="s">
        <v>280</v>
      </c>
      <c r="S92" s="4"/>
      <c r="T92" s="3" t="s">
        <v>259</v>
      </c>
      <c r="U92" s="4"/>
      <c r="V92" s="4"/>
      <c r="W92" s="4" t="s">
        <v>292</v>
      </c>
      <c r="X92" s="4"/>
    </row>
    <row r="93" spans="1:24" s="95" customFormat="1" ht="12.75" customHeight="1">
      <c r="A93" s="3">
        <v>92</v>
      </c>
      <c r="B93" s="3" t="s">
        <v>267</v>
      </c>
      <c r="C93" s="11">
        <v>4600069843</v>
      </c>
      <c r="D93" s="3">
        <v>6</v>
      </c>
      <c r="E93" s="97">
        <v>167117031000132</v>
      </c>
      <c r="F93" s="3">
        <v>16170007845</v>
      </c>
      <c r="G93" s="4"/>
      <c r="H93" s="3" t="s">
        <v>268</v>
      </c>
      <c r="I93" s="3" t="s">
        <v>256</v>
      </c>
      <c r="J93" s="55">
        <v>42846</v>
      </c>
      <c r="K93" s="98">
        <v>42853</v>
      </c>
      <c r="L93" s="98">
        <v>42862</v>
      </c>
      <c r="M93" s="98"/>
      <c r="N93" s="55">
        <v>42866</v>
      </c>
      <c r="O93" s="268" t="s">
        <v>257</v>
      </c>
      <c r="P93" s="4" t="s">
        <v>258</v>
      </c>
      <c r="Q93" s="71" t="s">
        <v>210</v>
      </c>
      <c r="R93" s="4" t="s">
        <v>280</v>
      </c>
      <c r="S93" s="4"/>
      <c r="T93" s="3" t="s">
        <v>259</v>
      </c>
      <c r="U93" s="4"/>
      <c r="V93" s="4"/>
      <c r="W93" s="4" t="s">
        <v>292</v>
      </c>
      <c r="X93" s="4"/>
    </row>
    <row r="94" spans="1:24" s="95" customFormat="1" ht="12.75" customHeight="1">
      <c r="A94" s="3">
        <v>93</v>
      </c>
      <c r="B94" s="3" t="s">
        <v>32</v>
      </c>
      <c r="C94" s="11">
        <v>4600069843</v>
      </c>
      <c r="D94" s="3">
        <v>10</v>
      </c>
      <c r="E94" s="97">
        <v>167117031000132</v>
      </c>
      <c r="F94" s="3">
        <v>16170007843</v>
      </c>
      <c r="G94" s="4"/>
      <c r="H94" s="3" t="s">
        <v>33</v>
      </c>
      <c r="I94" s="3" t="s">
        <v>256</v>
      </c>
      <c r="J94" s="55">
        <v>42849</v>
      </c>
      <c r="K94" s="98">
        <v>42853</v>
      </c>
      <c r="L94" s="98">
        <v>42862</v>
      </c>
      <c r="M94" s="98"/>
      <c r="N94" s="55">
        <v>42866</v>
      </c>
      <c r="O94" s="268" t="s">
        <v>257</v>
      </c>
      <c r="P94" s="4" t="s">
        <v>258</v>
      </c>
      <c r="Q94" s="71" t="s">
        <v>210</v>
      </c>
      <c r="R94" s="4" t="s">
        <v>280</v>
      </c>
      <c r="S94" s="4"/>
      <c r="T94" s="3" t="s">
        <v>259</v>
      </c>
      <c r="U94" s="4"/>
      <c r="V94" s="4"/>
      <c r="W94" s="4" t="s">
        <v>292</v>
      </c>
      <c r="X94" s="4"/>
    </row>
    <row r="95" spans="1:24" s="95" customFormat="1" ht="12.75" customHeight="1">
      <c r="A95" s="3">
        <v>94</v>
      </c>
      <c r="B95" s="3" t="s">
        <v>45</v>
      </c>
      <c r="C95" s="11">
        <v>4600069843</v>
      </c>
      <c r="D95" s="3">
        <v>9</v>
      </c>
      <c r="E95" s="97">
        <v>167117031000132</v>
      </c>
      <c r="F95" s="3">
        <v>16170007843</v>
      </c>
      <c r="G95" s="4"/>
      <c r="H95" s="3" t="s">
        <v>46</v>
      </c>
      <c r="I95" s="3" t="s">
        <v>256</v>
      </c>
      <c r="J95" s="55">
        <v>42849</v>
      </c>
      <c r="K95" s="98">
        <v>42853</v>
      </c>
      <c r="L95" s="98">
        <v>42862</v>
      </c>
      <c r="M95" s="98"/>
      <c r="N95" s="55">
        <v>42866</v>
      </c>
      <c r="O95" s="268" t="s">
        <v>257</v>
      </c>
      <c r="P95" s="4" t="s">
        <v>258</v>
      </c>
      <c r="Q95" s="71" t="s">
        <v>210</v>
      </c>
      <c r="R95" s="4" t="s">
        <v>280</v>
      </c>
      <c r="S95" s="4"/>
      <c r="T95" s="3" t="s">
        <v>259</v>
      </c>
      <c r="U95" s="4"/>
      <c r="V95" s="4"/>
      <c r="W95" s="4" t="s">
        <v>292</v>
      </c>
      <c r="X95" s="4"/>
    </row>
    <row r="96" spans="1:24" s="95" customFormat="1" ht="12.75" customHeight="1">
      <c r="A96" s="3">
        <v>95</v>
      </c>
      <c r="B96" s="3" t="s">
        <v>47</v>
      </c>
      <c r="C96" s="11">
        <v>4600069843</v>
      </c>
      <c r="D96" s="3">
        <v>10</v>
      </c>
      <c r="E96" s="97">
        <v>167117031000132</v>
      </c>
      <c r="F96" s="3">
        <v>16170007843</v>
      </c>
      <c r="G96" s="4"/>
      <c r="H96" s="3" t="s">
        <v>48</v>
      </c>
      <c r="I96" s="3" t="s">
        <v>256</v>
      </c>
      <c r="J96" s="55">
        <v>42849</v>
      </c>
      <c r="K96" s="98">
        <v>42853</v>
      </c>
      <c r="L96" s="98">
        <v>42862</v>
      </c>
      <c r="M96" s="98"/>
      <c r="N96" s="55">
        <v>42866</v>
      </c>
      <c r="O96" s="268" t="s">
        <v>257</v>
      </c>
      <c r="P96" s="4" t="s">
        <v>258</v>
      </c>
      <c r="Q96" s="71" t="s">
        <v>210</v>
      </c>
      <c r="R96" s="4" t="s">
        <v>280</v>
      </c>
      <c r="S96" s="4"/>
      <c r="T96" s="3" t="s">
        <v>259</v>
      </c>
      <c r="U96" s="4"/>
      <c r="V96" s="4"/>
      <c r="W96" s="4" t="s">
        <v>292</v>
      </c>
      <c r="X96" s="4"/>
    </row>
    <row r="97" spans="1:24" s="95" customFormat="1" ht="12.75" customHeight="1">
      <c r="A97" s="3">
        <v>96</v>
      </c>
      <c r="B97" s="3" t="s">
        <v>200</v>
      </c>
      <c r="C97" s="11">
        <v>4600069843</v>
      </c>
      <c r="D97" s="3">
        <v>5</v>
      </c>
      <c r="E97" s="97">
        <v>167117031000132</v>
      </c>
      <c r="F97" s="3">
        <v>16170007843</v>
      </c>
      <c r="G97" s="4"/>
      <c r="H97" s="3" t="s">
        <v>201</v>
      </c>
      <c r="I97" s="3" t="s">
        <v>256</v>
      </c>
      <c r="J97" s="55">
        <v>42849</v>
      </c>
      <c r="K97" s="98">
        <v>42853</v>
      </c>
      <c r="L97" s="98">
        <v>42862</v>
      </c>
      <c r="M97" s="98"/>
      <c r="N97" s="55">
        <v>42866</v>
      </c>
      <c r="O97" s="268" t="s">
        <v>257</v>
      </c>
      <c r="P97" s="4" t="s">
        <v>258</v>
      </c>
      <c r="Q97" s="71" t="s">
        <v>210</v>
      </c>
      <c r="R97" s="4" t="s">
        <v>280</v>
      </c>
      <c r="S97" s="4"/>
      <c r="T97" s="3" t="s">
        <v>259</v>
      </c>
      <c r="U97" s="4"/>
      <c r="V97" s="4"/>
      <c r="W97" s="4" t="s">
        <v>292</v>
      </c>
      <c r="X97" s="4"/>
    </row>
    <row r="98" spans="1:24" s="95" customFormat="1" ht="12.75" customHeight="1">
      <c r="A98" s="3">
        <v>97</v>
      </c>
      <c r="B98" s="3" t="s">
        <v>269</v>
      </c>
      <c r="C98" s="11">
        <v>4600069843</v>
      </c>
      <c r="D98" s="3">
        <v>1</v>
      </c>
      <c r="E98" s="97">
        <v>167117031000132</v>
      </c>
      <c r="F98" s="3">
        <v>16170007843</v>
      </c>
      <c r="G98" s="4"/>
      <c r="H98" s="3" t="s">
        <v>270</v>
      </c>
      <c r="I98" s="3" t="s">
        <v>256</v>
      </c>
      <c r="J98" s="55">
        <v>42849</v>
      </c>
      <c r="K98" s="98">
        <v>42853</v>
      </c>
      <c r="L98" s="98">
        <v>42862</v>
      </c>
      <c r="M98" s="98"/>
      <c r="N98" s="55">
        <v>42866</v>
      </c>
      <c r="O98" s="268" t="s">
        <v>257</v>
      </c>
      <c r="P98" s="4" t="s">
        <v>258</v>
      </c>
      <c r="Q98" s="71" t="s">
        <v>210</v>
      </c>
      <c r="R98" s="4" t="s">
        <v>280</v>
      </c>
      <c r="S98" s="4"/>
      <c r="T98" s="3" t="s">
        <v>259</v>
      </c>
      <c r="U98" s="4"/>
      <c r="V98" s="4"/>
      <c r="W98" s="4" t="s">
        <v>292</v>
      </c>
      <c r="X98" s="4"/>
    </row>
    <row r="99" spans="1:24" s="95" customFormat="1" ht="12.75" customHeight="1">
      <c r="A99" s="3">
        <v>98</v>
      </c>
      <c r="B99" s="3" t="s">
        <v>271</v>
      </c>
      <c r="C99" s="11">
        <v>4600069843</v>
      </c>
      <c r="D99" s="3">
        <v>10</v>
      </c>
      <c r="E99" s="97">
        <v>167117031000132</v>
      </c>
      <c r="F99" s="3">
        <v>16170007843</v>
      </c>
      <c r="G99" s="4"/>
      <c r="H99" s="3" t="s">
        <v>272</v>
      </c>
      <c r="I99" s="3" t="s">
        <v>256</v>
      </c>
      <c r="J99" s="55">
        <v>42849</v>
      </c>
      <c r="K99" s="98">
        <v>42853</v>
      </c>
      <c r="L99" s="98">
        <v>42862</v>
      </c>
      <c r="M99" s="98"/>
      <c r="N99" s="55">
        <v>42866</v>
      </c>
      <c r="O99" s="268" t="s">
        <v>257</v>
      </c>
      <c r="P99" s="4" t="s">
        <v>258</v>
      </c>
      <c r="Q99" s="71" t="s">
        <v>210</v>
      </c>
      <c r="R99" s="4" t="s">
        <v>280</v>
      </c>
      <c r="S99" s="4"/>
      <c r="T99" s="3" t="s">
        <v>259</v>
      </c>
      <c r="U99" s="4"/>
      <c r="V99" s="4"/>
      <c r="W99" s="4" t="s">
        <v>292</v>
      </c>
      <c r="X99" s="4"/>
    </row>
    <row r="100" spans="1:24" s="95" customFormat="1" ht="12.75" customHeight="1">
      <c r="A100" s="3">
        <v>99</v>
      </c>
      <c r="B100" s="3" t="s">
        <v>273</v>
      </c>
      <c r="C100" s="11">
        <v>4600069843</v>
      </c>
      <c r="D100" s="3">
        <v>11</v>
      </c>
      <c r="E100" s="97">
        <v>167117031000132</v>
      </c>
      <c r="F100" s="3">
        <v>16170007843</v>
      </c>
      <c r="G100" s="4"/>
      <c r="H100" s="3" t="s">
        <v>274</v>
      </c>
      <c r="I100" s="3" t="s">
        <v>256</v>
      </c>
      <c r="J100" s="55">
        <v>42849</v>
      </c>
      <c r="K100" s="98">
        <v>42853</v>
      </c>
      <c r="L100" s="98">
        <v>42862</v>
      </c>
      <c r="M100" s="98"/>
      <c r="N100" s="55">
        <v>42866</v>
      </c>
      <c r="O100" s="268" t="s">
        <v>257</v>
      </c>
      <c r="P100" s="4" t="s">
        <v>258</v>
      </c>
      <c r="Q100" s="71" t="s">
        <v>210</v>
      </c>
      <c r="R100" s="4" t="s">
        <v>280</v>
      </c>
      <c r="S100" s="4"/>
      <c r="T100" s="3" t="s">
        <v>259</v>
      </c>
      <c r="U100" s="4"/>
      <c r="V100" s="4"/>
      <c r="W100" s="4" t="s">
        <v>292</v>
      </c>
      <c r="X100" s="4"/>
    </row>
    <row r="101" spans="1:24" s="95" customFormat="1" ht="12.75" customHeight="1">
      <c r="A101" s="3">
        <v>100</v>
      </c>
      <c r="B101" s="3" t="s">
        <v>275</v>
      </c>
      <c r="C101" s="11">
        <v>4600069843</v>
      </c>
      <c r="D101" s="3">
        <v>11</v>
      </c>
      <c r="E101" s="97">
        <v>167117031000132</v>
      </c>
      <c r="F101" s="3">
        <v>16170007844</v>
      </c>
      <c r="G101" s="4"/>
      <c r="H101" s="3" t="s">
        <v>276</v>
      </c>
      <c r="I101" s="3" t="s">
        <v>256</v>
      </c>
      <c r="J101" s="55">
        <v>42846</v>
      </c>
      <c r="K101" s="98">
        <v>42853</v>
      </c>
      <c r="L101" s="98">
        <v>42862</v>
      </c>
      <c r="M101" s="98"/>
      <c r="N101" s="55">
        <v>42866</v>
      </c>
      <c r="O101" s="268" t="s">
        <v>257</v>
      </c>
      <c r="P101" s="4" t="s">
        <v>258</v>
      </c>
      <c r="Q101" s="71" t="s">
        <v>210</v>
      </c>
      <c r="R101" s="4" t="s">
        <v>280</v>
      </c>
      <c r="S101" s="4"/>
      <c r="T101" s="3" t="s">
        <v>259</v>
      </c>
      <c r="U101" s="4"/>
      <c r="V101" s="4"/>
      <c r="W101" s="4" t="s">
        <v>292</v>
      </c>
      <c r="X101" s="4"/>
    </row>
    <row r="102" spans="1:24" s="95" customFormat="1" ht="12.75" customHeight="1">
      <c r="A102" s="4">
        <v>101</v>
      </c>
      <c r="B102" s="4" t="s">
        <v>290</v>
      </c>
      <c r="C102" s="91" t="s">
        <v>291</v>
      </c>
      <c r="D102" s="4"/>
      <c r="E102" s="91" t="str">
        <f t="shared" ref="E102" si="0">MID("167117031000964",1,20)</f>
        <v>167117031000964</v>
      </c>
      <c r="F102" s="3">
        <v>16170008946</v>
      </c>
      <c r="G102" s="4"/>
      <c r="H102" s="4"/>
      <c r="I102" s="3" t="s">
        <v>256</v>
      </c>
      <c r="J102" s="55">
        <v>42846</v>
      </c>
      <c r="K102" s="98">
        <v>42853</v>
      </c>
      <c r="L102" s="98">
        <v>42862</v>
      </c>
      <c r="M102" s="98"/>
      <c r="N102" s="55">
        <v>42866</v>
      </c>
      <c r="O102" s="268" t="s">
        <v>281</v>
      </c>
      <c r="P102" s="4" t="s">
        <v>282</v>
      </c>
      <c r="Q102" s="71" t="s">
        <v>210</v>
      </c>
      <c r="R102" s="4" t="s">
        <v>280</v>
      </c>
      <c r="S102" s="4"/>
      <c r="T102" s="3" t="s">
        <v>283</v>
      </c>
      <c r="U102" s="4"/>
      <c r="V102" s="4"/>
      <c r="W102" s="4" t="s">
        <v>292</v>
      </c>
      <c r="X102" s="4"/>
    </row>
    <row r="103" spans="1:24" s="95" customFormat="1" ht="12.75" customHeight="1">
      <c r="A103" s="4">
        <f>A102+1</f>
        <v>102</v>
      </c>
      <c r="B103" s="3" t="s">
        <v>34</v>
      </c>
      <c r="C103" s="11">
        <v>4600069843</v>
      </c>
      <c r="D103" s="3">
        <v>18</v>
      </c>
      <c r="E103" s="91" t="str">
        <f>MID("167117031000132",1,20)</f>
        <v>167117031000132</v>
      </c>
      <c r="F103" s="3">
        <v>16170010803</v>
      </c>
      <c r="G103" s="4"/>
      <c r="H103" s="3" t="s">
        <v>35</v>
      </c>
      <c r="I103" s="3" t="s">
        <v>256</v>
      </c>
      <c r="J103" s="10">
        <v>42852</v>
      </c>
      <c r="K103" s="98">
        <v>42861</v>
      </c>
      <c r="L103" s="98">
        <v>42865</v>
      </c>
      <c r="M103" s="98"/>
      <c r="N103" s="55">
        <v>42866</v>
      </c>
      <c r="O103" s="268" t="s">
        <v>281</v>
      </c>
      <c r="P103" s="4" t="s">
        <v>282</v>
      </c>
      <c r="Q103" s="71" t="s">
        <v>210</v>
      </c>
      <c r="R103" s="4" t="s">
        <v>280</v>
      </c>
      <c r="S103" s="4"/>
      <c r="T103" s="3" t="s">
        <v>283</v>
      </c>
      <c r="U103" s="4"/>
      <c r="V103" s="4"/>
      <c r="W103" s="4" t="s">
        <v>294</v>
      </c>
      <c r="X103" s="4"/>
    </row>
    <row r="104" spans="1:24" s="95" customFormat="1" ht="12.75" customHeight="1">
      <c r="A104" s="4">
        <f t="shared" ref="A104:A105" si="1">A103+1</f>
        <v>103</v>
      </c>
      <c r="B104" s="3" t="s">
        <v>36</v>
      </c>
      <c r="C104" s="11">
        <v>4600069843</v>
      </c>
      <c r="D104" s="3">
        <v>10</v>
      </c>
      <c r="E104" s="91" t="str">
        <f>MID("167117031000132",1,20)</f>
        <v>167117031000132</v>
      </c>
      <c r="F104" s="3">
        <v>16170010802</v>
      </c>
      <c r="G104" s="4"/>
      <c r="H104" s="3" t="s">
        <v>37</v>
      </c>
      <c r="I104" s="3" t="s">
        <v>256</v>
      </c>
      <c r="J104" s="10">
        <v>42852</v>
      </c>
      <c r="K104" s="98">
        <v>42861</v>
      </c>
      <c r="L104" s="98">
        <v>42865</v>
      </c>
      <c r="M104" s="98"/>
      <c r="N104" s="55">
        <v>42866</v>
      </c>
      <c r="O104" s="268" t="s">
        <v>281</v>
      </c>
      <c r="P104" s="4" t="s">
        <v>282</v>
      </c>
      <c r="Q104" s="71" t="s">
        <v>210</v>
      </c>
      <c r="R104" s="4" t="s">
        <v>280</v>
      </c>
      <c r="S104" s="4"/>
      <c r="T104" s="3" t="s">
        <v>283</v>
      </c>
      <c r="U104" s="4"/>
      <c r="V104" s="4"/>
      <c r="W104" s="4" t="s">
        <v>294</v>
      </c>
      <c r="X104" s="4"/>
    </row>
    <row r="105" spans="1:24" s="95" customFormat="1" ht="12.75" customHeight="1">
      <c r="A105" s="4">
        <f t="shared" si="1"/>
        <v>104</v>
      </c>
      <c r="B105" s="3" t="s">
        <v>263</v>
      </c>
      <c r="C105" s="11">
        <v>4600069843</v>
      </c>
      <c r="D105" s="3">
        <v>20</v>
      </c>
      <c r="E105" s="91" t="str">
        <f>MID("167117031000132",1,20)</f>
        <v>167117031000132</v>
      </c>
      <c r="F105" s="3">
        <v>16170010802</v>
      </c>
      <c r="G105" s="4"/>
      <c r="H105" s="3" t="s">
        <v>264</v>
      </c>
      <c r="I105" s="3" t="s">
        <v>256</v>
      </c>
      <c r="J105" s="10">
        <v>42852</v>
      </c>
      <c r="K105" s="98">
        <v>42861</v>
      </c>
      <c r="L105" s="98">
        <v>42865</v>
      </c>
      <c r="M105" s="98"/>
      <c r="N105" s="55">
        <v>42866</v>
      </c>
      <c r="O105" s="268" t="s">
        <v>281</v>
      </c>
      <c r="P105" s="4" t="s">
        <v>282</v>
      </c>
      <c r="Q105" s="71" t="s">
        <v>210</v>
      </c>
      <c r="R105" s="4" t="s">
        <v>280</v>
      </c>
      <c r="S105" s="4"/>
      <c r="T105" s="3" t="s">
        <v>283</v>
      </c>
      <c r="U105" s="4"/>
      <c r="V105" s="4"/>
      <c r="W105" s="4" t="s">
        <v>294</v>
      </c>
      <c r="X105" s="4"/>
    </row>
    <row r="106" spans="1:24" s="95" customFormat="1" ht="14.25" customHeight="1">
      <c r="A106" s="4">
        <v>105</v>
      </c>
      <c r="B106" s="4" t="s">
        <v>298</v>
      </c>
      <c r="C106" s="11">
        <v>4600070498</v>
      </c>
      <c r="D106" s="4">
        <v>10</v>
      </c>
      <c r="E106" s="99">
        <v>167117051000400</v>
      </c>
      <c r="F106" s="4">
        <v>16170012978</v>
      </c>
      <c r="G106" s="4"/>
      <c r="H106" s="4" t="s">
        <v>35</v>
      </c>
      <c r="I106" s="4" t="s">
        <v>300</v>
      </c>
      <c r="J106" s="10">
        <v>42880</v>
      </c>
      <c r="K106" s="272">
        <v>42888</v>
      </c>
      <c r="L106" s="272"/>
      <c r="M106" s="272"/>
      <c r="N106" s="4"/>
      <c r="O106" s="4" t="s">
        <v>303</v>
      </c>
      <c r="P106" s="4" t="s">
        <v>304</v>
      </c>
      <c r="Q106" s="71" t="s">
        <v>75</v>
      </c>
      <c r="R106" s="4" t="s">
        <v>312</v>
      </c>
      <c r="S106" s="4"/>
      <c r="T106" s="4" t="s">
        <v>1249</v>
      </c>
      <c r="U106" s="4"/>
      <c r="V106" s="4"/>
      <c r="W106" s="4"/>
      <c r="X106" s="4"/>
    </row>
    <row r="107" spans="1:24" s="95" customFormat="1" ht="14.25" customHeight="1">
      <c r="A107" s="4">
        <v>106</v>
      </c>
      <c r="B107" s="4" t="s">
        <v>299</v>
      </c>
      <c r="C107" s="11">
        <v>4600070498</v>
      </c>
      <c r="D107" s="4">
        <v>5</v>
      </c>
      <c r="E107" s="99">
        <v>167117051000400</v>
      </c>
      <c r="F107" s="4">
        <v>16170012979</v>
      </c>
      <c r="G107" s="4"/>
      <c r="H107" s="4" t="s">
        <v>301</v>
      </c>
      <c r="I107" s="4" t="s">
        <v>300</v>
      </c>
      <c r="J107" s="10">
        <v>42880</v>
      </c>
      <c r="K107" s="272">
        <v>42888</v>
      </c>
      <c r="L107" s="272"/>
      <c r="M107" s="272"/>
      <c r="N107" s="4"/>
      <c r="O107" s="4" t="s">
        <v>303</v>
      </c>
      <c r="P107" s="4" t="s">
        <v>304</v>
      </c>
      <c r="Q107" s="71" t="s">
        <v>75</v>
      </c>
      <c r="R107" s="4" t="s">
        <v>312</v>
      </c>
      <c r="S107" s="4"/>
      <c r="T107" s="4" t="s">
        <v>1249</v>
      </c>
      <c r="U107" s="4"/>
      <c r="V107" s="4"/>
      <c r="W107" s="4"/>
      <c r="X107" s="4"/>
    </row>
    <row r="108" spans="1:24" s="101" customFormat="1" ht="14.25" customHeight="1">
      <c r="A108" s="4">
        <v>107</v>
      </c>
      <c r="B108" s="4" t="s">
        <v>305</v>
      </c>
      <c r="C108" s="11">
        <v>4600070498</v>
      </c>
      <c r="D108" s="4">
        <v>20</v>
      </c>
      <c r="E108" s="100" t="s">
        <v>306</v>
      </c>
      <c r="F108" s="4">
        <v>16170012980</v>
      </c>
      <c r="G108" s="4"/>
      <c r="H108" s="4" t="s">
        <v>307</v>
      </c>
      <c r="I108" s="4" t="s">
        <v>308</v>
      </c>
      <c r="J108" s="10">
        <v>42881</v>
      </c>
      <c r="K108" s="272">
        <v>42888</v>
      </c>
      <c r="L108" s="272"/>
      <c r="M108" s="272"/>
      <c r="N108" s="4"/>
      <c r="O108" s="4" t="s">
        <v>303</v>
      </c>
      <c r="P108" s="4" t="s">
        <v>304</v>
      </c>
      <c r="Q108" s="71" t="s">
        <v>75</v>
      </c>
      <c r="R108" s="4" t="s">
        <v>312</v>
      </c>
      <c r="S108" s="4"/>
      <c r="T108" s="4" t="s">
        <v>1249</v>
      </c>
      <c r="U108" s="4"/>
      <c r="V108" s="4"/>
      <c r="W108" s="4"/>
      <c r="X108" s="4"/>
    </row>
    <row r="109" spans="1:24" s="95" customFormat="1" ht="12.75" customHeight="1">
      <c r="A109" s="4">
        <v>108</v>
      </c>
      <c r="B109" s="3" t="s">
        <v>284</v>
      </c>
      <c r="C109" s="11">
        <v>4700009725</v>
      </c>
      <c r="D109" s="3">
        <v>5000</v>
      </c>
      <c r="E109" s="96">
        <v>167117031000256</v>
      </c>
      <c r="F109" s="4">
        <v>16170011806</v>
      </c>
      <c r="G109" s="4" t="s">
        <v>285</v>
      </c>
      <c r="H109" s="3" t="s">
        <v>278</v>
      </c>
      <c r="I109" s="3" t="s">
        <v>286</v>
      </c>
      <c r="J109" s="10">
        <v>42864</v>
      </c>
      <c r="K109" s="272">
        <v>42865</v>
      </c>
      <c r="L109" s="272">
        <v>42906</v>
      </c>
      <c r="M109" s="272"/>
      <c r="N109" s="55">
        <v>42906</v>
      </c>
      <c r="O109" s="268" t="s">
        <v>287</v>
      </c>
      <c r="P109" s="4" t="s">
        <v>288</v>
      </c>
      <c r="Q109" s="71" t="s">
        <v>210</v>
      </c>
      <c r="R109" s="4" t="s">
        <v>129</v>
      </c>
      <c r="S109" s="4" t="s">
        <v>279</v>
      </c>
      <c r="T109" s="3" t="s">
        <v>289</v>
      </c>
      <c r="U109" s="4"/>
      <c r="V109" s="4"/>
      <c r="W109" s="4" t="s">
        <v>295</v>
      </c>
      <c r="X109" s="4"/>
    </row>
    <row r="110" spans="1:24" s="95" customFormat="1" ht="12.75" customHeight="1">
      <c r="A110" s="4">
        <v>109</v>
      </c>
      <c r="B110" s="4" t="s">
        <v>309</v>
      </c>
      <c r="C110" s="11">
        <v>4700009857</v>
      </c>
      <c r="D110" s="4">
        <v>15000</v>
      </c>
      <c r="E110" s="100" t="s">
        <v>313</v>
      </c>
      <c r="F110" s="4">
        <v>16170013435</v>
      </c>
      <c r="G110" s="4"/>
      <c r="H110" s="4" t="s">
        <v>310</v>
      </c>
      <c r="I110" s="3" t="s">
        <v>256</v>
      </c>
      <c r="J110" s="10">
        <v>42900</v>
      </c>
      <c r="K110" s="272">
        <v>42903</v>
      </c>
      <c r="L110" s="272">
        <v>42908</v>
      </c>
      <c r="M110" s="272"/>
      <c r="N110" s="55">
        <v>42908</v>
      </c>
      <c r="O110" s="4" t="s">
        <v>303</v>
      </c>
      <c r="P110" s="4" t="s">
        <v>304</v>
      </c>
      <c r="Q110" s="71" t="s">
        <v>314</v>
      </c>
      <c r="R110" s="4" t="s">
        <v>129</v>
      </c>
      <c r="S110" s="4"/>
      <c r="T110" s="3" t="s">
        <v>315</v>
      </c>
      <c r="U110" s="4"/>
      <c r="V110" s="4"/>
      <c r="W110" s="4" t="s">
        <v>323</v>
      </c>
      <c r="X110" s="4"/>
    </row>
    <row r="111" spans="1:24" s="4" customFormat="1" ht="12.75" customHeight="1">
      <c r="A111" s="4">
        <v>113</v>
      </c>
      <c r="B111" s="4" t="s">
        <v>331</v>
      </c>
      <c r="C111" s="11">
        <v>4600070992</v>
      </c>
      <c r="E111" s="79">
        <v>167117071000176</v>
      </c>
      <c r="F111" s="5">
        <v>16170015644</v>
      </c>
      <c r="I111" s="3" t="s">
        <v>332</v>
      </c>
      <c r="J111" s="3"/>
      <c r="K111" s="272">
        <v>42936</v>
      </c>
      <c r="L111" s="272"/>
      <c r="M111" s="272"/>
      <c r="O111" s="268" t="s">
        <v>330</v>
      </c>
      <c r="P111" s="4" t="s">
        <v>333</v>
      </c>
      <c r="Q111" s="4" t="s">
        <v>334</v>
      </c>
      <c r="R111" s="4" t="s">
        <v>336</v>
      </c>
      <c r="S111" s="4" t="s">
        <v>335</v>
      </c>
      <c r="T111" s="3"/>
    </row>
    <row r="112" spans="1:24" s="4" customFormat="1" ht="12.75" customHeight="1">
      <c r="A112" s="4">
        <v>114</v>
      </c>
      <c r="B112" s="4" t="s">
        <v>198</v>
      </c>
      <c r="C112" s="11">
        <v>4600070992</v>
      </c>
      <c r="E112" s="79">
        <v>167117071000176</v>
      </c>
      <c r="F112" s="5">
        <v>16170015645</v>
      </c>
      <c r="I112" s="3" t="s">
        <v>332</v>
      </c>
      <c r="J112" s="3"/>
      <c r="K112" s="272">
        <v>42936</v>
      </c>
      <c r="L112" s="272"/>
      <c r="M112" s="272"/>
      <c r="O112" s="268" t="s">
        <v>330</v>
      </c>
      <c r="P112" s="4" t="s">
        <v>333</v>
      </c>
      <c r="Q112" s="4" t="s">
        <v>334</v>
      </c>
      <c r="R112" s="4" t="s">
        <v>336</v>
      </c>
      <c r="S112" s="4" t="s">
        <v>335</v>
      </c>
      <c r="T112" s="3"/>
    </row>
    <row r="113" spans="1:26" s="95" customFormat="1">
      <c r="A113" s="4">
        <v>110</v>
      </c>
      <c r="B113" s="3" t="s">
        <v>284</v>
      </c>
      <c r="C113" s="11">
        <v>4700009820</v>
      </c>
      <c r="D113" s="3">
        <v>5000</v>
      </c>
      <c r="E113" s="96">
        <v>167117051000274</v>
      </c>
      <c r="F113" s="4">
        <v>16170012977</v>
      </c>
      <c r="G113" s="4" t="s">
        <v>296</v>
      </c>
      <c r="H113" s="3" t="s">
        <v>278</v>
      </c>
      <c r="I113" s="3" t="s">
        <v>72</v>
      </c>
      <c r="J113" s="3"/>
      <c r="K113" s="272">
        <v>42892</v>
      </c>
      <c r="L113" s="272">
        <v>42935</v>
      </c>
      <c r="M113" s="272"/>
      <c r="N113" s="10">
        <v>42936</v>
      </c>
      <c r="O113" s="268" t="s">
        <v>287</v>
      </c>
      <c r="P113" s="4" t="s">
        <v>288</v>
      </c>
      <c r="Q113" s="71" t="s">
        <v>75</v>
      </c>
      <c r="R113" s="4" t="s">
        <v>191</v>
      </c>
      <c r="S113" s="4" t="s">
        <v>297</v>
      </c>
      <c r="T113" s="3" t="s">
        <v>236</v>
      </c>
      <c r="U113" s="4"/>
      <c r="V113" s="4"/>
      <c r="W113" s="4" t="s">
        <v>311</v>
      </c>
      <c r="X113" s="4"/>
    </row>
    <row r="114" spans="1:26" s="101" customFormat="1" ht="14.25">
      <c r="A114" s="4">
        <v>111</v>
      </c>
      <c r="B114" s="4" t="s">
        <v>316</v>
      </c>
      <c r="C114" s="11">
        <v>4700009860</v>
      </c>
      <c r="D114" s="4">
        <v>10000</v>
      </c>
      <c r="E114" s="100" t="s">
        <v>317</v>
      </c>
      <c r="F114" s="5">
        <v>16170014407</v>
      </c>
      <c r="G114" s="4" t="s">
        <v>318</v>
      </c>
      <c r="H114" s="4" t="s">
        <v>278</v>
      </c>
      <c r="I114" s="3" t="s">
        <v>319</v>
      </c>
      <c r="J114" s="10"/>
      <c r="K114" s="272">
        <v>42926</v>
      </c>
      <c r="L114" s="272">
        <v>42961</v>
      </c>
      <c r="M114" s="272"/>
      <c r="N114" s="10">
        <v>42961</v>
      </c>
      <c r="O114" s="268" t="s">
        <v>320</v>
      </c>
      <c r="P114" s="4" t="s">
        <v>321</v>
      </c>
      <c r="Q114" s="4" t="s">
        <v>324</v>
      </c>
      <c r="R114" s="4" t="s">
        <v>129</v>
      </c>
      <c r="S114" s="4" t="s">
        <v>322</v>
      </c>
      <c r="T114" s="3" t="s">
        <v>1251</v>
      </c>
      <c r="U114" s="4"/>
      <c r="V114" s="4"/>
      <c r="W114" s="4" t="s">
        <v>337</v>
      </c>
      <c r="X114" s="4"/>
    </row>
    <row r="115" spans="1:26" s="4" customFormat="1" ht="14.25">
      <c r="A115" s="4">
        <v>112</v>
      </c>
      <c r="B115" s="4" t="s">
        <v>349</v>
      </c>
      <c r="C115" s="11">
        <v>4600071309</v>
      </c>
      <c r="E115" s="79">
        <v>167117081000172</v>
      </c>
      <c r="F115" s="5">
        <v>16170018673</v>
      </c>
      <c r="I115" s="3" t="s">
        <v>351</v>
      </c>
      <c r="J115" s="10"/>
      <c r="K115" s="272">
        <v>42980</v>
      </c>
      <c r="L115" s="272">
        <v>42985</v>
      </c>
      <c r="M115" s="272"/>
      <c r="N115" s="10">
        <v>42990</v>
      </c>
      <c r="O115" s="268" t="s">
        <v>353</v>
      </c>
      <c r="P115" s="4" t="s">
        <v>350</v>
      </c>
      <c r="Q115" s="4" t="s">
        <v>348</v>
      </c>
      <c r="R115" s="4" t="s">
        <v>364</v>
      </c>
      <c r="T115" s="3" t="s">
        <v>1252</v>
      </c>
      <c r="W115" s="4" t="s">
        <v>359</v>
      </c>
      <c r="Z115" s="7"/>
    </row>
    <row r="116" spans="1:26" s="4" customFormat="1" ht="14.25">
      <c r="A116" s="4">
        <v>113</v>
      </c>
      <c r="B116" s="4" t="s">
        <v>349</v>
      </c>
      <c r="C116" s="11">
        <v>4600071309</v>
      </c>
      <c r="E116" s="79">
        <v>167117081000172</v>
      </c>
      <c r="F116" s="5">
        <v>16170018674</v>
      </c>
      <c r="I116" s="3" t="s">
        <v>351</v>
      </c>
      <c r="J116" s="10"/>
      <c r="K116" s="272">
        <v>42980</v>
      </c>
      <c r="L116" s="272">
        <v>42985</v>
      </c>
      <c r="M116" s="272"/>
      <c r="N116" s="10">
        <v>42990</v>
      </c>
      <c r="O116" s="268" t="s">
        <v>353</v>
      </c>
      <c r="P116" s="4" t="s">
        <v>282</v>
      </c>
      <c r="Q116" s="4" t="s">
        <v>75</v>
      </c>
      <c r="R116" s="4" t="s">
        <v>365</v>
      </c>
      <c r="T116" s="3" t="s">
        <v>1252</v>
      </c>
      <c r="Z116" s="7"/>
    </row>
    <row r="117" spans="1:26" s="4" customFormat="1">
      <c r="A117" s="4">
        <v>114</v>
      </c>
      <c r="B117" s="4" t="s">
        <v>338</v>
      </c>
      <c r="C117" s="11">
        <v>4700009937</v>
      </c>
      <c r="E117" s="79">
        <v>167117071000858</v>
      </c>
      <c r="F117" s="5">
        <v>16170018672</v>
      </c>
      <c r="I117" s="3" t="s">
        <v>343</v>
      </c>
      <c r="J117" s="10"/>
      <c r="K117" s="272"/>
      <c r="L117" s="272">
        <v>42986</v>
      </c>
      <c r="M117" s="272"/>
      <c r="N117" s="10">
        <v>42988</v>
      </c>
      <c r="O117" s="268" t="s">
        <v>353</v>
      </c>
      <c r="P117" s="4" t="s">
        <v>339</v>
      </c>
      <c r="Q117" s="4" t="s">
        <v>344</v>
      </c>
      <c r="R117" s="4" t="s">
        <v>365</v>
      </c>
      <c r="S117" s="4" t="s">
        <v>340</v>
      </c>
      <c r="T117" s="3" t="s">
        <v>1253</v>
      </c>
    </row>
    <row r="118" spans="1:26" s="4" customFormat="1" ht="14.25">
      <c r="A118" s="4">
        <v>115</v>
      </c>
      <c r="B118" s="4" t="s">
        <v>316</v>
      </c>
      <c r="C118" s="11">
        <v>4700009875</v>
      </c>
      <c r="D118" s="4">
        <v>10000</v>
      </c>
      <c r="E118" s="79">
        <v>167117061000587</v>
      </c>
      <c r="F118" s="5">
        <v>16170014355</v>
      </c>
      <c r="G118" s="4" t="s">
        <v>325</v>
      </c>
      <c r="H118" s="4" t="s">
        <v>278</v>
      </c>
      <c r="I118" s="3" t="s">
        <v>326</v>
      </c>
      <c r="J118" s="10"/>
      <c r="K118" s="272">
        <v>42951</v>
      </c>
      <c r="L118" s="272">
        <v>42989</v>
      </c>
      <c r="M118" s="272"/>
      <c r="N118" s="10">
        <v>42991</v>
      </c>
      <c r="O118" s="268" t="s">
        <v>329</v>
      </c>
      <c r="P118" s="4" t="s">
        <v>327</v>
      </c>
      <c r="Q118" s="4" t="s">
        <v>328</v>
      </c>
      <c r="R118" s="4" t="s">
        <v>365</v>
      </c>
      <c r="S118" s="4" t="s">
        <v>297</v>
      </c>
      <c r="T118" s="3" t="s">
        <v>1251</v>
      </c>
      <c r="W118" s="4" t="s">
        <v>347</v>
      </c>
    </row>
    <row r="119" spans="1:26" s="4" customFormat="1">
      <c r="A119" s="4">
        <v>116</v>
      </c>
      <c r="B119" s="4" t="s">
        <v>341</v>
      </c>
      <c r="C119" s="11">
        <v>4700009938</v>
      </c>
      <c r="D119" s="4">
        <v>5000</v>
      </c>
      <c r="E119" s="79">
        <v>167117081000011</v>
      </c>
      <c r="F119" s="5">
        <v>16170018360</v>
      </c>
      <c r="G119" s="4" t="s">
        <v>352</v>
      </c>
      <c r="H119" s="4" t="s">
        <v>205</v>
      </c>
      <c r="I119" s="3" t="s">
        <v>345</v>
      </c>
      <c r="J119" s="10"/>
      <c r="K119" s="272">
        <v>42972</v>
      </c>
      <c r="L119" s="272">
        <v>43020</v>
      </c>
      <c r="M119" s="272"/>
      <c r="N119" s="10"/>
      <c r="O119" s="268" t="s">
        <v>353</v>
      </c>
      <c r="P119" s="4" t="s">
        <v>366</v>
      </c>
      <c r="Q119" s="4" t="s">
        <v>344</v>
      </c>
      <c r="R119" s="4" t="s">
        <v>375</v>
      </c>
      <c r="S119" s="4" t="s">
        <v>342</v>
      </c>
      <c r="T119" s="3" t="s">
        <v>1254</v>
      </c>
      <c r="W119" s="4" t="s">
        <v>358</v>
      </c>
    </row>
    <row r="120" spans="1:26" s="4" customFormat="1">
      <c r="A120" s="4">
        <v>117</v>
      </c>
      <c r="B120" s="4" t="s">
        <v>316</v>
      </c>
      <c r="C120" s="11">
        <v>4700009987</v>
      </c>
      <c r="D120" s="4">
        <v>10000</v>
      </c>
      <c r="E120" s="79">
        <v>167117081000592</v>
      </c>
      <c r="F120" s="5">
        <v>16170020492</v>
      </c>
      <c r="G120" s="4" t="s">
        <v>356</v>
      </c>
      <c r="H120" s="4" t="s">
        <v>278</v>
      </c>
      <c r="I120" s="3" t="s">
        <v>354</v>
      </c>
      <c r="J120" s="10"/>
      <c r="K120" s="272">
        <v>43003</v>
      </c>
      <c r="L120" s="272">
        <v>43048</v>
      </c>
      <c r="M120" s="272"/>
      <c r="N120" s="10">
        <v>43046</v>
      </c>
      <c r="O120" s="268" t="s">
        <v>353</v>
      </c>
      <c r="P120" s="4" t="s">
        <v>355</v>
      </c>
      <c r="Q120" s="4" t="s">
        <v>119</v>
      </c>
      <c r="R120" s="4" t="s">
        <v>95</v>
      </c>
      <c r="S120" s="4" t="s">
        <v>357</v>
      </c>
      <c r="T120" s="3" t="s">
        <v>1254</v>
      </c>
      <c r="W120" s="4" t="s">
        <v>373</v>
      </c>
    </row>
    <row r="121" spans="1:26" s="4" customFormat="1">
      <c r="A121" s="4">
        <v>118</v>
      </c>
      <c r="B121" s="4" t="s">
        <v>341</v>
      </c>
      <c r="C121" s="11">
        <v>4700009992</v>
      </c>
      <c r="D121" s="4">
        <v>5000</v>
      </c>
      <c r="E121" s="79">
        <v>167117091000159</v>
      </c>
      <c r="F121" s="5">
        <v>16170020595</v>
      </c>
      <c r="G121" s="4" t="s">
        <v>363</v>
      </c>
      <c r="H121" s="4" t="s">
        <v>205</v>
      </c>
      <c r="I121" s="3" t="s">
        <v>360</v>
      </c>
      <c r="J121" s="10"/>
      <c r="K121" s="272">
        <v>43005</v>
      </c>
      <c r="L121" s="272">
        <v>43060</v>
      </c>
      <c r="M121" s="272"/>
      <c r="N121" s="10">
        <v>43061</v>
      </c>
      <c r="O121" s="268" t="s">
        <v>361</v>
      </c>
      <c r="P121" s="4" t="s">
        <v>367</v>
      </c>
      <c r="Q121" s="4" t="s">
        <v>362</v>
      </c>
      <c r="R121" s="4" t="s">
        <v>396</v>
      </c>
      <c r="S121" s="4" t="s">
        <v>342</v>
      </c>
      <c r="T121" s="3" t="s">
        <v>1254</v>
      </c>
      <c r="W121" s="4" t="s">
        <v>374</v>
      </c>
    </row>
    <row r="122" spans="1:26" s="4" customFormat="1">
      <c r="A122" s="4">
        <v>119</v>
      </c>
      <c r="B122" s="4" t="s">
        <v>316</v>
      </c>
      <c r="C122" s="11">
        <v>4700010015</v>
      </c>
      <c r="D122" s="4">
        <v>10000</v>
      </c>
      <c r="E122" s="6">
        <v>167117091000538</v>
      </c>
      <c r="F122" s="5">
        <v>16170022668</v>
      </c>
      <c r="G122" s="4" t="s">
        <v>368</v>
      </c>
      <c r="H122" s="4" t="s">
        <v>278</v>
      </c>
      <c r="I122" s="4" t="s">
        <v>369</v>
      </c>
      <c r="J122" s="3"/>
      <c r="K122" s="114">
        <v>43028</v>
      </c>
      <c r="L122" s="272">
        <v>43076</v>
      </c>
      <c r="M122" s="272"/>
      <c r="N122" s="10">
        <v>43074</v>
      </c>
      <c r="O122" s="268" t="s">
        <v>361</v>
      </c>
      <c r="P122" s="4" t="s">
        <v>370</v>
      </c>
      <c r="Q122" s="4" t="s">
        <v>371</v>
      </c>
      <c r="R122" s="4" t="s">
        <v>397</v>
      </c>
      <c r="S122" s="4" t="s">
        <v>372</v>
      </c>
      <c r="T122" s="3" t="s">
        <v>1254</v>
      </c>
      <c r="W122" s="4" t="s">
        <v>376</v>
      </c>
    </row>
    <row r="123" spans="1:26" s="4" customFormat="1">
      <c r="A123" s="4">
        <v>120</v>
      </c>
      <c r="B123" s="4" t="s">
        <v>377</v>
      </c>
      <c r="C123" s="5">
        <v>4600072054</v>
      </c>
      <c r="E123" s="79">
        <v>167117101000786</v>
      </c>
      <c r="F123" s="5">
        <v>16170024446</v>
      </c>
      <c r="I123" s="3" t="s">
        <v>256</v>
      </c>
      <c r="J123" s="3"/>
      <c r="K123" s="114">
        <v>43079</v>
      </c>
      <c r="L123" s="114">
        <v>43085</v>
      </c>
      <c r="M123" s="114"/>
      <c r="N123" s="73">
        <v>43086</v>
      </c>
      <c r="O123" s="268" t="s">
        <v>379</v>
      </c>
      <c r="P123" s="4" t="s">
        <v>378</v>
      </c>
      <c r="Q123" s="4" t="s">
        <v>383</v>
      </c>
      <c r="R123" s="4" t="s">
        <v>397</v>
      </c>
      <c r="T123" s="3" t="s">
        <v>1255</v>
      </c>
      <c r="W123" s="4" t="s">
        <v>394</v>
      </c>
      <c r="Z123" s="7"/>
    </row>
    <row r="124" spans="1:26" s="4" customFormat="1">
      <c r="A124" s="4">
        <v>121</v>
      </c>
      <c r="B124" s="4" t="s">
        <v>381</v>
      </c>
      <c r="C124" s="5">
        <v>4600072054</v>
      </c>
      <c r="E124" s="79">
        <v>167117101000825</v>
      </c>
      <c r="F124" s="5">
        <v>16170024447</v>
      </c>
      <c r="I124" s="3" t="s">
        <v>256</v>
      </c>
      <c r="J124" s="3"/>
      <c r="K124" s="114">
        <v>43079</v>
      </c>
      <c r="L124" s="114">
        <v>43085</v>
      </c>
      <c r="M124" s="114"/>
      <c r="N124" s="73">
        <v>43086</v>
      </c>
      <c r="O124" s="268" t="s">
        <v>385</v>
      </c>
      <c r="P124" s="4" t="s">
        <v>382</v>
      </c>
      <c r="Q124" s="4" t="s">
        <v>383</v>
      </c>
      <c r="R124" s="4" t="s">
        <v>397</v>
      </c>
      <c r="T124" s="3" t="s">
        <v>1256</v>
      </c>
      <c r="W124" s="4" t="s">
        <v>394</v>
      </c>
      <c r="Z124" s="7"/>
    </row>
    <row r="125" spans="1:26" s="4" customFormat="1">
      <c r="A125" s="4">
        <v>122</v>
      </c>
      <c r="B125" s="4" t="s">
        <v>381</v>
      </c>
      <c r="C125" s="5">
        <v>4600072054</v>
      </c>
      <c r="E125" s="79">
        <v>167117101000825</v>
      </c>
      <c r="F125" s="5">
        <v>16170024448</v>
      </c>
      <c r="I125" s="3" t="s">
        <v>256</v>
      </c>
      <c r="J125" s="3"/>
      <c r="K125" s="114">
        <v>43079</v>
      </c>
      <c r="L125" s="114">
        <v>43085</v>
      </c>
      <c r="M125" s="114"/>
      <c r="N125" s="73">
        <v>43086</v>
      </c>
      <c r="O125" s="268" t="s">
        <v>385</v>
      </c>
      <c r="P125" s="4" t="s">
        <v>382</v>
      </c>
      <c r="Q125" s="4" t="s">
        <v>383</v>
      </c>
      <c r="R125" s="4" t="s">
        <v>397</v>
      </c>
      <c r="T125" s="3" t="s">
        <v>1256</v>
      </c>
      <c r="W125" s="4" t="s">
        <v>394</v>
      </c>
      <c r="Z125" s="7"/>
    </row>
    <row r="126" spans="1:26" s="4" customFormat="1">
      <c r="A126" s="4">
        <v>123</v>
      </c>
      <c r="B126" s="4" t="s">
        <v>316</v>
      </c>
      <c r="C126" s="5">
        <v>4700010071</v>
      </c>
      <c r="D126" s="4">
        <v>10000</v>
      </c>
      <c r="E126" s="79">
        <v>167117111000037</v>
      </c>
      <c r="F126" s="5">
        <v>16170025687</v>
      </c>
      <c r="G126" s="4" t="s">
        <v>380</v>
      </c>
      <c r="H126" s="4" t="s">
        <v>278</v>
      </c>
      <c r="I126" s="3" t="s">
        <v>384</v>
      </c>
      <c r="J126" s="3"/>
      <c r="K126" s="114">
        <v>43077</v>
      </c>
      <c r="L126" s="114">
        <v>43115</v>
      </c>
      <c r="M126" s="114"/>
      <c r="N126" s="73">
        <v>43117</v>
      </c>
      <c r="O126" s="268" t="s">
        <v>385</v>
      </c>
      <c r="P126" s="4" t="s">
        <v>370</v>
      </c>
      <c r="Q126" s="4" t="s">
        <v>386</v>
      </c>
      <c r="R126" s="4" t="s">
        <v>413</v>
      </c>
      <c r="S126" s="4" t="s">
        <v>372</v>
      </c>
      <c r="T126" s="3" t="s">
        <v>1257</v>
      </c>
      <c r="W126" s="4" t="s">
        <v>392</v>
      </c>
      <c r="Z126" s="7"/>
    </row>
    <row r="127" spans="1:26" s="4" customFormat="1">
      <c r="A127" s="4">
        <v>124</v>
      </c>
      <c r="B127" s="4" t="s">
        <v>387</v>
      </c>
      <c r="C127" s="5">
        <v>4700010072</v>
      </c>
      <c r="D127" s="4">
        <v>5000</v>
      </c>
      <c r="E127" s="79">
        <v>167117111000162</v>
      </c>
      <c r="F127" s="5">
        <v>16170025898</v>
      </c>
      <c r="G127" s="4" t="s">
        <v>388</v>
      </c>
      <c r="H127" s="4" t="s">
        <v>205</v>
      </c>
      <c r="I127" s="3" t="s">
        <v>389</v>
      </c>
      <c r="J127" s="3"/>
      <c r="K127" s="114">
        <v>43077</v>
      </c>
      <c r="L127" s="114">
        <v>43115</v>
      </c>
      <c r="M127" s="114"/>
      <c r="N127" s="73">
        <v>43117</v>
      </c>
      <c r="O127" s="268" t="s">
        <v>395</v>
      </c>
      <c r="P127" s="4" t="s">
        <v>370</v>
      </c>
      <c r="Q127" s="4" t="s">
        <v>390</v>
      </c>
      <c r="R127" s="4" t="s">
        <v>413</v>
      </c>
      <c r="S127" s="4" t="s">
        <v>391</v>
      </c>
      <c r="T127" s="3" t="s">
        <v>1257</v>
      </c>
      <c r="W127" s="4" t="s">
        <v>393</v>
      </c>
      <c r="Z127" s="7"/>
    </row>
    <row r="128" spans="1:26" s="4" customFormat="1">
      <c r="A128" s="4">
        <v>125</v>
      </c>
      <c r="B128" s="4" t="s">
        <v>398</v>
      </c>
      <c r="C128" s="5">
        <v>4700010103</v>
      </c>
      <c r="D128" s="4">
        <v>10000</v>
      </c>
      <c r="E128" s="79">
        <v>167117121000173</v>
      </c>
      <c r="F128" s="5">
        <v>16170027263</v>
      </c>
      <c r="G128" s="4" t="s">
        <v>402</v>
      </c>
      <c r="H128" s="4" t="s">
        <v>278</v>
      </c>
      <c r="I128" s="3" t="s">
        <v>403</v>
      </c>
      <c r="J128" s="10"/>
      <c r="K128" s="114">
        <v>43098</v>
      </c>
      <c r="L128" s="114">
        <v>43136</v>
      </c>
      <c r="M128" s="114"/>
      <c r="N128" s="73">
        <v>43139</v>
      </c>
      <c r="O128" s="268" t="s">
        <v>400</v>
      </c>
      <c r="P128" s="4" t="s">
        <v>370</v>
      </c>
      <c r="Q128" s="4" t="s">
        <v>401</v>
      </c>
      <c r="R128" s="4" t="s">
        <v>413</v>
      </c>
      <c r="S128" s="4" t="s">
        <v>399</v>
      </c>
      <c r="T128" s="3" t="s">
        <v>1257</v>
      </c>
      <c r="W128" s="4" t="s">
        <v>404</v>
      </c>
      <c r="Z128" s="7"/>
    </row>
    <row r="129" spans="1:26" s="4" customFormat="1" ht="14.25">
      <c r="A129" s="3">
        <v>128</v>
      </c>
      <c r="B129" s="4" t="s">
        <v>405</v>
      </c>
      <c r="C129" s="5">
        <v>4700010135</v>
      </c>
      <c r="D129" s="4">
        <v>10000</v>
      </c>
      <c r="E129" s="6">
        <v>167118011000004</v>
      </c>
      <c r="F129" s="5">
        <v>16180001688</v>
      </c>
      <c r="G129" s="4" t="s">
        <v>406</v>
      </c>
      <c r="H129" s="4" t="s">
        <v>407</v>
      </c>
      <c r="I129" s="3" t="s">
        <v>408</v>
      </c>
      <c r="J129" s="3"/>
      <c r="K129" s="114">
        <v>43134</v>
      </c>
      <c r="L129" s="114">
        <v>43182</v>
      </c>
      <c r="M129" s="114"/>
      <c r="N129" s="73">
        <v>43179</v>
      </c>
      <c r="O129" s="268" t="s">
        <v>409</v>
      </c>
      <c r="P129" s="4" t="s">
        <v>370</v>
      </c>
      <c r="Q129" s="4" t="s">
        <v>371</v>
      </c>
      <c r="R129" s="4" t="s">
        <v>413</v>
      </c>
      <c r="S129" s="4" t="s">
        <v>410</v>
      </c>
      <c r="T129" s="4" t="s">
        <v>609</v>
      </c>
      <c r="W129" s="4" t="s">
        <v>416</v>
      </c>
      <c r="Z129" s="7"/>
    </row>
    <row r="130" spans="1:26" s="4" customFormat="1">
      <c r="A130" s="3">
        <v>129</v>
      </c>
      <c r="B130" s="4" t="s">
        <v>417</v>
      </c>
      <c r="C130" s="5">
        <v>4700010151</v>
      </c>
      <c r="D130" s="4">
        <v>11905</v>
      </c>
      <c r="E130" s="6">
        <v>167118021000202</v>
      </c>
      <c r="F130" s="5">
        <v>16180002728</v>
      </c>
      <c r="I130" s="4" t="s">
        <v>411</v>
      </c>
      <c r="J130" s="3"/>
      <c r="K130" s="272">
        <v>43160</v>
      </c>
      <c r="L130" s="272">
        <v>43163</v>
      </c>
      <c r="M130" s="272"/>
      <c r="N130" s="10">
        <v>43163</v>
      </c>
      <c r="O130" s="4" t="s">
        <v>412</v>
      </c>
      <c r="Q130" s="4" t="s">
        <v>371</v>
      </c>
      <c r="R130" s="4" t="s">
        <v>413</v>
      </c>
      <c r="T130" s="3" t="s">
        <v>1258</v>
      </c>
      <c r="Z130" s="7"/>
    </row>
    <row r="131" spans="1:26" s="271" customFormat="1" ht="38.25">
      <c r="A131" s="271">
        <v>130</v>
      </c>
      <c r="B131" s="268" t="s">
        <v>418</v>
      </c>
      <c r="C131" s="268">
        <v>4600072935</v>
      </c>
      <c r="D131" s="268"/>
      <c r="E131" s="70">
        <v>167118011000860</v>
      </c>
      <c r="F131" s="102" t="s">
        <v>419</v>
      </c>
      <c r="I131" s="271" t="s">
        <v>420</v>
      </c>
      <c r="K131" s="272">
        <v>43163</v>
      </c>
      <c r="L131" s="272">
        <v>43166</v>
      </c>
      <c r="M131" s="272"/>
      <c r="N131" s="10">
        <v>43166</v>
      </c>
      <c r="O131" s="268" t="s">
        <v>421</v>
      </c>
      <c r="Q131" s="271" t="s">
        <v>371</v>
      </c>
      <c r="R131" s="271" t="s">
        <v>413</v>
      </c>
      <c r="T131" s="271" t="s">
        <v>1177</v>
      </c>
      <c r="Z131" s="279"/>
    </row>
    <row r="132" spans="1:26" s="4" customFormat="1">
      <c r="A132" s="3">
        <v>131</v>
      </c>
      <c r="B132" s="4" t="s">
        <v>427</v>
      </c>
      <c r="C132" s="5">
        <v>4600073269</v>
      </c>
      <c r="D132" s="4">
        <v>5</v>
      </c>
      <c r="E132" s="6">
        <v>167118036000001</v>
      </c>
      <c r="F132" s="4">
        <v>16180004048</v>
      </c>
      <c r="J132" s="3"/>
      <c r="K132" s="272">
        <v>43186</v>
      </c>
      <c r="L132" s="272">
        <v>43207</v>
      </c>
      <c r="M132" s="272"/>
      <c r="N132" s="10">
        <v>43207</v>
      </c>
      <c r="O132" s="268" t="s">
        <v>428</v>
      </c>
      <c r="P132" s="4" t="s">
        <v>429</v>
      </c>
      <c r="Q132" s="4" t="s">
        <v>371</v>
      </c>
      <c r="R132" s="4" t="s">
        <v>413</v>
      </c>
      <c r="T132" s="4" t="s">
        <v>430</v>
      </c>
      <c r="X132" s="4">
        <v>3007244914</v>
      </c>
      <c r="Z132" s="7"/>
    </row>
    <row r="133" spans="1:26" s="4" customFormat="1">
      <c r="A133" s="3">
        <v>132</v>
      </c>
      <c r="B133" s="4" t="s">
        <v>431</v>
      </c>
      <c r="C133" s="5">
        <v>4600073270</v>
      </c>
      <c r="D133" s="4">
        <v>5</v>
      </c>
      <c r="E133" s="6">
        <v>167118036000002</v>
      </c>
      <c r="F133" s="4">
        <v>16180004047</v>
      </c>
      <c r="J133" s="3"/>
      <c r="K133" s="272">
        <v>43188</v>
      </c>
      <c r="L133" s="272">
        <v>43217</v>
      </c>
      <c r="M133" s="272"/>
      <c r="N133" s="10">
        <v>43217</v>
      </c>
      <c r="O133" s="268" t="s">
        <v>428</v>
      </c>
      <c r="P133" s="4" t="s">
        <v>429</v>
      </c>
      <c r="Q133" s="4" t="s">
        <v>371</v>
      </c>
      <c r="R133" s="4" t="s">
        <v>413</v>
      </c>
      <c r="T133" s="4" t="s">
        <v>430</v>
      </c>
      <c r="X133" s="4">
        <v>7721953654</v>
      </c>
      <c r="Z133" s="7"/>
    </row>
    <row r="134" spans="1:26" s="4" customFormat="1" ht="27.75" customHeight="1">
      <c r="A134" s="3">
        <v>133</v>
      </c>
      <c r="B134" s="4" t="s">
        <v>432</v>
      </c>
      <c r="C134" s="5">
        <v>4700010244</v>
      </c>
      <c r="D134" s="4">
        <v>1000</v>
      </c>
      <c r="E134" s="6">
        <v>167118031000818</v>
      </c>
      <c r="F134" s="4">
        <v>16180006261</v>
      </c>
      <c r="G134" s="4" t="s">
        <v>433</v>
      </c>
      <c r="H134" s="4" t="s">
        <v>422</v>
      </c>
      <c r="I134" s="4" t="s">
        <v>434</v>
      </c>
      <c r="J134" s="3"/>
      <c r="K134" s="103" t="s">
        <v>435</v>
      </c>
      <c r="L134" s="103" t="s">
        <v>436</v>
      </c>
      <c r="M134" s="103"/>
      <c r="N134" s="104" t="s">
        <v>436</v>
      </c>
      <c r="O134" s="268" t="s">
        <v>428</v>
      </c>
      <c r="P134" s="4" t="s">
        <v>437</v>
      </c>
      <c r="Q134" s="4" t="s">
        <v>371</v>
      </c>
      <c r="R134" s="4" t="s">
        <v>413</v>
      </c>
      <c r="S134" s="4" t="s">
        <v>3</v>
      </c>
      <c r="T134" s="4" t="s">
        <v>720</v>
      </c>
      <c r="X134" s="147" t="s">
        <v>438</v>
      </c>
      <c r="Z134" s="7"/>
    </row>
    <row r="135" spans="1:26" s="4" customFormat="1" ht="28.5" customHeight="1">
      <c r="A135" s="3">
        <v>134</v>
      </c>
      <c r="B135" s="4" t="s">
        <v>439</v>
      </c>
      <c r="C135" s="5">
        <v>4700010246</v>
      </c>
      <c r="D135" s="4">
        <v>3000</v>
      </c>
      <c r="E135" s="6">
        <v>167118031000821</v>
      </c>
      <c r="F135" s="4">
        <v>16180006262</v>
      </c>
      <c r="G135" s="4" t="s">
        <v>440</v>
      </c>
      <c r="H135" s="4" t="s">
        <v>423</v>
      </c>
      <c r="I135" s="4" t="s">
        <v>434</v>
      </c>
      <c r="J135" s="3"/>
      <c r="K135" s="103" t="s">
        <v>441</v>
      </c>
      <c r="L135" s="103" t="s">
        <v>442</v>
      </c>
      <c r="M135" s="103"/>
      <c r="N135" s="104" t="s">
        <v>442</v>
      </c>
      <c r="O135" s="268" t="s">
        <v>428</v>
      </c>
      <c r="P135" s="4" t="s">
        <v>437</v>
      </c>
      <c r="Q135" s="4" t="s">
        <v>371</v>
      </c>
      <c r="R135" s="4" t="s">
        <v>413</v>
      </c>
      <c r="S135" s="4" t="s">
        <v>3</v>
      </c>
      <c r="T135" s="4" t="s">
        <v>720</v>
      </c>
      <c r="X135" s="51" t="s">
        <v>443</v>
      </c>
      <c r="Z135" s="7"/>
    </row>
    <row r="136" spans="1:26" s="4" customFormat="1" ht="14.25">
      <c r="A136" s="3">
        <v>135</v>
      </c>
      <c r="B136" s="4" t="s">
        <v>444</v>
      </c>
      <c r="C136" s="5">
        <v>4700010247</v>
      </c>
      <c r="D136" s="4">
        <v>1000</v>
      </c>
      <c r="E136" s="6">
        <v>167118031000822</v>
      </c>
      <c r="F136" s="4">
        <v>16180006263</v>
      </c>
      <c r="G136" s="4" t="s">
        <v>445</v>
      </c>
      <c r="H136" s="4" t="s">
        <v>424</v>
      </c>
      <c r="I136" s="4" t="s">
        <v>434</v>
      </c>
      <c r="J136" s="3"/>
      <c r="K136" s="272">
        <v>43219</v>
      </c>
      <c r="L136" s="272">
        <v>43224</v>
      </c>
      <c r="M136" s="272"/>
      <c r="N136" s="10">
        <v>43224</v>
      </c>
      <c r="O136" s="268" t="s">
        <v>428</v>
      </c>
      <c r="P136" s="4" t="s">
        <v>437</v>
      </c>
      <c r="Q136" s="4" t="s">
        <v>371</v>
      </c>
      <c r="R136" s="4" t="s">
        <v>413</v>
      </c>
      <c r="S136" s="4" t="s">
        <v>3</v>
      </c>
      <c r="T136" s="4" t="s">
        <v>720</v>
      </c>
      <c r="X136" s="51">
        <v>6376288726</v>
      </c>
      <c r="Z136" s="7"/>
    </row>
    <row r="137" spans="1:26" s="4" customFormat="1" ht="14.25">
      <c r="A137" s="3">
        <v>136</v>
      </c>
      <c r="B137" s="4" t="s">
        <v>432</v>
      </c>
      <c r="C137" s="5">
        <v>4700010245</v>
      </c>
      <c r="D137" s="4">
        <v>2000</v>
      </c>
      <c r="E137" s="6">
        <v>167118031000820</v>
      </c>
      <c r="F137" s="4">
        <v>16180006264</v>
      </c>
      <c r="G137" s="4" t="s">
        <v>446</v>
      </c>
      <c r="H137" s="4" t="s">
        <v>422</v>
      </c>
      <c r="I137" s="4" t="s">
        <v>434</v>
      </c>
      <c r="J137" s="3"/>
      <c r="K137" s="272">
        <v>43226</v>
      </c>
      <c r="L137" s="272">
        <v>43230</v>
      </c>
      <c r="M137" s="272"/>
      <c r="N137" s="10">
        <v>43228</v>
      </c>
      <c r="O137" s="268" t="s">
        <v>428</v>
      </c>
      <c r="P137" s="4" t="s">
        <v>437</v>
      </c>
      <c r="Q137" s="4" t="s">
        <v>371</v>
      </c>
      <c r="R137" s="4" t="s">
        <v>413</v>
      </c>
      <c r="S137" s="4" t="s">
        <v>3</v>
      </c>
      <c r="T137" s="4" t="s">
        <v>720</v>
      </c>
      <c r="X137" s="51">
        <v>4496674140</v>
      </c>
      <c r="Z137" s="7"/>
    </row>
    <row r="138" spans="1:26" s="4" customFormat="1" ht="14.25">
      <c r="A138" s="3">
        <v>137</v>
      </c>
      <c r="B138" s="4" t="s">
        <v>444</v>
      </c>
      <c r="C138" s="5">
        <v>4700010248</v>
      </c>
      <c r="D138" s="4">
        <v>2000</v>
      </c>
      <c r="E138" s="6">
        <v>167118031000823</v>
      </c>
      <c r="F138" s="4">
        <v>16180006265</v>
      </c>
      <c r="G138" s="4" t="s">
        <v>447</v>
      </c>
      <c r="H138" s="4" t="s">
        <v>424</v>
      </c>
      <c r="I138" s="4" t="s">
        <v>434</v>
      </c>
      <c r="J138" s="3"/>
      <c r="K138" s="272">
        <v>43231</v>
      </c>
      <c r="L138" s="272">
        <v>43234</v>
      </c>
      <c r="M138" s="272"/>
      <c r="N138" s="10">
        <v>43234</v>
      </c>
      <c r="O138" s="268" t="s">
        <v>428</v>
      </c>
      <c r="P138" s="4" t="s">
        <v>437</v>
      </c>
      <c r="Q138" s="4" t="s">
        <v>371</v>
      </c>
      <c r="R138" s="4" t="s">
        <v>413</v>
      </c>
      <c r="S138" s="4" t="s">
        <v>3</v>
      </c>
      <c r="T138" s="4" t="s">
        <v>720</v>
      </c>
      <c r="Z138" s="7"/>
    </row>
    <row r="139" spans="1:26" s="4" customFormat="1">
      <c r="A139" s="3">
        <v>138</v>
      </c>
      <c r="B139" s="4" t="s">
        <v>448</v>
      </c>
      <c r="C139" s="105"/>
      <c r="D139" s="4">
        <v>2</v>
      </c>
      <c r="E139" s="8">
        <v>167118046000001</v>
      </c>
      <c r="F139" s="4">
        <v>16180006269</v>
      </c>
      <c r="G139" s="106"/>
      <c r="I139" s="107"/>
      <c r="J139" s="3"/>
      <c r="K139" s="272" t="s">
        <v>449</v>
      </c>
      <c r="L139" s="272">
        <v>43215</v>
      </c>
      <c r="M139" s="272"/>
      <c r="N139" s="55">
        <v>43215</v>
      </c>
      <c r="O139" s="268" t="s">
        <v>428</v>
      </c>
      <c r="P139" s="4" t="s">
        <v>437</v>
      </c>
      <c r="Q139" s="4" t="s">
        <v>371</v>
      </c>
      <c r="R139" s="4" t="s">
        <v>413</v>
      </c>
      <c r="T139" s="4" t="s">
        <v>450</v>
      </c>
      <c r="X139" s="4" t="s">
        <v>451</v>
      </c>
      <c r="Z139" s="7"/>
    </row>
    <row r="140" spans="1:26" s="4" customFormat="1">
      <c r="A140" s="3">
        <v>139</v>
      </c>
      <c r="B140" s="4" t="s">
        <v>427</v>
      </c>
      <c r="C140" s="105"/>
      <c r="D140" s="4">
        <v>2</v>
      </c>
      <c r="E140" s="8">
        <v>167118046000002</v>
      </c>
      <c r="F140" s="4">
        <v>16180006270</v>
      </c>
      <c r="G140" s="106"/>
      <c r="I140" s="107"/>
      <c r="J140" s="3"/>
      <c r="K140" s="272">
        <v>43206</v>
      </c>
      <c r="L140" s="272">
        <v>43210</v>
      </c>
      <c r="M140" s="272"/>
      <c r="N140" s="55">
        <v>43210</v>
      </c>
      <c r="O140" s="268" t="s">
        <v>428</v>
      </c>
      <c r="P140" s="4" t="s">
        <v>437</v>
      </c>
      <c r="Q140" s="4" t="s">
        <v>371</v>
      </c>
      <c r="R140" s="4" t="s">
        <v>413</v>
      </c>
      <c r="T140" s="4" t="s">
        <v>450</v>
      </c>
      <c r="X140" s="4" t="s">
        <v>452</v>
      </c>
      <c r="Z140" s="7"/>
    </row>
    <row r="141" spans="1:26" s="4" customFormat="1" ht="14.25">
      <c r="A141" s="3">
        <v>141</v>
      </c>
      <c r="B141" s="4" t="s">
        <v>432</v>
      </c>
      <c r="C141" s="5">
        <v>4700010282</v>
      </c>
      <c r="D141" s="4">
        <v>2500</v>
      </c>
      <c r="E141" s="6">
        <v>167118051000037</v>
      </c>
      <c r="F141" s="4">
        <v>16180007840</v>
      </c>
      <c r="G141" s="4" t="s">
        <v>425</v>
      </c>
      <c r="H141" s="4" t="s">
        <v>422</v>
      </c>
      <c r="I141" s="4" t="s">
        <v>420</v>
      </c>
      <c r="J141" s="271"/>
      <c r="K141" s="272">
        <v>43259</v>
      </c>
      <c r="L141" s="272">
        <v>43261</v>
      </c>
      <c r="M141" s="272"/>
      <c r="N141" s="54">
        <v>43262</v>
      </c>
      <c r="O141" s="268" t="s">
        <v>117</v>
      </c>
      <c r="P141" s="4" t="s">
        <v>454</v>
      </c>
      <c r="Q141" s="4" t="s">
        <v>371</v>
      </c>
      <c r="R141" s="4" t="s">
        <v>413</v>
      </c>
      <c r="S141" s="4" t="s">
        <v>3</v>
      </c>
      <c r="T141" s="4" t="s">
        <v>472</v>
      </c>
      <c r="X141" s="3">
        <v>4837482204</v>
      </c>
      <c r="Z141" s="7"/>
    </row>
    <row r="142" spans="1:26" s="4" customFormat="1" ht="14.25">
      <c r="A142" s="3">
        <v>142</v>
      </c>
      <c r="B142" s="4" t="s">
        <v>473</v>
      </c>
      <c r="C142" s="5">
        <v>4700010324</v>
      </c>
      <c r="D142" s="4">
        <v>5000</v>
      </c>
      <c r="E142" s="6">
        <v>167118051000479</v>
      </c>
      <c r="F142" s="4">
        <v>16180007842</v>
      </c>
      <c r="I142" s="4" t="s">
        <v>420</v>
      </c>
      <c r="J142" s="271"/>
      <c r="K142" s="272">
        <v>43260</v>
      </c>
      <c r="L142" s="272">
        <v>43265</v>
      </c>
      <c r="M142" s="272"/>
      <c r="N142" s="54">
        <v>43265</v>
      </c>
      <c r="O142" s="268" t="s">
        <v>117</v>
      </c>
      <c r="P142" s="4" t="s">
        <v>454</v>
      </c>
      <c r="Q142" s="4" t="s">
        <v>371</v>
      </c>
      <c r="R142" s="4" t="s">
        <v>413</v>
      </c>
      <c r="T142" s="4" t="s">
        <v>472</v>
      </c>
      <c r="X142" s="3">
        <v>4837482204</v>
      </c>
      <c r="Z142" s="7"/>
    </row>
    <row r="143" spans="1:26" s="4" customFormat="1" ht="14.25">
      <c r="A143" s="3">
        <v>143</v>
      </c>
      <c r="B143" s="4" t="s">
        <v>453</v>
      </c>
      <c r="C143" s="5">
        <v>4700010325</v>
      </c>
      <c r="D143" s="4">
        <v>2500</v>
      </c>
      <c r="E143" s="6">
        <v>167118051000286</v>
      </c>
      <c r="F143" s="4">
        <v>16180007843</v>
      </c>
      <c r="G143" s="4" t="s">
        <v>455</v>
      </c>
      <c r="H143" s="4" t="s">
        <v>424</v>
      </c>
      <c r="I143" s="4" t="s">
        <v>420</v>
      </c>
      <c r="J143" s="3" t="s">
        <v>474</v>
      </c>
      <c r="K143" s="272">
        <v>43273</v>
      </c>
      <c r="L143" s="272">
        <v>43279</v>
      </c>
      <c r="M143" s="272"/>
      <c r="N143" s="54">
        <v>43275</v>
      </c>
      <c r="O143" s="268" t="s">
        <v>117</v>
      </c>
      <c r="P143" s="4" t="s">
        <v>454</v>
      </c>
      <c r="Q143" s="4" t="s">
        <v>371</v>
      </c>
      <c r="R143" s="4" t="s">
        <v>413</v>
      </c>
      <c r="S143" s="4" t="s">
        <v>3</v>
      </c>
      <c r="T143" s="4" t="s">
        <v>472</v>
      </c>
      <c r="X143" s="4">
        <v>9606104896</v>
      </c>
      <c r="Z143" s="7"/>
    </row>
    <row r="144" spans="1:26" s="4" customFormat="1" ht="14.25">
      <c r="A144" s="3">
        <v>146</v>
      </c>
      <c r="B144" s="4" t="s">
        <v>456</v>
      </c>
      <c r="C144" s="5">
        <v>4600074106</v>
      </c>
      <c r="D144" s="4">
        <v>305</v>
      </c>
      <c r="E144" s="8">
        <v>167118061000009</v>
      </c>
      <c r="F144" s="4" t="s">
        <v>480</v>
      </c>
      <c r="G144" s="9"/>
      <c r="I144" s="5" t="s">
        <v>457</v>
      </c>
      <c r="J144" s="3"/>
      <c r="K144" s="272">
        <v>43289</v>
      </c>
      <c r="L144" s="272">
        <v>43294</v>
      </c>
      <c r="M144" s="272"/>
      <c r="N144" s="272">
        <v>43297</v>
      </c>
      <c r="O144" s="4" t="s">
        <v>82</v>
      </c>
      <c r="P144" s="4" t="s">
        <v>458</v>
      </c>
      <c r="Q144" s="4" t="s">
        <v>371</v>
      </c>
      <c r="R144" s="4" t="s">
        <v>413</v>
      </c>
      <c r="T144" s="4" t="s">
        <v>472</v>
      </c>
      <c r="X144" s="4" t="s">
        <v>481</v>
      </c>
      <c r="Z144" s="7"/>
    </row>
    <row r="145" spans="1:26" s="4" customFormat="1" ht="14.25">
      <c r="A145" s="3">
        <v>146</v>
      </c>
      <c r="B145" s="4" t="s">
        <v>459</v>
      </c>
      <c r="C145" s="5">
        <v>4700010347</v>
      </c>
      <c r="D145" s="4">
        <v>1000</v>
      </c>
      <c r="E145" s="8">
        <v>167118061000237</v>
      </c>
      <c r="F145" s="4">
        <v>16180008602</v>
      </c>
      <c r="G145" s="3" t="s">
        <v>460</v>
      </c>
      <c r="H145" s="4" t="s">
        <v>423</v>
      </c>
      <c r="I145" s="271" t="s">
        <v>420</v>
      </c>
      <c r="J145" s="3"/>
      <c r="K145" s="272">
        <v>43303</v>
      </c>
      <c r="L145" s="272">
        <v>43307</v>
      </c>
      <c r="M145" s="272"/>
      <c r="N145" s="10">
        <v>43305</v>
      </c>
      <c r="O145" s="268" t="s">
        <v>461</v>
      </c>
      <c r="P145" s="4" t="s">
        <v>437</v>
      </c>
      <c r="Q145" s="4" t="s">
        <v>371</v>
      </c>
      <c r="R145" s="4" t="s">
        <v>413</v>
      </c>
      <c r="S145" s="3" t="s">
        <v>3</v>
      </c>
      <c r="T145" s="4" t="s">
        <v>718</v>
      </c>
      <c r="X145" s="4" t="s">
        <v>481</v>
      </c>
      <c r="Z145" s="7"/>
    </row>
    <row r="146" spans="1:26" s="4" customFormat="1" ht="14.25">
      <c r="A146" s="3">
        <v>146</v>
      </c>
      <c r="B146" s="4" t="s">
        <v>459</v>
      </c>
      <c r="C146" s="5">
        <v>4700010281</v>
      </c>
      <c r="D146" s="4">
        <v>1000</v>
      </c>
      <c r="E146" s="8">
        <v>167118041000475</v>
      </c>
      <c r="F146" s="4">
        <v>16180008601</v>
      </c>
      <c r="G146" s="4" t="s">
        <v>462</v>
      </c>
      <c r="H146" s="52" t="s">
        <v>423</v>
      </c>
      <c r="I146" s="271" t="s">
        <v>463</v>
      </c>
      <c r="J146" s="53"/>
      <c r="K146" s="272">
        <v>43326</v>
      </c>
      <c r="L146" s="272">
        <v>43375</v>
      </c>
      <c r="M146" s="272"/>
      <c r="N146" s="54">
        <v>43368</v>
      </c>
      <c r="O146" s="268" t="s">
        <v>464</v>
      </c>
      <c r="P146" s="4" t="s">
        <v>465</v>
      </c>
      <c r="Q146" s="4" t="s">
        <v>371</v>
      </c>
      <c r="R146" s="4" t="s">
        <v>413</v>
      </c>
      <c r="S146" s="4" t="s">
        <v>3</v>
      </c>
      <c r="T146" s="4" t="s">
        <v>609</v>
      </c>
      <c r="Z146" s="7"/>
    </row>
    <row r="147" spans="1:26" s="4" customFormat="1" ht="14.25">
      <c r="A147" s="3">
        <v>147</v>
      </c>
      <c r="B147" s="4" t="s">
        <v>466</v>
      </c>
      <c r="C147" s="5">
        <v>4700010366</v>
      </c>
      <c r="D147" s="4">
        <v>3000</v>
      </c>
      <c r="E147" s="8">
        <v>167118061000355</v>
      </c>
      <c r="F147" s="4">
        <v>16180008981</v>
      </c>
      <c r="G147" s="9" t="s">
        <v>476</v>
      </c>
      <c r="H147" s="4" t="s">
        <v>424</v>
      </c>
      <c r="I147" s="271" t="s">
        <v>463</v>
      </c>
      <c r="J147" s="3"/>
      <c r="K147" s="272">
        <v>43326</v>
      </c>
      <c r="L147" s="272">
        <v>43375</v>
      </c>
      <c r="M147" s="272"/>
      <c r="N147" s="54">
        <v>43368</v>
      </c>
      <c r="O147" s="268" t="s">
        <v>464</v>
      </c>
      <c r="P147" s="4" t="s">
        <v>465</v>
      </c>
      <c r="Q147" s="4" t="s">
        <v>371</v>
      </c>
      <c r="R147" s="4" t="s">
        <v>413</v>
      </c>
      <c r="S147" s="4" t="s">
        <v>475</v>
      </c>
      <c r="T147" s="4" t="s">
        <v>609</v>
      </c>
      <c r="Z147" s="7"/>
    </row>
    <row r="148" spans="1:26" s="4" customFormat="1" ht="14.25">
      <c r="A148" s="3">
        <v>148</v>
      </c>
      <c r="B148" s="4" t="s">
        <v>467</v>
      </c>
      <c r="C148" s="5">
        <v>4700010364</v>
      </c>
      <c r="D148" s="4">
        <v>2000</v>
      </c>
      <c r="E148" s="8">
        <v>167118061000353</v>
      </c>
      <c r="F148" s="4">
        <v>16180008982</v>
      </c>
      <c r="G148" s="9" t="s">
        <v>477</v>
      </c>
      <c r="H148" s="4" t="s">
        <v>422</v>
      </c>
      <c r="I148" s="271" t="s">
        <v>457</v>
      </c>
      <c r="J148" s="3"/>
      <c r="K148" s="272">
        <v>43308</v>
      </c>
      <c r="L148" s="272">
        <v>43314</v>
      </c>
      <c r="M148" s="272"/>
      <c r="N148" s="55">
        <v>43312</v>
      </c>
      <c r="O148" s="268" t="s">
        <v>464</v>
      </c>
      <c r="P148" s="4" t="s">
        <v>468</v>
      </c>
      <c r="Q148" s="4" t="s">
        <v>371</v>
      </c>
      <c r="R148" s="4" t="s">
        <v>146</v>
      </c>
      <c r="S148" s="4" t="s">
        <v>475</v>
      </c>
      <c r="T148" s="4" t="s">
        <v>718</v>
      </c>
      <c r="X148" s="4" t="s">
        <v>487</v>
      </c>
      <c r="Z148" s="7"/>
    </row>
    <row r="149" spans="1:26" s="4" customFormat="1" ht="14.25">
      <c r="A149" s="3">
        <v>149</v>
      </c>
      <c r="B149" s="4" t="s">
        <v>467</v>
      </c>
      <c r="C149" s="5">
        <v>4700010365</v>
      </c>
      <c r="D149" s="4">
        <v>3000</v>
      </c>
      <c r="E149" s="8">
        <v>167118061000354</v>
      </c>
      <c r="F149" s="4">
        <v>16180008983</v>
      </c>
      <c r="G149" s="9" t="s">
        <v>478</v>
      </c>
      <c r="H149" s="4" t="s">
        <v>422</v>
      </c>
      <c r="I149" s="271" t="s">
        <v>463</v>
      </c>
      <c r="J149" s="3"/>
      <c r="K149" s="272">
        <v>43340</v>
      </c>
      <c r="L149" s="272">
        <v>43389</v>
      </c>
      <c r="M149" s="272"/>
      <c r="N149" s="54">
        <v>43385</v>
      </c>
      <c r="O149" s="268" t="s">
        <v>464</v>
      </c>
      <c r="P149" s="4" t="s">
        <v>465</v>
      </c>
      <c r="Q149" s="4" t="s">
        <v>371</v>
      </c>
      <c r="R149" s="4" t="s">
        <v>413</v>
      </c>
      <c r="S149" s="4" t="s">
        <v>475</v>
      </c>
      <c r="T149" s="4" t="s">
        <v>609</v>
      </c>
      <c r="X149" s="4">
        <v>2529501461</v>
      </c>
      <c r="Z149" s="7"/>
    </row>
    <row r="150" spans="1:26" s="4" customFormat="1" ht="14.25">
      <c r="A150" s="3">
        <v>150</v>
      </c>
      <c r="B150" s="4" t="s">
        <v>469</v>
      </c>
      <c r="C150" s="5">
        <v>4700010367</v>
      </c>
      <c r="D150" s="4">
        <v>1000</v>
      </c>
      <c r="E150" s="8">
        <v>167118061000356</v>
      </c>
      <c r="F150" s="4">
        <v>16180008984</v>
      </c>
      <c r="G150" s="9" t="s">
        <v>479</v>
      </c>
      <c r="H150" s="4" t="s">
        <v>470</v>
      </c>
      <c r="I150" s="271" t="s">
        <v>72</v>
      </c>
      <c r="J150" s="3"/>
      <c r="K150" s="272">
        <v>43340</v>
      </c>
      <c r="L150" s="272">
        <v>43389</v>
      </c>
      <c r="M150" s="272"/>
      <c r="N150" s="54">
        <v>43385</v>
      </c>
      <c r="O150" s="268" t="s">
        <v>464</v>
      </c>
      <c r="P150" s="4" t="s">
        <v>465</v>
      </c>
      <c r="Q150" s="4" t="s">
        <v>371</v>
      </c>
      <c r="R150" s="4" t="s">
        <v>413</v>
      </c>
      <c r="S150" s="4" t="s">
        <v>475</v>
      </c>
      <c r="T150" s="4" t="s">
        <v>609</v>
      </c>
      <c r="X150" s="4">
        <v>2529501461</v>
      </c>
      <c r="Z150" s="7"/>
    </row>
    <row r="151" spans="1:26" s="4" customFormat="1">
      <c r="A151" s="3">
        <v>151</v>
      </c>
      <c r="B151" s="4" t="s">
        <v>471</v>
      </c>
      <c r="C151" s="5">
        <v>4700010353</v>
      </c>
      <c r="D151" s="4">
        <v>3000</v>
      </c>
      <c r="E151" s="8">
        <v>167118061000381</v>
      </c>
      <c r="F151" s="4">
        <v>16180008985</v>
      </c>
      <c r="G151" s="9"/>
      <c r="H151" s="4" t="s">
        <v>471</v>
      </c>
      <c r="I151" s="271" t="s">
        <v>457</v>
      </c>
      <c r="J151" s="3"/>
      <c r="K151" s="272">
        <v>43333</v>
      </c>
      <c r="L151" s="272">
        <v>43341</v>
      </c>
      <c r="M151" s="272"/>
      <c r="N151" s="54">
        <v>43341</v>
      </c>
      <c r="O151" s="268" t="s">
        <v>464</v>
      </c>
      <c r="P151" s="4" t="s">
        <v>468</v>
      </c>
      <c r="Q151" s="4" t="s">
        <v>119</v>
      </c>
      <c r="R151" s="4" t="s">
        <v>501</v>
      </c>
      <c r="T151" s="4" t="s">
        <v>415</v>
      </c>
      <c r="Z151" s="7"/>
    </row>
    <row r="152" spans="1:26" s="4" customFormat="1" ht="14.25" customHeight="1">
      <c r="A152" s="4">
        <v>161</v>
      </c>
      <c r="B152" s="4" t="s">
        <v>528</v>
      </c>
      <c r="C152" s="5">
        <v>4700010913</v>
      </c>
      <c r="D152" s="4">
        <v>3000</v>
      </c>
      <c r="E152" s="8">
        <v>167118101000679</v>
      </c>
      <c r="F152" s="4">
        <v>16180014866</v>
      </c>
      <c r="G152" s="4" t="s">
        <v>525</v>
      </c>
      <c r="H152" s="4" t="s">
        <v>529</v>
      </c>
      <c r="I152" s="271" t="s">
        <v>526</v>
      </c>
      <c r="J152" s="3"/>
      <c r="K152" s="272">
        <v>43408</v>
      </c>
      <c r="L152" s="272">
        <v>43413</v>
      </c>
      <c r="M152" s="272"/>
      <c r="N152" s="10">
        <v>43413</v>
      </c>
      <c r="O152" s="268" t="s">
        <v>523</v>
      </c>
      <c r="P152" s="4" t="s">
        <v>527</v>
      </c>
      <c r="Q152" s="4" t="s">
        <v>524</v>
      </c>
      <c r="R152" s="4" t="s">
        <v>413</v>
      </c>
      <c r="S152" s="3" t="s">
        <v>530</v>
      </c>
      <c r="T152" s="4" t="s">
        <v>472</v>
      </c>
      <c r="Z152" s="7"/>
    </row>
    <row r="153" spans="1:26" s="4" customFormat="1" ht="14.25">
      <c r="A153" s="3">
        <v>152</v>
      </c>
      <c r="B153" s="4" t="s">
        <v>482</v>
      </c>
      <c r="C153" s="5">
        <v>4700010449</v>
      </c>
      <c r="D153" s="4">
        <v>2000</v>
      </c>
      <c r="E153" s="8">
        <v>167118071000416</v>
      </c>
      <c r="F153" s="4">
        <v>16180014894</v>
      </c>
      <c r="G153" s="9" t="s">
        <v>483</v>
      </c>
      <c r="H153" s="4" t="s">
        <v>423</v>
      </c>
      <c r="I153" s="271" t="s">
        <v>484</v>
      </c>
      <c r="J153" s="3"/>
      <c r="K153" s="272">
        <v>43426</v>
      </c>
      <c r="L153" s="272">
        <v>43469</v>
      </c>
      <c r="M153" s="272"/>
      <c r="O153" s="268" t="s">
        <v>485</v>
      </c>
      <c r="P153" s="4" t="s">
        <v>486</v>
      </c>
      <c r="Q153" s="4" t="s">
        <v>371</v>
      </c>
      <c r="R153" s="4" t="s">
        <v>413</v>
      </c>
      <c r="S153" s="4" t="s">
        <v>488</v>
      </c>
      <c r="T153" s="4" t="s">
        <v>609</v>
      </c>
      <c r="X153" s="4" t="s">
        <v>606</v>
      </c>
    </row>
    <row r="154" spans="1:26" s="4" customFormat="1" ht="14.25" customHeight="1">
      <c r="A154" s="4">
        <v>159</v>
      </c>
      <c r="B154" s="4" t="s">
        <v>113</v>
      </c>
      <c r="C154" s="5">
        <v>4700010885</v>
      </c>
      <c r="D154" s="4">
        <v>5000</v>
      </c>
      <c r="E154" s="8">
        <v>167118101000416</v>
      </c>
      <c r="F154" s="4">
        <v>16180014895</v>
      </c>
      <c r="G154" s="4" t="s">
        <v>513</v>
      </c>
      <c r="H154" s="4" t="s">
        <v>278</v>
      </c>
      <c r="I154" s="271" t="s">
        <v>72</v>
      </c>
      <c r="J154" s="3"/>
      <c r="K154" s="272">
        <v>43426</v>
      </c>
      <c r="L154" s="272">
        <v>43469</v>
      </c>
      <c r="M154" s="272"/>
      <c r="N154" s="11"/>
      <c r="O154" s="268" t="s">
        <v>485</v>
      </c>
      <c r="P154" s="4" t="s">
        <v>514</v>
      </c>
      <c r="Q154" s="4" t="s">
        <v>371</v>
      </c>
      <c r="R154" s="4" t="s">
        <v>413</v>
      </c>
      <c r="S154" s="4" t="s">
        <v>515</v>
      </c>
      <c r="T154" s="4" t="s">
        <v>609</v>
      </c>
      <c r="X154" s="4" t="s">
        <v>607</v>
      </c>
      <c r="Z154" s="7"/>
    </row>
    <row r="155" spans="1:26" s="4" customFormat="1" ht="14.25">
      <c r="A155" s="3">
        <v>153</v>
      </c>
      <c r="B155" s="4" t="s">
        <v>492</v>
      </c>
      <c r="C155" s="5">
        <v>4700010494</v>
      </c>
      <c r="D155" s="4">
        <v>5000</v>
      </c>
      <c r="E155" s="8">
        <v>167118081000106</v>
      </c>
      <c r="F155" s="4">
        <v>16180012808</v>
      </c>
      <c r="G155" s="9" t="s">
        <v>489</v>
      </c>
      <c r="H155" s="4" t="s">
        <v>490</v>
      </c>
      <c r="I155" s="271" t="s">
        <v>493</v>
      </c>
      <c r="J155" s="3"/>
      <c r="K155" s="272">
        <v>43435</v>
      </c>
      <c r="L155" s="272">
        <v>43493</v>
      </c>
      <c r="M155" s="272"/>
      <c r="O155" s="268" t="s">
        <v>494</v>
      </c>
      <c r="P155" s="4" t="s">
        <v>495</v>
      </c>
      <c r="Q155" s="4" t="s">
        <v>371</v>
      </c>
      <c r="R155" s="4" t="s">
        <v>76</v>
      </c>
      <c r="S155" s="4" t="s">
        <v>491</v>
      </c>
      <c r="T155" s="4" t="s">
        <v>609</v>
      </c>
      <c r="X155" s="4" t="s">
        <v>608</v>
      </c>
    </row>
    <row r="156" spans="1:26" s="4" customFormat="1" ht="14.25">
      <c r="A156" s="4">
        <v>154</v>
      </c>
      <c r="B156" s="4" t="s">
        <v>496</v>
      </c>
      <c r="C156" s="5">
        <v>4600074901</v>
      </c>
      <c r="D156" s="4">
        <v>151</v>
      </c>
      <c r="E156" s="8">
        <v>167118081000429</v>
      </c>
      <c r="F156" s="4" t="s">
        <v>509</v>
      </c>
      <c r="G156" s="9" t="s">
        <v>516</v>
      </c>
      <c r="H156" s="4" t="s">
        <v>511</v>
      </c>
      <c r="I156" s="271" t="s">
        <v>497</v>
      </c>
      <c r="J156" s="3"/>
      <c r="K156" s="272">
        <v>43388</v>
      </c>
      <c r="L156" s="272">
        <v>43493</v>
      </c>
      <c r="M156" s="272"/>
      <c r="N156" s="272">
        <v>43391</v>
      </c>
      <c r="O156" s="268" t="s">
        <v>498</v>
      </c>
      <c r="P156" s="4" t="s">
        <v>499</v>
      </c>
      <c r="Q156" s="4" t="s">
        <v>500</v>
      </c>
      <c r="R156" s="4" t="s">
        <v>519</v>
      </c>
      <c r="T156" s="4" t="s">
        <v>472</v>
      </c>
      <c r="Z156" s="7"/>
    </row>
    <row r="157" spans="1:26" s="4" customFormat="1" ht="14.25">
      <c r="A157" s="4">
        <v>155</v>
      </c>
      <c r="B157" s="4" t="s">
        <v>502</v>
      </c>
      <c r="C157" s="5">
        <v>4600075172</v>
      </c>
      <c r="D157" s="4">
        <v>2</v>
      </c>
      <c r="E157" s="8">
        <v>167118091000380</v>
      </c>
      <c r="F157" s="4" t="s">
        <v>510</v>
      </c>
      <c r="G157" s="9" t="s">
        <v>517</v>
      </c>
      <c r="H157" s="4" t="s">
        <v>512</v>
      </c>
      <c r="I157" s="271" t="s">
        <v>503</v>
      </c>
      <c r="J157" s="3"/>
      <c r="K157" s="272">
        <v>43388</v>
      </c>
      <c r="L157" s="272">
        <v>43391</v>
      </c>
      <c r="M157" s="272"/>
      <c r="N157" s="272">
        <v>43391</v>
      </c>
      <c r="O157" s="268" t="s">
        <v>163</v>
      </c>
      <c r="P157" s="4" t="s">
        <v>504</v>
      </c>
      <c r="Q157" s="4" t="s">
        <v>508</v>
      </c>
      <c r="R157" s="4" t="s">
        <v>519</v>
      </c>
      <c r="T157" s="4" t="s">
        <v>472</v>
      </c>
      <c r="X157" s="4" t="s">
        <v>505</v>
      </c>
      <c r="Z157" s="7"/>
    </row>
    <row r="158" spans="1:26" s="4" customFormat="1" ht="14.25">
      <c r="A158" s="4">
        <v>156</v>
      </c>
      <c r="B158" s="4" t="s">
        <v>506</v>
      </c>
      <c r="C158" s="5">
        <v>4600075335</v>
      </c>
      <c r="D158" s="4">
        <v>5</v>
      </c>
      <c r="E158" s="8">
        <v>167118106000001</v>
      </c>
      <c r="F158" s="4">
        <v>16180013941</v>
      </c>
      <c r="G158" s="9" t="s">
        <v>518</v>
      </c>
      <c r="I158" s="271" t="s">
        <v>507</v>
      </c>
      <c r="J158" s="3"/>
      <c r="K158" s="272">
        <v>43388</v>
      </c>
      <c r="L158" s="272">
        <v>43391</v>
      </c>
      <c r="M158" s="272"/>
      <c r="N158" s="272">
        <v>43391</v>
      </c>
      <c r="O158" s="268" t="s">
        <v>163</v>
      </c>
      <c r="P158" s="4" t="s">
        <v>504</v>
      </c>
      <c r="Q158" s="4" t="s">
        <v>508</v>
      </c>
      <c r="R158" s="4" t="s">
        <v>519</v>
      </c>
      <c r="T158" s="4" t="s">
        <v>472</v>
      </c>
      <c r="Z158" s="7"/>
    </row>
    <row r="159" spans="1:26" s="4" customFormat="1" ht="15.75" customHeight="1">
      <c r="A159" s="4">
        <v>161</v>
      </c>
      <c r="B159" s="4" t="s">
        <v>531</v>
      </c>
      <c r="C159" s="5">
        <v>4700010978</v>
      </c>
      <c r="D159" s="4">
        <v>2000</v>
      </c>
      <c r="E159" s="8">
        <v>167118101000909</v>
      </c>
      <c r="F159" s="4">
        <v>16180015121</v>
      </c>
      <c r="G159" s="4" t="s">
        <v>544</v>
      </c>
      <c r="H159" s="4" t="s">
        <v>541</v>
      </c>
      <c r="I159" s="271" t="s">
        <v>493</v>
      </c>
      <c r="J159" s="3"/>
      <c r="K159" s="272">
        <v>43435</v>
      </c>
      <c r="L159" s="272">
        <v>43493</v>
      </c>
      <c r="M159" s="272"/>
      <c r="N159" s="11"/>
      <c r="O159" s="268" t="s">
        <v>400</v>
      </c>
      <c r="P159" s="4" t="s">
        <v>495</v>
      </c>
      <c r="Q159" s="4" t="s">
        <v>371</v>
      </c>
      <c r="R159" s="4" t="s">
        <v>76</v>
      </c>
      <c r="S159" s="12" t="s">
        <v>605</v>
      </c>
      <c r="T159" s="4" t="s">
        <v>609</v>
      </c>
      <c r="X159" s="4" t="s">
        <v>620</v>
      </c>
      <c r="Z159" s="7"/>
    </row>
    <row r="160" spans="1:26" s="4" customFormat="1" ht="15.75" customHeight="1">
      <c r="A160" s="4">
        <v>160</v>
      </c>
      <c r="B160" s="4" t="s">
        <v>520</v>
      </c>
      <c r="C160" s="5">
        <v>4700010915</v>
      </c>
      <c r="D160" s="4">
        <v>2000</v>
      </c>
      <c r="E160" s="8">
        <v>167118101000614</v>
      </c>
      <c r="F160" s="4">
        <v>16180015120</v>
      </c>
      <c r="G160" s="4" t="s">
        <v>521</v>
      </c>
      <c r="H160" s="4" t="s">
        <v>522</v>
      </c>
      <c r="I160" s="271" t="s">
        <v>507</v>
      </c>
      <c r="J160" s="3"/>
      <c r="K160" s="272">
        <v>43417</v>
      </c>
      <c r="L160" s="272">
        <v>43419</v>
      </c>
      <c r="M160" s="272"/>
      <c r="N160" s="10">
        <v>43419</v>
      </c>
      <c r="O160" s="268" t="s">
        <v>400</v>
      </c>
      <c r="P160" s="4" t="s">
        <v>499</v>
      </c>
      <c r="Q160" s="4" t="s">
        <v>371</v>
      </c>
      <c r="R160" s="4" t="s">
        <v>546</v>
      </c>
      <c r="S160" s="4" t="s">
        <v>77</v>
      </c>
      <c r="T160" s="4" t="s">
        <v>472</v>
      </c>
      <c r="X160" s="4" t="s">
        <v>542</v>
      </c>
      <c r="Z160" s="7"/>
    </row>
    <row r="161" spans="1:26" s="4" customFormat="1" ht="15.75" customHeight="1">
      <c r="A161" s="4">
        <v>162</v>
      </c>
      <c r="B161" s="4" t="s">
        <v>532</v>
      </c>
      <c r="C161" s="5">
        <v>4700011038</v>
      </c>
      <c r="D161" s="4">
        <v>5000</v>
      </c>
      <c r="E161" s="8">
        <v>167118111000123</v>
      </c>
      <c r="F161" s="4">
        <v>16180015623</v>
      </c>
      <c r="G161" s="4" t="s">
        <v>533</v>
      </c>
      <c r="H161" s="4" t="s">
        <v>115</v>
      </c>
      <c r="I161" s="271" t="s">
        <v>534</v>
      </c>
      <c r="J161" s="3"/>
      <c r="K161" s="272">
        <v>43460</v>
      </c>
      <c r="L161" s="272">
        <v>43505</v>
      </c>
      <c r="M161" s="272"/>
      <c r="N161" s="13">
        <v>43503</v>
      </c>
      <c r="O161" s="268" t="s">
        <v>535</v>
      </c>
      <c r="P161" s="4" t="s">
        <v>536</v>
      </c>
      <c r="Q161" s="4" t="s">
        <v>371</v>
      </c>
      <c r="R161" s="4" t="s">
        <v>645</v>
      </c>
      <c r="S161" s="3" t="s">
        <v>537</v>
      </c>
      <c r="T161" s="4" t="s">
        <v>609</v>
      </c>
      <c r="X161" s="4" t="s">
        <v>619</v>
      </c>
      <c r="Z161" s="7"/>
    </row>
    <row r="162" spans="1:26" s="4" customFormat="1" ht="15.75" customHeight="1">
      <c r="A162" s="4">
        <v>163</v>
      </c>
      <c r="B162" s="4" t="s">
        <v>540</v>
      </c>
      <c r="C162" s="5">
        <v>4600075758</v>
      </c>
      <c r="E162" s="8">
        <v>167118111000162</v>
      </c>
      <c r="F162" s="4">
        <v>16180015624</v>
      </c>
      <c r="G162" s="4" t="s">
        <v>545</v>
      </c>
      <c r="H162" s="4" t="s">
        <v>540</v>
      </c>
      <c r="I162" s="271" t="s">
        <v>538</v>
      </c>
      <c r="J162" s="3"/>
      <c r="K162" s="272">
        <v>43433</v>
      </c>
      <c r="L162" s="272">
        <v>43437</v>
      </c>
      <c r="M162" s="272"/>
      <c r="N162" s="11"/>
      <c r="O162" s="268" t="s">
        <v>82</v>
      </c>
      <c r="P162" s="4" t="s">
        <v>539</v>
      </c>
      <c r="Q162" s="4" t="s">
        <v>371</v>
      </c>
      <c r="R162" s="4" t="s">
        <v>584</v>
      </c>
      <c r="S162" s="3"/>
      <c r="T162" s="4" t="s">
        <v>1250</v>
      </c>
      <c r="Z162" s="7"/>
    </row>
    <row r="163" spans="1:26" s="4" customFormat="1" ht="15.75" customHeight="1">
      <c r="A163" s="4">
        <v>164</v>
      </c>
      <c r="B163" s="4" t="s">
        <v>543</v>
      </c>
      <c r="C163" s="5">
        <v>4700011040</v>
      </c>
      <c r="D163" s="4">
        <v>2000</v>
      </c>
      <c r="E163" s="8">
        <v>167118111000315</v>
      </c>
      <c r="F163" s="4">
        <v>16180015625</v>
      </c>
      <c r="G163" s="4" t="s">
        <v>80</v>
      </c>
      <c r="H163" s="4" t="s">
        <v>543</v>
      </c>
      <c r="I163" s="271" t="s">
        <v>507</v>
      </c>
      <c r="J163" s="3"/>
      <c r="K163" s="272">
        <v>43436</v>
      </c>
      <c r="L163" s="272">
        <v>43441</v>
      </c>
      <c r="M163" s="272"/>
      <c r="N163" s="11"/>
      <c r="O163" s="268" t="s">
        <v>535</v>
      </c>
      <c r="P163" s="4" t="s">
        <v>454</v>
      </c>
      <c r="Q163" s="4" t="s">
        <v>561</v>
      </c>
      <c r="R163" s="4" t="s">
        <v>567</v>
      </c>
      <c r="S163" s="3"/>
      <c r="T163" s="4" t="s">
        <v>472</v>
      </c>
      <c r="Z163" s="7"/>
    </row>
    <row r="164" spans="1:26" s="4" customFormat="1" ht="15.75" customHeight="1">
      <c r="A164" s="4">
        <v>165</v>
      </c>
      <c r="B164" s="4" t="s">
        <v>547</v>
      </c>
      <c r="C164" s="5">
        <v>4600075887</v>
      </c>
      <c r="D164" s="4">
        <v>12</v>
      </c>
      <c r="E164" s="8" t="s">
        <v>548</v>
      </c>
      <c r="F164" s="4">
        <v>16180015755</v>
      </c>
      <c r="G164" s="9"/>
      <c r="H164" s="4" t="s">
        <v>547</v>
      </c>
      <c r="I164" s="271" t="s">
        <v>497</v>
      </c>
      <c r="J164" s="3" t="s">
        <v>1259</v>
      </c>
      <c r="K164" s="272">
        <v>43436</v>
      </c>
      <c r="L164" s="272">
        <v>43441</v>
      </c>
      <c r="M164" s="272"/>
      <c r="N164" s="11"/>
      <c r="O164" s="268" t="s">
        <v>549</v>
      </c>
      <c r="P164" s="4" t="s">
        <v>499</v>
      </c>
      <c r="Q164" s="14" t="s">
        <v>550</v>
      </c>
      <c r="R164" s="4" t="s">
        <v>567</v>
      </c>
      <c r="S164" s="3"/>
      <c r="T164" s="4" t="s">
        <v>472</v>
      </c>
      <c r="Z164" s="7"/>
    </row>
    <row r="165" spans="1:26" s="4" customFormat="1" ht="15.75" customHeight="1">
      <c r="A165" s="15">
        <v>166</v>
      </c>
      <c r="B165" s="15" t="s">
        <v>547</v>
      </c>
      <c r="C165" s="16">
        <v>4600075887</v>
      </c>
      <c r="D165" s="15">
        <v>21</v>
      </c>
      <c r="E165" s="17" t="s">
        <v>551</v>
      </c>
      <c r="F165" s="15">
        <v>16180015756</v>
      </c>
      <c r="G165" s="108"/>
      <c r="H165" s="15" t="s">
        <v>547</v>
      </c>
      <c r="I165" s="14" t="s">
        <v>552</v>
      </c>
      <c r="J165" s="3" t="s">
        <v>1259</v>
      </c>
      <c r="K165" s="18">
        <v>43436</v>
      </c>
      <c r="L165" s="18">
        <v>43441</v>
      </c>
      <c r="M165" s="18"/>
      <c r="N165" s="19"/>
      <c r="O165" s="20" t="s">
        <v>549</v>
      </c>
      <c r="P165" s="15" t="s">
        <v>553</v>
      </c>
      <c r="Q165" s="14" t="s">
        <v>550</v>
      </c>
      <c r="R165" s="15" t="s">
        <v>567</v>
      </c>
      <c r="S165" s="58"/>
      <c r="T165" s="15" t="s">
        <v>472</v>
      </c>
      <c r="U165" s="15"/>
      <c r="V165" s="15"/>
      <c r="W165" s="15"/>
      <c r="X165" s="15"/>
      <c r="Y165" s="15"/>
      <c r="Z165" s="21"/>
    </row>
    <row r="166" spans="1:26" s="4" customFormat="1" ht="15.75" customHeight="1">
      <c r="A166" s="4">
        <v>167</v>
      </c>
      <c r="B166" s="4" t="s">
        <v>554</v>
      </c>
      <c r="C166" s="5">
        <v>4700011069</v>
      </c>
      <c r="D166" s="4">
        <v>3000</v>
      </c>
      <c r="E166" s="8">
        <v>167118111000482</v>
      </c>
      <c r="F166" s="4">
        <v>16180015808</v>
      </c>
      <c r="G166" s="4" t="s">
        <v>555</v>
      </c>
      <c r="H166" s="4" t="s">
        <v>556</v>
      </c>
      <c r="I166" s="271" t="s">
        <v>72</v>
      </c>
      <c r="J166" s="36"/>
      <c r="K166" s="272">
        <v>43456</v>
      </c>
      <c r="L166" s="272">
        <v>43513</v>
      </c>
      <c r="M166" s="272"/>
      <c r="N166" s="272">
        <v>43511</v>
      </c>
      <c r="O166" s="268" t="s">
        <v>557</v>
      </c>
      <c r="P166" s="4" t="s">
        <v>558</v>
      </c>
      <c r="Q166" s="4" t="s">
        <v>559</v>
      </c>
      <c r="R166" s="4" t="s">
        <v>649</v>
      </c>
      <c r="S166" s="3" t="s">
        <v>560</v>
      </c>
      <c r="T166" s="4" t="s">
        <v>609</v>
      </c>
      <c r="X166" s="4" t="s">
        <v>619</v>
      </c>
      <c r="Z166" s="7"/>
    </row>
    <row r="167" spans="1:26" s="4" customFormat="1" ht="14.25">
      <c r="A167" s="22">
        <v>168</v>
      </c>
      <c r="B167" s="22" t="s">
        <v>562</v>
      </c>
      <c r="C167" s="23">
        <v>4700011111</v>
      </c>
      <c r="D167" s="22">
        <v>5000</v>
      </c>
      <c r="E167" s="24">
        <v>167118111000642</v>
      </c>
      <c r="F167" s="22">
        <v>16180016085</v>
      </c>
      <c r="G167" s="25" t="s">
        <v>563</v>
      </c>
      <c r="H167" s="22" t="s">
        <v>422</v>
      </c>
      <c r="I167" s="23" t="s">
        <v>72</v>
      </c>
      <c r="J167" s="26"/>
      <c r="K167" s="27">
        <v>43460</v>
      </c>
      <c r="L167" s="27">
        <v>43505</v>
      </c>
      <c r="M167" s="27"/>
      <c r="N167" s="28">
        <v>43503</v>
      </c>
      <c r="O167" s="29" t="s">
        <v>153</v>
      </c>
      <c r="P167" s="22" t="s">
        <v>558</v>
      </c>
      <c r="Q167" s="22" t="s">
        <v>559</v>
      </c>
      <c r="R167" s="22" t="s">
        <v>646</v>
      </c>
      <c r="S167" s="22" t="s">
        <v>196</v>
      </c>
      <c r="T167" s="22" t="s">
        <v>609</v>
      </c>
      <c r="U167" s="22"/>
      <c r="V167" s="22"/>
      <c r="W167" s="22"/>
      <c r="X167" s="22" t="s">
        <v>619</v>
      </c>
      <c r="Y167" s="22"/>
      <c r="Z167" s="30"/>
    </row>
    <row r="168" spans="1:26" s="4" customFormat="1" ht="14.25">
      <c r="A168" s="4">
        <v>169</v>
      </c>
      <c r="B168" s="4" t="s">
        <v>564</v>
      </c>
      <c r="C168" s="5">
        <v>4700011112</v>
      </c>
      <c r="D168" s="4">
        <v>5000</v>
      </c>
      <c r="E168" s="8">
        <v>167118111000643</v>
      </c>
      <c r="F168" s="4">
        <v>16180016086</v>
      </c>
      <c r="G168" s="4" t="s">
        <v>565</v>
      </c>
      <c r="H168" s="4" t="s">
        <v>424</v>
      </c>
      <c r="I168" s="5" t="s">
        <v>72</v>
      </c>
      <c r="J168" s="31"/>
      <c r="K168" s="272">
        <v>43474</v>
      </c>
      <c r="L168" s="272">
        <v>43519</v>
      </c>
      <c r="M168" s="272"/>
      <c r="N168" s="272">
        <v>43517</v>
      </c>
      <c r="O168" s="268" t="s">
        <v>566</v>
      </c>
      <c r="P168" s="4" t="s">
        <v>558</v>
      </c>
      <c r="Q168" s="4" t="s">
        <v>559</v>
      </c>
      <c r="R168" s="4" t="s">
        <v>650</v>
      </c>
      <c r="S168" s="4" t="s">
        <v>196</v>
      </c>
      <c r="T168" s="4" t="s">
        <v>609</v>
      </c>
      <c r="X168" s="4" t="s">
        <v>634</v>
      </c>
      <c r="Z168" s="7"/>
    </row>
    <row r="169" spans="1:26" s="4" customFormat="1">
      <c r="A169" s="22">
        <v>170</v>
      </c>
      <c r="B169" s="22" t="s">
        <v>568</v>
      </c>
      <c r="C169" s="23"/>
      <c r="D169" s="22">
        <v>1000</v>
      </c>
      <c r="E169" s="32" t="s">
        <v>569</v>
      </c>
      <c r="F169" s="22"/>
      <c r="G169" s="22"/>
      <c r="H169" s="22" t="s">
        <v>570</v>
      </c>
      <c r="I169" s="33" t="s">
        <v>571</v>
      </c>
      <c r="J169" s="3"/>
      <c r="K169" s="27"/>
      <c r="L169" s="27"/>
      <c r="M169" s="27"/>
      <c r="N169" s="34"/>
      <c r="O169" s="29" t="s">
        <v>82</v>
      </c>
      <c r="P169" s="22" t="s">
        <v>572</v>
      </c>
      <c r="Q169" s="22"/>
      <c r="R169" s="22" t="s">
        <v>581</v>
      </c>
      <c r="S169" s="22"/>
      <c r="T169" s="22"/>
      <c r="U169" s="22"/>
      <c r="V169" s="22"/>
      <c r="W169" s="22"/>
      <c r="X169" s="22"/>
      <c r="Y169" s="22"/>
      <c r="Z169" s="30"/>
    </row>
    <row r="170" spans="1:26" s="4" customFormat="1" ht="14.25">
      <c r="A170" s="4">
        <v>171</v>
      </c>
      <c r="B170" s="4" t="s">
        <v>573</v>
      </c>
      <c r="C170" s="4">
        <v>4700011136</v>
      </c>
      <c r="D170" s="4">
        <v>3000</v>
      </c>
      <c r="E170" s="35" t="s">
        <v>574</v>
      </c>
      <c r="F170" s="3">
        <v>16180017579</v>
      </c>
      <c r="G170" s="4" t="s">
        <v>582</v>
      </c>
      <c r="H170" s="3" t="s">
        <v>423</v>
      </c>
      <c r="I170" s="5" t="s">
        <v>72</v>
      </c>
      <c r="J170" s="36"/>
      <c r="K170" s="272">
        <v>43495</v>
      </c>
      <c r="L170" s="272">
        <v>43540</v>
      </c>
      <c r="M170" s="272"/>
      <c r="N170" s="272">
        <v>43538</v>
      </c>
      <c r="O170" s="268" t="s">
        <v>575</v>
      </c>
      <c r="P170" s="4" t="s">
        <v>576</v>
      </c>
      <c r="Q170" s="4" t="s">
        <v>75</v>
      </c>
      <c r="R170" s="4" t="s">
        <v>667</v>
      </c>
      <c r="S170" s="4" t="s">
        <v>579</v>
      </c>
      <c r="T170" s="4" t="s">
        <v>609</v>
      </c>
      <c r="X170" s="4" t="s">
        <v>658</v>
      </c>
      <c r="Z170" s="7"/>
    </row>
    <row r="171" spans="1:26" s="4" customFormat="1" ht="14.25">
      <c r="A171" s="22">
        <v>172</v>
      </c>
      <c r="B171" s="22" t="s">
        <v>577</v>
      </c>
      <c r="C171" s="22"/>
      <c r="D171" s="22">
        <v>3000</v>
      </c>
      <c r="E171" s="32" t="s">
        <v>578</v>
      </c>
      <c r="F171" s="22"/>
      <c r="G171" s="22"/>
      <c r="H171" s="22" t="s">
        <v>719</v>
      </c>
      <c r="I171" s="23" t="s">
        <v>72</v>
      </c>
      <c r="J171" s="3"/>
      <c r="K171" s="27"/>
      <c r="L171" s="27"/>
      <c r="M171" s="27"/>
      <c r="N171" s="34"/>
      <c r="O171" s="29" t="s">
        <v>575</v>
      </c>
      <c r="P171" s="22" t="s">
        <v>576</v>
      </c>
      <c r="Q171" s="22" t="s">
        <v>75</v>
      </c>
      <c r="R171" s="22" t="s">
        <v>587</v>
      </c>
      <c r="S171" s="22" t="s">
        <v>580</v>
      </c>
      <c r="T171" s="22" t="s">
        <v>609</v>
      </c>
      <c r="U171" s="22"/>
      <c r="V171" s="22"/>
      <c r="W171" s="22"/>
      <c r="X171" s="22"/>
      <c r="Y171" s="22"/>
      <c r="Z171" s="30"/>
    </row>
    <row r="172" spans="1:26" s="4" customFormat="1" ht="14.25">
      <c r="A172" s="4">
        <v>173</v>
      </c>
      <c r="B172" s="4" t="s">
        <v>577</v>
      </c>
      <c r="C172" s="4">
        <v>4700011137</v>
      </c>
      <c r="D172" s="4">
        <v>3000</v>
      </c>
      <c r="E172" s="35" t="s">
        <v>588</v>
      </c>
      <c r="F172" s="3">
        <v>16180017580</v>
      </c>
      <c r="G172" s="4" t="s">
        <v>583</v>
      </c>
      <c r="H172" s="4" t="s">
        <v>586</v>
      </c>
      <c r="I172" s="5" t="s">
        <v>72</v>
      </c>
      <c r="J172" s="36"/>
      <c r="K172" s="272">
        <v>43495</v>
      </c>
      <c r="L172" s="272">
        <v>43540</v>
      </c>
      <c r="M172" s="272"/>
      <c r="N172" s="272">
        <v>43538</v>
      </c>
      <c r="O172" s="268" t="s">
        <v>73</v>
      </c>
      <c r="P172" s="4" t="s">
        <v>576</v>
      </c>
      <c r="Q172" s="4" t="s">
        <v>592</v>
      </c>
      <c r="R172" s="4" t="s">
        <v>667</v>
      </c>
      <c r="S172" s="4" t="s">
        <v>580</v>
      </c>
      <c r="T172" s="4" t="s">
        <v>609</v>
      </c>
      <c r="X172" s="4" t="s">
        <v>658</v>
      </c>
      <c r="Z172" s="7"/>
    </row>
    <row r="173" spans="1:26" s="4" customFormat="1" ht="14.25">
      <c r="A173" s="37">
        <v>174</v>
      </c>
      <c r="B173" s="37" t="s">
        <v>562</v>
      </c>
      <c r="C173" s="38">
        <v>4700011163</v>
      </c>
      <c r="D173" s="37">
        <v>2000</v>
      </c>
      <c r="E173" s="39">
        <v>167118121000309</v>
      </c>
      <c r="F173" s="37">
        <v>16190001535</v>
      </c>
      <c r="G173" s="37" t="s">
        <v>589</v>
      </c>
      <c r="H173" s="37" t="s">
        <v>422</v>
      </c>
      <c r="I173" s="40" t="s">
        <v>72</v>
      </c>
      <c r="J173" s="3"/>
      <c r="K173" s="57">
        <v>43516</v>
      </c>
      <c r="L173" s="57">
        <v>43565</v>
      </c>
      <c r="M173" s="57"/>
      <c r="N173" s="41">
        <v>43566</v>
      </c>
      <c r="O173" s="42" t="s">
        <v>153</v>
      </c>
      <c r="P173" s="37" t="s">
        <v>590</v>
      </c>
      <c r="Q173" s="37" t="s">
        <v>75</v>
      </c>
      <c r="R173" s="37" t="s">
        <v>717</v>
      </c>
      <c r="S173" s="37" t="s">
        <v>591</v>
      </c>
      <c r="T173" s="37" t="s">
        <v>609</v>
      </c>
      <c r="U173" s="37"/>
      <c r="V173" s="37"/>
      <c r="W173" s="37"/>
      <c r="X173" s="37" t="s">
        <v>668</v>
      </c>
      <c r="Y173" s="37"/>
      <c r="Z173" s="43"/>
    </row>
    <row r="174" spans="1:26" s="4" customFormat="1" ht="14.25">
      <c r="A174" s="4">
        <v>175</v>
      </c>
      <c r="B174" s="4" t="s">
        <v>593</v>
      </c>
      <c r="C174" s="44">
        <v>4700011170</v>
      </c>
      <c r="D174" s="4">
        <v>5000</v>
      </c>
      <c r="E174" s="35">
        <v>167118121000555</v>
      </c>
      <c r="F174" s="45">
        <v>16180017799</v>
      </c>
      <c r="G174" s="12" t="s">
        <v>616</v>
      </c>
      <c r="H174" s="4" t="s">
        <v>602</v>
      </c>
      <c r="I174" s="5" t="s">
        <v>594</v>
      </c>
      <c r="J174" s="26"/>
      <c r="K174" s="272" t="s">
        <v>617</v>
      </c>
      <c r="L174" s="272">
        <v>43485</v>
      </c>
      <c r="M174" s="57"/>
      <c r="N174" s="41">
        <v>43485</v>
      </c>
      <c r="O174" s="268" t="s">
        <v>395</v>
      </c>
      <c r="P174" s="4" t="s">
        <v>595</v>
      </c>
      <c r="Q174" s="4" t="s">
        <v>119</v>
      </c>
      <c r="R174" s="4" t="s">
        <v>629</v>
      </c>
      <c r="S174" s="12" t="s">
        <v>605</v>
      </c>
      <c r="T174" s="4" t="s">
        <v>720</v>
      </c>
      <c r="X174" s="4" t="s">
        <v>618</v>
      </c>
      <c r="Z174" s="7"/>
    </row>
    <row r="175" spans="1:26" s="4" customFormat="1" ht="14.25">
      <c r="A175" s="15">
        <v>176</v>
      </c>
      <c r="B175" s="15" t="s">
        <v>596</v>
      </c>
      <c r="C175" s="46">
        <v>4700011168</v>
      </c>
      <c r="D175" s="15">
        <v>5000</v>
      </c>
      <c r="E175" s="47">
        <v>167118121000519</v>
      </c>
      <c r="F175" s="15">
        <v>16190002026</v>
      </c>
      <c r="G175" s="15" t="s">
        <v>597</v>
      </c>
      <c r="H175" s="15" t="s">
        <v>598</v>
      </c>
      <c r="I175" s="16" t="s">
        <v>72</v>
      </c>
      <c r="J175" s="3"/>
      <c r="K175" s="18">
        <v>43516</v>
      </c>
      <c r="L175" s="57">
        <v>43565</v>
      </c>
      <c r="M175" s="57"/>
      <c r="N175" s="41">
        <v>43566</v>
      </c>
      <c r="O175" s="20" t="s">
        <v>395</v>
      </c>
      <c r="P175" s="15" t="s">
        <v>599</v>
      </c>
      <c r="Q175" s="15" t="s">
        <v>603</v>
      </c>
      <c r="R175" s="37" t="s">
        <v>717</v>
      </c>
      <c r="S175" s="15" t="s">
        <v>3</v>
      </c>
      <c r="T175" s="15" t="s">
        <v>609</v>
      </c>
      <c r="U175" s="15"/>
      <c r="V175" s="15"/>
      <c r="W175" s="15"/>
      <c r="X175" s="15" t="s">
        <v>668</v>
      </c>
      <c r="Y175" s="15"/>
      <c r="Z175" s="21"/>
    </row>
    <row r="176" spans="1:26" s="4" customFormat="1" ht="14.25">
      <c r="A176" s="4">
        <v>177</v>
      </c>
      <c r="B176" s="4" t="s">
        <v>573</v>
      </c>
      <c r="C176" s="44">
        <v>4700011169</v>
      </c>
      <c r="D176" s="4">
        <v>2000</v>
      </c>
      <c r="E176" s="35" t="s">
        <v>600</v>
      </c>
      <c r="F176" s="3">
        <v>16190002200</v>
      </c>
      <c r="G176" s="4" t="s">
        <v>601</v>
      </c>
      <c r="H176" s="4" t="s">
        <v>423</v>
      </c>
      <c r="I176" s="5" t="s">
        <v>72</v>
      </c>
      <c r="J176" s="36"/>
      <c r="K176" s="272">
        <v>43530</v>
      </c>
      <c r="L176" s="272">
        <v>43574</v>
      </c>
      <c r="M176" s="272"/>
      <c r="N176" s="50">
        <v>43571</v>
      </c>
      <c r="O176" s="268" t="s">
        <v>395</v>
      </c>
      <c r="P176" s="4" t="s">
        <v>599</v>
      </c>
      <c r="Q176" s="4" t="s">
        <v>604</v>
      </c>
      <c r="R176" s="37" t="s">
        <v>95</v>
      </c>
      <c r="S176" s="4" t="s">
        <v>196</v>
      </c>
      <c r="T176" s="4" t="s">
        <v>609</v>
      </c>
      <c r="X176" s="4" t="s">
        <v>689</v>
      </c>
      <c r="Z176" s="7"/>
    </row>
    <row r="177" spans="1:24" s="3" customFormat="1">
      <c r="A177" s="3">
        <v>178</v>
      </c>
      <c r="B177" s="3" t="s">
        <v>564</v>
      </c>
      <c r="C177" s="44">
        <v>4700011299</v>
      </c>
      <c r="D177" s="3">
        <v>3000</v>
      </c>
      <c r="E177" s="3" t="s">
        <v>612</v>
      </c>
      <c r="F177" s="3">
        <v>16190002824</v>
      </c>
      <c r="G177" s="3" t="s">
        <v>613</v>
      </c>
      <c r="H177" s="3" t="s">
        <v>424</v>
      </c>
      <c r="I177" s="3" t="s">
        <v>369</v>
      </c>
      <c r="J177" s="36"/>
      <c r="K177" s="272">
        <v>43530</v>
      </c>
      <c r="L177" s="272">
        <v>43574</v>
      </c>
      <c r="M177" s="272"/>
      <c r="N177" s="50">
        <v>43571</v>
      </c>
      <c r="O177" s="268" t="s">
        <v>395</v>
      </c>
      <c r="P177" s="3" t="s">
        <v>611</v>
      </c>
      <c r="Q177" s="3" t="s">
        <v>627</v>
      </c>
      <c r="R177" s="37" t="s">
        <v>95</v>
      </c>
      <c r="S177" s="4" t="s">
        <v>196</v>
      </c>
      <c r="T177" s="3" t="s">
        <v>610</v>
      </c>
      <c r="W177" s="4"/>
      <c r="X177" s="4" t="s">
        <v>689</v>
      </c>
    </row>
    <row r="178" spans="1:24" s="3" customFormat="1">
      <c r="A178" s="3">
        <v>179</v>
      </c>
      <c r="B178" s="3" t="s">
        <v>562</v>
      </c>
      <c r="C178" s="44">
        <v>4700011300</v>
      </c>
      <c r="D178" s="3">
        <v>7000</v>
      </c>
      <c r="E178" s="3" t="s">
        <v>614</v>
      </c>
      <c r="F178" s="3">
        <v>16190002825</v>
      </c>
      <c r="G178" s="3" t="s">
        <v>615</v>
      </c>
      <c r="H178" s="3" t="s">
        <v>422</v>
      </c>
      <c r="I178" s="3" t="s">
        <v>369</v>
      </c>
      <c r="J178" s="36"/>
      <c r="K178" s="272">
        <v>43544</v>
      </c>
      <c r="L178" s="272">
        <v>43588</v>
      </c>
      <c r="M178" s="272"/>
      <c r="N178" s="272">
        <v>43586</v>
      </c>
      <c r="O178" s="268" t="s">
        <v>395</v>
      </c>
      <c r="P178" s="3" t="s">
        <v>611</v>
      </c>
      <c r="Q178" s="3" t="s">
        <v>627</v>
      </c>
      <c r="R178" s="15" t="s">
        <v>772</v>
      </c>
      <c r="S178" s="4" t="s">
        <v>196</v>
      </c>
      <c r="T178" s="3" t="s">
        <v>610</v>
      </c>
      <c r="X178" s="3" t="s">
        <v>722</v>
      </c>
    </row>
    <row r="179" spans="1:24" s="3" customFormat="1">
      <c r="A179" s="3">
        <v>180</v>
      </c>
      <c r="B179" s="3" t="s">
        <v>39</v>
      </c>
      <c r="C179" s="44">
        <v>4700011401</v>
      </c>
      <c r="D179" s="3">
        <v>100</v>
      </c>
      <c r="E179" s="3" t="s">
        <v>622</v>
      </c>
      <c r="F179" s="3">
        <v>16190002817</v>
      </c>
      <c r="G179" s="49" t="s">
        <v>635</v>
      </c>
      <c r="H179" s="3" t="s">
        <v>40</v>
      </c>
      <c r="I179" s="3" t="s">
        <v>256</v>
      </c>
      <c r="J179" s="36"/>
      <c r="K179" s="272">
        <v>43529</v>
      </c>
      <c r="L179" s="272">
        <v>43534</v>
      </c>
      <c r="M179" s="272"/>
      <c r="N179" s="50">
        <v>43535</v>
      </c>
      <c r="O179" s="268" t="s">
        <v>395</v>
      </c>
      <c r="P179" s="3" t="s">
        <v>339</v>
      </c>
      <c r="Q179" s="3" t="s">
        <v>627</v>
      </c>
      <c r="R179" s="3" t="s">
        <v>666</v>
      </c>
      <c r="S179" s="49" t="s">
        <v>628</v>
      </c>
      <c r="T179" s="3" t="s">
        <v>621</v>
      </c>
      <c r="X179" s="3" t="s">
        <v>659</v>
      </c>
    </row>
    <row r="180" spans="1:24" s="3" customFormat="1">
      <c r="A180" s="3">
        <v>181</v>
      </c>
      <c r="B180" s="3" t="s">
        <v>273</v>
      </c>
      <c r="C180" s="44">
        <v>4700011401</v>
      </c>
      <c r="D180" s="3">
        <v>130</v>
      </c>
      <c r="E180" s="3" t="s">
        <v>622</v>
      </c>
      <c r="F180" s="3">
        <v>16190002818</v>
      </c>
      <c r="G180" s="49" t="s">
        <v>635</v>
      </c>
      <c r="H180" s="3" t="s">
        <v>274</v>
      </c>
      <c r="I180" s="3" t="s">
        <v>256</v>
      </c>
      <c r="J180" s="36"/>
      <c r="K180" s="272">
        <v>43529</v>
      </c>
      <c r="L180" s="272">
        <v>43534</v>
      </c>
      <c r="M180" s="272"/>
      <c r="N180" s="50">
        <v>43535</v>
      </c>
      <c r="O180" s="268" t="s">
        <v>395</v>
      </c>
      <c r="P180" s="3" t="s">
        <v>339</v>
      </c>
      <c r="Q180" s="3" t="s">
        <v>627</v>
      </c>
      <c r="R180" s="3" t="s">
        <v>666</v>
      </c>
      <c r="S180" s="49" t="s">
        <v>628</v>
      </c>
      <c r="T180" s="3" t="s">
        <v>621</v>
      </c>
      <c r="X180" s="3" t="s">
        <v>659</v>
      </c>
    </row>
    <row r="181" spans="1:24" s="3" customFormat="1">
      <c r="A181" s="3">
        <v>182</v>
      </c>
      <c r="B181" s="3" t="s">
        <v>49</v>
      </c>
      <c r="C181" s="44">
        <v>4700011401</v>
      </c>
      <c r="D181" s="3">
        <v>40</v>
      </c>
      <c r="E181" s="3" t="s">
        <v>622</v>
      </c>
      <c r="F181" s="3">
        <v>16190002819</v>
      </c>
      <c r="G181" s="49" t="s">
        <v>635</v>
      </c>
      <c r="H181" s="3" t="s">
        <v>277</v>
      </c>
      <c r="I181" s="3" t="s">
        <v>256</v>
      </c>
      <c r="J181" s="36"/>
      <c r="K181" s="272">
        <v>43529</v>
      </c>
      <c r="L181" s="272">
        <v>43534</v>
      </c>
      <c r="M181" s="272"/>
      <c r="N181" s="50">
        <v>43535</v>
      </c>
      <c r="O181" s="268" t="s">
        <v>395</v>
      </c>
      <c r="P181" s="3" t="s">
        <v>339</v>
      </c>
      <c r="Q181" s="3" t="s">
        <v>627</v>
      </c>
      <c r="R181" s="3" t="s">
        <v>666</v>
      </c>
      <c r="S181" s="49" t="s">
        <v>628</v>
      </c>
      <c r="T181" s="3" t="s">
        <v>621</v>
      </c>
      <c r="X181" s="3" t="s">
        <v>659</v>
      </c>
    </row>
    <row r="182" spans="1:24" s="3" customFormat="1">
      <c r="A182" s="3">
        <v>183</v>
      </c>
      <c r="B182" s="3" t="s">
        <v>624</v>
      </c>
      <c r="C182" s="44">
        <v>4700011401</v>
      </c>
      <c r="D182" s="3">
        <v>20</v>
      </c>
      <c r="E182" s="3" t="s">
        <v>622</v>
      </c>
      <c r="F182" s="3">
        <v>16190002820</v>
      </c>
      <c r="G182" s="49" t="s">
        <v>635</v>
      </c>
      <c r="H182" s="3" t="s">
        <v>623</v>
      </c>
      <c r="I182" s="3" t="s">
        <v>256</v>
      </c>
      <c r="J182" s="36"/>
      <c r="K182" s="272">
        <v>43529</v>
      </c>
      <c r="L182" s="272">
        <v>43534</v>
      </c>
      <c r="M182" s="272"/>
      <c r="N182" s="50">
        <v>43535</v>
      </c>
      <c r="O182" s="268" t="s">
        <v>395</v>
      </c>
      <c r="P182" s="3" t="s">
        <v>339</v>
      </c>
      <c r="Q182" s="3" t="s">
        <v>627</v>
      </c>
      <c r="R182" s="3" t="s">
        <v>666</v>
      </c>
      <c r="S182" s="49" t="s">
        <v>628</v>
      </c>
      <c r="T182" s="3" t="s">
        <v>621</v>
      </c>
      <c r="X182" s="3" t="s">
        <v>659</v>
      </c>
    </row>
    <row r="183" spans="1:24" s="3" customFormat="1">
      <c r="A183" s="3">
        <v>184</v>
      </c>
      <c r="B183" s="3" t="s">
        <v>34</v>
      </c>
      <c r="C183" s="44">
        <v>4700011401</v>
      </c>
      <c r="D183" s="3">
        <v>60</v>
      </c>
      <c r="E183" s="3" t="s">
        <v>622</v>
      </c>
      <c r="F183" s="3">
        <v>16190002821</v>
      </c>
      <c r="G183" s="49" t="s">
        <v>635</v>
      </c>
      <c r="H183" s="3" t="s">
        <v>35</v>
      </c>
      <c r="I183" s="3" t="s">
        <v>256</v>
      </c>
      <c r="J183" s="36"/>
      <c r="K183" s="272">
        <v>43529</v>
      </c>
      <c r="L183" s="272">
        <v>43534</v>
      </c>
      <c r="M183" s="272"/>
      <c r="N183" s="50">
        <v>43535</v>
      </c>
      <c r="O183" s="268" t="s">
        <v>395</v>
      </c>
      <c r="P183" s="3" t="s">
        <v>339</v>
      </c>
      <c r="Q183" s="3" t="s">
        <v>627</v>
      </c>
      <c r="R183" s="3" t="s">
        <v>666</v>
      </c>
      <c r="S183" s="49" t="s">
        <v>628</v>
      </c>
      <c r="T183" s="3" t="s">
        <v>621</v>
      </c>
      <c r="X183" s="3" t="s">
        <v>659</v>
      </c>
    </row>
    <row r="184" spans="1:24" s="3" customFormat="1">
      <c r="A184" s="3">
        <v>185</v>
      </c>
      <c r="B184" s="3" t="s">
        <v>626</v>
      </c>
      <c r="C184" s="44">
        <v>4700011401</v>
      </c>
      <c r="D184" s="3">
        <v>50</v>
      </c>
      <c r="E184" s="3" t="s">
        <v>622</v>
      </c>
      <c r="F184" s="3">
        <v>16190002822</v>
      </c>
      <c r="G184" s="49" t="s">
        <v>635</v>
      </c>
      <c r="H184" s="3" t="s">
        <v>625</v>
      </c>
      <c r="I184" s="3" t="s">
        <v>256</v>
      </c>
      <c r="J184" s="36"/>
      <c r="K184" s="272">
        <v>43529</v>
      </c>
      <c r="L184" s="272">
        <v>43534</v>
      </c>
      <c r="M184" s="272"/>
      <c r="N184" s="50">
        <v>43535</v>
      </c>
      <c r="O184" s="268" t="s">
        <v>395</v>
      </c>
      <c r="P184" s="3" t="s">
        <v>339</v>
      </c>
      <c r="Q184" s="3" t="s">
        <v>627</v>
      </c>
      <c r="R184" s="3" t="s">
        <v>666</v>
      </c>
      <c r="S184" s="49" t="s">
        <v>628</v>
      </c>
      <c r="T184" s="3" t="s">
        <v>621</v>
      </c>
      <c r="X184" s="3" t="s">
        <v>659</v>
      </c>
    </row>
    <row r="185" spans="1:24" s="3" customFormat="1">
      <c r="A185" s="3">
        <v>186</v>
      </c>
      <c r="B185" s="3" t="s">
        <v>596</v>
      </c>
      <c r="C185" s="44">
        <v>4700011380</v>
      </c>
      <c r="D185" s="3">
        <v>5000</v>
      </c>
      <c r="E185" s="3" t="s">
        <v>630</v>
      </c>
      <c r="F185" s="3">
        <v>16190003384</v>
      </c>
      <c r="G185" s="3" t="s">
        <v>631</v>
      </c>
      <c r="H185" s="3" t="s">
        <v>598</v>
      </c>
      <c r="I185" s="3" t="s">
        <v>369</v>
      </c>
      <c r="J185" s="36"/>
      <c r="K185" s="272">
        <v>43551</v>
      </c>
      <c r="L185" s="272">
        <v>43595</v>
      </c>
      <c r="M185" s="272"/>
      <c r="N185" s="272">
        <v>43594</v>
      </c>
      <c r="O185" s="268" t="s">
        <v>73</v>
      </c>
      <c r="P185" s="3" t="s">
        <v>611</v>
      </c>
      <c r="Q185" s="3" t="s">
        <v>639</v>
      </c>
      <c r="R185" s="3" t="s">
        <v>775</v>
      </c>
      <c r="S185" s="3" t="s">
        <v>3</v>
      </c>
      <c r="T185" s="3" t="s">
        <v>610</v>
      </c>
      <c r="X185" s="3" t="s">
        <v>743</v>
      </c>
    </row>
    <row r="186" spans="1:24" s="3" customFormat="1">
      <c r="A186" s="3">
        <v>187</v>
      </c>
      <c r="B186" s="3" t="s">
        <v>573</v>
      </c>
      <c r="C186" s="44">
        <v>4700011385</v>
      </c>
      <c r="D186" s="3">
        <v>2000</v>
      </c>
      <c r="E186" s="3" t="s">
        <v>632</v>
      </c>
      <c r="F186" s="3">
        <v>16190003393</v>
      </c>
      <c r="G186" s="3" t="s">
        <v>633</v>
      </c>
      <c r="H186" s="3" t="s">
        <v>423</v>
      </c>
      <c r="I186" s="3" t="s">
        <v>369</v>
      </c>
      <c r="J186" s="36"/>
      <c r="K186" s="272">
        <v>43551</v>
      </c>
      <c r="L186" s="272">
        <v>43595</v>
      </c>
      <c r="M186" s="272"/>
      <c r="N186" s="272">
        <v>43594</v>
      </c>
      <c r="O186" s="268" t="s">
        <v>73</v>
      </c>
      <c r="P186" s="3" t="s">
        <v>611</v>
      </c>
      <c r="Q186" s="3" t="s">
        <v>639</v>
      </c>
      <c r="R186" s="3" t="s">
        <v>775</v>
      </c>
      <c r="S186" s="3" t="s">
        <v>641</v>
      </c>
      <c r="T186" s="3" t="s">
        <v>610</v>
      </c>
      <c r="X186" s="3" t="s">
        <v>742</v>
      </c>
    </row>
    <row r="187" spans="1:24" s="3" customFormat="1">
      <c r="A187" s="3">
        <v>188</v>
      </c>
      <c r="B187" s="3" t="s">
        <v>638</v>
      </c>
      <c r="C187" s="44">
        <v>4700011400</v>
      </c>
      <c r="D187" s="3">
        <v>36</v>
      </c>
      <c r="E187" s="3" t="s">
        <v>636</v>
      </c>
      <c r="F187" s="3">
        <v>16190002823</v>
      </c>
      <c r="G187" s="49" t="s">
        <v>640</v>
      </c>
      <c r="H187" s="3" t="s">
        <v>637</v>
      </c>
      <c r="I187" s="3" t="s">
        <v>256</v>
      </c>
      <c r="J187" s="36"/>
      <c r="K187" s="272">
        <v>43529</v>
      </c>
      <c r="L187" s="272">
        <v>43534</v>
      </c>
      <c r="M187" s="272"/>
      <c r="N187" s="50">
        <v>43535</v>
      </c>
      <c r="O187" s="268" t="s">
        <v>73</v>
      </c>
      <c r="P187" s="3" t="s">
        <v>339</v>
      </c>
      <c r="Q187" s="3" t="s">
        <v>627</v>
      </c>
      <c r="R187" s="3" t="s">
        <v>666</v>
      </c>
      <c r="S187" s="49" t="s">
        <v>640</v>
      </c>
      <c r="T187" s="3" t="s">
        <v>621</v>
      </c>
      <c r="X187" s="3" t="s">
        <v>659</v>
      </c>
    </row>
    <row r="188" spans="1:24" s="3" customFormat="1">
      <c r="A188" s="3">
        <v>189</v>
      </c>
      <c r="B188" s="3" t="s">
        <v>562</v>
      </c>
      <c r="C188" s="44">
        <v>4700011402</v>
      </c>
      <c r="D188" s="3">
        <v>3000</v>
      </c>
      <c r="E188" s="3" t="s">
        <v>642</v>
      </c>
      <c r="F188" s="51">
        <v>16190003394</v>
      </c>
      <c r="G188" s="3" t="s">
        <v>643</v>
      </c>
      <c r="H188" s="3" t="s">
        <v>422</v>
      </c>
      <c r="I188" s="3" t="s">
        <v>369</v>
      </c>
      <c r="K188" s="18">
        <v>43555</v>
      </c>
      <c r="L188" s="18">
        <v>43559</v>
      </c>
      <c r="M188" s="18"/>
      <c r="N188" s="48">
        <v>43559</v>
      </c>
      <c r="O188" s="268" t="s">
        <v>73</v>
      </c>
      <c r="P188" s="51" t="s">
        <v>339</v>
      </c>
      <c r="Q188" s="3" t="s">
        <v>627</v>
      </c>
      <c r="R188" s="3" t="s">
        <v>716</v>
      </c>
      <c r="S188" s="3" t="s">
        <v>644</v>
      </c>
      <c r="T188" s="51" t="s">
        <v>621</v>
      </c>
      <c r="X188" s="3" t="s">
        <v>688</v>
      </c>
    </row>
    <row r="189" spans="1:24" s="58" customFormat="1" ht="13.9" customHeight="1">
      <c r="A189" s="58">
        <v>190</v>
      </c>
      <c r="B189" s="58" t="s">
        <v>564</v>
      </c>
      <c r="C189" s="46">
        <v>4700011426</v>
      </c>
      <c r="D189" s="58">
        <v>2000</v>
      </c>
      <c r="E189" s="58" t="s">
        <v>647</v>
      </c>
      <c r="F189" s="58">
        <v>16190003544</v>
      </c>
      <c r="G189" s="58" t="s">
        <v>648</v>
      </c>
      <c r="H189" s="58" t="s">
        <v>424</v>
      </c>
      <c r="I189" s="58" t="s">
        <v>369</v>
      </c>
      <c r="J189" s="3"/>
      <c r="K189" s="18">
        <v>43558</v>
      </c>
      <c r="L189" s="18">
        <v>43602</v>
      </c>
      <c r="M189" s="18"/>
      <c r="N189" s="18">
        <v>43600</v>
      </c>
      <c r="O189" s="58" t="s">
        <v>651</v>
      </c>
      <c r="P189" s="58" t="s">
        <v>611</v>
      </c>
      <c r="Q189" s="58" t="s">
        <v>653</v>
      </c>
      <c r="R189" s="3" t="s">
        <v>95</v>
      </c>
      <c r="S189" s="58" t="s">
        <v>652</v>
      </c>
      <c r="T189" s="58" t="s">
        <v>610</v>
      </c>
      <c r="X189" s="58" t="s">
        <v>773</v>
      </c>
    </row>
    <row r="190" spans="1:24" s="3" customFormat="1" ht="13.9" customHeight="1">
      <c r="A190" s="3">
        <v>191</v>
      </c>
      <c r="B190" s="3" t="s">
        <v>573</v>
      </c>
      <c r="C190" s="44">
        <v>4700011455</v>
      </c>
      <c r="D190" s="3">
        <v>2000</v>
      </c>
      <c r="E190" s="3" t="s">
        <v>654</v>
      </c>
      <c r="F190" s="3">
        <v>16190003543</v>
      </c>
      <c r="G190" s="3" t="s">
        <v>655</v>
      </c>
      <c r="H190" s="3" t="s">
        <v>423</v>
      </c>
      <c r="I190" s="3" t="s">
        <v>369</v>
      </c>
      <c r="K190" s="272">
        <v>43551</v>
      </c>
      <c r="L190" s="272">
        <v>43595</v>
      </c>
      <c r="M190" s="272"/>
      <c r="N190" s="272">
        <v>43594</v>
      </c>
      <c r="O190" s="3" t="s">
        <v>566</v>
      </c>
      <c r="P190" s="3" t="s">
        <v>611</v>
      </c>
      <c r="Q190" s="3" t="s">
        <v>653</v>
      </c>
      <c r="R190" s="3" t="s">
        <v>775</v>
      </c>
      <c r="S190" s="3" t="s">
        <v>660</v>
      </c>
      <c r="T190" s="3" t="s">
        <v>610</v>
      </c>
      <c r="X190" s="3" t="s">
        <v>742</v>
      </c>
    </row>
    <row r="191" spans="1:24" s="3" customFormat="1">
      <c r="A191" s="3">
        <v>192</v>
      </c>
      <c r="B191" s="3" t="s">
        <v>596</v>
      </c>
      <c r="C191" s="44">
        <v>4700011487</v>
      </c>
      <c r="D191" s="3">
        <v>5000</v>
      </c>
      <c r="E191" s="3" t="s">
        <v>656</v>
      </c>
      <c r="F191" s="3">
        <v>16190005367</v>
      </c>
      <c r="G191" s="3" t="s">
        <v>657</v>
      </c>
      <c r="H191" s="3" t="s">
        <v>598</v>
      </c>
      <c r="I191" s="3" t="s">
        <v>369</v>
      </c>
      <c r="K191" s="272">
        <v>43579</v>
      </c>
      <c r="L191" s="272">
        <v>43623</v>
      </c>
      <c r="M191" s="272"/>
      <c r="N191" s="272">
        <v>43621</v>
      </c>
      <c r="O191" s="3" t="s">
        <v>566</v>
      </c>
      <c r="P191" s="3" t="s">
        <v>611</v>
      </c>
      <c r="Q191" s="3" t="s">
        <v>75</v>
      </c>
      <c r="R191" s="3" t="s">
        <v>364</v>
      </c>
      <c r="S191" s="3" t="s">
        <v>661</v>
      </c>
      <c r="T191" s="3" t="s">
        <v>610</v>
      </c>
      <c r="X191" s="3" t="s">
        <v>805</v>
      </c>
    </row>
    <row r="192" spans="1:24" s="3" customFormat="1" ht="13.9" customHeight="1">
      <c r="A192" s="3">
        <v>193</v>
      </c>
      <c r="B192" s="3" t="s">
        <v>564</v>
      </c>
      <c r="C192" s="44">
        <v>4700011488</v>
      </c>
      <c r="D192" s="3">
        <v>4000</v>
      </c>
      <c r="E192" s="3" t="s">
        <v>662</v>
      </c>
      <c r="F192" s="3">
        <v>16190005139</v>
      </c>
      <c r="G192" s="3" t="s">
        <v>663</v>
      </c>
      <c r="H192" s="3" t="s">
        <v>424</v>
      </c>
      <c r="I192" s="3" t="s">
        <v>369</v>
      </c>
      <c r="K192" s="272">
        <v>43572</v>
      </c>
      <c r="L192" s="272">
        <v>43616</v>
      </c>
      <c r="M192" s="272"/>
      <c r="N192" s="272">
        <v>43614</v>
      </c>
      <c r="O192" s="3" t="s">
        <v>73</v>
      </c>
      <c r="P192" s="3" t="s">
        <v>611</v>
      </c>
      <c r="Q192" s="3" t="s">
        <v>75</v>
      </c>
      <c r="R192" s="3" t="s">
        <v>364</v>
      </c>
      <c r="S192" s="3" t="s">
        <v>297</v>
      </c>
      <c r="T192" s="3" t="s">
        <v>610</v>
      </c>
      <c r="X192" s="3" t="s">
        <v>794</v>
      </c>
    </row>
    <row r="193" spans="1:24" s="3" customFormat="1" ht="13.9" customHeight="1">
      <c r="A193" s="3">
        <v>194</v>
      </c>
      <c r="B193" s="3" t="s">
        <v>562</v>
      </c>
      <c r="C193" s="44">
        <v>4700011489</v>
      </c>
      <c r="D193" s="3">
        <v>5000</v>
      </c>
      <c r="E193" s="3" t="s">
        <v>664</v>
      </c>
      <c r="F193" s="3">
        <v>16190005368</v>
      </c>
      <c r="G193" s="3" t="s">
        <v>665</v>
      </c>
      <c r="H193" s="3" t="s">
        <v>422</v>
      </c>
      <c r="I193" s="3" t="s">
        <v>369</v>
      </c>
      <c r="K193" s="272">
        <v>43579</v>
      </c>
      <c r="L193" s="272">
        <v>43623</v>
      </c>
      <c r="M193" s="272"/>
      <c r="N193" s="272">
        <v>43621</v>
      </c>
      <c r="O193" s="3" t="s">
        <v>73</v>
      </c>
      <c r="P193" s="3" t="s">
        <v>611</v>
      </c>
      <c r="Q193" s="3" t="s">
        <v>75</v>
      </c>
      <c r="R193" s="3" t="s">
        <v>364</v>
      </c>
      <c r="S193" s="3" t="s">
        <v>297</v>
      </c>
      <c r="T193" s="3" t="s">
        <v>610</v>
      </c>
      <c r="X193" s="3" t="s">
        <v>803</v>
      </c>
    </row>
    <row r="194" spans="1:24" s="3" customFormat="1">
      <c r="A194" s="3">
        <v>195</v>
      </c>
      <c r="B194" s="3" t="s">
        <v>675</v>
      </c>
      <c r="C194" s="44">
        <v>4700011512</v>
      </c>
      <c r="D194" s="3">
        <v>3000</v>
      </c>
      <c r="E194" s="3" t="s">
        <v>669</v>
      </c>
      <c r="F194" s="3">
        <v>16190005140</v>
      </c>
      <c r="G194" s="3" t="s">
        <v>670</v>
      </c>
      <c r="H194" s="3" t="s">
        <v>671</v>
      </c>
      <c r="I194" s="3" t="s">
        <v>369</v>
      </c>
      <c r="K194" s="272">
        <v>43572</v>
      </c>
      <c r="L194" s="272">
        <v>43616</v>
      </c>
      <c r="M194" s="272"/>
      <c r="N194" s="272">
        <v>43614</v>
      </c>
      <c r="O194" s="3" t="s">
        <v>329</v>
      </c>
      <c r="P194" s="3" t="s">
        <v>611</v>
      </c>
      <c r="Q194" s="3" t="s">
        <v>676</v>
      </c>
      <c r="R194" s="3" t="s">
        <v>364</v>
      </c>
      <c r="S194" s="49" t="s">
        <v>677</v>
      </c>
      <c r="T194" s="3" t="s">
        <v>610</v>
      </c>
      <c r="X194" s="3" t="s">
        <v>794</v>
      </c>
    </row>
    <row r="195" spans="1:24" s="3" customFormat="1">
      <c r="A195" s="3">
        <v>196</v>
      </c>
      <c r="B195" s="3" t="s">
        <v>573</v>
      </c>
      <c r="C195" s="44">
        <v>4700011527</v>
      </c>
      <c r="D195" s="3">
        <v>3000</v>
      </c>
      <c r="E195" s="3" t="s">
        <v>672</v>
      </c>
      <c r="F195" s="3">
        <v>16190005716</v>
      </c>
      <c r="G195" s="3" t="s">
        <v>673</v>
      </c>
      <c r="H195" s="3" t="s">
        <v>423</v>
      </c>
      <c r="I195" s="3" t="s">
        <v>369</v>
      </c>
      <c r="K195" s="272">
        <v>43586</v>
      </c>
      <c r="L195" s="272">
        <v>43630</v>
      </c>
      <c r="M195" s="272"/>
      <c r="N195" s="272">
        <v>43627</v>
      </c>
      <c r="O195" s="3" t="s">
        <v>329</v>
      </c>
      <c r="P195" s="3" t="s">
        <v>611</v>
      </c>
      <c r="Q195" s="3" t="s">
        <v>508</v>
      </c>
      <c r="R195" s="3" t="s">
        <v>802</v>
      </c>
      <c r="S195" s="3" t="s">
        <v>297</v>
      </c>
      <c r="T195" s="3" t="s">
        <v>610</v>
      </c>
      <c r="X195" s="3" t="s">
        <v>806</v>
      </c>
    </row>
    <row r="196" spans="1:24" s="3" customFormat="1">
      <c r="A196" s="3">
        <v>197</v>
      </c>
      <c r="B196" s="3" t="s">
        <v>730</v>
      </c>
      <c r="C196" s="44">
        <v>4700011528</v>
      </c>
      <c r="D196" s="3">
        <v>4000</v>
      </c>
      <c r="E196" s="49" t="s">
        <v>741</v>
      </c>
      <c r="F196" s="3">
        <v>16190005717</v>
      </c>
      <c r="G196" s="3" t="s">
        <v>674</v>
      </c>
      <c r="H196" s="3" t="s">
        <v>598</v>
      </c>
      <c r="I196" s="3" t="s">
        <v>369</v>
      </c>
      <c r="K196" s="272">
        <v>43600</v>
      </c>
      <c r="L196" s="272">
        <v>43644</v>
      </c>
      <c r="M196" s="272"/>
      <c r="N196" s="272">
        <v>43643</v>
      </c>
      <c r="O196" s="3" t="s">
        <v>329</v>
      </c>
      <c r="P196" s="3" t="s">
        <v>611</v>
      </c>
      <c r="Q196" s="3" t="s">
        <v>508</v>
      </c>
      <c r="R196" s="3" t="s">
        <v>850</v>
      </c>
      <c r="S196" s="3" t="s">
        <v>678</v>
      </c>
      <c r="T196" s="3" t="s">
        <v>610</v>
      </c>
      <c r="X196" s="3" t="s">
        <v>819</v>
      </c>
    </row>
    <row r="197" spans="1:24" s="4" customFormat="1" ht="14.25">
      <c r="A197" s="4">
        <v>198</v>
      </c>
      <c r="B197" s="4" t="s">
        <v>564</v>
      </c>
      <c r="C197" s="44">
        <v>4700011529</v>
      </c>
      <c r="D197" s="4">
        <v>1000</v>
      </c>
      <c r="E197" s="4" t="s">
        <v>679</v>
      </c>
      <c r="F197" s="4">
        <v>16190005369</v>
      </c>
      <c r="G197" s="4" t="s">
        <v>682</v>
      </c>
      <c r="H197" s="3" t="s">
        <v>424</v>
      </c>
      <c r="I197" s="4" t="s">
        <v>369</v>
      </c>
      <c r="J197" s="3"/>
      <c r="K197" s="272">
        <v>43569</v>
      </c>
      <c r="L197" s="272">
        <v>43573</v>
      </c>
      <c r="M197" s="272"/>
      <c r="N197" s="272">
        <v>43573</v>
      </c>
      <c r="O197" s="4" t="s">
        <v>329</v>
      </c>
      <c r="P197" s="56" t="s">
        <v>687</v>
      </c>
      <c r="Q197" s="3" t="s">
        <v>508</v>
      </c>
      <c r="R197" s="3" t="s">
        <v>765</v>
      </c>
      <c r="S197" s="4" t="s">
        <v>297</v>
      </c>
      <c r="T197" s="4" t="s">
        <v>721</v>
      </c>
      <c r="X197" s="4" t="s">
        <v>715</v>
      </c>
    </row>
    <row r="198" spans="1:24" s="4" customFormat="1">
      <c r="A198" s="4">
        <v>199</v>
      </c>
      <c r="B198" s="4" t="s">
        <v>562</v>
      </c>
      <c r="C198" s="44">
        <v>4700011530</v>
      </c>
      <c r="D198" s="4">
        <v>5000</v>
      </c>
      <c r="E198" s="4" t="s">
        <v>680</v>
      </c>
      <c r="F198" s="3">
        <v>16190005719</v>
      </c>
      <c r="G198" s="4" t="s">
        <v>681</v>
      </c>
      <c r="H198" s="3" t="s">
        <v>422</v>
      </c>
      <c r="I198" s="4" t="s">
        <v>369</v>
      </c>
      <c r="J198" s="3"/>
      <c r="K198" s="272">
        <v>43600</v>
      </c>
      <c r="L198" s="272">
        <v>43644</v>
      </c>
      <c r="M198" s="272"/>
      <c r="N198" s="272">
        <v>43643</v>
      </c>
      <c r="O198" s="4" t="s">
        <v>329</v>
      </c>
      <c r="P198" s="4" t="s">
        <v>611</v>
      </c>
      <c r="Q198" s="3" t="s">
        <v>508</v>
      </c>
      <c r="R198" s="3" t="s">
        <v>850</v>
      </c>
      <c r="S198" s="4" t="s">
        <v>297</v>
      </c>
      <c r="T198" s="4" t="s">
        <v>610</v>
      </c>
      <c r="W198" s="3"/>
      <c r="X198" s="3" t="s">
        <v>819</v>
      </c>
    </row>
    <row r="199" spans="1:24" s="4" customFormat="1">
      <c r="A199" s="4">
        <v>200</v>
      </c>
      <c r="B199" s="3" t="s">
        <v>675</v>
      </c>
      <c r="C199" s="11">
        <v>4700011534</v>
      </c>
      <c r="D199" s="4">
        <v>1000</v>
      </c>
      <c r="E199" s="12" t="s">
        <v>686</v>
      </c>
      <c r="F199" s="4">
        <v>16190005370</v>
      </c>
      <c r="G199" s="4" t="s">
        <v>683</v>
      </c>
      <c r="H199" s="4" t="s">
        <v>671</v>
      </c>
      <c r="I199" s="4" t="s">
        <v>72</v>
      </c>
      <c r="J199" s="3"/>
      <c r="K199" s="272">
        <v>43572</v>
      </c>
      <c r="L199" s="272">
        <v>43616</v>
      </c>
      <c r="M199" s="272"/>
      <c r="N199" s="272">
        <v>43614</v>
      </c>
      <c r="O199" s="4" t="s">
        <v>329</v>
      </c>
      <c r="P199" s="4" t="s">
        <v>684</v>
      </c>
      <c r="Q199" s="3" t="s">
        <v>500</v>
      </c>
      <c r="R199" s="3" t="s">
        <v>364</v>
      </c>
      <c r="S199" s="12" t="s">
        <v>685</v>
      </c>
      <c r="T199" s="4" t="s">
        <v>610</v>
      </c>
      <c r="X199" s="4" t="s">
        <v>794</v>
      </c>
    </row>
    <row r="200" spans="1:24" s="4" customFormat="1" ht="14.25">
      <c r="A200" s="4">
        <v>201</v>
      </c>
      <c r="B200" s="3" t="s">
        <v>265</v>
      </c>
      <c r="C200" s="44">
        <v>4600077316</v>
      </c>
      <c r="D200" s="4">
        <v>5</v>
      </c>
      <c r="E200" s="12" t="s">
        <v>707</v>
      </c>
      <c r="F200" s="3">
        <v>16190006184</v>
      </c>
      <c r="G200" s="12" t="s">
        <v>125</v>
      </c>
      <c r="H200" s="4" t="s">
        <v>266</v>
      </c>
      <c r="I200" s="3" t="s">
        <v>256</v>
      </c>
      <c r="J200" s="3"/>
      <c r="K200" s="272">
        <v>43585</v>
      </c>
      <c r="L200" s="272">
        <v>43587</v>
      </c>
      <c r="M200" s="272"/>
      <c r="N200" s="272">
        <v>43587</v>
      </c>
      <c r="O200" s="4" t="s">
        <v>329</v>
      </c>
      <c r="P200" s="4" t="s">
        <v>128</v>
      </c>
      <c r="Q200" s="3" t="s">
        <v>500</v>
      </c>
      <c r="R200" s="3" t="s">
        <v>95</v>
      </c>
      <c r="S200" s="12" t="s">
        <v>709</v>
      </c>
      <c r="T200" s="4" t="s">
        <v>721</v>
      </c>
      <c r="X200" s="4" t="s">
        <v>744</v>
      </c>
    </row>
    <row r="201" spans="1:24" s="4" customFormat="1" ht="14.25">
      <c r="A201" s="4">
        <v>202</v>
      </c>
      <c r="B201" s="3" t="s">
        <v>263</v>
      </c>
      <c r="C201" s="44">
        <v>4600077316</v>
      </c>
      <c r="D201" s="4">
        <v>60</v>
      </c>
      <c r="E201" s="12" t="s">
        <v>708</v>
      </c>
      <c r="F201" s="3">
        <v>16190006185</v>
      </c>
      <c r="G201" s="12" t="s">
        <v>709</v>
      </c>
      <c r="H201" s="4" t="s">
        <v>264</v>
      </c>
      <c r="I201" s="3" t="s">
        <v>256</v>
      </c>
      <c r="J201" s="3"/>
      <c r="K201" s="272">
        <v>43585</v>
      </c>
      <c r="L201" s="272">
        <v>43587</v>
      </c>
      <c r="M201" s="272"/>
      <c r="N201" s="272">
        <v>43587</v>
      </c>
      <c r="O201" s="4" t="s">
        <v>329</v>
      </c>
      <c r="P201" s="4" t="s">
        <v>128</v>
      </c>
      <c r="Q201" s="3" t="s">
        <v>500</v>
      </c>
      <c r="R201" s="3" t="s">
        <v>95</v>
      </c>
      <c r="S201" s="12" t="s">
        <v>125</v>
      </c>
      <c r="T201" s="4" t="s">
        <v>721</v>
      </c>
      <c r="X201" s="4" t="s">
        <v>744</v>
      </c>
    </row>
    <row r="202" spans="1:24" s="4" customFormat="1">
      <c r="A202" s="4">
        <v>203</v>
      </c>
      <c r="B202" s="3" t="s">
        <v>692</v>
      </c>
      <c r="C202" s="11">
        <v>4700011538</v>
      </c>
      <c r="D202" s="4">
        <v>2000</v>
      </c>
      <c r="E202" s="12" t="s">
        <v>693</v>
      </c>
      <c r="F202" s="3">
        <v>16190005715</v>
      </c>
      <c r="G202" s="4" t="s">
        <v>694</v>
      </c>
      <c r="H202" s="4" t="s">
        <v>423</v>
      </c>
      <c r="I202" s="4" t="s">
        <v>695</v>
      </c>
      <c r="J202" s="3"/>
      <c r="K202" s="272">
        <v>43586</v>
      </c>
      <c r="L202" s="272">
        <v>43630</v>
      </c>
      <c r="M202" s="272"/>
      <c r="N202" s="272">
        <v>43627</v>
      </c>
      <c r="O202" s="4" t="s">
        <v>329</v>
      </c>
      <c r="P202" s="4" t="s">
        <v>684</v>
      </c>
      <c r="Q202" s="3" t="s">
        <v>500</v>
      </c>
      <c r="R202" s="3" t="s">
        <v>802</v>
      </c>
      <c r="S202" s="12" t="s">
        <v>691</v>
      </c>
      <c r="T202" s="4" t="s">
        <v>610</v>
      </c>
      <c r="W202" s="3"/>
      <c r="X202" s="3" t="s">
        <v>806</v>
      </c>
    </row>
    <row r="203" spans="1:24" s="4" customFormat="1">
      <c r="A203" s="4">
        <v>204</v>
      </c>
      <c r="B203" s="3" t="s">
        <v>696</v>
      </c>
      <c r="C203" s="11">
        <v>4700011537</v>
      </c>
      <c r="D203" s="4">
        <v>5000</v>
      </c>
      <c r="E203" s="12" t="s">
        <v>697</v>
      </c>
      <c r="F203" s="3">
        <v>16190006186</v>
      </c>
      <c r="G203" s="4" t="s">
        <v>698</v>
      </c>
      <c r="H203" s="4" t="s">
        <v>424</v>
      </c>
      <c r="I203" s="4" t="s">
        <v>695</v>
      </c>
      <c r="J203" s="3"/>
      <c r="K203" s="272">
        <v>43600</v>
      </c>
      <c r="L203" s="272">
        <v>43644</v>
      </c>
      <c r="M203" s="272"/>
      <c r="N203" s="272">
        <v>43643</v>
      </c>
      <c r="O203" s="4" t="s">
        <v>329</v>
      </c>
      <c r="P203" s="4" t="s">
        <v>699</v>
      </c>
      <c r="Q203" s="3" t="s">
        <v>500</v>
      </c>
      <c r="R203" s="3" t="s">
        <v>850</v>
      </c>
      <c r="S203" s="12" t="s">
        <v>700</v>
      </c>
      <c r="T203" s="4" t="s">
        <v>610</v>
      </c>
      <c r="W203" s="3"/>
      <c r="X203" s="3" t="s">
        <v>819</v>
      </c>
    </row>
    <row r="204" spans="1:24" s="4" customFormat="1">
      <c r="A204" s="4">
        <v>205</v>
      </c>
      <c r="B204" s="3" t="s">
        <v>701</v>
      </c>
      <c r="C204" s="11">
        <v>4700011536</v>
      </c>
      <c r="D204" s="4">
        <v>1000</v>
      </c>
      <c r="E204" s="12" t="s">
        <v>702</v>
      </c>
      <c r="F204" s="3">
        <v>16190006187</v>
      </c>
      <c r="G204" s="4" t="s">
        <v>703</v>
      </c>
      <c r="H204" s="4" t="s">
        <v>598</v>
      </c>
      <c r="I204" s="4" t="s">
        <v>116</v>
      </c>
      <c r="J204" s="3"/>
      <c r="K204" s="272">
        <v>43607</v>
      </c>
      <c r="L204" s="272">
        <v>43651</v>
      </c>
      <c r="M204" s="272"/>
      <c r="N204" s="272">
        <v>43650</v>
      </c>
      <c r="O204" s="4" t="s">
        <v>329</v>
      </c>
      <c r="P204" s="4" t="s">
        <v>699</v>
      </c>
      <c r="Q204" s="3" t="s">
        <v>500</v>
      </c>
      <c r="R204" s="3" t="s">
        <v>857</v>
      </c>
      <c r="S204" s="12" t="s">
        <v>186</v>
      </c>
      <c r="T204" s="4" t="s">
        <v>610</v>
      </c>
      <c r="X204" s="4" t="s">
        <v>847</v>
      </c>
    </row>
    <row r="205" spans="1:24" s="4" customFormat="1">
      <c r="A205" s="4">
        <v>206</v>
      </c>
      <c r="B205" s="3" t="s">
        <v>704</v>
      </c>
      <c r="C205" s="11">
        <v>4700011535</v>
      </c>
      <c r="D205" s="4">
        <v>5000</v>
      </c>
      <c r="E205" s="12" t="s">
        <v>705</v>
      </c>
      <c r="F205" s="3">
        <v>16190005718</v>
      </c>
      <c r="G205" s="4" t="s">
        <v>706</v>
      </c>
      <c r="H205" s="4" t="s">
        <v>690</v>
      </c>
      <c r="I205" s="4" t="s">
        <v>695</v>
      </c>
      <c r="J205" s="3"/>
      <c r="K205" s="272">
        <v>43586</v>
      </c>
      <c r="L205" s="272">
        <v>43630</v>
      </c>
      <c r="M205" s="272"/>
      <c r="N205" s="55">
        <v>43629</v>
      </c>
      <c r="O205" s="4" t="s">
        <v>329</v>
      </c>
      <c r="P205" s="4" t="s">
        <v>684</v>
      </c>
      <c r="Q205" s="3" t="s">
        <v>500</v>
      </c>
      <c r="R205" s="3" t="s">
        <v>802</v>
      </c>
      <c r="S205" s="12" t="s">
        <v>249</v>
      </c>
      <c r="T205" s="4" t="s">
        <v>610</v>
      </c>
      <c r="W205" s="3"/>
      <c r="X205" s="3" t="s">
        <v>806</v>
      </c>
    </row>
    <row r="206" spans="1:24" s="4" customFormat="1">
      <c r="A206" s="4">
        <v>207</v>
      </c>
      <c r="B206" s="4" t="s">
        <v>562</v>
      </c>
      <c r="C206" s="44">
        <v>4700011540</v>
      </c>
      <c r="D206" s="3">
        <v>3000</v>
      </c>
      <c r="E206" s="4" t="s">
        <v>710</v>
      </c>
      <c r="F206" s="4">
        <v>16190006976</v>
      </c>
      <c r="G206" s="4" t="s">
        <v>712</v>
      </c>
      <c r="H206" s="4" t="s">
        <v>422</v>
      </c>
      <c r="I206" s="4" t="s">
        <v>72</v>
      </c>
      <c r="J206" s="3"/>
      <c r="K206" s="272">
        <v>43614</v>
      </c>
      <c r="L206" s="59">
        <v>43672</v>
      </c>
      <c r="M206" s="59"/>
      <c r="N206" s="55">
        <v>43673</v>
      </c>
      <c r="O206" s="4" t="s">
        <v>329</v>
      </c>
      <c r="P206" s="4" t="s">
        <v>684</v>
      </c>
      <c r="Q206" s="3" t="s">
        <v>500</v>
      </c>
      <c r="R206" s="3" t="s">
        <v>859</v>
      </c>
      <c r="S206" s="4" t="s">
        <v>297</v>
      </c>
      <c r="T206" s="4" t="s">
        <v>610</v>
      </c>
      <c r="X206" s="4" t="s">
        <v>849</v>
      </c>
    </row>
    <row r="207" spans="1:24" s="4" customFormat="1">
      <c r="A207" s="4">
        <v>208</v>
      </c>
      <c r="B207" s="4" t="s">
        <v>596</v>
      </c>
      <c r="C207" s="44">
        <v>4700011541</v>
      </c>
      <c r="D207" s="3">
        <v>3000</v>
      </c>
      <c r="E207" s="4" t="s">
        <v>711</v>
      </c>
      <c r="F207" s="4">
        <v>16190006977</v>
      </c>
      <c r="G207" s="4" t="s">
        <v>713</v>
      </c>
      <c r="H207" s="4" t="s">
        <v>598</v>
      </c>
      <c r="I207" s="4" t="s">
        <v>72</v>
      </c>
      <c r="J207" s="3"/>
      <c r="K207" s="272">
        <v>43614</v>
      </c>
      <c r="L207" s="272">
        <v>43658</v>
      </c>
      <c r="M207" s="272"/>
      <c r="N207" s="55">
        <v>43657</v>
      </c>
      <c r="O207" s="4" t="s">
        <v>329</v>
      </c>
      <c r="P207" s="4" t="s">
        <v>684</v>
      </c>
      <c r="Q207" s="3" t="s">
        <v>500</v>
      </c>
      <c r="R207" s="3" t="s">
        <v>859</v>
      </c>
      <c r="S207" s="4" t="s">
        <v>714</v>
      </c>
      <c r="T207" s="4" t="s">
        <v>610</v>
      </c>
      <c r="X207" s="4" t="s">
        <v>849</v>
      </c>
    </row>
    <row r="208" spans="1:24" s="4" customFormat="1">
      <c r="A208" s="4">
        <v>209</v>
      </c>
      <c r="B208" s="4" t="s">
        <v>723</v>
      </c>
      <c r="C208" s="11">
        <v>4700011556</v>
      </c>
      <c r="D208" s="4">
        <v>4000</v>
      </c>
      <c r="E208" s="12" t="s">
        <v>795</v>
      </c>
      <c r="F208" s="4">
        <v>16190006978</v>
      </c>
      <c r="G208" s="4" t="s">
        <v>725</v>
      </c>
      <c r="H208" s="4" t="s">
        <v>423</v>
      </c>
      <c r="I208" s="4" t="s">
        <v>72</v>
      </c>
      <c r="J208" s="3"/>
      <c r="K208" s="272">
        <v>43614</v>
      </c>
      <c r="L208" s="272">
        <v>43658</v>
      </c>
      <c r="M208" s="272"/>
      <c r="N208" s="55">
        <v>43657</v>
      </c>
      <c r="O208" s="4" t="s">
        <v>329</v>
      </c>
      <c r="P208" s="4" t="s">
        <v>684</v>
      </c>
      <c r="Q208" s="3" t="s">
        <v>500</v>
      </c>
      <c r="R208" s="3" t="s">
        <v>859</v>
      </c>
      <c r="S208" s="4" t="s">
        <v>724</v>
      </c>
      <c r="T208" s="4" t="s">
        <v>610</v>
      </c>
      <c r="X208" s="4" t="s">
        <v>849</v>
      </c>
    </row>
    <row r="209" spans="1:24" s="4" customFormat="1" ht="14.25">
      <c r="A209" s="4">
        <v>210</v>
      </c>
      <c r="B209" s="4" t="s">
        <v>740</v>
      </c>
      <c r="C209" s="11">
        <v>4700011555</v>
      </c>
      <c r="D209" s="4">
        <v>147900</v>
      </c>
      <c r="E209" s="12" t="s">
        <v>728</v>
      </c>
      <c r="F209" s="4">
        <v>16190006517</v>
      </c>
      <c r="G209" s="4" t="s">
        <v>726</v>
      </c>
      <c r="H209" s="4" t="s">
        <v>727</v>
      </c>
      <c r="I209" s="4" t="s">
        <v>256</v>
      </c>
      <c r="J209" s="3"/>
      <c r="K209" s="272">
        <v>43585</v>
      </c>
      <c r="L209" s="272">
        <v>43587</v>
      </c>
      <c r="M209" s="272"/>
      <c r="N209" s="55">
        <v>43587</v>
      </c>
      <c r="O209" s="4" t="s">
        <v>329</v>
      </c>
      <c r="P209" s="4" t="s">
        <v>729</v>
      </c>
      <c r="Q209" s="3" t="s">
        <v>500</v>
      </c>
      <c r="R209" s="3" t="s">
        <v>95</v>
      </c>
      <c r="S209" s="4" t="s">
        <v>726</v>
      </c>
      <c r="T209" s="4" t="s">
        <v>721</v>
      </c>
      <c r="X209" s="4" t="s">
        <v>744</v>
      </c>
    </row>
    <row r="210" spans="1:24" s="4" customFormat="1" ht="14.25">
      <c r="A210" s="4">
        <v>211</v>
      </c>
      <c r="B210" s="4" t="s">
        <v>731</v>
      </c>
      <c r="C210" s="11">
        <v>4700011560</v>
      </c>
      <c r="D210" s="4">
        <v>3000</v>
      </c>
      <c r="E210" s="12" t="s">
        <v>732</v>
      </c>
      <c r="F210" s="4">
        <v>16190006906</v>
      </c>
      <c r="G210" s="12" t="s">
        <v>766</v>
      </c>
      <c r="H210" s="4" t="s">
        <v>733</v>
      </c>
      <c r="I210" s="4" t="s">
        <v>734</v>
      </c>
      <c r="J210" s="3"/>
      <c r="K210" s="272">
        <v>43597</v>
      </c>
      <c r="L210" s="272">
        <v>43601</v>
      </c>
      <c r="M210" s="272"/>
      <c r="N210" s="55">
        <v>43601</v>
      </c>
      <c r="O210" s="4" t="s">
        <v>329</v>
      </c>
      <c r="P210" s="4" t="s">
        <v>83</v>
      </c>
      <c r="Q210" s="3" t="s">
        <v>500</v>
      </c>
      <c r="R210" s="3" t="s">
        <v>802</v>
      </c>
      <c r="S210" s="4" t="s">
        <v>735</v>
      </c>
      <c r="T210" s="4" t="s">
        <v>721</v>
      </c>
      <c r="X210" s="4" t="s">
        <v>774</v>
      </c>
    </row>
    <row r="211" spans="1:24" s="4" customFormat="1" ht="14.25">
      <c r="A211" s="4">
        <v>212</v>
      </c>
      <c r="B211" s="4" t="s">
        <v>736</v>
      </c>
      <c r="C211" s="11">
        <v>4700011560</v>
      </c>
      <c r="D211" s="4">
        <v>4000</v>
      </c>
      <c r="E211" s="12" t="s">
        <v>737</v>
      </c>
      <c r="F211" s="4">
        <v>16190006906</v>
      </c>
      <c r="G211" s="12" t="s">
        <v>766</v>
      </c>
      <c r="H211" s="4" t="s">
        <v>738</v>
      </c>
      <c r="I211" s="4" t="s">
        <v>420</v>
      </c>
      <c r="J211" s="3"/>
      <c r="K211" s="272">
        <v>43597</v>
      </c>
      <c r="L211" s="272">
        <v>43601</v>
      </c>
      <c r="M211" s="272"/>
      <c r="N211" s="55">
        <v>43601</v>
      </c>
      <c r="O211" s="4" t="s">
        <v>329</v>
      </c>
      <c r="P211" s="4" t="s">
        <v>739</v>
      </c>
      <c r="Q211" s="3" t="s">
        <v>500</v>
      </c>
      <c r="R211" s="3" t="s">
        <v>802</v>
      </c>
      <c r="S211" s="4" t="s">
        <v>735</v>
      </c>
      <c r="T211" s="4" t="s">
        <v>721</v>
      </c>
      <c r="X211" s="4" t="s">
        <v>774</v>
      </c>
    </row>
    <row r="212" spans="1:24" s="4" customFormat="1" ht="14.25">
      <c r="A212" s="4">
        <v>213</v>
      </c>
      <c r="B212" s="4" t="s">
        <v>767</v>
      </c>
      <c r="C212" s="11">
        <v>4700011570</v>
      </c>
      <c r="D212" s="4">
        <v>424</v>
      </c>
      <c r="E212" s="12" t="s">
        <v>771</v>
      </c>
      <c r="F212" s="4">
        <v>16190006934</v>
      </c>
      <c r="G212" s="12" t="s">
        <v>80</v>
      </c>
      <c r="H212" s="4" t="s">
        <v>768</v>
      </c>
      <c r="I212" s="4" t="s">
        <v>420</v>
      </c>
      <c r="J212" s="3"/>
      <c r="K212" s="272">
        <v>43597</v>
      </c>
      <c r="L212" s="272">
        <v>43601</v>
      </c>
      <c r="M212" s="272"/>
      <c r="N212" s="55">
        <v>43601</v>
      </c>
      <c r="O212" s="4" t="s">
        <v>329</v>
      </c>
      <c r="P212" s="4" t="s">
        <v>769</v>
      </c>
      <c r="Q212" s="3" t="s">
        <v>500</v>
      </c>
      <c r="R212" s="3" t="s">
        <v>802</v>
      </c>
      <c r="S212" s="4" t="s">
        <v>770</v>
      </c>
      <c r="T212" s="4" t="s">
        <v>721</v>
      </c>
      <c r="X212" s="4" t="s">
        <v>774</v>
      </c>
    </row>
    <row r="213" spans="1:24" s="4" customFormat="1">
      <c r="A213" s="4">
        <v>214</v>
      </c>
      <c r="B213" s="4" t="s">
        <v>745</v>
      </c>
      <c r="C213" s="11">
        <v>4700011571</v>
      </c>
      <c r="D213" s="4">
        <v>3000</v>
      </c>
      <c r="E213" s="12" t="s">
        <v>746</v>
      </c>
      <c r="F213" s="4">
        <v>16190007236</v>
      </c>
      <c r="G213" s="4" t="s">
        <v>747</v>
      </c>
      <c r="H213" s="4" t="s">
        <v>490</v>
      </c>
      <c r="I213" s="4" t="s">
        <v>748</v>
      </c>
      <c r="J213" s="3"/>
      <c r="K213" s="272">
        <v>43621</v>
      </c>
      <c r="L213" s="272">
        <v>43665</v>
      </c>
      <c r="M213" s="272"/>
      <c r="N213" s="55">
        <v>43667</v>
      </c>
      <c r="O213" s="4" t="s">
        <v>153</v>
      </c>
      <c r="P213" s="4" t="s">
        <v>684</v>
      </c>
      <c r="Q213" s="3" t="s">
        <v>500</v>
      </c>
      <c r="R213" s="3" t="s">
        <v>76</v>
      </c>
      <c r="S213" s="4" t="s">
        <v>749</v>
      </c>
      <c r="T213" s="4" t="s">
        <v>750</v>
      </c>
      <c r="X213" s="4" t="s">
        <v>851</v>
      </c>
    </row>
    <row r="214" spans="1:24" s="4" customFormat="1">
      <c r="A214" s="4">
        <v>215</v>
      </c>
      <c r="B214" s="4" t="s">
        <v>745</v>
      </c>
      <c r="C214" s="11">
        <v>4700011572</v>
      </c>
      <c r="D214" s="4">
        <v>2000</v>
      </c>
      <c r="E214" s="12" t="s">
        <v>763</v>
      </c>
      <c r="F214" s="4">
        <v>16190007235</v>
      </c>
      <c r="G214" s="4" t="s">
        <v>751</v>
      </c>
      <c r="H214" s="4" t="s">
        <v>752</v>
      </c>
      <c r="I214" s="4" t="s">
        <v>162</v>
      </c>
      <c r="J214" s="3"/>
      <c r="K214" s="272">
        <v>43611</v>
      </c>
      <c r="L214" s="272">
        <v>43615</v>
      </c>
      <c r="M214" s="272"/>
      <c r="N214" s="55">
        <v>43615</v>
      </c>
      <c r="O214" s="4" t="s">
        <v>753</v>
      </c>
      <c r="P214" s="4" t="s">
        <v>754</v>
      </c>
      <c r="Q214" s="3" t="s">
        <v>500</v>
      </c>
      <c r="R214" s="3" t="s">
        <v>812</v>
      </c>
      <c r="S214" s="4" t="s">
        <v>749</v>
      </c>
      <c r="T214" s="4" t="s">
        <v>415</v>
      </c>
      <c r="X214" s="4" t="s">
        <v>804</v>
      </c>
    </row>
    <row r="215" spans="1:24" s="4" customFormat="1">
      <c r="A215" s="4">
        <v>216</v>
      </c>
      <c r="B215" s="4" t="s">
        <v>755</v>
      </c>
      <c r="C215" s="11">
        <v>4700011573</v>
      </c>
      <c r="D215" s="4">
        <v>2000</v>
      </c>
      <c r="E215" s="12" t="s">
        <v>756</v>
      </c>
      <c r="F215" s="4">
        <v>16190006964</v>
      </c>
      <c r="G215" s="4" t="s">
        <v>764</v>
      </c>
      <c r="H215" s="4" t="s">
        <v>757</v>
      </c>
      <c r="I215" s="4" t="s">
        <v>748</v>
      </c>
      <c r="J215" s="3"/>
      <c r="K215" s="272">
        <v>43600</v>
      </c>
      <c r="L215" s="272">
        <v>43644</v>
      </c>
      <c r="M215" s="272"/>
      <c r="N215" s="55">
        <v>43643</v>
      </c>
      <c r="O215" s="4" t="s">
        <v>753</v>
      </c>
      <c r="P215" s="4" t="s">
        <v>758</v>
      </c>
      <c r="Q215" s="3" t="s">
        <v>500</v>
      </c>
      <c r="R215" s="3" t="s">
        <v>850</v>
      </c>
      <c r="S215" s="12" t="s">
        <v>511</v>
      </c>
      <c r="T215" s="4" t="s">
        <v>750</v>
      </c>
      <c r="W215" s="3"/>
      <c r="X215" s="3" t="s">
        <v>819</v>
      </c>
    </row>
    <row r="216" spans="1:24" s="4" customFormat="1">
      <c r="A216" s="4">
        <v>217</v>
      </c>
      <c r="B216" s="4" t="s">
        <v>759</v>
      </c>
      <c r="C216" s="11">
        <v>4700011574</v>
      </c>
      <c r="D216" s="4">
        <v>5000</v>
      </c>
      <c r="E216" s="12" t="s">
        <v>760</v>
      </c>
      <c r="F216" s="4">
        <v>16190007237</v>
      </c>
      <c r="G216" s="4" t="s">
        <v>761</v>
      </c>
      <c r="H216" s="4" t="s">
        <v>762</v>
      </c>
      <c r="I216" s="4" t="s">
        <v>748</v>
      </c>
      <c r="J216" s="3"/>
      <c r="K216" s="272">
        <v>43621</v>
      </c>
      <c r="L216" s="272">
        <v>43665</v>
      </c>
      <c r="M216" s="272"/>
      <c r="N216" s="55">
        <v>43667</v>
      </c>
      <c r="O216" s="4" t="s">
        <v>753</v>
      </c>
      <c r="P216" s="4" t="s">
        <v>684</v>
      </c>
      <c r="Q216" s="3" t="s">
        <v>500</v>
      </c>
      <c r="R216" s="3" t="s">
        <v>76</v>
      </c>
      <c r="S216" s="4" t="s">
        <v>749</v>
      </c>
      <c r="T216" s="4" t="s">
        <v>750</v>
      </c>
      <c r="X216" s="4" t="s">
        <v>851</v>
      </c>
    </row>
    <row r="217" spans="1:24" s="4" customFormat="1">
      <c r="A217" s="4">
        <v>218</v>
      </c>
      <c r="B217" s="4" t="s">
        <v>776</v>
      </c>
      <c r="C217" s="11">
        <v>4700011582</v>
      </c>
      <c r="D217" s="4">
        <v>5000</v>
      </c>
      <c r="E217" s="12" t="s">
        <v>777</v>
      </c>
      <c r="F217" s="3">
        <v>16190007856</v>
      </c>
      <c r="G217" s="4" t="s">
        <v>778</v>
      </c>
      <c r="H217" s="4" t="s">
        <v>779</v>
      </c>
      <c r="I217" s="4" t="s">
        <v>780</v>
      </c>
      <c r="J217" s="3"/>
      <c r="K217" s="272">
        <v>43635</v>
      </c>
      <c r="L217" s="272">
        <v>43679</v>
      </c>
      <c r="M217" s="272"/>
      <c r="N217" s="55">
        <v>43681</v>
      </c>
      <c r="O217" s="4" t="s">
        <v>781</v>
      </c>
      <c r="P217" s="4" t="s">
        <v>782</v>
      </c>
      <c r="Q217" s="3" t="s">
        <v>500</v>
      </c>
      <c r="R217" s="3" t="s">
        <v>76</v>
      </c>
      <c r="S217" s="4" t="s">
        <v>783</v>
      </c>
      <c r="T217" s="4" t="s">
        <v>750</v>
      </c>
      <c r="X217" s="4" t="s">
        <v>858</v>
      </c>
    </row>
    <row r="218" spans="1:24" s="4" customFormat="1">
      <c r="A218" s="4">
        <v>219</v>
      </c>
      <c r="B218" s="4" t="s">
        <v>784</v>
      </c>
      <c r="C218" s="11">
        <v>4700011583</v>
      </c>
      <c r="D218" s="4">
        <v>7000</v>
      </c>
      <c r="E218" s="12" t="s">
        <v>785</v>
      </c>
      <c r="F218" s="4">
        <v>16190008144</v>
      </c>
      <c r="G218" s="4" t="s">
        <v>786</v>
      </c>
      <c r="H218" s="4" t="s">
        <v>787</v>
      </c>
      <c r="I218" s="4" t="s">
        <v>780</v>
      </c>
      <c r="J218" s="3"/>
      <c r="K218" s="272">
        <v>43656</v>
      </c>
      <c r="L218" s="272">
        <v>43700</v>
      </c>
      <c r="M218" s="272"/>
      <c r="N218" s="55">
        <v>43699</v>
      </c>
      <c r="O218" s="4" t="s">
        <v>287</v>
      </c>
      <c r="P218" s="4" t="s">
        <v>782</v>
      </c>
      <c r="Q218" s="3" t="s">
        <v>500</v>
      </c>
      <c r="R218" s="3" t="s">
        <v>76</v>
      </c>
      <c r="S218" s="4" t="s">
        <v>788</v>
      </c>
      <c r="T218" s="4" t="s">
        <v>750</v>
      </c>
      <c r="X218" s="4" t="s">
        <v>868</v>
      </c>
    </row>
    <row r="219" spans="1:24" s="4" customFormat="1">
      <c r="A219" s="4">
        <v>220</v>
      </c>
      <c r="B219" s="4" t="s">
        <v>789</v>
      </c>
      <c r="C219" s="11">
        <v>4700011584</v>
      </c>
      <c r="D219" s="4">
        <v>10000</v>
      </c>
      <c r="E219" s="12" t="s">
        <v>790</v>
      </c>
      <c r="F219" s="3">
        <v>16190007857</v>
      </c>
      <c r="G219" s="4" t="s">
        <v>791</v>
      </c>
      <c r="H219" s="4" t="s">
        <v>792</v>
      </c>
      <c r="I219" s="4" t="s">
        <v>780</v>
      </c>
      <c r="J219" s="3"/>
      <c r="K219" s="272">
        <v>43635</v>
      </c>
      <c r="L219" s="272">
        <v>43679</v>
      </c>
      <c r="M219" s="272"/>
      <c r="N219" s="55">
        <v>43680</v>
      </c>
      <c r="O219" s="4" t="s">
        <v>781</v>
      </c>
      <c r="P219" s="4" t="s">
        <v>782</v>
      </c>
      <c r="Q219" s="3" t="s">
        <v>500</v>
      </c>
      <c r="R219" s="3" t="s">
        <v>76</v>
      </c>
      <c r="S219" s="4" t="s">
        <v>793</v>
      </c>
      <c r="T219" s="4" t="s">
        <v>750</v>
      </c>
      <c r="X219" s="4" t="s">
        <v>860</v>
      </c>
    </row>
    <row r="220" spans="1:24" s="4" customFormat="1" ht="14.25">
      <c r="A220" s="4">
        <v>221</v>
      </c>
      <c r="B220" s="4" t="s">
        <v>796</v>
      </c>
      <c r="C220" s="11">
        <v>4700011587</v>
      </c>
      <c r="D220" s="4">
        <v>4000</v>
      </c>
      <c r="E220" s="12" t="s">
        <v>797</v>
      </c>
      <c r="F220" s="4">
        <v>16190008328</v>
      </c>
      <c r="G220" s="4" t="s">
        <v>798</v>
      </c>
      <c r="H220" s="4" t="s">
        <v>733</v>
      </c>
      <c r="I220" s="4" t="s">
        <v>420</v>
      </c>
      <c r="J220" s="3"/>
      <c r="K220" s="272">
        <v>43632</v>
      </c>
      <c r="L220" s="272">
        <v>43636</v>
      </c>
      <c r="M220" s="272"/>
      <c r="N220" s="55">
        <v>43634</v>
      </c>
      <c r="O220" s="4" t="s">
        <v>799</v>
      </c>
      <c r="P220" s="4" t="s">
        <v>800</v>
      </c>
      <c r="Q220" s="3" t="s">
        <v>508</v>
      </c>
      <c r="R220" s="3" t="s">
        <v>802</v>
      </c>
      <c r="S220" s="4" t="s">
        <v>801</v>
      </c>
      <c r="T220" s="4" t="s">
        <v>721</v>
      </c>
      <c r="W220" s="3"/>
      <c r="X220" s="3" t="s">
        <v>829</v>
      </c>
    </row>
    <row r="221" spans="1:24" s="4" customFormat="1">
      <c r="A221" s="4">
        <v>222</v>
      </c>
      <c r="B221" s="4" t="s">
        <v>444</v>
      </c>
      <c r="C221" s="11">
        <v>4700011593</v>
      </c>
      <c r="D221" s="4">
        <v>10000</v>
      </c>
      <c r="E221" s="12" t="s">
        <v>808</v>
      </c>
      <c r="F221" s="4">
        <v>16190008574</v>
      </c>
      <c r="G221" s="4" t="s">
        <v>807</v>
      </c>
      <c r="H221" s="4" t="s">
        <v>762</v>
      </c>
      <c r="I221" s="4" t="s">
        <v>72</v>
      </c>
      <c r="J221" s="3"/>
      <c r="K221" s="272">
        <v>43656</v>
      </c>
      <c r="L221" s="272">
        <v>43700</v>
      </c>
      <c r="M221" s="272"/>
      <c r="N221" s="55">
        <v>43699</v>
      </c>
      <c r="O221" s="4" t="s">
        <v>809</v>
      </c>
      <c r="P221" s="4" t="s">
        <v>810</v>
      </c>
      <c r="Q221" s="3" t="s">
        <v>500</v>
      </c>
      <c r="R221" s="3" t="s">
        <v>76</v>
      </c>
      <c r="S221" s="4" t="s">
        <v>811</v>
      </c>
      <c r="T221" s="4" t="s">
        <v>750</v>
      </c>
      <c r="X221" s="4" t="s">
        <v>868</v>
      </c>
    </row>
    <row r="222" spans="1:24" s="4" customFormat="1">
      <c r="A222" s="4">
        <v>223</v>
      </c>
      <c r="B222" s="4" t="s">
        <v>730</v>
      </c>
      <c r="C222" s="11">
        <v>4700011595</v>
      </c>
      <c r="D222" s="4">
        <v>4000</v>
      </c>
      <c r="E222" s="12" t="s">
        <v>813</v>
      </c>
      <c r="F222" s="4">
        <v>16190016890</v>
      </c>
      <c r="G222" s="4" t="s">
        <v>814</v>
      </c>
      <c r="H222" s="4" t="s">
        <v>815</v>
      </c>
      <c r="I222" s="4" t="s">
        <v>893</v>
      </c>
      <c r="J222" s="3"/>
      <c r="K222" s="272">
        <v>43810</v>
      </c>
      <c r="L222" s="272">
        <v>43854</v>
      </c>
      <c r="M222" s="272"/>
      <c r="N222" s="55">
        <v>43856</v>
      </c>
      <c r="O222" s="4" t="s">
        <v>816</v>
      </c>
      <c r="P222" s="4" t="s">
        <v>817</v>
      </c>
      <c r="Q222" s="3" t="s">
        <v>500</v>
      </c>
      <c r="R222" s="3" t="s">
        <v>1005</v>
      </c>
      <c r="S222" s="4" t="s">
        <v>818</v>
      </c>
      <c r="T222" s="4" t="s">
        <v>750</v>
      </c>
      <c r="X222" s="4" t="s">
        <v>1006</v>
      </c>
    </row>
    <row r="223" spans="1:24" s="4" customFormat="1">
      <c r="A223" s="4">
        <v>224</v>
      </c>
      <c r="B223" s="4" t="s">
        <v>820</v>
      </c>
      <c r="C223" s="11">
        <v>4700011597</v>
      </c>
      <c r="D223" s="4">
        <v>5000</v>
      </c>
      <c r="E223" s="12" t="str">
        <f>MID("167119061000244",1,20)</f>
        <v>167119061000244</v>
      </c>
      <c r="F223" s="3">
        <v>16190009102</v>
      </c>
      <c r="G223" s="4" t="s">
        <v>821</v>
      </c>
      <c r="H223" s="4" t="s">
        <v>822</v>
      </c>
      <c r="I223" s="4" t="s">
        <v>72</v>
      </c>
      <c r="J223" s="3"/>
      <c r="K223" s="272">
        <v>43663</v>
      </c>
      <c r="L223" s="272">
        <v>43707</v>
      </c>
      <c r="M223" s="272"/>
      <c r="N223" s="55">
        <v>43708</v>
      </c>
      <c r="O223" s="4" t="s">
        <v>823</v>
      </c>
      <c r="P223" s="4" t="s">
        <v>824</v>
      </c>
      <c r="Q223" s="3" t="s">
        <v>500</v>
      </c>
      <c r="R223" s="3" t="s">
        <v>76</v>
      </c>
      <c r="S223" s="4" t="s">
        <v>825</v>
      </c>
      <c r="T223" s="4" t="s">
        <v>750</v>
      </c>
      <c r="X223" s="4" t="s">
        <v>870</v>
      </c>
    </row>
    <row r="224" spans="1:24" s="4" customFormat="1">
      <c r="A224" s="4">
        <v>225</v>
      </c>
      <c r="B224" s="4" t="s">
        <v>820</v>
      </c>
      <c r="C224" s="11">
        <v>4700011598</v>
      </c>
      <c r="D224" s="4">
        <v>10000</v>
      </c>
      <c r="E224" s="12" t="str">
        <f>MID("167119061000245",1,20)</f>
        <v>167119061000245</v>
      </c>
      <c r="F224" s="3">
        <v>16190010933</v>
      </c>
      <c r="G224" s="4" t="s">
        <v>826</v>
      </c>
      <c r="H224" s="4" t="s">
        <v>827</v>
      </c>
      <c r="I224" s="4" t="s">
        <v>894</v>
      </c>
      <c r="J224" s="3"/>
      <c r="K224" s="272">
        <v>43691</v>
      </c>
      <c r="L224" s="272">
        <v>43735</v>
      </c>
      <c r="M224" s="272"/>
      <c r="N224" s="55">
        <v>43735</v>
      </c>
      <c r="O224" s="4" t="s">
        <v>828</v>
      </c>
      <c r="P224" s="4" t="s">
        <v>824</v>
      </c>
      <c r="Q224" s="3" t="s">
        <v>500</v>
      </c>
      <c r="R224" s="3" t="s">
        <v>1024</v>
      </c>
      <c r="S224" s="4" t="s">
        <v>825</v>
      </c>
      <c r="T224" s="4" t="s">
        <v>750</v>
      </c>
      <c r="X224" s="4" t="s">
        <v>896</v>
      </c>
    </row>
    <row r="225" spans="1:24" s="4" customFormat="1" ht="14.25">
      <c r="A225" s="4">
        <v>226</v>
      </c>
      <c r="B225" s="4" t="s">
        <v>833</v>
      </c>
      <c r="C225" s="11">
        <v>4700011600</v>
      </c>
      <c r="D225" s="4" t="s">
        <v>832</v>
      </c>
      <c r="E225" s="12" t="s">
        <v>834</v>
      </c>
      <c r="F225" s="4">
        <v>16190009016</v>
      </c>
      <c r="H225" s="4" t="s">
        <v>835</v>
      </c>
      <c r="I225" s="4" t="s">
        <v>836</v>
      </c>
      <c r="J225" s="3"/>
      <c r="K225" s="272">
        <v>43639</v>
      </c>
      <c r="L225" s="272">
        <v>43643</v>
      </c>
      <c r="M225" s="272"/>
      <c r="N225" s="55">
        <v>43643</v>
      </c>
      <c r="O225" s="4" t="s">
        <v>73</v>
      </c>
      <c r="P225" s="4" t="s">
        <v>837</v>
      </c>
      <c r="Q225" s="3" t="s">
        <v>838</v>
      </c>
      <c r="R225" s="3" t="s">
        <v>850</v>
      </c>
      <c r="S225" s="4" t="s">
        <v>839</v>
      </c>
      <c r="T225" s="4" t="s">
        <v>721</v>
      </c>
      <c r="W225" s="3"/>
      <c r="X225" s="3" t="s">
        <v>848</v>
      </c>
    </row>
    <row r="226" spans="1:24" s="4" customFormat="1">
      <c r="A226" s="4">
        <v>227</v>
      </c>
      <c r="B226" s="4" t="s">
        <v>840</v>
      </c>
      <c r="C226" s="11">
        <v>4700011604</v>
      </c>
      <c r="D226" s="4">
        <v>3000</v>
      </c>
      <c r="E226" s="12" t="s">
        <v>830</v>
      </c>
      <c r="F226" s="3">
        <v>16190010005</v>
      </c>
      <c r="G226" s="4" t="s">
        <v>841</v>
      </c>
      <c r="H226" s="4" t="s">
        <v>842</v>
      </c>
      <c r="I226" s="4" t="s">
        <v>843</v>
      </c>
      <c r="J226" s="3"/>
      <c r="K226" s="272">
        <v>43684</v>
      </c>
      <c r="L226" s="272">
        <v>43731</v>
      </c>
      <c r="M226" s="272"/>
      <c r="N226" s="55">
        <v>43728</v>
      </c>
      <c r="O226" s="4" t="s">
        <v>844</v>
      </c>
      <c r="P226" s="4" t="s">
        <v>845</v>
      </c>
      <c r="Q226" s="3" t="s">
        <v>500</v>
      </c>
      <c r="R226" s="3" t="s">
        <v>76</v>
      </c>
      <c r="S226" s="4" t="s">
        <v>724</v>
      </c>
      <c r="T226" s="4" t="s">
        <v>750</v>
      </c>
      <c r="X226" s="4" t="s">
        <v>896</v>
      </c>
    </row>
    <row r="227" spans="1:24" s="4" customFormat="1">
      <c r="A227" s="4">
        <v>228</v>
      </c>
      <c r="B227" s="4" t="s">
        <v>840</v>
      </c>
      <c r="C227" s="11">
        <v>4700011605</v>
      </c>
      <c r="D227" s="4">
        <v>3000</v>
      </c>
      <c r="E227" s="12" t="s">
        <v>831</v>
      </c>
      <c r="F227" s="3">
        <v>16190012000</v>
      </c>
      <c r="G227" s="4" t="s">
        <v>846</v>
      </c>
      <c r="H227" s="4" t="s">
        <v>842</v>
      </c>
      <c r="I227" s="4" t="s">
        <v>893</v>
      </c>
      <c r="J227" s="3"/>
      <c r="K227" s="272">
        <v>43795</v>
      </c>
      <c r="L227" s="272">
        <v>43840</v>
      </c>
      <c r="M227" s="272"/>
      <c r="N227" s="55">
        <v>43841</v>
      </c>
      <c r="O227" s="4" t="s">
        <v>73</v>
      </c>
      <c r="P227" s="4" t="s">
        <v>845</v>
      </c>
      <c r="Q227" s="3" t="s">
        <v>500</v>
      </c>
      <c r="R227" s="3" t="s">
        <v>211</v>
      </c>
      <c r="S227" s="4" t="s">
        <v>724</v>
      </c>
      <c r="T227" s="4" t="s">
        <v>750</v>
      </c>
      <c r="X227" s="4" t="s">
        <v>996</v>
      </c>
    </row>
    <row r="228" spans="1:24" s="4" customFormat="1">
      <c r="A228" s="4">
        <v>229</v>
      </c>
      <c r="B228" s="4" t="s">
        <v>466</v>
      </c>
      <c r="C228" s="11">
        <v>4700011613</v>
      </c>
      <c r="D228" s="4">
        <v>3000</v>
      </c>
      <c r="E228" s="12" t="s">
        <v>852</v>
      </c>
      <c r="F228" s="4">
        <v>16190012334</v>
      </c>
      <c r="G228" s="4" t="s">
        <v>853</v>
      </c>
      <c r="H228" s="4" t="s">
        <v>854</v>
      </c>
      <c r="I228" s="4" t="s">
        <v>893</v>
      </c>
      <c r="J228" s="3"/>
      <c r="K228" s="272">
        <v>43754</v>
      </c>
      <c r="L228" s="272">
        <v>43798</v>
      </c>
      <c r="M228" s="272"/>
      <c r="N228" s="55">
        <v>43800</v>
      </c>
      <c r="O228" s="4" t="s">
        <v>855</v>
      </c>
      <c r="P228" s="4" t="s">
        <v>856</v>
      </c>
      <c r="Q228" s="3" t="s">
        <v>500</v>
      </c>
      <c r="R228" s="3" t="s">
        <v>146</v>
      </c>
      <c r="S228" s="4" t="s">
        <v>724</v>
      </c>
      <c r="T228" s="4" t="s">
        <v>750</v>
      </c>
      <c r="X228" s="4" t="s">
        <v>954</v>
      </c>
    </row>
    <row r="229" spans="1:24" s="4" customFormat="1">
      <c r="A229" s="4">
        <v>230</v>
      </c>
      <c r="B229" s="4" t="s">
        <v>862</v>
      </c>
      <c r="C229" s="11">
        <v>4700011616</v>
      </c>
      <c r="D229" s="4">
        <v>40000</v>
      </c>
      <c r="E229" s="12" t="s">
        <v>863</v>
      </c>
      <c r="F229" s="4">
        <v>16190011704</v>
      </c>
      <c r="G229" s="4" t="s">
        <v>864</v>
      </c>
      <c r="H229" s="4" t="s">
        <v>865</v>
      </c>
      <c r="I229" s="4" t="s">
        <v>420</v>
      </c>
      <c r="J229" s="3"/>
      <c r="K229" s="272">
        <v>43681</v>
      </c>
      <c r="L229" s="272">
        <v>43688</v>
      </c>
      <c r="M229" s="272"/>
      <c r="N229" s="55">
        <v>43688</v>
      </c>
      <c r="O229" s="4" t="s">
        <v>153</v>
      </c>
      <c r="P229" s="4" t="s">
        <v>83</v>
      </c>
      <c r="Q229" s="3" t="s">
        <v>500</v>
      </c>
      <c r="R229" s="3" t="s">
        <v>869</v>
      </c>
      <c r="S229" s="4" t="s">
        <v>861</v>
      </c>
      <c r="T229" s="4" t="s">
        <v>866</v>
      </c>
      <c r="X229" s="4" t="s">
        <v>867</v>
      </c>
    </row>
    <row r="230" spans="1:24" s="4" customFormat="1">
      <c r="A230" s="4">
        <v>231</v>
      </c>
      <c r="B230" s="4" t="s">
        <v>871</v>
      </c>
      <c r="C230" s="11">
        <v>4700011627</v>
      </c>
      <c r="D230" s="4">
        <v>5000</v>
      </c>
      <c r="E230" s="12" t="str">
        <f>MID("167119081000656",1,20)</f>
        <v>167119081000656</v>
      </c>
      <c r="F230" s="3">
        <v>16190013841</v>
      </c>
      <c r="G230" s="4" t="s">
        <v>872</v>
      </c>
      <c r="H230" s="4" t="s">
        <v>873</v>
      </c>
      <c r="I230" s="4" t="s">
        <v>893</v>
      </c>
      <c r="J230" s="3"/>
      <c r="K230" s="272">
        <v>43740</v>
      </c>
      <c r="L230" s="272">
        <v>43784</v>
      </c>
      <c r="M230" s="272"/>
      <c r="N230" s="55">
        <v>43783</v>
      </c>
      <c r="O230" s="4" t="s">
        <v>874</v>
      </c>
      <c r="P230" s="4" t="s">
        <v>875</v>
      </c>
      <c r="Q230" s="3" t="s">
        <v>500</v>
      </c>
      <c r="R230" s="3" t="s">
        <v>869</v>
      </c>
      <c r="S230" s="4" t="s">
        <v>77</v>
      </c>
      <c r="T230" s="4" t="s">
        <v>750</v>
      </c>
      <c r="X230" s="4" t="s">
        <v>931</v>
      </c>
    </row>
    <row r="231" spans="1:24" s="4" customFormat="1">
      <c r="A231" s="4">
        <v>232</v>
      </c>
      <c r="B231" s="4" t="s">
        <v>879</v>
      </c>
      <c r="C231" s="11">
        <v>4600078877</v>
      </c>
      <c r="D231" s="4">
        <v>30</v>
      </c>
      <c r="E231" s="12" t="s">
        <v>876</v>
      </c>
      <c r="F231" s="3">
        <v>16190013839</v>
      </c>
      <c r="G231" s="4" t="s">
        <v>880</v>
      </c>
      <c r="H231" s="4" t="s">
        <v>881</v>
      </c>
      <c r="I231" s="4" t="s">
        <v>882</v>
      </c>
      <c r="J231" s="3"/>
      <c r="K231" s="272">
        <v>43783</v>
      </c>
      <c r="L231" s="272">
        <v>43786</v>
      </c>
      <c r="M231" s="272"/>
      <c r="N231" s="55"/>
      <c r="O231" s="4" t="s">
        <v>883</v>
      </c>
      <c r="P231" s="4" t="s">
        <v>884</v>
      </c>
      <c r="Q231" s="3" t="s">
        <v>500</v>
      </c>
      <c r="R231" s="3" t="s">
        <v>869</v>
      </c>
      <c r="S231" s="4" t="s">
        <v>727</v>
      </c>
      <c r="T231" s="4" t="s">
        <v>895</v>
      </c>
      <c r="X231" s="4" t="s">
        <v>955</v>
      </c>
    </row>
    <row r="232" spans="1:24" s="4" customFormat="1">
      <c r="A232" s="4">
        <v>233</v>
      </c>
      <c r="B232" s="4" t="s">
        <v>885</v>
      </c>
      <c r="C232" s="11">
        <v>4600078877</v>
      </c>
      <c r="D232" s="4">
        <v>60</v>
      </c>
      <c r="E232" s="12" t="s">
        <v>877</v>
      </c>
      <c r="F232" s="3">
        <v>16190013839</v>
      </c>
      <c r="G232" s="4" t="s">
        <v>886</v>
      </c>
      <c r="H232" s="4" t="s">
        <v>887</v>
      </c>
      <c r="I232" s="4" t="s">
        <v>888</v>
      </c>
      <c r="J232" s="3"/>
      <c r="K232" s="272">
        <v>43783</v>
      </c>
      <c r="L232" s="272">
        <v>43786</v>
      </c>
      <c r="M232" s="272"/>
      <c r="N232" s="55"/>
      <c r="O232" s="4" t="s">
        <v>889</v>
      </c>
      <c r="P232" s="4" t="s">
        <v>83</v>
      </c>
      <c r="Q232" s="3" t="s">
        <v>500</v>
      </c>
      <c r="R232" s="3" t="s">
        <v>869</v>
      </c>
      <c r="S232" s="4" t="s">
        <v>886</v>
      </c>
      <c r="T232" s="4" t="s">
        <v>895</v>
      </c>
      <c r="X232" s="4" t="s">
        <v>955</v>
      </c>
    </row>
    <row r="233" spans="1:24" s="4" customFormat="1">
      <c r="A233" s="4">
        <v>234</v>
      </c>
      <c r="B233" s="4" t="s">
        <v>890</v>
      </c>
      <c r="C233" s="11">
        <v>4600078877</v>
      </c>
      <c r="D233" s="4">
        <v>60</v>
      </c>
      <c r="E233" s="12" t="s">
        <v>878</v>
      </c>
      <c r="F233" s="3">
        <v>16190013840</v>
      </c>
      <c r="G233" s="4" t="s">
        <v>886</v>
      </c>
      <c r="H233" s="4" t="s">
        <v>891</v>
      </c>
      <c r="I233" s="4" t="s">
        <v>888</v>
      </c>
      <c r="J233" s="3"/>
      <c r="K233" s="272">
        <v>43783</v>
      </c>
      <c r="L233" s="272">
        <v>43786</v>
      </c>
      <c r="M233" s="272"/>
      <c r="N233" s="55"/>
      <c r="O233" s="4" t="s">
        <v>883</v>
      </c>
      <c r="P233" s="4" t="s">
        <v>892</v>
      </c>
      <c r="Q233" s="3" t="s">
        <v>500</v>
      </c>
      <c r="R233" s="3" t="s">
        <v>869</v>
      </c>
      <c r="S233" s="4" t="s">
        <v>880</v>
      </c>
      <c r="T233" s="4" t="s">
        <v>895</v>
      </c>
      <c r="X233" s="4" t="s">
        <v>955</v>
      </c>
    </row>
    <row r="234" spans="1:24" s="15" customFormat="1">
      <c r="A234" s="4">
        <v>235</v>
      </c>
      <c r="B234" s="3" t="s">
        <v>897</v>
      </c>
      <c r="C234" s="11">
        <v>4600079083</v>
      </c>
      <c r="D234" s="4">
        <v>4</v>
      </c>
      <c r="E234" s="3" t="str">
        <f>MID("167119106000001",1,20)</f>
        <v>167119106000001</v>
      </c>
      <c r="F234" s="3">
        <v>16190015274</v>
      </c>
      <c r="G234" s="4" t="s">
        <v>886</v>
      </c>
      <c r="H234" s="3" t="s">
        <v>898</v>
      </c>
      <c r="I234" s="4" t="s">
        <v>256</v>
      </c>
      <c r="J234" s="58"/>
      <c r="K234" s="272">
        <v>43751</v>
      </c>
      <c r="L234" s="272">
        <v>43756</v>
      </c>
      <c r="M234" s="272"/>
      <c r="N234" s="55">
        <v>43756</v>
      </c>
      <c r="O234" s="4" t="s">
        <v>874</v>
      </c>
      <c r="P234" s="4" t="s">
        <v>892</v>
      </c>
      <c r="Q234" s="3" t="s">
        <v>500</v>
      </c>
      <c r="R234" s="3" t="s">
        <v>916</v>
      </c>
      <c r="S234" s="4" t="s">
        <v>880</v>
      </c>
      <c r="T234" s="4" t="s">
        <v>899</v>
      </c>
      <c r="U234" s="4"/>
      <c r="V234" s="4"/>
      <c r="W234" s="4"/>
      <c r="X234" s="4" t="s">
        <v>915</v>
      </c>
    </row>
    <row r="235" spans="1:24" s="4" customFormat="1">
      <c r="A235" s="4">
        <v>236</v>
      </c>
      <c r="B235" s="3" t="s">
        <v>904</v>
      </c>
      <c r="C235" s="11">
        <v>4600079084</v>
      </c>
      <c r="D235" s="3">
        <v>30</v>
      </c>
      <c r="E235" s="3" t="s">
        <v>900</v>
      </c>
      <c r="F235" s="4">
        <v>16190015324</v>
      </c>
      <c r="H235" s="3" t="s">
        <v>902</v>
      </c>
      <c r="I235" s="4" t="s">
        <v>888</v>
      </c>
      <c r="J235" s="3"/>
      <c r="K235" s="272">
        <v>43758</v>
      </c>
      <c r="L235" s="272">
        <v>43763</v>
      </c>
      <c r="M235" s="272"/>
      <c r="N235" s="55"/>
      <c r="O235" s="4" t="s">
        <v>883</v>
      </c>
      <c r="P235" s="4" t="s">
        <v>83</v>
      </c>
      <c r="Q235" s="3" t="s">
        <v>500</v>
      </c>
      <c r="R235" s="3" t="s">
        <v>916</v>
      </c>
      <c r="S235" s="4" t="s">
        <v>880</v>
      </c>
      <c r="T235" s="4" t="s">
        <v>895</v>
      </c>
      <c r="X235" s="4" t="s">
        <v>917</v>
      </c>
    </row>
    <row r="236" spans="1:24" s="4" customFormat="1">
      <c r="A236" s="4">
        <v>237</v>
      </c>
      <c r="B236" s="3" t="s">
        <v>905</v>
      </c>
      <c r="C236" s="11">
        <v>4600079084</v>
      </c>
      <c r="D236" s="3">
        <v>30</v>
      </c>
      <c r="E236" s="3" t="s">
        <v>901</v>
      </c>
      <c r="F236" s="4">
        <v>16190015324</v>
      </c>
      <c r="H236" s="3" t="s">
        <v>903</v>
      </c>
      <c r="I236" s="4" t="s">
        <v>888</v>
      </c>
      <c r="J236" s="3"/>
      <c r="K236" s="272">
        <v>43758</v>
      </c>
      <c r="L236" s="272">
        <v>43763</v>
      </c>
      <c r="M236" s="272"/>
      <c r="N236" s="55"/>
      <c r="O236" s="4" t="s">
        <v>883</v>
      </c>
      <c r="P236" s="4" t="s">
        <v>83</v>
      </c>
      <c r="Q236" s="3" t="s">
        <v>500</v>
      </c>
      <c r="R236" s="3" t="s">
        <v>916</v>
      </c>
      <c r="S236" s="4" t="s">
        <v>880</v>
      </c>
      <c r="T236" s="4" t="s">
        <v>895</v>
      </c>
      <c r="X236" s="4" t="s">
        <v>917</v>
      </c>
    </row>
    <row r="237" spans="1:24" s="4" customFormat="1">
      <c r="A237" s="4">
        <v>238</v>
      </c>
      <c r="B237" s="3" t="s">
        <v>906</v>
      </c>
      <c r="C237" s="11">
        <v>4700011634</v>
      </c>
      <c r="D237" s="4">
        <v>1000</v>
      </c>
      <c r="E237" s="3" t="str">
        <f>MID("167119101000221",1,20)</f>
        <v>167119101000221</v>
      </c>
      <c r="F237" s="4">
        <v>16190015606</v>
      </c>
      <c r="G237" s="4" t="s">
        <v>909</v>
      </c>
      <c r="H237" s="3" t="s">
        <v>907</v>
      </c>
      <c r="I237" s="4" t="s">
        <v>256</v>
      </c>
      <c r="J237" s="3"/>
      <c r="K237" s="272">
        <v>43758</v>
      </c>
      <c r="L237" s="272">
        <v>43763</v>
      </c>
      <c r="M237" s="272"/>
      <c r="N237" s="55">
        <v>43762</v>
      </c>
      <c r="O237" s="4" t="s">
        <v>73</v>
      </c>
      <c r="P237" s="4" t="s">
        <v>83</v>
      </c>
      <c r="Q237" s="3" t="s">
        <v>500</v>
      </c>
      <c r="R237" s="3" t="s">
        <v>76</v>
      </c>
      <c r="S237" s="4" t="s">
        <v>908</v>
      </c>
      <c r="T237" s="4" t="s">
        <v>899</v>
      </c>
      <c r="X237" s="4" t="s">
        <v>918</v>
      </c>
    </row>
    <row r="238" spans="1:24" s="4" customFormat="1">
      <c r="A238" s="4">
        <v>239</v>
      </c>
      <c r="B238" s="3" t="s">
        <v>910</v>
      </c>
      <c r="C238" s="11">
        <v>4700011643</v>
      </c>
      <c r="D238" s="4">
        <v>1000</v>
      </c>
      <c r="E238" s="3" t="str">
        <f>MID("167119101000477",1,20)</f>
        <v>167119101000477</v>
      </c>
      <c r="F238" s="4">
        <v>16190016885</v>
      </c>
      <c r="G238" s="4" t="s">
        <v>912</v>
      </c>
      <c r="H238" s="3" t="s">
        <v>671</v>
      </c>
      <c r="I238" s="4" t="s">
        <v>911</v>
      </c>
      <c r="J238" s="3"/>
      <c r="K238" s="272">
        <v>43795</v>
      </c>
      <c r="L238" s="272">
        <v>43840</v>
      </c>
      <c r="M238" s="272"/>
      <c r="N238" s="55">
        <v>43841</v>
      </c>
      <c r="O238" s="4" t="s">
        <v>913</v>
      </c>
      <c r="P238" s="4" t="s">
        <v>914</v>
      </c>
      <c r="Q238" s="3" t="s">
        <v>371</v>
      </c>
      <c r="R238" s="3" t="s">
        <v>211</v>
      </c>
      <c r="S238" s="4" t="s">
        <v>912</v>
      </c>
      <c r="T238" s="4" t="s">
        <v>750</v>
      </c>
      <c r="X238" s="4" t="s">
        <v>996</v>
      </c>
    </row>
    <row r="239" spans="1:24" s="4" customFormat="1">
      <c r="A239" s="4">
        <v>240</v>
      </c>
      <c r="B239" s="3" t="s">
        <v>919</v>
      </c>
      <c r="C239" s="11">
        <v>4700011652</v>
      </c>
      <c r="D239" s="4">
        <v>1000</v>
      </c>
      <c r="E239" s="3" t="str">
        <f>MID("167119101000754",1,20)</f>
        <v>167119101000754</v>
      </c>
      <c r="F239" s="4">
        <v>16190016887</v>
      </c>
      <c r="G239" s="4" t="s">
        <v>935</v>
      </c>
      <c r="H239" s="3" t="s">
        <v>907</v>
      </c>
      <c r="I239" s="4" t="s">
        <v>920</v>
      </c>
      <c r="J239" s="3"/>
      <c r="K239" s="272">
        <v>43793</v>
      </c>
      <c r="L239" s="272">
        <v>43798</v>
      </c>
      <c r="M239" s="272"/>
      <c r="N239" s="55">
        <v>43798</v>
      </c>
      <c r="O239" s="4" t="s">
        <v>921</v>
      </c>
      <c r="P239" s="4" t="s">
        <v>922</v>
      </c>
      <c r="Q239" s="3" t="s">
        <v>371</v>
      </c>
      <c r="R239" s="3" t="s">
        <v>991</v>
      </c>
      <c r="S239" s="4" t="s">
        <v>923</v>
      </c>
      <c r="T239" s="4" t="s">
        <v>866</v>
      </c>
      <c r="X239" s="4" t="s">
        <v>1011</v>
      </c>
    </row>
    <row r="240" spans="1:24" s="4" customFormat="1">
      <c r="A240" s="4">
        <v>241</v>
      </c>
      <c r="B240" s="3" t="s">
        <v>924</v>
      </c>
      <c r="C240" s="11">
        <v>4700011654</v>
      </c>
      <c r="D240" s="4">
        <v>1000</v>
      </c>
      <c r="E240" s="3" t="s">
        <v>926</v>
      </c>
      <c r="F240" s="4">
        <v>16190016886</v>
      </c>
      <c r="G240" s="4" t="s">
        <v>912</v>
      </c>
      <c r="H240" s="3" t="s">
        <v>671</v>
      </c>
      <c r="I240" s="4" t="s">
        <v>925</v>
      </c>
      <c r="J240" s="3"/>
      <c r="K240" s="272">
        <v>43795</v>
      </c>
      <c r="L240" s="272">
        <v>43840</v>
      </c>
      <c r="M240" s="272"/>
      <c r="N240" s="55">
        <v>43841</v>
      </c>
      <c r="O240" s="4" t="s">
        <v>913</v>
      </c>
      <c r="P240" s="4" t="s">
        <v>914</v>
      </c>
      <c r="Q240" s="3" t="s">
        <v>371</v>
      </c>
      <c r="R240" s="3" t="s">
        <v>211</v>
      </c>
      <c r="S240" s="4" t="s">
        <v>912</v>
      </c>
      <c r="T240" s="4" t="s">
        <v>750</v>
      </c>
      <c r="X240" s="4" t="s">
        <v>996</v>
      </c>
    </row>
    <row r="241" spans="1:24" s="4" customFormat="1">
      <c r="A241" s="4">
        <v>242</v>
      </c>
      <c r="B241" s="3" t="s">
        <v>927</v>
      </c>
      <c r="C241" s="11">
        <v>4700011657</v>
      </c>
      <c r="D241" s="4">
        <v>10000</v>
      </c>
      <c r="E241" s="3" t="s">
        <v>932</v>
      </c>
      <c r="F241" s="4">
        <v>16190016889</v>
      </c>
      <c r="G241" s="4" t="s">
        <v>936</v>
      </c>
      <c r="H241" s="3" t="s">
        <v>690</v>
      </c>
      <c r="I241" s="4" t="s">
        <v>928</v>
      </c>
      <c r="J241" s="3"/>
      <c r="K241" s="272">
        <v>43810</v>
      </c>
      <c r="L241" s="272">
        <v>43854</v>
      </c>
      <c r="M241" s="272"/>
      <c r="N241" s="55">
        <v>43856</v>
      </c>
      <c r="O241" s="4" t="s">
        <v>929</v>
      </c>
      <c r="P241" s="4" t="s">
        <v>930</v>
      </c>
      <c r="Q241" s="3" t="s">
        <v>371</v>
      </c>
      <c r="R241" s="3" t="s">
        <v>1005</v>
      </c>
      <c r="S241" s="4" t="s">
        <v>3</v>
      </c>
      <c r="T241" s="4" t="s">
        <v>750</v>
      </c>
      <c r="X241" s="4" t="s">
        <v>1006</v>
      </c>
    </row>
    <row r="242" spans="1:24" s="4" customFormat="1">
      <c r="A242" s="4">
        <v>243</v>
      </c>
      <c r="B242" s="3" t="s">
        <v>934</v>
      </c>
      <c r="C242" s="11">
        <v>4700011653</v>
      </c>
      <c r="D242" s="4">
        <v>2000</v>
      </c>
      <c r="E242" s="3" t="s">
        <v>933</v>
      </c>
      <c r="F242" s="4">
        <v>16190016888</v>
      </c>
      <c r="G242" s="4" t="s">
        <v>937</v>
      </c>
      <c r="H242" s="3" t="s">
        <v>907</v>
      </c>
      <c r="I242" s="4" t="s">
        <v>925</v>
      </c>
      <c r="J242" s="3"/>
      <c r="K242" s="272">
        <v>43810</v>
      </c>
      <c r="L242" s="272">
        <v>43854</v>
      </c>
      <c r="M242" s="272"/>
      <c r="N242" s="55">
        <v>43856</v>
      </c>
      <c r="O242" s="4" t="s">
        <v>153</v>
      </c>
      <c r="P242" s="4" t="s">
        <v>758</v>
      </c>
      <c r="Q242" s="3" t="s">
        <v>371</v>
      </c>
      <c r="R242" s="3" t="s">
        <v>1005</v>
      </c>
      <c r="S242" s="4" t="s">
        <v>3</v>
      </c>
      <c r="T242" s="4" t="s">
        <v>750</v>
      </c>
      <c r="X242" s="4" t="s">
        <v>1006</v>
      </c>
    </row>
    <row r="243" spans="1:24" s="4" customFormat="1">
      <c r="A243" s="4">
        <v>244</v>
      </c>
      <c r="B243" s="3" t="s">
        <v>444</v>
      </c>
      <c r="C243" s="11">
        <v>4700011656</v>
      </c>
      <c r="D243" s="4">
        <v>3000</v>
      </c>
      <c r="E243" s="3" t="s">
        <v>938</v>
      </c>
      <c r="F243" s="4">
        <v>16190016891</v>
      </c>
      <c r="G243" s="4" t="s">
        <v>939</v>
      </c>
      <c r="H243" s="3" t="s">
        <v>940</v>
      </c>
      <c r="I243" s="4" t="s">
        <v>893</v>
      </c>
      <c r="J243" s="3"/>
      <c r="K243" s="272">
        <v>43810</v>
      </c>
      <c r="L243" s="272">
        <v>43854</v>
      </c>
      <c r="M243" s="272"/>
      <c r="N243" s="55">
        <v>43856</v>
      </c>
      <c r="O243" s="4" t="s">
        <v>942</v>
      </c>
      <c r="P243" s="4" t="s">
        <v>943</v>
      </c>
      <c r="Q243" s="3" t="s">
        <v>371</v>
      </c>
      <c r="R243" s="3" t="s">
        <v>1005</v>
      </c>
      <c r="S243" s="4" t="s">
        <v>941</v>
      </c>
      <c r="T243" s="4" t="s">
        <v>750</v>
      </c>
      <c r="X243" s="4" t="s">
        <v>1008</v>
      </c>
    </row>
    <row r="244" spans="1:24" s="4" customFormat="1">
      <c r="A244" s="4">
        <v>245</v>
      </c>
      <c r="B244" s="3" t="s">
        <v>944</v>
      </c>
      <c r="C244" s="11">
        <v>4700011661</v>
      </c>
      <c r="D244" s="4">
        <v>2000</v>
      </c>
      <c r="E244" s="3" t="s">
        <v>945</v>
      </c>
      <c r="F244" s="4">
        <v>16190017104</v>
      </c>
      <c r="G244" s="4" t="s">
        <v>952</v>
      </c>
      <c r="H244" s="3" t="s">
        <v>946</v>
      </c>
      <c r="I244" s="4" t="s">
        <v>947</v>
      </c>
      <c r="J244" s="3"/>
      <c r="K244" s="272">
        <v>43810</v>
      </c>
      <c r="L244" s="272">
        <v>43854</v>
      </c>
      <c r="M244" s="272"/>
      <c r="N244" s="55">
        <v>43856</v>
      </c>
      <c r="O244" s="4" t="s">
        <v>73</v>
      </c>
      <c r="P244" s="4" t="s">
        <v>684</v>
      </c>
      <c r="Q244" s="3" t="s">
        <v>371</v>
      </c>
      <c r="R244" s="3" t="s">
        <v>1005</v>
      </c>
      <c r="S244" s="4" t="s">
        <v>372</v>
      </c>
      <c r="T244" s="4" t="s">
        <v>750</v>
      </c>
      <c r="X244" s="4" t="s">
        <v>1007</v>
      </c>
    </row>
    <row r="245" spans="1:24" s="4" customFormat="1">
      <c r="A245" s="4">
        <v>246</v>
      </c>
      <c r="B245" s="3" t="s">
        <v>948</v>
      </c>
      <c r="C245" s="11">
        <v>4700011662</v>
      </c>
      <c r="D245" s="4">
        <v>3000</v>
      </c>
      <c r="E245" s="3" t="s">
        <v>949</v>
      </c>
      <c r="F245" s="4">
        <v>16190017105</v>
      </c>
      <c r="G245" s="4" t="s">
        <v>953</v>
      </c>
      <c r="H245" s="3" t="s">
        <v>950</v>
      </c>
      <c r="I245" s="4" t="s">
        <v>947</v>
      </c>
      <c r="J245" s="3"/>
      <c r="K245" s="272">
        <v>43810</v>
      </c>
      <c r="L245" s="272">
        <v>43854</v>
      </c>
      <c r="M245" s="272"/>
      <c r="N245" s="55">
        <v>43856</v>
      </c>
      <c r="O245" s="4" t="s">
        <v>951</v>
      </c>
      <c r="P245" s="4" t="s">
        <v>684</v>
      </c>
      <c r="Q245" s="3" t="s">
        <v>371</v>
      </c>
      <c r="R245" s="3" t="s">
        <v>1005</v>
      </c>
      <c r="S245" s="4" t="s">
        <v>724</v>
      </c>
      <c r="T245" s="4" t="s">
        <v>750</v>
      </c>
      <c r="X245" s="4" t="s">
        <v>1007</v>
      </c>
    </row>
    <row r="246" spans="1:24" s="4" customFormat="1">
      <c r="A246" s="4">
        <v>247</v>
      </c>
      <c r="B246" s="3" t="s">
        <v>520</v>
      </c>
      <c r="C246" s="11">
        <v>4700011679</v>
      </c>
      <c r="D246" s="4">
        <v>3000</v>
      </c>
      <c r="E246" s="3" t="s">
        <v>964</v>
      </c>
      <c r="F246" s="4">
        <v>16190018739</v>
      </c>
      <c r="G246" s="4" t="s">
        <v>957</v>
      </c>
      <c r="H246" s="3" t="s">
        <v>965</v>
      </c>
      <c r="I246" s="4" t="s">
        <v>966</v>
      </c>
      <c r="J246" s="3"/>
      <c r="K246" s="272">
        <v>43821</v>
      </c>
      <c r="L246" s="272">
        <v>43826</v>
      </c>
      <c r="M246" s="272"/>
      <c r="N246" s="55">
        <v>43825</v>
      </c>
      <c r="O246" s="4" t="s">
        <v>961</v>
      </c>
      <c r="P246" s="4" t="s">
        <v>967</v>
      </c>
      <c r="Q246" s="3" t="s">
        <v>371</v>
      </c>
      <c r="R246" s="3" t="s">
        <v>1005</v>
      </c>
      <c r="S246" s="4" t="s">
        <v>372</v>
      </c>
      <c r="T246" s="4" t="s">
        <v>866</v>
      </c>
      <c r="X246" s="4" t="s">
        <v>997</v>
      </c>
    </row>
    <row r="247" spans="1:24" s="4" customFormat="1">
      <c r="A247" s="4">
        <v>248</v>
      </c>
      <c r="B247" s="3" t="s">
        <v>963</v>
      </c>
      <c r="C247" s="11" t="s">
        <v>1015</v>
      </c>
      <c r="D247" s="4">
        <v>4000</v>
      </c>
      <c r="E247" s="49" t="s">
        <v>988</v>
      </c>
      <c r="F247" s="4">
        <v>11190171406</v>
      </c>
      <c r="G247" s="4" t="s">
        <v>958</v>
      </c>
      <c r="H247" s="3" t="s">
        <v>965</v>
      </c>
      <c r="I247" s="11" t="s">
        <v>1025</v>
      </c>
      <c r="J247" s="3"/>
      <c r="K247" s="272">
        <v>43830</v>
      </c>
      <c r="L247" s="272">
        <v>43873</v>
      </c>
      <c r="M247" s="272"/>
      <c r="N247" s="55">
        <v>43874</v>
      </c>
      <c r="O247" s="4" t="s">
        <v>961</v>
      </c>
      <c r="P247" s="4" t="s">
        <v>962</v>
      </c>
      <c r="Q247" s="3" t="s">
        <v>371</v>
      </c>
      <c r="R247" s="3" t="s">
        <v>146</v>
      </c>
      <c r="S247" s="4" t="s">
        <v>372</v>
      </c>
      <c r="T247" s="4" t="s">
        <v>750</v>
      </c>
      <c r="W247" s="4" t="s">
        <v>1019</v>
      </c>
      <c r="X247" s="4" t="s">
        <v>1053</v>
      </c>
    </row>
    <row r="248" spans="1:24" s="4" customFormat="1">
      <c r="A248" s="4">
        <v>249</v>
      </c>
      <c r="B248" s="3" t="s">
        <v>959</v>
      </c>
      <c r="C248" s="11" t="s">
        <v>1016</v>
      </c>
      <c r="D248" s="4">
        <v>4000</v>
      </c>
      <c r="E248" s="49" t="s">
        <v>989</v>
      </c>
      <c r="F248" s="4">
        <v>11190171407</v>
      </c>
      <c r="G248" s="4" t="s">
        <v>956</v>
      </c>
      <c r="H248" s="3" t="s">
        <v>960</v>
      </c>
      <c r="I248" s="11" t="s">
        <v>1025</v>
      </c>
      <c r="J248" s="3"/>
      <c r="K248" s="272">
        <v>43830</v>
      </c>
      <c r="L248" s="272">
        <v>43873</v>
      </c>
      <c r="M248" s="272"/>
      <c r="N248" s="55">
        <v>43874</v>
      </c>
      <c r="O248" s="4" t="s">
        <v>961</v>
      </c>
      <c r="P248" s="4" t="s">
        <v>962</v>
      </c>
      <c r="Q248" s="3" t="s">
        <v>371</v>
      </c>
      <c r="R248" s="3" t="s">
        <v>146</v>
      </c>
      <c r="S248" s="4" t="s">
        <v>372</v>
      </c>
      <c r="T248" s="4" t="s">
        <v>750</v>
      </c>
      <c r="W248" s="4" t="s">
        <v>1020</v>
      </c>
      <c r="X248" s="4" t="s">
        <v>1028</v>
      </c>
    </row>
    <row r="249" spans="1:24" s="4" customFormat="1" ht="14.25">
      <c r="A249" s="4">
        <v>250</v>
      </c>
      <c r="B249" s="3" t="s">
        <v>968</v>
      </c>
      <c r="C249" s="11">
        <v>4600079915</v>
      </c>
      <c r="D249" s="4">
        <v>10</v>
      </c>
      <c r="E249" s="3" t="s">
        <v>969</v>
      </c>
      <c r="F249" s="4">
        <v>16190018736</v>
      </c>
      <c r="G249" s="12" t="s">
        <v>511</v>
      </c>
      <c r="H249" s="3" t="s">
        <v>970</v>
      </c>
      <c r="I249" s="4" t="s">
        <v>81</v>
      </c>
      <c r="J249" s="3"/>
      <c r="K249" s="272">
        <v>43828</v>
      </c>
      <c r="L249" s="272">
        <v>43832</v>
      </c>
      <c r="M249" s="272"/>
      <c r="N249" s="60"/>
      <c r="O249" s="4" t="s">
        <v>82</v>
      </c>
      <c r="P249" s="4" t="s">
        <v>83</v>
      </c>
      <c r="Q249" s="3" t="s">
        <v>371</v>
      </c>
      <c r="R249" s="3" t="s">
        <v>1004</v>
      </c>
      <c r="S249" s="12" t="s">
        <v>987</v>
      </c>
      <c r="T249" s="4" t="s">
        <v>1249</v>
      </c>
      <c r="X249" s="4" t="s">
        <v>1003</v>
      </c>
    </row>
    <row r="250" spans="1:24" s="4" customFormat="1" ht="14.25">
      <c r="A250" s="4">
        <v>251</v>
      </c>
      <c r="B250" s="3" t="s">
        <v>971</v>
      </c>
      <c r="C250" s="11">
        <v>4600079915</v>
      </c>
      <c r="D250" s="4">
        <v>10</v>
      </c>
      <c r="E250" s="3" t="s">
        <v>972</v>
      </c>
      <c r="F250" s="4">
        <v>16190018737</v>
      </c>
      <c r="G250" s="12" t="s">
        <v>511</v>
      </c>
      <c r="H250" s="3" t="s">
        <v>973</v>
      </c>
      <c r="I250" s="4" t="s">
        <v>974</v>
      </c>
      <c r="J250" s="3"/>
      <c r="K250" s="272">
        <v>43852</v>
      </c>
      <c r="L250" s="272">
        <v>43858</v>
      </c>
      <c r="M250" s="272"/>
      <c r="N250" s="60"/>
      <c r="O250" s="4" t="s">
        <v>975</v>
      </c>
      <c r="P250" s="4" t="s">
        <v>976</v>
      </c>
      <c r="Q250" s="3" t="s">
        <v>371</v>
      </c>
      <c r="R250" s="3" t="s">
        <v>146</v>
      </c>
      <c r="S250" s="12" t="s">
        <v>987</v>
      </c>
      <c r="T250" s="4" t="s">
        <v>1249</v>
      </c>
      <c r="X250" s="4" t="s">
        <v>1010</v>
      </c>
    </row>
    <row r="251" spans="1:24" s="4" customFormat="1" ht="14.25">
      <c r="A251" s="4">
        <v>252</v>
      </c>
      <c r="B251" s="3" t="s">
        <v>977</v>
      </c>
      <c r="C251" s="11">
        <v>4600079915</v>
      </c>
      <c r="D251" s="4">
        <v>10</v>
      </c>
      <c r="E251" s="3" t="s">
        <v>978</v>
      </c>
      <c r="F251" s="4">
        <v>16190018738</v>
      </c>
      <c r="G251" s="12" t="s">
        <v>511</v>
      </c>
      <c r="H251" s="3" t="s">
        <v>979</v>
      </c>
      <c r="I251" s="4" t="s">
        <v>980</v>
      </c>
      <c r="J251" s="3"/>
      <c r="K251" s="272">
        <v>43852</v>
      </c>
      <c r="L251" s="272">
        <v>43858</v>
      </c>
      <c r="M251" s="272"/>
      <c r="N251" s="60"/>
      <c r="O251" s="4" t="s">
        <v>981</v>
      </c>
      <c r="P251" s="4" t="s">
        <v>976</v>
      </c>
      <c r="Q251" s="3" t="s">
        <v>371</v>
      </c>
      <c r="R251" s="3" t="s">
        <v>146</v>
      </c>
      <c r="S251" s="12" t="s">
        <v>987</v>
      </c>
      <c r="T251" s="4" t="s">
        <v>1249</v>
      </c>
      <c r="X251" s="4" t="s">
        <v>1010</v>
      </c>
    </row>
    <row r="252" spans="1:24" s="4" customFormat="1">
      <c r="A252" s="4">
        <v>253</v>
      </c>
      <c r="B252" s="3" t="s">
        <v>982</v>
      </c>
      <c r="C252" s="11" t="s">
        <v>1017</v>
      </c>
      <c r="D252" s="4">
        <v>3000</v>
      </c>
      <c r="E252" s="49" t="s">
        <v>990</v>
      </c>
      <c r="F252" s="4">
        <v>11190171408</v>
      </c>
      <c r="G252" s="12" t="s">
        <v>986</v>
      </c>
      <c r="H252" s="3" t="s">
        <v>983</v>
      </c>
      <c r="I252" s="11" t="s">
        <v>1025</v>
      </c>
      <c r="J252" s="3"/>
      <c r="K252" s="272">
        <v>43830</v>
      </c>
      <c r="L252" s="272">
        <v>43873</v>
      </c>
      <c r="M252" s="272"/>
      <c r="N252" s="55">
        <v>43874</v>
      </c>
      <c r="O252" s="4" t="s">
        <v>984</v>
      </c>
      <c r="P252" s="4" t="s">
        <v>985</v>
      </c>
      <c r="Q252" s="3" t="s">
        <v>371</v>
      </c>
      <c r="R252" s="3" t="s">
        <v>146</v>
      </c>
      <c r="S252" s="12" t="s">
        <v>987</v>
      </c>
      <c r="T252" s="4" t="s">
        <v>750</v>
      </c>
      <c r="W252" s="4" t="s">
        <v>1019</v>
      </c>
      <c r="X252" s="4" t="s">
        <v>1028</v>
      </c>
    </row>
    <row r="253" spans="1:24" s="4" customFormat="1">
      <c r="A253" s="4">
        <v>254</v>
      </c>
      <c r="B253" s="3" t="s">
        <v>1034</v>
      </c>
      <c r="C253" s="11">
        <v>4700011719</v>
      </c>
      <c r="D253" s="4">
        <v>5000</v>
      </c>
      <c r="E253" s="49" t="s">
        <v>1035</v>
      </c>
      <c r="F253" s="4">
        <v>11200002921</v>
      </c>
      <c r="G253" s="12" t="s">
        <v>1036</v>
      </c>
      <c r="H253" s="3" t="s">
        <v>1037</v>
      </c>
      <c r="I253" s="11" t="s">
        <v>1038</v>
      </c>
      <c r="J253" s="3"/>
      <c r="K253" s="272">
        <v>43852</v>
      </c>
      <c r="L253" s="272">
        <v>43898</v>
      </c>
      <c r="M253" s="272"/>
      <c r="N253" s="55">
        <v>43898</v>
      </c>
      <c r="O253" s="4" t="s">
        <v>117</v>
      </c>
      <c r="P253" s="4" t="s">
        <v>1039</v>
      </c>
      <c r="Q253" s="3" t="s">
        <v>371</v>
      </c>
      <c r="R253" s="3" t="s">
        <v>1040</v>
      </c>
      <c r="S253" s="12" t="s">
        <v>1041</v>
      </c>
      <c r="T253" s="4" t="s">
        <v>750</v>
      </c>
      <c r="W253" s="4" t="s">
        <v>1042</v>
      </c>
      <c r="X253" s="4" t="s">
        <v>1046</v>
      </c>
    </row>
    <row r="254" spans="1:24" s="4" customFormat="1">
      <c r="A254" s="4">
        <v>255</v>
      </c>
      <c r="B254" s="3" t="s">
        <v>993</v>
      </c>
      <c r="C254" s="11">
        <v>4700011720</v>
      </c>
      <c r="D254" s="4">
        <v>2000</v>
      </c>
      <c r="E254" s="3" t="s">
        <v>994</v>
      </c>
      <c r="F254" s="4">
        <v>11200002922</v>
      </c>
      <c r="G254" s="11" t="s">
        <v>1014</v>
      </c>
      <c r="H254" s="3" t="s">
        <v>907</v>
      </c>
      <c r="I254" s="11" t="s">
        <v>1025</v>
      </c>
      <c r="J254" s="3"/>
      <c r="K254" s="272">
        <v>43859</v>
      </c>
      <c r="L254" s="272">
        <v>43903</v>
      </c>
      <c r="M254" s="272"/>
      <c r="N254" s="55">
        <v>43903</v>
      </c>
      <c r="O254" s="4" t="s">
        <v>992</v>
      </c>
      <c r="P254" s="4" t="s">
        <v>684</v>
      </c>
      <c r="Q254" s="3" t="s">
        <v>371</v>
      </c>
      <c r="R254" s="3" t="s">
        <v>146</v>
      </c>
      <c r="S254" s="12" t="s">
        <v>995</v>
      </c>
      <c r="T254" s="4" t="s">
        <v>610</v>
      </c>
      <c r="W254" s="4" t="s">
        <v>1021</v>
      </c>
      <c r="X254" s="4" t="s">
        <v>1047</v>
      </c>
    </row>
    <row r="255" spans="1:24" s="4" customFormat="1">
      <c r="A255" s="4">
        <v>256</v>
      </c>
      <c r="B255" s="3" t="s">
        <v>1000</v>
      </c>
      <c r="C255" s="11">
        <v>4700011716</v>
      </c>
      <c r="D255" s="4">
        <v>5000</v>
      </c>
      <c r="E255" s="3" t="str">
        <f>MID("112119121000141",1,20)</f>
        <v>112119121000141</v>
      </c>
      <c r="F255" s="4">
        <v>11200002923</v>
      </c>
      <c r="G255" s="4" t="s">
        <v>998</v>
      </c>
      <c r="H255" s="3" t="s">
        <v>423</v>
      </c>
      <c r="I255" s="11" t="s">
        <v>1025</v>
      </c>
      <c r="J255" s="3"/>
      <c r="K255" s="272">
        <v>43859</v>
      </c>
      <c r="L255" s="272">
        <v>43903</v>
      </c>
      <c r="M255" s="272"/>
      <c r="N255" s="55">
        <v>43904</v>
      </c>
      <c r="O255" s="4" t="s">
        <v>117</v>
      </c>
      <c r="P255" s="4" t="s">
        <v>684</v>
      </c>
      <c r="Q255" s="3" t="s">
        <v>371</v>
      </c>
      <c r="R255" s="3" t="s">
        <v>146</v>
      </c>
      <c r="S255" s="12" t="s">
        <v>1001</v>
      </c>
      <c r="T255" s="4" t="s">
        <v>610</v>
      </c>
      <c r="W255" s="4" t="s">
        <v>1022</v>
      </c>
      <c r="X255" s="4" t="s">
        <v>1048</v>
      </c>
    </row>
    <row r="256" spans="1:24" s="4" customFormat="1">
      <c r="A256" s="4">
        <v>257</v>
      </c>
      <c r="B256" s="3" t="s">
        <v>520</v>
      </c>
      <c r="C256" s="11">
        <v>4700011717</v>
      </c>
      <c r="D256" s="4">
        <v>10000</v>
      </c>
      <c r="E256" s="49" t="str">
        <f>MID("112119121000142",1,20)</f>
        <v>112119121000142</v>
      </c>
      <c r="F256" s="4">
        <v>11200002924</v>
      </c>
      <c r="G256" s="12" t="s">
        <v>1043</v>
      </c>
      <c r="H256" s="3" t="s">
        <v>950</v>
      </c>
      <c r="I256" s="11" t="s">
        <v>1038</v>
      </c>
      <c r="J256" s="3"/>
      <c r="K256" s="272">
        <v>43852</v>
      </c>
      <c r="L256" s="272">
        <v>43898</v>
      </c>
      <c r="M256" s="272"/>
      <c r="N256" s="55">
        <v>43898</v>
      </c>
      <c r="O256" s="4" t="s">
        <v>1044</v>
      </c>
      <c r="P256" s="4" t="s">
        <v>1039</v>
      </c>
      <c r="Q256" s="3" t="s">
        <v>371</v>
      </c>
      <c r="R256" s="3" t="s">
        <v>1033</v>
      </c>
      <c r="S256" s="12" t="s">
        <v>1002</v>
      </c>
      <c r="T256" s="4" t="s">
        <v>750</v>
      </c>
      <c r="W256" s="4" t="s">
        <v>1045</v>
      </c>
      <c r="X256" s="4" t="s">
        <v>1049</v>
      </c>
    </row>
    <row r="257" spans="1:24" s="4" customFormat="1">
      <c r="A257" s="4">
        <v>258</v>
      </c>
      <c r="B257" s="3" t="s">
        <v>789</v>
      </c>
      <c r="C257" s="11">
        <v>4700011718</v>
      </c>
      <c r="D257" s="4">
        <v>10000</v>
      </c>
      <c r="E257" s="3" t="str">
        <f>MID("112119121000143",1,20)</f>
        <v>112119121000143</v>
      </c>
      <c r="F257" s="4">
        <v>11200002925</v>
      </c>
      <c r="G257" s="4" t="s">
        <v>999</v>
      </c>
      <c r="H257" s="3" t="s">
        <v>690</v>
      </c>
      <c r="I257" s="11" t="s">
        <v>1025</v>
      </c>
      <c r="J257" s="3"/>
      <c r="K257" s="272">
        <v>43859</v>
      </c>
      <c r="L257" s="272">
        <v>43903</v>
      </c>
      <c r="M257" s="272"/>
      <c r="N257" s="55">
        <v>43905</v>
      </c>
      <c r="O257" s="4" t="s">
        <v>117</v>
      </c>
      <c r="P257" s="4" t="s">
        <v>684</v>
      </c>
      <c r="Q257" s="3" t="s">
        <v>371</v>
      </c>
      <c r="R257" s="3" t="s">
        <v>76</v>
      </c>
      <c r="S257" s="12" t="s">
        <v>77</v>
      </c>
      <c r="T257" s="4" t="s">
        <v>610</v>
      </c>
      <c r="W257" s="4" t="s">
        <v>1023</v>
      </c>
      <c r="X257" s="4" t="s">
        <v>1048</v>
      </c>
    </row>
    <row r="258" spans="1:24" s="4" customFormat="1">
      <c r="A258" s="4">
        <v>259</v>
      </c>
      <c r="B258" s="3" t="s">
        <v>1129</v>
      </c>
      <c r="C258" s="11">
        <v>4700011738</v>
      </c>
      <c r="D258" s="4">
        <v>5000</v>
      </c>
      <c r="E258" s="3" t="str">
        <f>MID("112120011000058",1,20)</f>
        <v>112120011000058</v>
      </c>
      <c r="F258" s="4">
        <v>11200012448</v>
      </c>
      <c r="G258" s="4" t="s">
        <v>1128</v>
      </c>
      <c r="H258" s="3" t="s">
        <v>424</v>
      </c>
      <c r="I258" s="11" t="s">
        <v>1064</v>
      </c>
      <c r="J258" s="3"/>
      <c r="K258" s="272">
        <v>43922</v>
      </c>
      <c r="L258" s="272">
        <v>43967</v>
      </c>
      <c r="M258" s="272"/>
      <c r="N258" s="55">
        <v>43963</v>
      </c>
      <c r="O258" s="4" t="s">
        <v>73</v>
      </c>
      <c r="P258" s="4" t="s">
        <v>1130</v>
      </c>
      <c r="Q258" s="3" t="s">
        <v>371</v>
      </c>
      <c r="R258" s="3" t="s">
        <v>1131</v>
      </c>
      <c r="S258" s="12" t="s">
        <v>1132</v>
      </c>
      <c r="T258" s="4" t="s">
        <v>610</v>
      </c>
      <c r="W258" s="4" t="s">
        <v>1133</v>
      </c>
      <c r="X258" s="4" t="s">
        <v>1134</v>
      </c>
    </row>
    <row r="259" spans="1:24" s="4" customFormat="1">
      <c r="A259" s="4">
        <v>260</v>
      </c>
      <c r="B259" s="3" t="s">
        <v>1062</v>
      </c>
      <c r="C259" s="11">
        <v>4700011739</v>
      </c>
      <c r="D259" s="4">
        <v>2000</v>
      </c>
      <c r="E259" s="3" t="str">
        <f>MID("112120011000059",1,20)</f>
        <v>112120011000059</v>
      </c>
      <c r="F259" s="4">
        <v>11200008300</v>
      </c>
      <c r="G259" s="4" t="s">
        <v>1063</v>
      </c>
      <c r="H259" s="3" t="s">
        <v>907</v>
      </c>
      <c r="I259" s="5" t="s">
        <v>1064</v>
      </c>
      <c r="J259" s="3"/>
      <c r="K259" s="272">
        <v>43886</v>
      </c>
      <c r="L259" s="272">
        <v>43931</v>
      </c>
      <c r="M259" s="272"/>
      <c r="N259" s="55">
        <v>43930</v>
      </c>
      <c r="O259" s="4" t="s">
        <v>1059</v>
      </c>
      <c r="P259" s="4" t="s">
        <v>1065</v>
      </c>
      <c r="Q259" s="3" t="s">
        <v>371</v>
      </c>
      <c r="R259" s="3" t="s">
        <v>95</v>
      </c>
      <c r="S259" s="12" t="s">
        <v>1066</v>
      </c>
      <c r="T259" s="4" t="s">
        <v>610</v>
      </c>
      <c r="W259" s="4" t="s">
        <v>1067</v>
      </c>
      <c r="X259" s="4" t="s">
        <v>1068</v>
      </c>
    </row>
    <row r="260" spans="1:24" s="4" customFormat="1">
      <c r="A260" s="4">
        <v>261</v>
      </c>
      <c r="B260" s="3" t="s">
        <v>1080</v>
      </c>
      <c r="C260" s="11">
        <v>4700011742</v>
      </c>
      <c r="D260" s="4">
        <v>10000</v>
      </c>
      <c r="E260" s="3" t="str">
        <f>MID("112120011000122",1,20)</f>
        <v>112120011000122</v>
      </c>
      <c r="F260" s="4">
        <v>11200021329</v>
      </c>
      <c r="G260" s="4" t="s">
        <v>1081</v>
      </c>
      <c r="H260" s="3" t="s">
        <v>690</v>
      </c>
      <c r="I260" s="5" t="s">
        <v>1064</v>
      </c>
      <c r="J260" s="3"/>
      <c r="K260" s="272">
        <v>43908</v>
      </c>
      <c r="L260" s="272">
        <v>43952</v>
      </c>
      <c r="M260" s="272"/>
      <c r="N260" s="55">
        <v>43950</v>
      </c>
      <c r="O260" s="4" t="s">
        <v>1082</v>
      </c>
      <c r="P260" s="4" t="s">
        <v>1083</v>
      </c>
      <c r="Q260" s="3" t="s">
        <v>371</v>
      </c>
      <c r="R260" s="3" t="s">
        <v>1084</v>
      </c>
      <c r="S260" s="12" t="s">
        <v>77</v>
      </c>
      <c r="T260" s="4" t="s">
        <v>610</v>
      </c>
      <c r="W260" s="4" t="s">
        <v>1085</v>
      </c>
      <c r="X260" s="4" t="s">
        <v>1086</v>
      </c>
    </row>
    <row r="261" spans="1:24" s="4" customFormat="1">
      <c r="A261" s="4">
        <v>262</v>
      </c>
      <c r="B261" s="3" t="s">
        <v>1026</v>
      </c>
      <c r="C261" s="11">
        <v>4700011755</v>
      </c>
      <c r="D261" s="4">
        <v>2980</v>
      </c>
      <c r="E261" s="49" t="str">
        <f>MID("112120021000016",1,20)</f>
        <v>112120021000016</v>
      </c>
      <c r="F261" s="4">
        <v>11200012235</v>
      </c>
      <c r="G261" s="12" t="s">
        <v>1026</v>
      </c>
      <c r="H261" s="3" t="s">
        <v>1031</v>
      </c>
      <c r="I261" s="5" t="s">
        <v>420</v>
      </c>
      <c r="J261" s="3"/>
      <c r="K261" s="272">
        <v>43876</v>
      </c>
      <c r="L261" s="272">
        <v>43881</v>
      </c>
      <c r="M261" s="272"/>
      <c r="N261" s="55">
        <v>43881</v>
      </c>
      <c r="O261" s="4" t="s">
        <v>73</v>
      </c>
      <c r="P261" s="4" t="s">
        <v>1032</v>
      </c>
      <c r="Q261" s="3" t="s">
        <v>371</v>
      </c>
      <c r="R261" s="3" t="s">
        <v>179</v>
      </c>
      <c r="S261" s="12" t="s">
        <v>80</v>
      </c>
      <c r="T261" s="4" t="s">
        <v>415</v>
      </c>
      <c r="X261" s="4" t="s">
        <v>1027</v>
      </c>
    </row>
    <row r="262" spans="1:24" s="4" customFormat="1">
      <c r="A262" s="4">
        <v>263</v>
      </c>
      <c r="B262" s="3" t="s">
        <v>1056</v>
      </c>
      <c r="C262" s="11">
        <v>4700011782</v>
      </c>
      <c r="D262" s="4">
        <v>500</v>
      </c>
      <c r="E262" s="49" t="s">
        <v>1069</v>
      </c>
      <c r="F262" s="4">
        <v>11200034094</v>
      </c>
      <c r="G262" s="12" t="s">
        <v>1051</v>
      </c>
      <c r="H262" s="3" t="s">
        <v>1057</v>
      </c>
      <c r="I262" s="5" t="s">
        <v>1058</v>
      </c>
      <c r="J262" s="3"/>
      <c r="K262" s="272">
        <v>43926</v>
      </c>
      <c r="L262" s="272">
        <v>43931</v>
      </c>
      <c r="M262" s="272"/>
      <c r="N262" s="55">
        <v>43931</v>
      </c>
      <c r="O262" s="4" t="s">
        <v>1059</v>
      </c>
      <c r="P262" s="4" t="s">
        <v>83</v>
      </c>
      <c r="Q262" s="3" t="s">
        <v>371</v>
      </c>
      <c r="R262" s="3" t="s">
        <v>146</v>
      </c>
      <c r="S262" s="12" t="s">
        <v>1060</v>
      </c>
      <c r="T262" s="4" t="s">
        <v>866</v>
      </c>
      <c r="X262" s="4" t="s">
        <v>1061</v>
      </c>
    </row>
    <row r="263" spans="1:24" s="4" customFormat="1">
      <c r="A263" s="4">
        <v>264</v>
      </c>
      <c r="B263" s="3" t="s">
        <v>1087</v>
      </c>
      <c r="C263" s="11">
        <v>4600081221</v>
      </c>
      <c r="D263" s="4">
        <v>20</v>
      </c>
      <c r="E263" s="49" t="s">
        <v>1127</v>
      </c>
      <c r="F263" s="4">
        <v>11200038190</v>
      </c>
      <c r="G263" s="12" t="s">
        <v>1088</v>
      </c>
      <c r="H263" s="3" t="s">
        <v>1089</v>
      </c>
      <c r="I263" s="5" t="s">
        <v>1090</v>
      </c>
      <c r="J263" s="3"/>
      <c r="K263" s="272">
        <v>43939</v>
      </c>
      <c r="L263" s="272">
        <v>43944</v>
      </c>
      <c r="M263" s="272"/>
      <c r="N263" s="55">
        <v>43944</v>
      </c>
      <c r="O263" s="4" t="s">
        <v>1091</v>
      </c>
      <c r="P263" s="4" t="s">
        <v>1092</v>
      </c>
      <c r="Q263" s="3" t="s">
        <v>371</v>
      </c>
      <c r="R263" s="3" t="s">
        <v>1093</v>
      </c>
      <c r="S263" s="12" t="s">
        <v>1094</v>
      </c>
      <c r="T263" s="4" t="s">
        <v>866</v>
      </c>
      <c r="X263" s="4" t="s">
        <v>1095</v>
      </c>
    </row>
    <row r="264" spans="1:24" s="4" customFormat="1">
      <c r="A264" s="4">
        <v>265</v>
      </c>
      <c r="B264" s="3" t="s">
        <v>1096</v>
      </c>
      <c r="C264" s="11">
        <v>4600081224</v>
      </c>
      <c r="D264" s="4">
        <v>20</v>
      </c>
      <c r="E264" s="49" t="s">
        <v>1097</v>
      </c>
      <c r="F264" s="4">
        <v>11200038187</v>
      </c>
      <c r="G264" s="12" t="s">
        <v>1088</v>
      </c>
      <c r="H264" s="3" t="s">
        <v>1098</v>
      </c>
      <c r="I264" s="5" t="s">
        <v>1099</v>
      </c>
      <c r="J264" s="3"/>
      <c r="K264" s="272">
        <v>43939</v>
      </c>
      <c r="L264" s="272">
        <v>43944</v>
      </c>
      <c r="M264" s="272"/>
      <c r="N264" s="55">
        <v>43944</v>
      </c>
      <c r="O264" s="4" t="s">
        <v>1100</v>
      </c>
      <c r="P264" s="4" t="s">
        <v>1101</v>
      </c>
      <c r="Q264" s="3" t="s">
        <v>371</v>
      </c>
      <c r="R264" s="3" t="s">
        <v>1093</v>
      </c>
      <c r="S264" s="12" t="s">
        <v>1094</v>
      </c>
      <c r="T264" s="4" t="s">
        <v>866</v>
      </c>
      <c r="X264" s="4" t="s">
        <v>1095</v>
      </c>
    </row>
    <row r="265" spans="1:24" s="4" customFormat="1">
      <c r="A265" s="4">
        <v>266</v>
      </c>
      <c r="B265" s="3" t="s">
        <v>1102</v>
      </c>
      <c r="C265" s="11">
        <v>4600081224</v>
      </c>
      <c r="D265" s="4">
        <v>60</v>
      </c>
      <c r="E265" s="49" t="s">
        <v>1103</v>
      </c>
      <c r="F265" s="4">
        <v>11200038187</v>
      </c>
      <c r="G265" s="12" t="s">
        <v>1094</v>
      </c>
      <c r="H265" s="3" t="s">
        <v>1104</v>
      </c>
      <c r="I265" s="5" t="s">
        <v>1099</v>
      </c>
      <c r="J265" s="3"/>
      <c r="K265" s="272">
        <v>43939</v>
      </c>
      <c r="L265" s="272">
        <v>43944</v>
      </c>
      <c r="M265" s="272"/>
      <c r="N265" s="55">
        <v>43944</v>
      </c>
      <c r="O265" s="4" t="s">
        <v>1091</v>
      </c>
      <c r="P265" s="4" t="s">
        <v>1101</v>
      </c>
      <c r="Q265" s="3" t="s">
        <v>371</v>
      </c>
      <c r="R265" s="3" t="s">
        <v>1105</v>
      </c>
      <c r="S265" s="12" t="s">
        <v>1094</v>
      </c>
      <c r="T265" s="4" t="s">
        <v>866</v>
      </c>
      <c r="X265" s="4" t="s">
        <v>1095</v>
      </c>
    </row>
    <row r="266" spans="1:24" s="4" customFormat="1">
      <c r="A266" s="4">
        <v>267</v>
      </c>
      <c r="B266" s="3" t="s">
        <v>1106</v>
      </c>
      <c r="C266" s="11">
        <v>4600081224</v>
      </c>
      <c r="D266" s="4">
        <v>20</v>
      </c>
      <c r="E266" s="49" t="s">
        <v>1107</v>
      </c>
      <c r="F266" s="4">
        <v>11200038188</v>
      </c>
      <c r="G266" s="12" t="s">
        <v>1094</v>
      </c>
      <c r="H266" s="3" t="s">
        <v>1108</v>
      </c>
      <c r="I266" s="5" t="s">
        <v>1099</v>
      </c>
      <c r="J266" s="3"/>
      <c r="K266" s="272">
        <v>43939</v>
      </c>
      <c r="L266" s="272">
        <v>43944</v>
      </c>
      <c r="M266" s="272"/>
      <c r="N266" s="55">
        <v>43944</v>
      </c>
      <c r="O266" s="4" t="s">
        <v>1091</v>
      </c>
      <c r="P266" s="4" t="s">
        <v>1101</v>
      </c>
      <c r="Q266" s="3" t="s">
        <v>371</v>
      </c>
      <c r="R266" s="3" t="s">
        <v>1105</v>
      </c>
      <c r="S266" s="12" t="s">
        <v>1094</v>
      </c>
      <c r="T266" s="4" t="s">
        <v>866</v>
      </c>
      <c r="X266" s="4" t="s">
        <v>1095</v>
      </c>
    </row>
    <row r="267" spans="1:24" s="4" customFormat="1">
      <c r="A267" s="4">
        <v>268</v>
      </c>
      <c r="B267" s="3" t="s">
        <v>1109</v>
      </c>
      <c r="C267" s="11">
        <v>4600081224</v>
      </c>
      <c r="D267" s="4">
        <v>19</v>
      </c>
      <c r="E267" s="49" t="s">
        <v>1110</v>
      </c>
      <c r="F267" s="4">
        <v>11200038189</v>
      </c>
      <c r="G267" s="12" t="s">
        <v>1094</v>
      </c>
      <c r="H267" s="3" t="s">
        <v>1111</v>
      </c>
      <c r="I267" s="5" t="s">
        <v>1099</v>
      </c>
      <c r="J267" s="3"/>
      <c r="K267" s="272">
        <v>43939</v>
      </c>
      <c r="L267" s="272">
        <v>43944</v>
      </c>
      <c r="M267" s="272"/>
      <c r="N267" s="55">
        <v>43944</v>
      </c>
      <c r="O267" s="4" t="s">
        <v>1091</v>
      </c>
      <c r="P267" s="4" t="s">
        <v>1101</v>
      </c>
      <c r="Q267" s="3" t="s">
        <v>371</v>
      </c>
      <c r="R267" s="3" t="s">
        <v>1105</v>
      </c>
      <c r="S267" s="12" t="s">
        <v>1094</v>
      </c>
      <c r="T267" s="4" t="s">
        <v>866</v>
      </c>
      <c r="X267" s="4" t="s">
        <v>1095</v>
      </c>
    </row>
    <row r="268" spans="1:24" s="4" customFormat="1">
      <c r="A268" s="4">
        <v>269</v>
      </c>
      <c r="B268" s="3" t="s">
        <v>1112</v>
      </c>
      <c r="C268" s="11">
        <v>4600081224</v>
      </c>
      <c r="D268" s="4">
        <v>10</v>
      </c>
      <c r="E268" s="49" t="s">
        <v>1113</v>
      </c>
      <c r="F268" s="4">
        <v>11200038189</v>
      </c>
      <c r="G268" s="12" t="s">
        <v>1094</v>
      </c>
      <c r="H268" s="3" t="s">
        <v>1114</v>
      </c>
      <c r="I268" s="5" t="s">
        <v>1099</v>
      </c>
      <c r="J268" s="3"/>
      <c r="K268" s="272">
        <v>43939</v>
      </c>
      <c r="L268" s="272">
        <v>43944</v>
      </c>
      <c r="M268" s="272"/>
      <c r="N268" s="55">
        <v>43944</v>
      </c>
      <c r="O268" s="4" t="s">
        <v>1091</v>
      </c>
      <c r="P268" s="4" t="s">
        <v>1101</v>
      </c>
      <c r="Q268" s="3" t="s">
        <v>371</v>
      </c>
      <c r="R268" s="3" t="s">
        <v>1105</v>
      </c>
      <c r="S268" s="12" t="s">
        <v>1094</v>
      </c>
      <c r="T268" s="4" t="s">
        <v>866</v>
      </c>
      <c r="X268" s="4" t="s">
        <v>1095</v>
      </c>
    </row>
    <row r="269" spans="1:24" s="4" customFormat="1">
      <c r="A269" s="4">
        <v>270</v>
      </c>
      <c r="B269" s="3" t="s">
        <v>1139</v>
      </c>
      <c r="C269" s="11">
        <v>4700011740</v>
      </c>
      <c r="D269" s="4">
        <v>5000</v>
      </c>
      <c r="E269" s="49" t="str">
        <f>MID("112120011000096",1,20)</f>
        <v>112120011000096</v>
      </c>
      <c r="F269" s="4">
        <v>11200012450</v>
      </c>
      <c r="G269" s="12" t="s">
        <v>1140</v>
      </c>
      <c r="H269" s="3" t="s">
        <v>1141</v>
      </c>
      <c r="I269" s="5" t="s">
        <v>1142</v>
      </c>
      <c r="J269" s="3"/>
      <c r="K269" s="272">
        <v>43929</v>
      </c>
      <c r="L269" s="272">
        <v>43977</v>
      </c>
      <c r="M269" s="272"/>
      <c r="N269" s="55">
        <v>43978</v>
      </c>
      <c r="O269" s="4" t="s">
        <v>1143</v>
      </c>
      <c r="P269" s="4" t="s">
        <v>1144</v>
      </c>
      <c r="Q269" s="3" t="s">
        <v>371</v>
      </c>
      <c r="R269" s="3" t="s">
        <v>1145</v>
      </c>
      <c r="S269" s="12" t="s">
        <v>1146</v>
      </c>
      <c r="T269" s="4" t="s">
        <v>750</v>
      </c>
      <c r="W269" s="4" t="s">
        <v>1138</v>
      </c>
      <c r="X269" s="4" t="s">
        <v>1147</v>
      </c>
    </row>
    <row r="270" spans="1:24" s="3" customFormat="1" ht="13.15" customHeight="1">
      <c r="A270" s="4">
        <v>271</v>
      </c>
      <c r="B270" s="3" t="s">
        <v>1077</v>
      </c>
      <c r="C270" s="3">
        <v>4600081594</v>
      </c>
      <c r="D270" s="3">
        <v>6</v>
      </c>
      <c r="E270" s="61">
        <v>112120041000309</v>
      </c>
      <c r="F270" s="3">
        <v>11200057922</v>
      </c>
      <c r="G270" s="3" t="s">
        <v>1076</v>
      </c>
      <c r="H270" s="3" t="s">
        <v>1075</v>
      </c>
      <c r="I270" s="3" t="s">
        <v>1078</v>
      </c>
      <c r="K270" s="272">
        <v>43972</v>
      </c>
      <c r="L270" s="272">
        <v>43979</v>
      </c>
      <c r="M270" s="272"/>
      <c r="O270" s="4" t="s">
        <v>1151</v>
      </c>
      <c r="P270" s="3" t="s">
        <v>1079</v>
      </c>
      <c r="Q270" s="3" t="s">
        <v>75</v>
      </c>
      <c r="R270" s="3" t="s">
        <v>1145</v>
      </c>
      <c r="S270" s="12"/>
      <c r="T270" s="3" t="s">
        <v>414</v>
      </c>
      <c r="X270" s="3" t="s">
        <v>1152</v>
      </c>
    </row>
    <row r="271" spans="1:24" s="3" customFormat="1" ht="12.75" customHeight="1">
      <c r="A271" s="4">
        <v>272</v>
      </c>
      <c r="B271" s="3" t="s">
        <v>1117</v>
      </c>
      <c r="C271" s="3">
        <v>4600081698</v>
      </c>
      <c r="D271" s="3">
        <v>4</v>
      </c>
      <c r="E271" s="61">
        <v>112120041000291</v>
      </c>
      <c r="F271" s="3">
        <v>11200057921</v>
      </c>
      <c r="H271" s="3" t="s">
        <v>1116</v>
      </c>
      <c r="I271" s="3" t="s">
        <v>81</v>
      </c>
      <c r="K271" s="272">
        <v>43972</v>
      </c>
      <c r="L271" s="272">
        <v>43979</v>
      </c>
      <c r="M271" s="272"/>
      <c r="O271" s="4" t="s">
        <v>82</v>
      </c>
      <c r="P271" s="3" t="s">
        <v>1115</v>
      </c>
      <c r="Q271" s="3" t="s">
        <v>75</v>
      </c>
      <c r="R271" s="3" t="s">
        <v>1145</v>
      </c>
      <c r="S271" s="12"/>
      <c r="T271" s="3" t="s">
        <v>414</v>
      </c>
      <c r="X271" s="3" t="s">
        <v>1152</v>
      </c>
    </row>
    <row r="272" spans="1:24" s="3" customFormat="1">
      <c r="A272" s="4">
        <v>273</v>
      </c>
      <c r="B272" s="3" t="s">
        <v>596</v>
      </c>
      <c r="C272" s="3">
        <v>4700011741</v>
      </c>
      <c r="D272" s="3">
        <v>5000</v>
      </c>
      <c r="E272" s="3" t="str">
        <f>MID("112120011000121",1,20)</f>
        <v>112120011000121</v>
      </c>
      <c r="F272" s="3">
        <v>11200027293</v>
      </c>
      <c r="G272" s="3" t="s">
        <v>1070</v>
      </c>
      <c r="H272" s="3" t="s">
        <v>598</v>
      </c>
      <c r="I272" s="3" t="s">
        <v>1018</v>
      </c>
      <c r="K272" s="10">
        <v>43943</v>
      </c>
      <c r="L272" s="10">
        <v>43987</v>
      </c>
      <c r="M272" s="10"/>
      <c r="N272" s="10">
        <v>43985</v>
      </c>
      <c r="O272" s="4" t="s">
        <v>1071</v>
      </c>
      <c r="P272" s="3" t="s">
        <v>611</v>
      </c>
      <c r="Q272" s="3" t="s">
        <v>371</v>
      </c>
      <c r="R272" s="3" t="s">
        <v>1145</v>
      </c>
      <c r="S272" s="4" t="s">
        <v>1009</v>
      </c>
      <c r="T272" s="3" t="s">
        <v>610</v>
      </c>
      <c r="W272" s="3" t="s">
        <v>1149</v>
      </c>
      <c r="X272" s="3" t="s">
        <v>1148</v>
      </c>
    </row>
    <row r="273" spans="1:24" s="3" customFormat="1" ht="13.15" customHeight="1">
      <c r="A273" s="4">
        <v>274</v>
      </c>
      <c r="B273" s="3" t="s">
        <v>906</v>
      </c>
      <c r="C273" s="3">
        <v>4700011749</v>
      </c>
      <c r="D273" s="3">
        <v>2000</v>
      </c>
      <c r="E273" s="3" t="str">
        <f>MID("112120011000135",1,20)</f>
        <v>112120011000135</v>
      </c>
      <c r="F273" s="3">
        <v>11200027294</v>
      </c>
      <c r="G273" s="3" t="s">
        <v>1012</v>
      </c>
      <c r="H273" s="3" t="s">
        <v>907</v>
      </c>
      <c r="I273" s="3" t="s">
        <v>1018</v>
      </c>
      <c r="K273" s="10">
        <v>43943</v>
      </c>
      <c r="L273" s="10">
        <v>43987</v>
      </c>
      <c r="M273" s="10"/>
      <c r="N273" s="10">
        <v>43985</v>
      </c>
      <c r="O273" s="4" t="s">
        <v>73</v>
      </c>
      <c r="P273" s="3" t="s">
        <v>611</v>
      </c>
      <c r="Q273" s="3" t="s">
        <v>371</v>
      </c>
      <c r="R273" s="3" t="s">
        <v>1145</v>
      </c>
      <c r="S273" s="12" t="s">
        <v>1013</v>
      </c>
      <c r="T273" s="3" t="s">
        <v>610</v>
      </c>
      <c r="W273" s="3" t="s">
        <v>1150</v>
      </c>
      <c r="X273" s="3" t="s">
        <v>1148</v>
      </c>
    </row>
    <row r="274" spans="1:24" s="3" customFormat="1" ht="13.15" customHeight="1">
      <c r="A274" s="4">
        <v>275</v>
      </c>
      <c r="B274" s="3" t="s">
        <v>1179</v>
      </c>
      <c r="C274" s="3">
        <v>4600081730</v>
      </c>
      <c r="D274" s="3">
        <v>20</v>
      </c>
      <c r="E274" s="3" t="s">
        <v>1120</v>
      </c>
      <c r="F274" s="3">
        <v>11200062817</v>
      </c>
      <c r="G274" s="3" t="s">
        <v>80</v>
      </c>
      <c r="H274" s="3" t="s">
        <v>1180</v>
      </c>
      <c r="I274" s="3" t="s">
        <v>1119</v>
      </c>
      <c r="K274" s="10">
        <v>43989</v>
      </c>
      <c r="L274" s="10">
        <v>43993</v>
      </c>
      <c r="M274" s="10"/>
      <c r="N274" s="10"/>
      <c r="O274" s="4" t="s">
        <v>1181</v>
      </c>
      <c r="P274" s="3" t="s">
        <v>339</v>
      </c>
      <c r="Q274" s="3" t="s">
        <v>75</v>
      </c>
      <c r="R274" s="3" t="s">
        <v>1182</v>
      </c>
      <c r="S274" s="12" t="s">
        <v>80</v>
      </c>
      <c r="T274" s="3" t="s">
        <v>346</v>
      </c>
    </row>
    <row r="275" spans="1:24" s="3" customFormat="1" ht="13.15" customHeight="1">
      <c r="A275" s="4">
        <v>276</v>
      </c>
      <c r="B275" s="3" t="s">
        <v>879</v>
      </c>
      <c r="C275" s="3">
        <v>4600081730</v>
      </c>
      <c r="D275" s="3">
        <v>10</v>
      </c>
      <c r="E275" s="3" t="s">
        <v>1121</v>
      </c>
      <c r="F275" s="3">
        <v>11200062817</v>
      </c>
      <c r="G275" s="3" t="s">
        <v>80</v>
      </c>
      <c r="H275" s="3" t="s">
        <v>1183</v>
      </c>
      <c r="I275" s="3" t="s">
        <v>1119</v>
      </c>
      <c r="K275" s="10">
        <v>43989</v>
      </c>
      <c r="L275" s="10">
        <v>43993</v>
      </c>
      <c r="M275" s="10"/>
      <c r="N275" s="10"/>
      <c r="O275" s="4" t="s">
        <v>82</v>
      </c>
      <c r="P275" s="3" t="s">
        <v>339</v>
      </c>
      <c r="Q275" s="3" t="s">
        <v>1184</v>
      </c>
      <c r="R275" s="3" t="s">
        <v>1161</v>
      </c>
      <c r="S275" s="12" t="s">
        <v>1185</v>
      </c>
      <c r="T275" s="3" t="s">
        <v>346</v>
      </c>
    </row>
    <row r="276" spans="1:24" s="3" customFormat="1" ht="13.15" customHeight="1">
      <c r="A276" s="4">
        <v>277</v>
      </c>
      <c r="B276" s="3" t="s">
        <v>968</v>
      </c>
      <c r="C276" s="3">
        <v>4600081730</v>
      </c>
      <c r="D276" s="3">
        <v>10</v>
      </c>
      <c r="E276" s="3" t="s">
        <v>1122</v>
      </c>
      <c r="F276" s="3">
        <v>11200062818</v>
      </c>
      <c r="G276" s="3" t="s">
        <v>80</v>
      </c>
      <c r="H276" s="3" t="s">
        <v>1186</v>
      </c>
      <c r="I276" s="3" t="s">
        <v>1119</v>
      </c>
      <c r="K276" s="10">
        <v>43989</v>
      </c>
      <c r="L276" s="10">
        <v>43993</v>
      </c>
      <c r="M276" s="10"/>
      <c r="N276" s="10"/>
      <c r="O276" s="4" t="s">
        <v>1187</v>
      </c>
      <c r="P276" s="3" t="s">
        <v>339</v>
      </c>
      <c r="Q276" s="3" t="s">
        <v>1188</v>
      </c>
      <c r="R276" s="3" t="s">
        <v>1161</v>
      </c>
      <c r="S276" s="12" t="s">
        <v>1189</v>
      </c>
      <c r="T276" s="3" t="s">
        <v>346</v>
      </c>
    </row>
    <row r="277" spans="1:24" s="3" customFormat="1" ht="13.15" customHeight="1">
      <c r="A277" s="4">
        <v>278</v>
      </c>
      <c r="B277" s="3" t="s">
        <v>1190</v>
      </c>
      <c r="C277" s="3">
        <v>4600081730</v>
      </c>
      <c r="D277" s="3">
        <v>10</v>
      </c>
      <c r="E277" s="3" t="s">
        <v>1123</v>
      </c>
      <c r="F277" s="3">
        <v>11200062818</v>
      </c>
      <c r="G277" s="3" t="s">
        <v>1191</v>
      </c>
      <c r="H277" s="3" t="s">
        <v>1192</v>
      </c>
      <c r="I277" s="3" t="s">
        <v>1119</v>
      </c>
      <c r="K277" s="10">
        <v>43989</v>
      </c>
      <c r="L277" s="10">
        <v>43993</v>
      </c>
      <c r="M277" s="10"/>
      <c r="N277" s="10"/>
      <c r="O277" s="4" t="s">
        <v>1181</v>
      </c>
      <c r="P277" s="3" t="s">
        <v>339</v>
      </c>
      <c r="Q277" s="3" t="s">
        <v>1193</v>
      </c>
      <c r="R277" s="3" t="s">
        <v>1194</v>
      </c>
      <c r="S277" s="12" t="s">
        <v>80</v>
      </c>
      <c r="T277" s="3" t="s">
        <v>346</v>
      </c>
    </row>
    <row r="278" spans="1:24" s="3" customFormat="1" ht="13.15" customHeight="1">
      <c r="A278" s="4">
        <v>279</v>
      </c>
      <c r="B278" s="3" t="s">
        <v>1195</v>
      </c>
      <c r="C278" s="3">
        <v>4600081730</v>
      </c>
      <c r="D278" s="3">
        <v>6</v>
      </c>
      <c r="E278" s="3" t="s">
        <v>1124</v>
      </c>
      <c r="F278" s="3">
        <v>11200062818</v>
      </c>
      <c r="G278" s="3" t="s">
        <v>1189</v>
      </c>
      <c r="H278" s="3" t="s">
        <v>1196</v>
      </c>
      <c r="I278" s="3" t="s">
        <v>1119</v>
      </c>
      <c r="K278" s="10">
        <v>43989</v>
      </c>
      <c r="L278" s="10">
        <v>43993</v>
      </c>
      <c r="M278" s="10"/>
      <c r="N278" s="10"/>
      <c r="O278" s="4" t="s">
        <v>1197</v>
      </c>
      <c r="P278" s="3" t="s">
        <v>339</v>
      </c>
      <c r="Q278" s="3" t="s">
        <v>1188</v>
      </c>
      <c r="R278" s="3" t="s">
        <v>1145</v>
      </c>
      <c r="S278" s="12" t="s">
        <v>80</v>
      </c>
      <c r="T278" s="3" t="s">
        <v>346</v>
      </c>
    </row>
    <row r="279" spans="1:24" s="3" customFormat="1" ht="13.15" customHeight="1">
      <c r="A279" s="4">
        <v>280</v>
      </c>
      <c r="B279" s="3" t="s">
        <v>1198</v>
      </c>
      <c r="C279" s="3">
        <v>4600081730</v>
      </c>
      <c r="D279" s="3">
        <v>48</v>
      </c>
      <c r="E279" s="3" t="s">
        <v>1125</v>
      </c>
      <c r="F279" s="3">
        <v>11200062819</v>
      </c>
      <c r="G279" s="3" t="s">
        <v>80</v>
      </c>
      <c r="H279" s="3" t="s">
        <v>1199</v>
      </c>
      <c r="I279" s="3" t="s">
        <v>1119</v>
      </c>
      <c r="K279" s="10">
        <v>43989</v>
      </c>
      <c r="L279" s="10">
        <v>43993</v>
      </c>
      <c r="M279" s="10"/>
      <c r="N279" s="10"/>
      <c r="O279" s="4" t="s">
        <v>1197</v>
      </c>
      <c r="P279" s="3" t="s">
        <v>339</v>
      </c>
      <c r="Q279" s="3" t="s">
        <v>1188</v>
      </c>
      <c r="R279" s="3" t="s">
        <v>1161</v>
      </c>
      <c r="S279" s="12" t="s">
        <v>1185</v>
      </c>
      <c r="T279" s="3" t="s">
        <v>346</v>
      </c>
    </row>
    <row r="280" spans="1:24" s="3" customFormat="1" ht="13.15" customHeight="1">
      <c r="A280" s="4">
        <v>281</v>
      </c>
      <c r="B280" s="3" t="s">
        <v>1200</v>
      </c>
      <c r="C280" s="3">
        <v>4600081730</v>
      </c>
      <c r="D280" s="3">
        <v>10</v>
      </c>
      <c r="E280" s="3" t="s">
        <v>1126</v>
      </c>
      <c r="F280" s="3">
        <v>11200062819</v>
      </c>
      <c r="G280" s="3" t="s">
        <v>1189</v>
      </c>
      <c r="H280" s="3" t="s">
        <v>1201</v>
      </c>
      <c r="I280" s="3" t="s">
        <v>1119</v>
      </c>
      <c r="K280" s="10">
        <v>43989</v>
      </c>
      <c r="L280" s="10">
        <v>43993</v>
      </c>
      <c r="M280" s="10"/>
      <c r="N280" s="10"/>
      <c r="O280" s="4" t="s">
        <v>1181</v>
      </c>
      <c r="P280" s="3" t="s">
        <v>339</v>
      </c>
      <c r="Q280" s="3" t="s">
        <v>1188</v>
      </c>
      <c r="R280" s="3" t="s">
        <v>1194</v>
      </c>
      <c r="S280" s="12" t="s">
        <v>1189</v>
      </c>
      <c r="T280" s="3" t="s">
        <v>346</v>
      </c>
    </row>
    <row r="281" spans="1:24" s="3" customFormat="1" ht="13.15" customHeight="1">
      <c r="A281" s="4">
        <v>282</v>
      </c>
      <c r="B281" s="3" t="s">
        <v>573</v>
      </c>
      <c r="C281" s="3">
        <v>4700011761</v>
      </c>
      <c r="D281" s="3">
        <v>1500</v>
      </c>
      <c r="E281" s="3" t="s">
        <v>1029</v>
      </c>
      <c r="F281" s="3">
        <v>11200027295</v>
      </c>
      <c r="G281" s="3" t="s">
        <v>1159</v>
      </c>
      <c r="H281" s="3" t="s">
        <v>423</v>
      </c>
      <c r="I281" s="3" t="s">
        <v>1018</v>
      </c>
      <c r="K281" s="10">
        <v>43950</v>
      </c>
      <c r="L281" s="10">
        <v>43994</v>
      </c>
      <c r="M281" s="10"/>
      <c r="N281" s="10">
        <v>43992</v>
      </c>
      <c r="O281" s="4" t="s">
        <v>1160</v>
      </c>
      <c r="P281" s="3" t="s">
        <v>611</v>
      </c>
      <c r="Q281" s="3" t="s">
        <v>371</v>
      </c>
      <c r="R281" s="3" t="s">
        <v>1161</v>
      </c>
      <c r="S281" s="12" t="s">
        <v>1162</v>
      </c>
      <c r="T281" s="3" t="s">
        <v>610</v>
      </c>
      <c r="W281" s="3" t="s">
        <v>1163</v>
      </c>
      <c r="X281" s="3" t="s">
        <v>1164</v>
      </c>
    </row>
    <row r="282" spans="1:24" s="3" customFormat="1" ht="13.15" customHeight="1">
      <c r="A282" s="4">
        <v>283</v>
      </c>
      <c r="B282" s="3" t="s">
        <v>1050</v>
      </c>
      <c r="C282" s="3">
        <v>4700011799</v>
      </c>
      <c r="D282" s="3">
        <v>500</v>
      </c>
      <c r="E282" s="3" t="s">
        <v>1055</v>
      </c>
      <c r="F282" s="3">
        <v>11200043447</v>
      </c>
      <c r="G282" s="3" t="s">
        <v>1165</v>
      </c>
      <c r="H282" s="3" t="s">
        <v>1052</v>
      </c>
      <c r="I282" s="3" t="s">
        <v>1018</v>
      </c>
      <c r="K282" s="10">
        <v>43950</v>
      </c>
      <c r="L282" s="10">
        <v>43994</v>
      </c>
      <c r="M282" s="10"/>
      <c r="N282" s="10">
        <v>43992</v>
      </c>
      <c r="O282" s="4" t="s">
        <v>1166</v>
      </c>
      <c r="P282" s="3" t="s">
        <v>611</v>
      </c>
      <c r="Q282" s="3" t="s">
        <v>75</v>
      </c>
      <c r="R282" s="3" t="s">
        <v>1167</v>
      </c>
      <c r="S282" s="12" t="s">
        <v>1168</v>
      </c>
      <c r="T282" s="3" t="s">
        <v>1118</v>
      </c>
      <c r="W282" s="3" t="s">
        <v>1169</v>
      </c>
      <c r="X282" s="3" t="s">
        <v>1170</v>
      </c>
    </row>
    <row r="283" spans="1:24" s="3" customFormat="1" ht="13.15" customHeight="1">
      <c r="A283" s="4">
        <v>284</v>
      </c>
      <c r="B283" s="3" t="s">
        <v>1171</v>
      </c>
      <c r="C283" s="3">
        <v>4700011826</v>
      </c>
      <c r="D283" s="3">
        <v>500</v>
      </c>
      <c r="E283" s="3" t="str">
        <f>MID("112120051000076",1,20)</f>
        <v>112120051000076</v>
      </c>
      <c r="F283" s="3">
        <v>11200062816</v>
      </c>
      <c r="G283" s="3" t="s">
        <v>1172</v>
      </c>
      <c r="H283" s="3" t="s">
        <v>1173</v>
      </c>
      <c r="I283" s="3" t="s">
        <v>256</v>
      </c>
      <c r="K283" s="10">
        <v>43991</v>
      </c>
      <c r="L283" s="10">
        <v>43995</v>
      </c>
      <c r="M283" s="10"/>
      <c r="N283" s="10">
        <v>43993</v>
      </c>
      <c r="O283" s="4" t="s">
        <v>1166</v>
      </c>
      <c r="P283" s="3" t="s">
        <v>339</v>
      </c>
      <c r="Q283" s="3" t="s">
        <v>1174</v>
      </c>
      <c r="R283" s="3" t="s">
        <v>1175</v>
      </c>
      <c r="S283" s="12" t="s">
        <v>1176</v>
      </c>
      <c r="T283" s="3" t="s">
        <v>1177</v>
      </c>
      <c r="X283" s="3" t="s">
        <v>1178</v>
      </c>
    </row>
    <row r="284" spans="1:24" s="3" customFormat="1" ht="13.15" customHeight="1">
      <c r="A284" s="4">
        <v>285</v>
      </c>
      <c r="B284" s="3" t="s">
        <v>1204</v>
      </c>
      <c r="C284" s="3">
        <v>4700011762</v>
      </c>
      <c r="D284" s="3">
        <v>4000</v>
      </c>
      <c r="E284" s="3" t="s">
        <v>1054</v>
      </c>
      <c r="F284" s="3">
        <v>11200027297</v>
      </c>
      <c r="G284" s="3" t="s">
        <v>1030</v>
      </c>
      <c r="H284" s="3" t="s">
        <v>1205</v>
      </c>
      <c r="I284" s="3" t="s">
        <v>1018</v>
      </c>
      <c r="K284" s="10">
        <v>43964</v>
      </c>
      <c r="L284" s="10">
        <v>44008</v>
      </c>
      <c r="M284" s="10"/>
      <c r="N284" s="10">
        <v>44006</v>
      </c>
      <c r="O284" s="4" t="s">
        <v>1206</v>
      </c>
      <c r="P284" s="3" t="s">
        <v>611</v>
      </c>
      <c r="Q284" s="3" t="s">
        <v>1207</v>
      </c>
      <c r="R284" s="3" t="s">
        <v>1208</v>
      </c>
      <c r="S284" s="12" t="s">
        <v>1209</v>
      </c>
      <c r="T284" s="3" t="s">
        <v>750</v>
      </c>
      <c r="W284" s="3" t="s">
        <v>1136</v>
      </c>
      <c r="X284" s="3" t="s">
        <v>1203</v>
      </c>
    </row>
    <row r="285" spans="1:24" s="3" customFormat="1" ht="13.15" customHeight="1">
      <c r="A285" s="4">
        <v>286</v>
      </c>
      <c r="B285" s="3" t="s">
        <v>789</v>
      </c>
      <c r="C285" s="3">
        <v>4700011764</v>
      </c>
      <c r="D285" s="3">
        <v>10000</v>
      </c>
      <c r="E285" s="3" t="s">
        <v>1210</v>
      </c>
      <c r="F285" s="3">
        <v>11200027298</v>
      </c>
      <c r="G285" s="3" t="s">
        <v>1211</v>
      </c>
      <c r="H285" s="3" t="s">
        <v>792</v>
      </c>
      <c r="I285" s="3" t="s">
        <v>1018</v>
      </c>
      <c r="K285" s="10">
        <v>43964</v>
      </c>
      <c r="L285" s="10">
        <v>44008</v>
      </c>
      <c r="M285" s="10"/>
      <c r="N285" s="10">
        <v>44007</v>
      </c>
      <c r="O285" s="4" t="s">
        <v>1212</v>
      </c>
      <c r="P285" s="3" t="s">
        <v>611</v>
      </c>
      <c r="Q285" s="3" t="s">
        <v>75</v>
      </c>
      <c r="R285" s="3" t="s">
        <v>1213</v>
      </c>
      <c r="S285" s="12" t="s">
        <v>77</v>
      </c>
      <c r="T285" s="3" t="s">
        <v>750</v>
      </c>
      <c r="W285" s="3" t="s">
        <v>1202</v>
      </c>
      <c r="X285" s="3" t="s">
        <v>1214</v>
      </c>
    </row>
    <row r="286" spans="1:24" s="3" customFormat="1" ht="13.15" customHeight="1">
      <c r="A286" s="4">
        <v>287</v>
      </c>
      <c r="B286" s="3" t="s">
        <v>1215</v>
      </c>
      <c r="C286" s="3">
        <v>4700011813</v>
      </c>
      <c r="D286" s="3">
        <v>1000</v>
      </c>
      <c r="E286" s="3" t="str">
        <f>MID("112120031000240",1,20)</f>
        <v>112120031000240</v>
      </c>
      <c r="F286" s="3">
        <v>11200051361</v>
      </c>
      <c r="G286" s="3" t="s">
        <v>1216</v>
      </c>
      <c r="H286" s="3" t="s">
        <v>1217</v>
      </c>
      <c r="I286" s="3" t="s">
        <v>1018</v>
      </c>
      <c r="K286" s="10">
        <v>43964</v>
      </c>
      <c r="L286" s="10">
        <v>44008</v>
      </c>
      <c r="M286" s="10"/>
      <c r="N286" s="10">
        <v>44006</v>
      </c>
      <c r="O286" s="4" t="s">
        <v>1212</v>
      </c>
      <c r="P286" s="3" t="s">
        <v>611</v>
      </c>
      <c r="Q286" s="3" t="s">
        <v>1218</v>
      </c>
      <c r="R286" s="3" t="s">
        <v>1219</v>
      </c>
      <c r="S286" s="12" t="s">
        <v>1220</v>
      </c>
      <c r="T286" s="3" t="s">
        <v>750</v>
      </c>
      <c r="W286" s="3" t="s">
        <v>1135</v>
      </c>
      <c r="X286" s="3" t="s">
        <v>1214</v>
      </c>
    </row>
    <row r="287" spans="1:24" s="3" customFormat="1" ht="13.15" customHeight="1">
      <c r="A287" s="4">
        <v>288</v>
      </c>
      <c r="B287" s="3" t="s">
        <v>1221</v>
      </c>
      <c r="C287" s="3">
        <v>4700011809</v>
      </c>
      <c r="D287" s="3">
        <v>2000</v>
      </c>
      <c r="E287" s="3" t="s">
        <v>1222</v>
      </c>
      <c r="F287" s="3">
        <v>11200047554</v>
      </c>
      <c r="G287" s="3" t="s">
        <v>1223</v>
      </c>
      <c r="H287" s="3" t="s">
        <v>1224</v>
      </c>
      <c r="I287" s="3" t="s">
        <v>1018</v>
      </c>
      <c r="K287" s="10">
        <v>43964</v>
      </c>
      <c r="L287" s="10">
        <v>44008</v>
      </c>
      <c r="M287" s="10"/>
      <c r="N287" s="10">
        <v>44006</v>
      </c>
      <c r="O287" s="4" t="s">
        <v>1225</v>
      </c>
      <c r="P287" s="3" t="s">
        <v>611</v>
      </c>
      <c r="Q287" s="3" t="s">
        <v>75</v>
      </c>
      <c r="R287" s="3" t="s">
        <v>1145</v>
      </c>
      <c r="S287" s="12" t="s">
        <v>1226</v>
      </c>
      <c r="T287" s="3" t="s">
        <v>750</v>
      </c>
      <c r="W287" s="3" t="s">
        <v>1137</v>
      </c>
      <c r="X287" s="3" t="s">
        <v>1203</v>
      </c>
    </row>
    <row r="288" spans="1:24" s="3" customFormat="1" ht="13.15" customHeight="1">
      <c r="A288" s="4">
        <v>289</v>
      </c>
      <c r="B288" s="3" t="s">
        <v>1050</v>
      </c>
      <c r="C288" s="3">
        <v>4700011836</v>
      </c>
      <c r="D288" s="3">
        <v>1000</v>
      </c>
      <c r="E288" s="3" t="str">
        <f>MID("112120041000191",1,20)</f>
        <v>112120041000191</v>
      </c>
      <c r="F288" s="3">
        <v>11200067859</v>
      </c>
      <c r="G288" s="3" t="s">
        <v>1153</v>
      </c>
      <c r="H288" s="3" t="s">
        <v>1052</v>
      </c>
      <c r="I288" s="3" t="s">
        <v>1154</v>
      </c>
      <c r="K288" s="10">
        <v>43992</v>
      </c>
      <c r="L288" s="10">
        <v>44036</v>
      </c>
      <c r="M288" s="10"/>
      <c r="N288" s="10"/>
      <c r="O288" s="4" t="s">
        <v>73</v>
      </c>
      <c r="P288" s="3" t="s">
        <v>684</v>
      </c>
      <c r="Q288" s="3" t="s">
        <v>75</v>
      </c>
      <c r="R288" s="3" t="s">
        <v>1145</v>
      </c>
      <c r="S288" s="12" t="s">
        <v>77</v>
      </c>
      <c r="T288" s="3" t="s">
        <v>750</v>
      </c>
      <c r="X288" s="3" t="s">
        <v>1240</v>
      </c>
    </row>
    <row r="289" spans="1:24" s="3" customFormat="1" ht="13.15" customHeight="1">
      <c r="A289" s="4">
        <v>290</v>
      </c>
      <c r="B289" s="3" t="s">
        <v>520</v>
      </c>
      <c r="C289" s="3">
        <v>4700011811</v>
      </c>
      <c r="D289" s="3">
        <v>5000</v>
      </c>
      <c r="E289" s="3" t="str">
        <f>MID("112120031000238",1,20)</f>
        <v>112120031000238</v>
      </c>
      <c r="F289" s="3">
        <v>11200055861</v>
      </c>
      <c r="G289" s="3" t="s">
        <v>1073</v>
      </c>
      <c r="H289" s="3" t="s">
        <v>522</v>
      </c>
      <c r="I289" s="3" t="s">
        <v>1064</v>
      </c>
      <c r="K289" s="10">
        <v>43999</v>
      </c>
      <c r="L289" s="10">
        <v>44043</v>
      </c>
      <c r="M289" s="10"/>
      <c r="N289" s="10"/>
      <c r="O289" s="4" t="s">
        <v>73</v>
      </c>
      <c r="P289" s="3" t="s">
        <v>684</v>
      </c>
      <c r="Q289" s="3" t="s">
        <v>75</v>
      </c>
      <c r="R289" s="3" t="s">
        <v>1145</v>
      </c>
      <c r="S289" s="12" t="s">
        <v>1002</v>
      </c>
      <c r="T289" s="3" t="s">
        <v>750</v>
      </c>
      <c r="X289" s="3" t="s">
        <v>1240</v>
      </c>
    </row>
    <row r="290" spans="1:24" s="3" customFormat="1" ht="13.15" customHeight="1">
      <c r="A290" s="4">
        <v>291</v>
      </c>
      <c r="B290" s="3" t="s">
        <v>1156</v>
      </c>
      <c r="C290" s="3">
        <v>4700011853</v>
      </c>
      <c r="D290" s="3">
        <v>3000</v>
      </c>
      <c r="E290" s="3" t="str">
        <f>MID("112120051000197",1,20)</f>
        <v>112120051000197</v>
      </c>
      <c r="F290" s="3">
        <v>11200079374</v>
      </c>
      <c r="G290" s="3" t="s">
        <v>1158</v>
      </c>
      <c r="H290" s="3" t="s">
        <v>1157</v>
      </c>
      <c r="I290" s="3" t="s">
        <v>1064</v>
      </c>
      <c r="J290" s="3">
        <v>44006</v>
      </c>
      <c r="K290" s="10">
        <v>44006</v>
      </c>
      <c r="L290" s="10">
        <v>44050</v>
      </c>
      <c r="M290" s="10"/>
      <c r="N290" s="10"/>
      <c r="O290" s="4" t="s">
        <v>73</v>
      </c>
      <c r="P290" s="3" t="s">
        <v>684</v>
      </c>
      <c r="Q290" s="3" t="s">
        <v>75</v>
      </c>
      <c r="R290" s="3" t="s">
        <v>146</v>
      </c>
      <c r="S290" s="12" t="s">
        <v>77</v>
      </c>
      <c r="T290" s="3" t="s">
        <v>750</v>
      </c>
      <c r="X290" s="3" t="s">
        <v>1268</v>
      </c>
    </row>
    <row r="291" spans="1:24" s="3" customFormat="1" ht="13.15" customHeight="1">
      <c r="A291" s="4">
        <v>292</v>
      </c>
      <c r="B291" s="3" t="s">
        <v>1283</v>
      </c>
      <c r="C291" s="3">
        <v>4600082540</v>
      </c>
      <c r="D291" s="3">
        <v>10</v>
      </c>
      <c r="E291" s="3" t="s">
        <v>1232</v>
      </c>
      <c r="F291" s="3">
        <v>11200104023</v>
      </c>
      <c r="H291" s="3" t="s">
        <v>1284</v>
      </c>
      <c r="I291" s="3" t="s">
        <v>81</v>
      </c>
      <c r="K291" s="10">
        <v>44059</v>
      </c>
      <c r="L291" s="10">
        <v>44063</v>
      </c>
      <c r="M291" s="10"/>
      <c r="N291" s="10"/>
      <c r="O291" s="4" t="s">
        <v>82</v>
      </c>
      <c r="P291" s="3" t="s">
        <v>83</v>
      </c>
      <c r="Q291" s="3" t="s">
        <v>75</v>
      </c>
      <c r="R291" s="3" t="s">
        <v>146</v>
      </c>
      <c r="S291" s="12"/>
      <c r="T291" s="3" t="s">
        <v>1177</v>
      </c>
    </row>
    <row r="292" spans="1:24" s="3" customFormat="1" ht="13.15" customHeight="1">
      <c r="A292" s="4">
        <v>293</v>
      </c>
      <c r="B292" s="3" t="s">
        <v>1102</v>
      </c>
      <c r="C292" s="3">
        <v>4600082540</v>
      </c>
      <c r="D292" s="3">
        <v>80</v>
      </c>
      <c r="E292" s="3" t="s">
        <v>1233</v>
      </c>
      <c r="F292" s="3">
        <v>11200104024</v>
      </c>
      <c r="H292" s="3" t="s">
        <v>1285</v>
      </c>
      <c r="I292" s="3" t="s">
        <v>81</v>
      </c>
      <c r="K292" s="10">
        <v>44059</v>
      </c>
      <c r="L292" s="10">
        <v>44063</v>
      </c>
      <c r="M292" s="10"/>
      <c r="N292" s="10"/>
      <c r="O292" s="4" t="s">
        <v>82</v>
      </c>
      <c r="P292" s="3" t="s">
        <v>83</v>
      </c>
      <c r="Q292" s="3" t="s">
        <v>75</v>
      </c>
      <c r="R292" s="3" t="s">
        <v>146</v>
      </c>
      <c r="S292" s="12"/>
      <c r="T292" s="3" t="s">
        <v>1177</v>
      </c>
    </row>
    <row r="293" spans="1:24" s="3" customFormat="1" ht="13.15" customHeight="1">
      <c r="A293" s="4">
        <v>294</v>
      </c>
      <c r="B293" s="3" t="s">
        <v>890</v>
      </c>
      <c r="C293" s="3">
        <v>4600082540</v>
      </c>
      <c r="D293" s="3">
        <v>35</v>
      </c>
      <c r="E293" s="3" t="s">
        <v>1234</v>
      </c>
      <c r="F293" s="3">
        <v>11200104025</v>
      </c>
      <c r="H293" s="3" t="s">
        <v>307</v>
      </c>
      <c r="I293" s="3" t="s">
        <v>81</v>
      </c>
      <c r="K293" s="10">
        <v>44059</v>
      </c>
      <c r="L293" s="10">
        <v>44063</v>
      </c>
      <c r="M293" s="10"/>
      <c r="N293" s="10"/>
      <c r="O293" s="4" t="s">
        <v>82</v>
      </c>
      <c r="P293" s="3" t="s">
        <v>83</v>
      </c>
      <c r="Q293" s="3" t="s">
        <v>75</v>
      </c>
      <c r="R293" s="3" t="s">
        <v>146</v>
      </c>
      <c r="S293" s="12"/>
      <c r="T293" s="3" t="s">
        <v>1177</v>
      </c>
    </row>
    <row r="294" spans="1:24" s="3" customFormat="1" ht="13.15" customHeight="1">
      <c r="A294" s="4">
        <v>295</v>
      </c>
      <c r="B294" s="3" t="s">
        <v>1109</v>
      </c>
      <c r="C294" s="3">
        <v>4600082540</v>
      </c>
      <c r="D294" s="3">
        <v>10</v>
      </c>
      <c r="E294" s="3" t="s">
        <v>1235</v>
      </c>
      <c r="F294" s="3">
        <v>11200104025</v>
      </c>
      <c r="H294" s="3" t="s">
        <v>1199</v>
      </c>
      <c r="I294" s="3" t="s">
        <v>81</v>
      </c>
      <c r="K294" s="10">
        <v>44059</v>
      </c>
      <c r="L294" s="10">
        <v>44063</v>
      </c>
      <c r="M294" s="10"/>
      <c r="N294" s="10"/>
      <c r="O294" s="4" t="s">
        <v>82</v>
      </c>
      <c r="P294" s="3" t="s">
        <v>83</v>
      </c>
      <c r="Q294" s="3" t="s">
        <v>75</v>
      </c>
      <c r="R294" s="3" t="s">
        <v>146</v>
      </c>
      <c r="S294" s="12"/>
      <c r="T294" s="3" t="s">
        <v>1177</v>
      </c>
    </row>
    <row r="295" spans="1:24" s="3" customFormat="1" ht="13.15" customHeight="1">
      <c r="A295" s="4">
        <v>296</v>
      </c>
      <c r="B295" s="3" t="s">
        <v>1200</v>
      </c>
      <c r="C295" s="3">
        <v>4600082540</v>
      </c>
      <c r="D295" s="3">
        <v>10</v>
      </c>
      <c r="E295" s="3" t="s">
        <v>1236</v>
      </c>
      <c r="F295" s="3">
        <v>11200104025</v>
      </c>
      <c r="H295" s="3" t="s">
        <v>1201</v>
      </c>
      <c r="I295" s="3" t="s">
        <v>81</v>
      </c>
      <c r="K295" s="10">
        <v>44059</v>
      </c>
      <c r="L295" s="10">
        <v>44063</v>
      </c>
      <c r="M295" s="10"/>
      <c r="N295" s="10"/>
      <c r="O295" s="4" t="s">
        <v>82</v>
      </c>
      <c r="P295" s="3" t="s">
        <v>83</v>
      </c>
      <c r="Q295" s="3" t="s">
        <v>75</v>
      </c>
      <c r="R295" s="3" t="s">
        <v>146</v>
      </c>
      <c r="S295" s="12"/>
      <c r="T295" s="3" t="s">
        <v>1177</v>
      </c>
    </row>
    <row r="296" spans="1:24" s="3" customFormat="1" ht="13.15" customHeight="1">
      <c r="A296" s="4">
        <v>297</v>
      </c>
      <c r="B296" s="3" t="s">
        <v>1087</v>
      </c>
      <c r="C296" s="3">
        <v>4600082541</v>
      </c>
      <c r="D296" s="3">
        <v>10</v>
      </c>
      <c r="E296" s="3" t="str">
        <f>MID("112120071000167",1,20)</f>
        <v>112120071000167</v>
      </c>
      <c r="F296" s="3">
        <v>11200104027</v>
      </c>
      <c r="H296" s="3" t="s">
        <v>1286</v>
      </c>
      <c r="I296" s="3" t="s">
        <v>81</v>
      </c>
      <c r="K296" s="10">
        <v>44059</v>
      </c>
      <c r="L296" s="10">
        <v>44063</v>
      </c>
      <c r="M296" s="10"/>
      <c r="N296" s="10"/>
      <c r="O296" s="4" t="s">
        <v>82</v>
      </c>
      <c r="P296" s="3" t="s">
        <v>83</v>
      </c>
      <c r="Q296" s="3" t="s">
        <v>75</v>
      </c>
      <c r="R296" s="3" t="s">
        <v>146</v>
      </c>
      <c r="S296" s="12"/>
      <c r="T296" s="3" t="s">
        <v>1177</v>
      </c>
    </row>
    <row r="297" spans="1:24" s="3" customFormat="1" ht="13.15" customHeight="1">
      <c r="A297" s="4">
        <v>298</v>
      </c>
      <c r="B297" s="3" t="s">
        <v>1238</v>
      </c>
      <c r="C297" s="3">
        <v>4600082542</v>
      </c>
      <c r="D297" s="3">
        <v>4</v>
      </c>
      <c r="E297" s="3" t="s">
        <v>1237</v>
      </c>
      <c r="F297" s="3">
        <v>11200104022</v>
      </c>
      <c r="H297" s="3" t="s">
        <v>1287</v>
      </c>
      <c r="I297" s="3" t="s">
        <v>81</v>
      </c>
      <c r="K297" s="10">
        <v>44059</v>
      </c>
      <c r="L297" s="10">
        <v>44063</v>
      </c>
      <c r="M297" s="10"/>
      <c r="N297" s="10"/>
      <c r="O297" s="4" t="s">
        <v>82</v>
      </c>
      <c r="P297" s="3" t="s">
        <v>83</v>
      </c>
      <c r="Q297" s="3" t="s">
        <v>75</v>
      </c>
      <c r="R297" s="3" t="s">
        <v>146</v>
      </c>
      <c r="S297" s="12"/>
      <c r="T297" s="3" t="s">
        <v>1177</v>
      </c>
    </row>
    <row r="298" spans="1:24" s="3" customFormat="1" ht="13.15" customHeight="1">
      <c r="A298" s="4">
        <v>299</v>
      </c>
      <c r="B298" s="3" t="s">
        <v>1156</v>
      </c>
      <c r="C298" s="3">
        <v>4600082557</v>
      </c>
      <c r="D298" s="3">
        <v>4</v>
      </c>
      <c r="E298" s="3" t="s">
        <v>1239</v>
      </c>
      <c r="F298" s="3">
        <v>11200104026</v>
      </c>
      <c r="H298" s="3" t="s">
        <v>1288</v>
      </c>
      <c r="I298" s="3" t="s">
        <v>81</v>
      </c>
      <c r="K298" s="10">
        <v>44059</v>
      </c>
      <c r="L298" s="10">
        <v>44063</v>
      </c>
      <c r="M298" s="10"/>
      <c r="N298" s="10"/>
      <c r="O298" s="4" t="s">
        <v>82</v>
      </c>
      <c r="P298" s="3" t="s">
        <v>83</v>
      </c>
      <c r="Q298" s="3" t="s">
        <v>75</v>
      </c>
      <c r="R298" s="3" t="s">
        <v>146</v>
      </c>
      <c r="S298" s="12"/>
      <c r="T298" s="3" t="s">
        <v>1177</v>
      </c>
    </row>
    <row r="299" spans="1:24" s="3" customFormat="1" ht="13.15" customHeight="1">
      <c r="A299" s="4">
        <v>300</v>
      </c>
      <c r="B299" s="3" t="s">
        <v>444</v>
      </c>
      <c r="C299" s="3">
        <v>4700011810</v>
      </c>
      <c r="D299" s="3">
        <v>5000</v>
      </c>
      <c r="E299" s="3" t="str">
        <f>MID("112120031000237",1,20)</f>
        <v>112120031000237</v>
      </c>
      <c r="F299" s="3">
        <v>11200055860</v>
      </c>
      <c r="G299" s="3" t="s">
        <v>1072</v>
      </c>
      <c r="H299" s="3" t="s">
        <v>762</v>
      </c>
      <c r="I299" s="3" t="s">
        <v>1064</v>
      </c>
      <c r="K299" s="10">
        <v>44020</v>
      </c>
      <c r="L299" s="10">
        <v>44064</v>
      </c>
      <c r="M299" s="10"/>
      <c r="N299" s="10">
        <v>44064</v>
      </c>
      <c r="O299" s="4" t="s">
        <v>73</v>
      </c>
      <c r="P299" s="3" t="s">
        <v>684</v>
      </c>
      <c r="Q299" s="3" t="s">
        <v>75</v>
      </c>
      <c r="R299" s="3" t="s">
        <v>146</v>
      </c>
      <c r="S299" s="12" t="s">
        <v>1002</v>
      </c>
      <c r="T299" s="3" t="s">
        <v>750</v>
      </c>
      <c r="X299" s="3" t="s">
        <v>1289</v>
      </c>
    </row>
    <row r="300" spans="1:24" s="3" customFormat="1" ht="13.15" customHeight="1">
      <c r="A300" s="4">
        <v>301</v>
      </c>
      <c r="B300" s="3" t="s">
        <v>789</v>
      </c>
      <c r="C300" s="3">
        <v>4700011812</v>
      </c>
      <c r="D300" s="3">
        <v>10000</v>
      </c>
      <c r="E300" s="3" t="str">
        <f>MID("112120031000239",1,20)</f>
        <v>112120031000239</v>
      </c>
      <c r="F300" s="3">
        <v>11200055862</v>
      </c>
      <c r="G300" s="3" t="s">
        <v>1074</v>
      </c>
      <c r="H300" s="3" t="s">
        <v>792</v>
      </c>
      <c r="I300" s="3" t="s">
        <v>1064</v>
      </c>
      <c r="K300" s="10">
        <v>44020</v>
      </c>
      <c r="L300" s="10">
        <v>44064</v>
      </c>
      <c r="M300" s="10"/>
      <c r="N300" s="10">
        <v>44064</v>
      </c>
      <c r="O300" s="4" t="s">
        <v>73</v>
      </c>
      <c r="P300" s="3" t="s">
        <v>684</v>
      </c>
      <c r="Q300" s="3" t="s">
        <v>75</v>
      </c>
      <c r="R300" s="3" t="s">
        <v>146</v>
      </c>
      <c r="S300" s="12" t="s">
        <v>77</v>
      </c>
      <c r="T300" s="3" t="s">
        <v>750</v>
      </c>
      <c r="X300" s="3" t="s">
        <v>1289</v>
      </c>
    </row>
    <row r="301" spans="1:24" s="3" customFormat="1" ht="12.75" customHeight="1">
      <c r="A301" s="4">
        <v>302</v>
      </c>
      <c r="B301" s="3" t="s">
        <v>439</v>
      </c>
      <c r="C301" s="3">
        <v>4700011866</v>
      </c>
      <c r="D301" s="3">
        <v>2000</v>
      </c>
      <c r="E301" s="61">
        <v>112120061000019</v>
      </c>
      <c r="F301" s="3">
        <v>11200090124</v>
      </c>
      <c r="G301" s="3" t="s">
        <v>1293</v>
      </c>
      <c r="H301" s="3" t="s">
        <v>842</v>
      </c>
      <c r="I301" s="3" t="s">
        <v>1064</v>
      </c>
      <c r="K301" s="272">
        <v>44027</v>
      </c>
      <c r="L301" s="272">
        <v>44071</v>
      </c>
      <c r="M301" s="272"/>
      <c r="O301" s="4" t="s">
        <v>73</v>
      </c>
      <c r="P301" s="3" t="s">
        <v>684</v>
      </c>
      <c r="Q301" s="3" t="s">
        <v>75</v>
      </c>
      <c r="R301" s="3" t="s">
        <v>146</v>
      </c>
      <c r="S301" s="12" t="s">
        <v>357</v>
      </c>
      <c r="T301" s="3" t="s">
        <v>750</v>
      </c>
      <c r="X301" s="3" t="s">
        <v>1289</v>
      </c>
    </row>
    <row r="302" spans="1:24" s="3" customFormat="1" ht="12.75" customHeight="1">
      <c r="A302" s="4">
        <v>303</v>
      </c>
      <c r="B302" s="3" t="s">
        <v>1264</v>
      </c>
      <c r="C302" s="3">
        <v>4700011892</v>
      </c>
      <c r="D302" s="3">
        <v>3285</v>
      </c>
      <c r="E302" s="61">
        <v>112120081000002</v>
      </c>
      <c r="F302" s="3">
        <v>11200114859</v>
      </c>
      <c r="H302" s="50" t="s">
        <v>1265</v>
      </c>
      <c r="I302" s="50" t="s">
        <v>1266</v>
      </c>
      <c r="J302" s="274"/>
      <c r="K302" s="274">
        <v>44065</v>
      </c>
      <c r="L302" s="274">
        <v>44070</v>
      </c>
      <c r="M302" s="274"/>
      <c r="N302" s="4"/>
      <c r="O302" s="4" t="s">
        <v>82</v>
      </c>
      <c r="P302" s="3" t="s">
        <v>1267</v>
      </c>
      <c r="Q302" s="3" t="s">
        <v>75</v>
      </c>
      <c r="R302" s="3" t="s">
        <v>76</v>
      </c>
      <c r="T302" s="3" t="s">
        <v>414</v>
      </c>
    </row>
    <row r="303" spans="1:24" s="3" customFormat="1" ht="12.75" customHeight="1">
      <c r="A303" s="4">
        <v>304</v>
      </c>
      <c r="B303" s="3" t="s">
        <v>439</v>
      </c>
      <c r="C303" s="3">
        <v>4700011871</v>
      </c>
      <c r="D303" s="3">
        <v>3500</v>
      </c>
      <c r="E303" s="61">
        <v>112120061000225</v>
      </c>
      <c r="F303" s="3">
        <v>11200095091</v>
      </c>
      <c r="G303" s="3" t="s">
        <v>1227</v>
      </c>
      <c r="H303" s="50" t="s">
        <v>842</v>
      </c>
      <c r="I303" s="50" t="s">
        <v>1064</v>
      </c>
      <c r="J303" s="274"/>
      <c r="K303" s="274">
        <v>44034</v>
      </c>
      <c r="L303" s="274">
        <v>44078</v>
      </c>
      <c r="M303" s="274"/>
      <c r="N303" s="4"/>
      <c r="O303" s="4" t="s">
        <v>73</v>
      </c>
      <c r="P303" s="3" t="s">
        <v>684</v>
      </c>
      <c r="Q303" s="3" t="s">
        <v>75</v>
      </c>
      <c r="R303" s="3" t="s">
        <v>76</v>
      </c>
      <c r="S303" s="3" t="s">
        <v>1228</v>
      </c>
      <c r="T303" s="3" t="s">
        <v>610</v>
      </c>
      <c r="X303" s="3" t="s">
        <v>1294</v>
      </c>
    </row>
    <row r="304" spans="1:24" s="3" customFormat="1" ht="12.75" customHeight="1">
      <c r="A304" s="4">
        <v>305</v>
      </c>
      <c r="B304" s="3" t="s">
        <v>1238</v>
      </c>
      <c r="C304" s="3">
        <v>4700011899</v>
      </c>
      <c r="D304" s="3">
        <v>1000</v>
      </c>
      <c r="E304" s="61">
        <v>112120081000055</v>
      </c>
      <c r="F304" s="3">
        <v>11200121405</v>
      </c>
      <c r="G304" s="3" t="s">
        <v>1273</v>
      </c>
      <c r="H304" s="50" t="s">
        <v>1304</v>
      </c>
      <c r="I304" s="50" t="s">
        <v>420</v>
      </c>
      <c r="J304" s="274"/>
      <c r="K304" s="274">
        <v>44080</v>
      </c>
      <c r="L304" s="274">
        <v>44084</v>
      </c>
      <c r="M304" s="274"/>
      <c r="N304" s="4"/>
      <c r="O304" s="4" t="s">
        <v>73</v>
      </c>
      <c r="P304" s="3" t="s">
        <v>83</v>
      </c>
      <c r="Q304" s="3" t="s">
        <v>75</v>
      </c>
      <c r="R304" s="3" t="s">
        <v>76</v>
      </c>
      <c r="S304" s="3" t="s">
        <v>120</v>
      </c>
      <c r="T304" s="3" t="s">
        <v>610</v>
      </c>
    </row>
    <row r="305" spans="1:24" s="3" customFormat="1" ht="12.75" customHeight="1">
      <c r="A305" s="4">
        <v>306</v>
      </c>
      <c r="B305" s="3" t="s">
        <v>1155</v>
      </c>
      <c r="C305" s="3">
        <v>4700011908</v>
      </c>
      <c r="D305" s="3">
        <v>56000</v>
      </c>
      <c r="E305" s="61" t="s">
        <v>1290</v>
      </c>
      <c r="F305" s="3">
        <v>11200127111</v>
      </c>
      <c r="G305" s="3" t="s">
        <v>80</v>
      </c>
      <c r="H305" s="50" t="s">
        <v>1307</v>
      </c>
      <c r="I305" s="50" t="s">
        <v>420</v>
      </c>
      <c r="J305" s="274"/>
      <c r="K305" s="274">
        <v>44080</v>
      </c>
      <c r="L305" s="274">
        <v>44084</v>
      </c>
      <c r="M305" s="274"/>
      <c r="N305" s="4"/>
      <c r="O305" s="4" t="s">
        <v>82</v>
      </c>
      <c r="P305" s="3" t="s">
        <v>83</v>
      </c>
      <c r="Q305" s="3" t="s">
        <v>75</v>
      </c>
      <c r="R305" s="3" t="s">
        <v>76</v>
      </c>
      <c r="T305" s="3" t="s">
        <v>621</v>
      </c>
    </row>
    <row r="306" spans="1:24" s="3" customFormat="1" ht="12.75" customHeight="1">
      <c r="A306" s="4">
        <v>307</v>
      </c>
      <c r="B306" s="3" t="s">
        <v>1050</v>
      </c>
      <c r="C306" s="3">
        <v>4700011873</v>
      </c>
      <c r="D306" s="3">
        <v>2000</v>
      </c>
      <c r="E306" s="61">
        <v>112120061000224</v>
      </c>
      <c r="F306" s="3">
        <v>11200099755</v>
      </c>
      <c r="G306" s="3" t="s">
        <v>1229</v>
      </c>
      <c r="H306" s="50" t="s">
        <v>1052</v>
      </c>
      <c r="I306" s="50" t="s">
        <v>1064</v>
      </c>
      <c r="J306" s="274"/>
      <c r="K306" s="274">
        <v>44041</v>
      </c>
      <c r="L306" s="274">
        <v>44085</v>
      </c>
      <c r="M306" s="274"/>
      <c r="N306" s="4"/>
      <c r="O306" s="4" t="s">
        <v>73</v>
      </c>
      <c r="P306" s="3" t="s">
        <v>684</v>
      </c>
      <c r="Q306" s="3" t="s">
        <v>75</v>
      </c>
      <c r="R306" s="3" t="s">
        <v>76</v>
      </c>
      <c r="S306" s="3" t="s">
        <v>172</v>
      </c>
      <c r="T306" s="3" t="s">
        <v>610</v>
      </c>
      <c r="X306" s="3" t="s">
        <v>1294</v>
      </c>
    </row>
    <row r="307" spans="1:24" s="3" customFormat="1" ht="12.75" customHeight="1">
      <c r="A307" s="4">
        <v>308</v>
      </c>
      <c r="B307" s="3" t="s">
        <v>520</v>
      </c>
      <c r="C307" s="3">
        <v>4700011872</v>
      </c>
      <c r="D307" s="3">
        <v>6000</v>
      </c>
      <c r="E307" s="61">
        <v>112120061000226</v>
      </c>
      <c r="F307" s="3">
        <v>11200099756</v>
      </c>
      <c r="G307" s="3" t="s">
        <v>1230</v>
      </c>
      <c r="H307" s="50" t="s">
        <v>522</v>
      </c>
      <c r="I307" s="50" t="s">
        <v>1064</v>
      </c>
      <c r="J307" s="274"/>
      <c r="K307" s="274">
        <v>44041</v>
      </c>
      <c r="L307" s="274">
        <v>44085</v>
      </c>
      <c r="M307" s="274"/>
      <c r="N307" s="4"/>
      <c r="O307" s="4" t="s">
        <v>73</v>
      </c>
      <c r="P307" s="3" t="s">
        <v>684</v>
      </c>
      <c r="Q307" s="3" t="s">
        <v>75</v>
      </c>
      <c r="R307" s="3" t="s">
        <v>76</v>
      </c>
      <c r="S307" s="3" t="s">
        <v>1231</v>
      </c>
      <c r="T307" s="3" t="s">
        <v>610</v>
      </c>
      <c r="X307" s="3" t="s">
        <v>1294</v>
      </c>
    </row>
    <row r="308" spans="1:24" s="3" customFormat="1" ht="12.75" customHeight="1">
      <c r="A308" s="4">
        <v>309</v>
      </c>
      <c r="B308" s="3" t="s">
        <v>444</v>
      </c>
      <c r="C308" s="3">
        <v>4700011876</v>
      </c>
      <c r="D308" s="3">
        <v>4000</v>
      </c>
      <c r="E308" s="61" t="str">
        <f>MID("112120071000082",1,20)</f>
        <v>112120071000082</v>
      </c>
      <c r="F308" s="3">
        <v>11200104020</v>
      </c>
      <c r="G308" s="3" t="s">
        <v>1309</v>
      </c>
      <c r="H308" s="50" t="s">
        <v>762</v>
      </c>
      <c r="I308" s="50" t="s">
        <v>1064</v>
      </c>
      <c r="J308" s="274"/>
      <c r="K308" s="274">
        <v>44048</v>
      </c>
      <c r="L308" s="274">
        <v>44095</v>
      </c>
      <c r="M308" s="274"/>
      <c r="N308" s="4"/>
      <c r="O308" s="4" t="s">
        <v>73</v>
      </c>
      <c r="P308" s="3" t="s">
        <v>684</v>
      </c>
      <c r="Q308" s="3" t="s">
        <v>75</v>
      </c>
      <c r="R308" s="3" t="s">
        <v>76</v>
      </c>
      <c r="S308" s="3" t="s">
        <v>1241</v>
      </c>
      <c r="T308" s="3" t="s">
        <v>610</v>
      </c>
      <c r="X308" s="3" t="s">
        <v>1295</v>
      </c>
    </row>
    <row r="309" spans="1:24" s="3" customFormat="1" ht="12.75" customHeight="1">
      <c r="A309" s="4">
        <v>310</v>
      </c>
      <c r="B309" s="3" t="s">
        <v>919</v>
      </c>
      <c r="C309" s="3">
        <v>4700011875</v>
      </c>
      <c r="D309" s="3">
        <v>2000</v>
      </c>
      <c r="E309" s="61" t="str">
        <f>MID("112120071000083",1,20)</f>
        <v>112120071000083</v>
      </c>
      <c r="F309" s="3">
        <v>11200104021</v>
      </c>
      <c r="G309" s="3" t="s">
        <v>1282</v>
      </c>
      <c r="H309" s="50" t="s">
        <v>1305</v>
      </c>
      <c r="I309" s="50" t="s">
        <v>1064</v>
      </c>
      <c r="J309" s="274"/>
      <c r="K309" s="274">
        <v>44048</v>
      </c>
      <c r="L309" s="274">
        <v>44095</v>
      </c>
      <c r="M309" s="274"/>
      <c r="N309" s="4"/>
      <c r="O309" s="4" t="s">
        <v>73</v>
      </c>
      <c r="P309" s="3" t="s">
        <v>684</v>
      </c>
      <c r="Q309" s="3" t="s">
        <v>75</v>
      </c>
      <c r="R309" s="3" t="s">
        <v>76</v>
      </c>
      <c r="S309" s="3" t="s">
        <v>172</v>
      </c>
      <c r="T309" s="3" t="s">
        <v>610</v>
      </c>
      <c r="X309" s="3" t="s">
        <v>1295</v>
      </c>
    </row>
    <row r="310" spans="1:24" s="3" customFormat="1" ht="12.75" customHeight="1">
      <c r="A310" s="3">
        <v>311</v>
      </c>
      <c r="B310" s="3" t="s">
        <v>1155</v>
      </c>
      <c r="C310" s="3">
        <v>4700011852</v>
      </c>
      <c r="D310" s="3">
        <v>2526598</v>
      </c>
      <c r="E310" s="61">
        <v>112120061000123</v>
      </c>
      <c r="F310" s="3">
        <v>11200080290</v>
      </c>
      <c r="H310" s="50" t="s">
        <v>80</v>
      </c>
      <c r="I310" s="50" t="s">
        <v>1245</v>
      </c>
      <c r="J310" s="274"/>
      <c r="K310" s="274">
        <v>44055</v>
      </c>
      <c r="L310" s="274">
        <v>44096</v>
      </c>
      <c r="M310" s="274"/>
      <c r="N310" s="4"/>
      <c r="O310" s="4" t="s">
        <v>82</v>
      </c>
      <c r="P310" s="3" t="s">
        <v>684</v>
      </c>
      <c r="Q310" s="3" t="s">
        <v>75</v>
      </c>
      <c r="R310" s="3" t="s">
        <v>76</v>
      </c>
      <c r="T310" s="3" t="s">
        <v>1270</v>
      </c>
      <c r="X310" s="3" t="s">
        <v>1306</v>
      </c>
    </row>
    <row r="311" spans="1:24" s="3" customFormat="1" ht="12.75" customHeight="1">
      <c r="A311" s="3">
        <v>312</v>
      </c>
      <c r="B311" s="3" t="s">
        <v>1102</v>
      </c>
      <c r="C311" s="3">
        <v>4700082899</v>
      </c>
      <c r="D311" s="3">
        <v>10</v>
      </c>
      <c r="E311" s="61" t="s">
        <v>1292</v>
      </c>
      <c r="F311" s="3">
        <v>11200128660</v>
      </c>
      <c r="H311" s="50" t="s">
        <v>1285</v>
      </c>
      <c r="I311" s="50" t="s">
        <v>81</v>
      </c>
      <c r="J311" s="274"/>
      <c r="K311" s="274">
        <v>44094</v>
      </c>
      <c r="L311" s="274">
        <v>44097</v>
      </c>
      <c r="M311" s="274"/>
      <c r="N311" s="4"/>
      <c r="O311" s="4" t="s">
        <v>82</v>
      </c>
      <c r="P311" s="3" t="s">
        <v>83</v>
      </c>
      <c r="Q311" s="3" t="s">
        <v>75</v>
      </c>
      <c r="R311" s="3" t="s">
        <v>76</v>
      </c>
      <c r="T311" s="3" t="s">
        <v>346</v>
      </c>
    </row>
    <row r="312" spans="1:24" s="3" customFormat="1" ht="12.75" customHeight="1">
      <c r="A312" s="3">
        <v>313</v>
      </c>
      <c r="B312" s="3" t="s">
        <v>520</v>
      </c>
      <c r="C312" s="3">
        <v>4700011883</v>
      </c>
      <c r="D312" s="3">
        <v>10000</v>
      </c>
      <c r="E312" s="61" t="str">
        <f>MID("112120071000199",1,20)</f>
        <v>112120071000199</v>
      </c>
      <c r="F312" s="3">
        <v>11200110844</v>
      </c>
      <c r="G312" s="3" t="s">
        <v>1242</v>
      </c>
      <c r="H312" s="50" t="s">
        <v>522</v>
      </c>
      <c r="I312" s="50" t="s">
        <v>1064</v>
      </c>
      <c r="J312" s="274"/>
      <c r="K312" s="274">
        <v>44062</v>
      </c>
      <c r="L312" s="274">
        <v>44106</v>
      </c>
      <c r="M312" s="274"/>
      <c r="N312" s="4"/>
      <c r="O312" s="4" t="s">
        <v>73</v>
      </c>
      <c r="P312" s="3" t="s">
        <v>684</v>
      </c>
      <c r="Q312" s="3" t="s">
        <v>75</v>
      </c>
      <c r="R312" s="3" t="s">
        <v>76</v>
      </c>
      <c r="S312" s="3" t="s">
        <v>1231</v>
      </c>
      <c r="T312" s="3" t="s">
        <v>750</v>
      </c>
      <c r="X312" s="3" t="s">
        <v>1310</v>
      </c>
    </row>
    <row r="313" spans="1:24" s="3" customFormat="1" ht="12.75" customHeight="1">
      <c r="A313" s="3">
        <v>314</v>
      </c>
      <c r="B313" s="3" t="s">
        <v>1050</v>
      </c>
      <c r="C313" s="3">
        <v>4700011884</v>
      </c>
      <c r="D313" s="3">
        <v>1000</v>
      </c>
      <c r="E313" s="61" t="str">
        <f>MID("112120071000200",1,20)</f>
        <v>112120071000200</v>
      </c>
      <c r="F313" s="3">
        <v>11200112526</v>
      </c>
      <c r="G313" s="3" t="s">
        <v>1243</v>
      </c>
      <c r="H313" s="50" t="s">
        <v>1052</v>
      </c>
      <c r="I313" s="50" t="s">
        <v>1064</v>
      </c>
      <c r="J313" s="274"/>
      <c r="K313" s="274">
        <v>44062</v>
      </c>
      <c r="L313" s="274">
        <v>44106</v>
      </c>
      <c r="M313" s="274"/>
      <c r="N313" s="4"/>
      <c r="O313" s="4" t="s">
        <v>73</v>
      </c>
      <c r="P313" s="3" t="s">
        <v>684</v>
      </c>
      <c r="Q313" s="3" t="s">
        <v>75</v>
      </c>
      <c r="R313" s="3" t="s">
        <v>76</v>
      </c>
      <c r="S313" s="3" t="s">
        <v>186</v>
      </c>
      <c r="T313" s="3" t="s">
        <v>750</v>
      </c>
      <c r="X313" s="3" t="s">
        <v>1310</v>
      </c>
    </row>
    <row r="314" spans="1:24" s="3" customFormat="1" ht="12.75" customHeight="1">
      <c r="A314" s="3">
        <v>315</v>
      </c>
      <c r="B314" s="3" t="s">
        <v>1156</v>
      </c>
      <c r="C314" s="3">
        <v>4700011886</v>
      </c>
      <c r="D314" s="3">
        <v>6000</v>
      </c>
      <c r="E314" s="61" t="str">
        <f>MID("112120071000221",1,20)</f>
        <v>112120071000221</v>
      </c>
      <c r="F314" s="3">
        <v>11200112528</v>
      </c>
      <c r="G314" s="3" t="s">
        <v>1308</v>
      </c>
      <c r="H314" s="50" t="s">
        <v>1157</v>
      </c>
      <c r="I314" s="50" t="s">
        <v>1064</v>
      </c>
      <c r="J314" s="274"/>
      <c r="K314" s="274">
        <v>44069</v>
      </c>
      <c r="L314" s="274">
        <v>44113</v>
      </c>
      <c r="M314" s="274"/>
      <c r="N314" s="4"/>
      <c r="O314" s="4" t="s">
        <v>73</v>
      </c>
      <c r="P314" s="3" t="s">
        <v>684</v>
      </c>
      <c r="Q314" s="3" t="s">
        <v>75</v>
      </c>
      <c r="R314" s="3" t="s">
        <v>76</v>
      </c>
      <c r="S314" s="3" t="s">
        <v>186</v>
      </c>
      <c r="T314" s="3" t="s">
        <v>750</v>
      </c>
      <c r="X314" s="3" t="s">
        <v>1310</v>
      </c>
    </row>
    <row r="315" spans="1:24" s="3" customFormat="1" ht="12.75" customHeight="1">
      <c r="A315" s="3">
        <v>316</v>
      </c>
      <c r="B315" s="3" t="s">
        <v>789</v>
      </c>
      <c r="C315" s="3">
        <v>4700011888</v>
      </c>
      <c r="D315" s="3">
        <v>10000</v>
      </c>
      <c r="E315" s="61" t="s">
        <v>1260</v>
      </c>
      <c r="F315" s="3">
        <v>11200112529</v>
      </c>
      <c r="G315" s="3" t="s">
        <v>1261</v>
      </c>
      <c r="H315" s="50" t="s">
        <v>792</v>
      </c>
      <c r="I315" s="50" t="s">
        <v>1064</v>
      </c>
      <c r="J315" s="274"/>
      <c r="K315" s="274">
        <v>44069</v>
      </c>
      <c r="L315" s="274">
        <v>44113</v>
      </c>
      <c r="M315" s="274"/>
      <c r="N315" s="4"/>
      <c r="O315" s="4" t="s">
        <v>73</v>
      </c>
      <c r="P315" s="3" t="s">
        <v>684</v>
      </c>
      <c r="Q315" s="3" t="s">
        <v>75</v>
      </c>
      <c r="R315" s="3" t="s">
        <v>76</v>
      </c>
      <c r="S315" s="3" t="s">
        <v>120</v>
      </c>
      <c r="T315" s="3" t="s">
        <v>750</v>
      </c>
      <c r="X315" s="3" t="s">
        <v>1310</v>
      </c>
    </row>
    <row r="316" spans="1:24" s="3" customFormat="1" ht="12.75" customHeight="1">
      <c r="A316" s="3">
        <v>317</v>
      </c>
      <c r="B316" s="3" t="s">
        <v>919</v>
      </c>
      <c r="C316" s="3">
        <v>4700011889</v>
      </c>
      <c r="D316" s="3">
        <v>2000</v>
      </c>
      <c r="E316" s="61" t="s">
        <v>1262</v>
      </c>
      <c r="F316" s="3">
        <v>11200112530</v>
      </c>
      <c r="G316" s="3" t="s">
        <v>1263</v>
      </c>
      <c r="H316" s="50" t="s">
        <v>1305</v>
      </c>
      <c r="I316" s="50" t="s">
        <v>1064</v>
      </c>
      <c r="J316" s="274"/>
      <c r="K316" s="274">
        <v>44069</v>
      </c>
      <c r="L316" s="274">
        <v>44113</v>
      </c>
      <c r="M316" s="274"/>
      <c r="N316" s="4"/>
      <c r="O316" s="4" t="s">
        <v>73</v>
      </c>
      <c r="P316" s="3" t="s">
        <v>684</v>
      </c>
      <c r="Q316" s="3" t="s">
        <v>75</v>
      </c>
      <c r="R316" s="3" t="s">
        <v>76</v>
      </c>
      <c r="S316" s="3" t="s">
        <v>186</v>
      </c>
      <c r="T316" s="3" t="s">
        <v>750</v>
      </c>
      <c r="X316" s="3" t="s">
        <v>1310</v>
      </c>
    </row>
    <row r="317" spans="1:24" s="3" customFormat="1" ht="12.75" customHeight="1">
      <c r="A317" s="3">
        <v>318</v>
      </c>
      <c r="B317" s="3" t="s">
        <v>890</v>
      </c>
      <c r="C317" s="3">
        <v>4700082899</v>
      </c>
      <c r="D317" s="3">
        <v>10</v>
      </c>
      <c r="E317" s="61" t="s">
        <v>1291</v>
      </c>
      <c r="F317" s="3">
        <v>11200128659</v>
      </c>
      <c r="H317" s="50" t="s">
        <v>307</v>
      </c>
      <c r="I317" s="50" t="s">
        <v>81</v>
      </c>
      <c r="J317" s="274"/>
      <c r="K317" s="274">
        <v>44108</v>
      </c>
      <c r="L317" s="274">
        <v>44112</v>
      </c>
      <c r="M317" s="274"/>
      <c r="N317" s="4"/>
      <c r="O317" s="4" t="s">
        <v>82</v>
      </c>
      <c r="P317" s="3" t="s">
        <v>83</v>
      </c>
      <c r="Q317" s="3" t="s">
        <v>75</v>
      </c>
      <c r="R317" s="3" t="s">
        <v>76</v>
      </c>
      <c r="T317" s="3" t="s">
        <v>346</v>
      </c>
    </row>
    <row r="318" spans="1:24" s="3" customFormat="1" ht="12.75" customHeight="1">
      <c r="A318" s="3">
        <v>319</v>
      </c>
      <c r="B318" s="3" t="s">
        <v>1155</v>
      </c>
      <c r="C318" s="3">
        <v>4700011937</v>
      </c>
      <c r="D318" s="3">
        <v>17000</v>
      </c>
      <c r="E318" s="61" t="str">
        <f>MID("112120091000289",1,20)</f>
        <v>112120091000289</v>
      </c>
      <c r="F318" s="3">
        <v>11200149846</v>
      </c>
      <c r="H318" s="50" t="s">
        <v>80</v>
      </c>
      <c r="I318" s="50" t="s">
        <v>420</v>
      </c>
      <c r="J318" s="274"/>
      <c r="K318" s="274">
        <v>44122</v>
      </c>
      <c r="L318" s="274">
        <v>44128</v>
      </c>
      <c r="M318" s="274"/>
      <c r="N318" s="274">
        <v>44124</v>
      </c>
      <c r="O318" s="4" t="s">
        <v>73</v>
      </c>
      <c r="P318" s="3" t="s">
        <v>83</v>
      </c>
      <c r="Q318" s="3" t="s">
        <v>75</v>
      </c>
      <c r="R318" s="3" t="s">
        <v>76</v>
      </c>
      <c r="T318" s="3" t="s">
        <v>1316</v>
      </c>
    </row>
    <row r="319" spans="1:24" s="3" customFormat="1" ht="12.75" customHeight="1">
      <c r="A319" s="3">
        <v>320</v>
      </c>
      <c r="B319" s="3" t="s">
        <v>439</v>
      </c>
      <c r="C319" s="3">
        <v>4700011885</v>
      </c>
      <c r="D319" s="3">
        <v>5000</v>
      </c>
      <c r="E319" s="61" t="str">
        <f>MID("112120071000220",1,20)</f>
        <v>112120071000220</v>
      </c>
      <c r="F319" s="3">
        <v>11200112527</v>
      </c>
      <c r="G319" s="3" t="s">
        <v>1244</v>
      </c>
      <c r="H319" s="50" t="s">
        <v>842</v>
      </c>
      <c r="I319" s="50" t="s">
        <v>1064</v>
      </c>
      <c r="J319" s="274"/>
      <c r="K319" s="274">
        <v>44088</v>
      </c>
      <c r="L319" s="274">
        <v>44135</v>
      </c>
      <c r="M319" s="274"/>
      <c r="N319" s="274"/>
      <c r="O319" s="4" t="s">
        <v>73</v>
      </c>
      <c r="P319" s="3" t="s">
        <v>684</v>
      </c>
      <c r="Q319" s="3" t="s">
        <v>75</v>
      </c>
      <c r="R319" s="3" t="s">
        <v>76</v>
      </c>
      <c r="S319" s="3" t="s">
        <v>1002</v>
      </c>
      <c r="T319" s="3" t="s">
        <v>750</v>
      </c>
      <c r="X319" s="3" t="s">
        <v>1314</v>
      </c>
    </row>
    <row r="320" spans="1:24" s="3" customFormat="1" ht="12.75" customHeight="1">
      <c r="A320" s="3">
        <v>321</v>
      </c>
      <c r="B320" s="3" t="s">
        <v>1050</v>
      </c>
      <c r="C320" s="3">
        <v>4700011898</v>
      </c>
      <c r="D320" s="3">
        <v>1000</v>
      </c>
      <c r="E320" s="61">
        <v>112120081000054</v>
      </c>
      <c r="F320" s="3">
        <v>11200121404</v>
      </c>
      <c r="G320" s="3" t="s">
        <v>1272</v>
      </c>
      <c r="H320" s="50" t="s">
        <v>1052</v>
      </c>
      <c r="I320" s="50" t="s">
        <v>1064</v>
      </c>
      <c r="J320" s="274"/>
      <c r="K320" s="274">
        <v>44088</v>
      </c>
      <c r="L320" s="274">
        <v>44135</v>
      </c>
      <c r="M320" s="274"/>
      <c r="N320" s="274"/>
      <c r="O320" s="4" t="s">
        <v>73</v>
      </c>
      <c r="P320" s="3" t="s">
        <v>684</v>
      </c>
      <c r="Q320" s="3" t="s">
        <v>75</v>
      </c>
      <c r="R320" s="3" t="s">
        <v>76</v>
      </c>
      <c r="S320" s="3" t="s">
        <v>591</v>
      </c>
      <c r="T320" s="3" t="s">
        <v>750</v>
      </c>
      <c r="X320" s="3" t="s">
        <v>1314</v>
      </c>
    </row>
    <row r="321" spans="1:24" s="3" customFormat="1" ht="12.75" customHeight="1">
      <c r="A321" s="3">
        <v>322</v>
      </c>
      <c r="B321" s="3" t="s">
        <v>1238</v>
      </c>
      <c r="C321" s="3">
        <v>4700011900</v>
      </c>
      <c r="D321" s="3">
        <v>5000</v>
      </c>
      <c r="E321" s="61">
        <v>112120081000056</v>
      </c>
      <c r="F321" s="3">
        <v>11200121399</v>
      </c>
      <c r="G321" s="3" t="s">
        <v>1274</v>
      </c>
      <c r="H321" s="50" t="s">
        <v>1304</v>
      </c>
      <c r="I321" s="50" t="s">
        <v>1064</v>
      </c>
      <c r="J321" s="274"/>
      <c r="K321" s="274">
        <v>44088</v>
      </c>
      <c r="L321" s="274">
        <v>44135</v>
      </c>
      <c r="M321" s="274"/>
      <c r="N321" s="274"/>
      <c r="O321" s="4" t="s">
        <v>73</v>
      </c>
      <c r="P321" s="3" t="s">
        <v>684</v>
      </c>
      <c r="Q321" s="3" t="s">
        <v>75</v>
      </c>
      <c r="R321" s="3" t="s">
        <v>76</v>
      </c>
      <c r="S321" s="3" t="s">
        <v>120</v>
      </c>
      <c r="T321" s="3" t="s">
        <v>750</v>
      </c>
      <c r="X321" s="3" t="s">
        <v>1314</v>
      </c>
    </row>
    <row r="322" spans="1:24" s="3" customFormat="1" ht="12.75" customHeight="1">
      <c r="A322" s="3">
        <v>323</v>
      </c>
      <c r="B322" s="3" t="s">
        <v>1318</v>
      </c>
      <c r="C322" s="3">
        <v>4700011906</v>
      </c>
      <c r="D322" s="3">
        <v>600</v>
      </c>
      <c r="E322" s="61" t="s">
        <v>1281</v>
      </c>
      <c r="F322" s="3">
        <v>11200121416</v>
      </c>
      <c r="H322" s="50" t="s">
        <v>757</v>
      </c>
      <c r="I322" s="50" t="s">
        <v>1064</v>
      </c>
      <c r="J322" s="274"/>
      <c r="K322" s="274">
        <v>44088</v>
      </c>
      <c r="L322" s="274">
        <v>44135</v>
      </c>
      <c r="M322" s="274"/>
      <c r="N322" s="274"/>
      <c r="O322" s="4" t="s">
        <v>73</v>
      </c>
      <c r="P322" s="3" t="s">
        <v>684</v>
      </c>
      <c r="Q322" s="3" t="s">
        <v>75</v>
      </c>
      <c r="R322" s="3" t="s">
        <v>76</v>
      </c>
      <c r="T322" s="3" t="s">
        <v>750</v>
      </c>
      <c r="X322" s="3" t="s">
        <v>1314</v>
      </c>
    </row>
    <row r="323" spans="1:24" s="3" customFormat="1" ht="12.75" customHeight="1">
      <c r="A323" s="3">
        <v>324</v>
      </c>
      <c r="B323" s="3" t="s">
        <v>520</v>
      </c>
      <c r="C323" s="3">
        <v>4700011897</v>
      </c>
      <c r="D323" s="3">
        <v>10000</v>
      </c>
      <c r="E323" s="61">
        <v>112120081000053</v>
      </c>
      <c r="F323" s="3">
        <v>11200121403</v>
      </c>
      <c r="G323" s="3" t="s">
        <v>1271</v>
      </c>
      <c r="H323" s="50" t="s">
        <v>522</v>
      </c>
      <c r="I323" s="50" t="s">
        <v>1064</v>
      </c>
      <c r="J323" s="274"/>
      <c r="K323" s="274">
        <v>44088</v>
      </c>
      <c r="L323" s="274">
        <v>44135</v>
      </c>
      <c r="M323" s="274"/>
      <c r="N323" s="274"/>
      <c r="O323" s="4" t="s">
        <v>73</v>
      </c>
      <c r="P323" s="3" t="s">
        <v>684</v>
      </c>
      <c r="Q323" s="3" t="s">
        <v>75</v>
      </c>
      <c r="R323" s="3" t="s">
        <v>76</v>
      </c>
      <c r="S323" s="3" t="s">
        <v>1276</v>
      </c>
      <c r="T323" s="3" t="s">
        <v>750</v>
      </c>
      <c r="X323" s="3" t="s">
        <v>1314</v>
      </c>
    </row>
    <row r="324" spans="1:24" s="3" customFormat="1" ht="12.75" customHeight="1">
      <c r="A324" s="3">
        <v>325</v>
      </c>
      <c r="B324" s="3" t="s">
        <v>469</v>
      </c>
      <c r="C324" s="3">
        <v>4700011901</v>
      </c>
      <c r="D324" s="3">
        <v>3000</v>
      </c>
      <c r="E324" s="61">
        <v>112120081000091</v>
      </c>
      <c r="F324" s="3">
        <v>11200122540</v>
      </c>
      <c r="G324" s="3" t="s">
        <v>1275</v>
      </c>
      <c r="H324" s="50" t="s">
        <v>470</v>
      </c>
      <c r="I324" s="50" t="s">
        <v>1064</v>
      </c>
      <c r="J324" s="274"/>
      <c r="K324" s="274">
        <v>44091</v>
      </c>
      <c r="L324" s="274">
        <v>44134</v>
      </c>
      <c r="M324" s="274"/>
      <c r="N324" s="274"/>
      <c r="O324" s="4" t="s">
        <v>73</v>
      </c>
      <c r="P324" s="3" t="s">
        <v>684</v>
      </c>
      <c r="Q324" s="3" t="s">
        <v>75</v>
      </c>
      <c r="R324" s="3" t="s">
        <v>76</v>
      </c>
      <c r="S324" s="3" t="s">
        <v>1269</v>
      </c>
      <c r="T324" s="3" t="s">
        <v>750</v>
      </c>
      <c r="X324" s="3" t="s">
        <v>1315</v>
      </c>
    </row>
    <row r="325" spans="1:24" s="3" customFormat="1" ht="12.75" customHeight="1">
      <c r="A325" s="3">
        <v>326</v>
      </c>
      <c r="B325" s="3" t="s">
        <v>520</v>
      </c>
      <c r="C325" s="3">
        <v>4700011902</v>
      </c>
      <c r="D325" s="3">
        <v>10000</v>
      </c>
      <c r="E325" s="61" t="str">
        <f>MID("112120081000144",1,20)</f>
        <v>112120081000144</v>
      </c>
      <c r="F325" s="3">
        <v>11200122541</v>
      </c>
      <c r="G325" s="3" t="s">
        <v>1277</v>
      </c>
      <c r="H325" s="50" t="s">
        <v>522</v>
      </c>
      <c r="I325" s="50" t="s">
        <v>1064</v>
      </c>
      <c r="J325" s="274"/>
      <c r="K325" s="274">
        <v>44091</v>
      </c>
      <c r="L325" s="274">
        <v>44134</v>
      </c>
      <c r="M325" s="274"/>
      <c r="N325" s="274"/>
      <c r="O325" s="4" t="s">
        <v>73</v>
      </c>
      <c r="P325" s="3" t="s">
        <v>684</v>
      </c>
      <c r="Q325" s="3" t="s">
        <v>75</v>
      </c>
      <c r="R325" s="3" t="s">
        <v>76</v>
      </c>
      <c r="S325" s="3" t="s">
        <v>1280</v>
      </c>
      <c r="T325" s="3" t="s">
        <v>750</v>
      </c>
      <c r="X325" s="3" t="s">
        <v>1315</v>
      </c>
    </row>
    <row r="326" spans="1:24" s="3" customFormat="1" ht="12.75" customHeight="1">
      <c r="A326" s="3">
        <v>327</v>
      </c>
      <c r="B326" s="3" t="s">
        <v>789</v>
      </c>
      <c r="C326" s="3">
        <v>4700011903</v>
      </c>
      <c r="D326" s="3">
        <v>10000</v>
      </c>
      <c r="E326" s="61" t="str">
        <f>MID("112120081000145",1,20)</f>
        <v>112120081000145</v>
      </c>
      <c r="F326" s="3">
        <v>11200122542</v>
      </c>
      <c r="G326" s="3" t="s">
        <v>1278</v>
      </c>
      <c r="H326" s="50" t="s">
        <v>792</v>
      </c>
      <c r="I326" s="50" t="s">
        <v>1064</v>
      </c>
      <c r="J326" s="274"/>
      <c r="K326" s="274">
        <v>44091</v>
      </c>
      <c r="L326" s="274">
        <v>44134</v>
      </c>
      <c r="M326" s="274"/>
      <c r="N326" s="274"/>
      <c r="O326" s="4" t="s">
        <v>73</v>
      </c>
      <c r="P326" s="3" t="s">
        <v>684</v>
      </c>
      <c r="Q326" s="3" t="s">
        <v>75</v>
      </c>
      <c r="R326" s="3" t="s">
        <v>76</v>
      </c>
      <c r="S326" s="3" t="s">
        <v>342</v>
      </c>
      <c r="T326" s="3" t="s">
        <v>750</v>
      </c>
      <c r="X326" s="3" t="s">
        <v>1315</v>
      </c>
    </row>
    <row r="327" spans="1:24" s="3" customFormat="1" ht="12.75" customHeight="1">
      <c r="A327" s="3">
        <v>328</v>
      </c>
      <c r="B327" s="3" t="s">
        <v>919</v>
      </c>
      <c r="C327" s="3">
        <v>4700011904</v>
      </c>
      <c r="D327" s="3">
        <v>2000</v>
      </c>
      <c r="E327" s="61" t="str">
        <f>MID("112120081000146",1,20)</f>
        <v>112120081000146</v>
      </c>
      <c r="F327" s="3">
        <v>11200122543</v>
      </c>
      <c r="G327" s="3" t="s">
        <v>1279</v>
      </c>
      <c r="H327" s="50" t="s">
        <v>1305</v>
      </c>
      <c r="I327" s="50" t="s">
        <v>1064</v>
      </c>
      <c r="J327" s="274"/>
      <c r="K327" s="274">
        <v>44091</v>
      </c>
      <c r="L327" s="274">
        <v>44134</v>
      </c>
      <c r="M327" s="274"/>
      <c r="N327" s="274"/>
      <c r="O327" s="4" t="s">
        <v>73</v>
      </c>
      <c r="P327" s="3" t="s">
        <v>684</v>
      </c>
      <c r="Q327" s="3" t="s">
        <v>75</v>
      </c>
      <c r="R327" s="3" t="s">
        <v>76</v>
      </c>
      <c r="S327" s="3" t="s">
        <v>714</v>
      </c>
      <c r="T327" s="3" t="s">
        <v>750</v>
      </c>
      <c r="X327" s="3" t="s">
        <v>1315</v>
      </c>
    </row>
    <row r="328" spans="1:24" s="3" customFormat="1" ht="12.75" customHeight="1">
      <c r="A328" s="3">
        <v>329</v>
      </c>
      <c r="B328" s="3" t="s">
        <v>1155</v>
      </c>
      <c r="D328" s="3">
        <v>129320</v>
      </c>
      <c r="E328" s="61">
        <v>112120101000019</v>
      </c>
      <c r="F328" s="3">
        <v>11200155243</v>
      </c>
      <c r="H328" s="50" t="s">
        <v>80</v>
      </c>
      <c r="I328" s="50" t="s">
        <v>420</v>
      </c>
      <c r="J328" s="274"/>
      <c r="K328" s="274">
        <v>44130</v>
      </c>
      <c r="L328" s="274">
        <v>44137</v>
      </c>
      <c r="M328" s="274"/>
      <c r="N328" s="274"/>
      <c r="O328" s="4" t="s">
        <v>73</v>
      </c>
      <c r="P328" s="3" t="s">
        <v>83</v>
      </c>
      <c r="Q328" s="3" t="s">
        <v>75</v>
      </c>
      <c r="R328" s="3" t="s">
        <v>76</v>
      </c>
      <c r="T328" s="3" t="s">
        <v>1316</v>
      </c>
      <c r="X328" s="3" t="s">
        <v>1319</v>
      </c>
    </row>
    <row r="329" spans="1:24" s="3" customFormat="1" ht="12.75" customHeight="1">
      <c r="A329" s="3">
        <v>330</v>
      </c>
      <c r="B329" s="3" t="s">
        <v>1156</v>
      </c>
      <c r="C329" s="3">
        <v>4700011915</v>
      </c>
      <c r="D329" s="3">
        <v>5000</v>
      </c>
      <c r="E329" s="61" t="str">
        <f>MID("112120081000212",1,20)</f>
        <v>112120081000212</v>
      </c>
      <c r="F329" s="3">
        <v>11200135241</v>
      </c>
      <c r="G329" s="3" t="s">
        <v>1296</v>
      </c>
      <c r="H329" s="50" t="s">
        <v>1157</v>
      </c>
      <c r="I329" s="50" t="s">
        <v>1064</v>
      </c>
      <c r="J329" s="274"/>
      <c r="K329" s="274">
        <v>44103</v>
      </c>
      <c r="L329" s="274">
        <v>44146</v>
      </c>
      <c r="M329" s="274"/>
      <c r="N329" s="274">
        <v>44148</v>
      </c>
      <c r="O329" s="4" t="s">
        <v>73</v>
      </c>
      <c r="P329" s="3" t="s">
        <v>684</v>
      </c>
      <c r="Q329" s="3" t="s">
        <v>75</v>
      </c>
      <c r="R329" s="3" t="s">
        <v>76</v>
      </c>
      <c r="S329" s="3" t="s">
        <v>1269</v>
      </c>
      <c r="T329" s="3" t="s">
        <v>750</v>
      </c>
      <c r="X329" s="3" t="s">
        <v>1332</v>
      </c>
    </row>
    <row r="330" spans="1:24" s="3" customFormat="1" ht="12.75" customHeight="1">
      <c r="A330" s="3">
        <v>331</v>
      </c>
      <c r="B330" s="3" t="s">
        <v>1238</v>
      </c>
      <c r="C330" s="3">
        <v>4700011916</v>
      </c>
      <c r="D330" s="3">
        <v>5000</v>
      </c>
      <c r="E330" s="61" t="str">
        <f>MID("112120081000213",1,20)</f>
        <v>112120081000213</v>
      </c>
      <c r="F330" s="3">
        <v>11200135252</v>
      </c>
      <c r="G330" s="3" t="s">
        <v>1297</v>
      </c>
      <c r="H330" s="50" t="s">
        <v>1304</v>
      </c>
      <c r="I330" s="50" t="s">
        <v>1064</v>
      </c>
      <c r="J330" s="274"/>
      <c r="K330" s="274">
        <v>44103</v>
      </c>
      <c r="L330" s="274">
        <v>44146</v>
      </c>
      <c r="M330" s="274"/>
      <c r="N330" s="274">
        <v>44148</v>
      </c>
      <c r="O330" s="4" t="s">
        <v>73</v>
      </c>
      <c r="P330" s="3" t="s">
        <v>684</v>
      </c>
      <c r="Q330" s="3" t="s">
        <v>75</v>
      </c>
      <c r="R330" s="3" t="s">
        <v>76</v>
      </c>
      <c r="S330" s="3" t="s">
        <v>172</v>
      </c>
      <c r="T330" s="3" t="s">
        <v>750</v>
      </c>
      <c r="X330" s="3" t="s">
        <v>1332</v>
      </c>
    </row>
    <row r="331" spans="1:24" s="3" customFormat="1" ht="12.75" customHeight="1">
      <c r="A331" s="3">
        <v>332</v>
      </c>
      <c r="B331" s="3" t="s">
        <v>444</v>
      </c>
      <c r="C331" s="3">
        <v>4700011917</v>
      </c>
      <c r="D331" s="3">
        <v>2500</v>
      </c>
      <c r="E331" s="61" t="str">
        <f>MID("112120081000214",1,20)</f>
        <v>112120081000214</v>
      </c>
      <c r="F331" s="3">
        <v>11200135253</v>
      </c>
      <c r="G331" s="3" t="s">
        <v>1298</v>
      </c>
      <c r="H331" s="50" t="s">
        <v>762</v>
      </c>
      <c r="I331" s="50" t="s">
        <v>1064</v>
      </c>
      <c r="J331" s="274"/>
      <c r="K331" s="274">
        <v>44103</v>
      </c>
      <c r="L331" s="274">
        <v>44146</v>
      </c>
      <c r="M331" s="274"/>
      <c r="N331" s="274">
        <v>44148</v>
      </c>
      <c r="O331" s="4" t="s">
        <v>73</v>
      </c>
      <c r="P331" s="3" t="s">
        <v>684</v>
      </c>
      <c r="Q331" s="3" t="s">
        <v>75</v>
      </c>
      <c r="R331" s="3" t="s">
        <v>76</v>
      </c>
      <c r="S331" s="3" t="s">
        <v>1280</v>
      </c>
      <c r="T331" s="3" t="s">
        <v>750</v>
      </c>
      <c r="X331" s="3" t="s">
        <v>1332</v>
      </c>
    </row>
    <row r="332" spans="1:24" s="3" customFormat="1" ht="12.75" customHeight="1">
      <c r="A332" s="3">
        <v>333</v>
      </c>
      <c r="B332" s="3" t="s">
        <v>1155</v>
      </c>
      <c r="C332" s="3">
        <v>4700011936</v>
      </c>
      <c r="D332" s="3">
        <v>63100</v>
      </c>
      <c r="E332" s="61" t="str">
        <f>MID("112120101000002",1,20)</f>
        <v>112120101000002</v>
      </c>
      <c r="F332" s="3">
        <v>11200156358</v>
      </c>
      <c r="H332" s="50" t="s">
        <v>80</v>
      </c>
      <c r="I332" s="50" t="s">
        <v>81</v>
      </c>
      <c r="J332" s="274"/>
      <c r="K332" s="274">
        <v>44143</v>
      </c>
      <c r="L332" s="274">
        <v>44147</v>
      </c>
      <c r="M332" s="274"/>
      <c r="N332" s="274"/>
      <c r="O332" s="4" t="s">
        <v>73</v>
      </c>
      <c r="P332" s="3" t="s">
        <v>83</v>
      </c>
      <c r="Q332" s="3" t="s">
        <v>75</v>
      </c>
      <c r="R332" s="3" t="s">
        <v>76</v>
      </c>
      <c r="T332" s="3" t="s">
        <v>1316</v>
      </c>
    </row>
    <row r="333" spans="1:24" s="3" customFormat="1" ht="12.75" customHeight="1">
      <c r="A333" s="3">
        <v>334</v>
      </c>
      <c r="B333" s="3" t="s">
        <v>1155</v>
      </c>
      <c r="C333" s="3">
        <v>4700011947</v>
      </c>
      <c r="D333" s="3">
        <v>74200</v>
      </c>
      <c r="E333" s="61" t="str">
        <f>MID("112120111000001",1,20)</f>
        <v>112120111000001</v>
      </c>
      <c r="F333" s="3">
        <v>11200163113</v>
      </c>
      <c r="H333" s="50" t="s">
        <v>80</v>
      </c>
      <c r="I333" s="50" t="s">
        <v>420</v>
      </c>
      <c r="J333" s="274"/>
      <c r="K333" s="274">
        <v>44143</v>
      </c>
      <c r="L333" s="274">
        <v>44147</v>
      </c>
      <c r="M333" s="274"/>
      <c r="N333" s="274"/>
      <c r="O333" s="4" t="s">
        <v>73</v>
      </c>
      <c r="P333" s="3" t="s">
        <v>83</v>
      </c>
      <c r="Q333" s="3" t="s">
        <v>75</v>
      </c>
      <c r="R333" s="3" t="s">
        <v>76</v>
      </c>
      <c r="T333" s="3" t="s">
        <v>1316</v>
      </c>
    </row>
    <row r="334" spans="1:24" s="3" customFormat="1" ht="12.75" customHeight="1">
      <c r="A334" s="3">
        <v>335</v>
      </c>
      <c r="B334" s="3" t="s">
        <v>520</v>
      </c>
      <c r="C334" s="3">
        <v>4700011918</v>
      </c>
      <c r="D334" s="3">
        <v>10000</v>
      </c>
      <c r="E334" s="61" t="str">
        <f>MID("112120091000056",1,20)</f>
        <v>112120091000056</v>
      </c>
      <c r="F334" s="3">
        <v>11200139673</v>
      </c>
      <c r="G334" s="3" t="s">
        <v>1299</v>
      </c>
      <c r="H334" s="50" t="s">
        <v>522</v>
      </c>
      <c r="I334" s="50" t="s">
        <v>1064</v>
      </c>
      <c r="J334" s="274"/>
      <c r="K334" s="274">
        <v>44104</v>
      </c>
      <c r="L334" s="274">
        <v>44154</v>
      </c>
      <c r="M334" s="274"/>
      <c r="N334" s="274"/>
      <c r="O334" s="4" t="s">
        <v>73</v>
      </c>
      <c r="P334" s="3" t="s">
        <v>684</v>
      </c>
      <c r="Q334" s="3" t="s">
        <v>75</v>
      </c>
      <c r="R334" s="3" t="s">
        <v>76</v>
      </c>
      <c r="S334" s="3" t="s">
        <v>1280</v>
      </c>
      <c r="T334" s="3" t="s">
        <v>750</v>
      </c>
      <c r="X334" s="3" t="s">
        <v>1317</v>
      </c>
    </row>
    <row r="335" spans="1:24" s="3" customFormat="1" ht="12.75" customHeight="1">
      <c r="A335" s="3">
        <v>336</v>
      </c>
      <c r="B335" s="3" t="s">
        <v>439</v>
      </c>
      <c r="C335" s="3">
        <v>4700011919</v>
      </c>
      <c r="D335" s="3">
        <v>3000</v>
      </c>
      <c r="E335" s="61" t="str">
        <f>MID("112120091000057",1,20)</f>
        <v>112120091000057</v>
      </c>
      <c r="F335" s="3">
        <v>11200139674</v>
      </c>
      <c r="G335" s="3" t="s">
        <v>1300</v>
      </c>
      <c r="H335" s="50" t="s">
        <v>842</v>
      </c>
      <c r="I335" s="50" t="s">
        <v>1064</v>
      </c>
      <c r="J335" s="274"/>
      <c r="K335" s="274">
        <v>44104</v>
      </c>
      <c r="L335" s="274">
        <v>44154</v>
      </c>
      <c r="M335" s="274"/>
      <c r="N335" s="274"/>
      <c r="O335" s="4" t="s">
        <v>73</v>
      </c>
      <c r="P335" s="3" t="s">
        <v>684</v>
      </c>
      <c r="Q335" s="3" t="s">
        <v>75</v>
      </c>
      <c r="R335" s="3" t="s">
        <v>76</v>
      </c>
      <c r="S335" s="3" t="s">
        <v>1231</v>
      </c>
      <c r="T335" s="3" t="s">
        <v>750</v>
      </c>
      <c r="X335" s="3" t="s">
        <v>1317</v>
      </c>
    </row>
    <row r="336" spans="1:24" s="3" customFormat="1" ht="12.75" customHeight="1">
      <c r="A336" s="3">
        <v>337</v>
      </c>
      <c r="B336" s="3" t="s">
        <v>919</v>
      </c>
      <c r="C336" s="3">
        <v>4700011920</v>
      </c>
      <c r="D336" s="3">
        <v>2000</v>
      </c>
      <c r="E336" s="61" t="str">
        <f>MID("112120091000059",1,20)</f>
        <v>112120091000059</v>
      </c>
      <c r="F336" s="3">
        <v>11200139675</v>
      </c>
      <c r="G336" s="3" t="s">
        <v>1301</v>
      </c>
      <c r="H336" s="50" t="s">
        <v>1305</v>
      </c>
      <c r="I336" s="50" t="s">
        <v>1064</v>
      </c>
      <c r="J336" s="274"/>
      <c r="K336" s="274">
        <v>44104</v>
      </c>
      <c r="L336" s="274">
        <v>44154</v>
      </c>
      <c r="M336" s="274"/>
      <c r="N336" s="274"/>
      <c r="O336" s="4" t="s">
        <v>73</v>
      </c>
      <c r="P336" s="3" t="s">
        <v>684</v>
      </c>
      <c r="Q336" s="3" t="s">
        <v>75</v>
      </c>
      <c r="R336" s="3" t="s">
        <v>76</v>
      </c>
      <c r="S336" s="3" t="s">
        <v>591</v>
      </c>
      <c r="T336" s="3" t="s">
        <v>750</v>
      </c>
      <c r="X336" s="3" t="s">
        <v>1317</v>
      </c>
    </row>
    <row r="337" spans="1:24" s="3" customFormat="1" ht="12.75" customHeight="1">
      <c r="A337" s="3">
        <v>338</v>
      </c>
      <c r="B337" s="3" t="s">
        <v>444</v>
      </c>
      <c r="C337" s="3">
        <v>4700011921</v>
      </c>
      <c r="D337" s="3">
        <v>5000</v>
      </c>
      <c r="E337" s="61" t="str">
        <f>MID("112120091000105",1,20)</f>
        <v>112120091000105</v>
      </c>
      <c r="F337" s="3">
        <v>11200142697</v>
      </c>
      <c r="G337" s="3" t="s">
        <v>1302</v>
      </c>
      <c r="H337" s="50" t="s">
        <v>762</v>
      </c>
      <c r="I337" s="50" t="s">
        <v>1064</v>
      </c>
      <c r="J337" s="274"/>
      <c r="K337" s="274">
        <v>44120</v>
      </c>
      <c r="L337" s="274">
        <v>44167</v>
      </c>
      <c r="M337" s="274"/>
      <c r="N337" s="274">
        <v>44171</v>
      </c>
      <c r="O337" s="4" t="s">
        <v>73</v>
      </c>
      <c r="P337" s="3" t="s">
        <v>684</v>
      </c>
      <c r="Q337" s="3" t="s">
        <v>75</v>
      </c>
      <c r="R337" s="3" t="s">
        <v>76</v>
      </c>
      <c r="S337" s="3" t="s">
        <v>1276</v>
      </c>
      <c r="T337" s="3" t="s">
        <v>750</v>
      </c>
      <c r="X337" s="3" t="s">
        <v>1339</v>
      </c>
    </row>
    <row r="338" spans="1:24" s="3" customFormat="1" ht="12.75" customHeight="1">
      <c r="A338" s="3">
        <v>339</v>
      </c>
      <c r="B338" s="3" t="s">
        <v>789</v>
      </c>
      <c r="C338" s="3">
        <v>4700011922</v>
      </c>
      <c r="D338" s="3">
        <v>10000</v>
      </c>
      <c r="E338" s="61" t="str">
        <f>MID("112120091000106",1,20)</f>
        <v>112120091000106</v>
      </c>
      <c r="F338" s="3">
        <v>11200142698</v>
      </c>
      <c r="G338" s="3" t="s">
        <v>1303</v>
      </c>
      <c r="H338" s="50" t="s">
        <v>792</v>
      </c>
      <c r="I338" s="50" t="s">
        <v>1064</v>
      </c>
      <c r="J338" s="274"/>
      <c r="K338" s="274">
        <v>44120</v>
      </c>
      <c r="L338" s="274">
        <v>44167</v>
      </c>
      <c r="M338" s="274"/>
      <c r="N338" s="274"/>
      <c r="O338" s="4" t="s">
        <v>73</v>
      </c>
      <c r="P338" s="3" t="s">
        <v>684</v>
      </c>
      <c r="Q338" s="3" t="s">
        <v>75</v>
      </c>
      <c r="R338" s="3" t="s">
        <v>76</v>
      </c>
      <c r="S338" s="3" t="s">
        <v>172</v>
      </c>
      <c r="T338" s="3" t="s">
        <v>750</v>
      </c>
      <c r="X338" s="3" t="s">
        <v>1339</v>
      </c>
    </row>
    <row r="339" spans="1:24" s="3" customFormat="1" ht="12.75" customHeight="1">
      <c r="A339" s="3">
        <v>340</v>
      </c>
      <c r="B339" s="3" t="s">
        <v>1155</v>
      </c>
      <c r="C339" s="3">
        <v>4700011959</v>
      </c>
      <c r="D339" s="3">
        <v>12500</v>
      </c>
      <c r="E339" s="61" t="str">
        <f>MID("112120111000055",1,20)</f>
        <v>112120111000055</v>
      </c>
      <c r="F339" s="3">
        <v>11200175753</v>
      </c>
      <c r="H339" s="50" t="s">
        <v>80</v>
      </c>
      <c r="I339" s="50" t="s">
        <v>81</v>
      </c>
      <c r="J339" s="274"/>
      <c r="K339" s="274">
        <v>44168</v>
      </c>
      <c r="L339" s="274">
        <v>44175</v>
      </c>
      <c r="M339" s="274"/>
      <c r="N339" s="274"/>
      <c r="O339" s="4" t="s">
        <v>73</v>
      </c>
      <c r="P339" s="3" t="s">
        <v>83</v>
      </c>
      <c r="Q339" s="3" t="s">
        <v>75</v>
      </c>
      <c r="R339" s="3" t="s">
        <v>76</v>
      </c>
      <c r="T339" s="3" t="s">
        <v>1177</v>
      </c>
      <c r="X339" s="3" t="s">
        <v>1342</v>
      </c>
    </row>
    <row r="340" spans="1:24" s="3" customFormat="1" ht="12.75" customHeight="1">
      <c r="A340" s="3">
        <v>341</v>
      </c>
      <c r="B340" s="3" t="s">
        <v>1096</v>
      </c>
      <c r="C340" s="3">
        <v>4600083859</v>
      </c>
      <c r="D340" s="3">
        <v>50</v>
      </c>
      <c r="E340" s="61" t="s">
        <v>1330</v>
      </c>
      <c r="F340" s="3">
        <v>11200175771</v>
      </c>
      <c r="H340" s="50" t="s">
        <v>111</v>
      </c>
      <c r="I340" s="50" t="s">
        <v>81</v>
      </c>
      <c r="J340" s="274"/>
      <c r="K340" s="274">
        <v>44182</v>
      </c>
      <c r="L340" s="274">
        <v>44185</v>
      </c>
      <c r="M340" s="274"/>
      <c r="N340" s="274"/>
      <c r="O340" s="4" t="s">
        <v>82</v>
      </c>
      <c r="P340" s="3" t="s">
        <v>83</v>
      </c>
      <c r="Q340" s="3" t="s">
        <v>75</v>
      </c>
      <c r="R340" s="3" t="s">
        <v>76</v>
      </c>
      <c r="T340" s="3" t="s">
        <v>1177</v>
      </c>
    </row>
    <row r="341" spans="1:24" s="3" customFormat="1" ht="12.75" customHeight="1">
      <c r="A341" s="3">
        <v>342</v>
      </c>
      <c r="B341" s="3" t="s">
        <v>1106</v>
      </c>
      <c r="C341" s="3">
        <v>4600083859</v>
      </c>
      <c r="D341" s="3">
        <v>50</v>
      </c>
      <c r="E341" s="61" t="s">
        <v>1331</v>
      </c>
      <c r="F341" s="3">
        <v>11200175772</v>
      </c>
      <c r="H341" s="50" t="s">
        <v>1325</v>
      </c>
      <c r="I341" s="50" t="s">
        <v>81</v>
      </c>
      <c r="J341" s="274"/>
      <c r="K341" s="274">
        <v>44182</v>
      </c>
      <c r="L341" s="274">
        <v>44185</v>
      </c>
      <c r="M341" s="274"/>
      <c r="N341" s="274"/>
      <c r="O341" s="4" t="s">
        <v>82</v>
      </c>
      <c r="P341" s="3" t="s">
        <v>83</v>
      </c>
      <c r="Q341" s="3" t="s">
        <v>75</v>
      </c>
      <c r="R341" s="3" t="s">
        <v>76</v>
      </c>
      <c r="T341" s="3" t="s">
        <v>1177</v>
      </c>
    </row>
    <row r="342" spans="1:24" s="3" customFormat="1" ht="12.75" customHeight="1">
      <c r="A342" s="3">
        <v>343</v>
      </c>
      <c r="B342" s="3" t="s">
        <v>1326</v>
      </c>
      <c r="D342" s="3">
        <v>2</v>
      </c>
      <c r="E342" s="61" t="str">
        <f>MID("112120111000118",1,20)</f>
        <v>112120111000118</v>
      </c>
      <c r="F342" s="3">
        <v>11200175773</v>
      </c>
      <c r="H342" s="50" t="s">
        <v>1327</v>
      </c>
      <c r="I342" s="50" t="s">
        <v>81</v>
      </c>
      <c r="J342" s="274"/>
      <c r="K342" s="274">
        <v>44182</v>
      </c>
      <c r="L342" s="274">
        <v>44185</v>
      </c>
      <c r="M342" s="274"/>
      <c r="N342" s="274"/>
      <c r="O342" s="4" t="s">
        <v>82</v>
      </c>
      <c r="P342" s="3" t="s">
        <v>83</v>
      </c>
      <c r="Q342" s="3" t="s">
        <v>75</v>
      </c>
      <c r="R342" s="3" t="s">
        <v>76</v>
      </c>
      <c r="T342" s="3" t="s">
        <v>1177</v>
      </c>
    </row>
    <row r="343" spans="1:24" s="3" customFormat="1" ht="12.75" customHeight="1">
      <c r="A343" s="3">
        <v>344</v>
      </c>
      <c r="B343" s="3" t="s">
        <v>1328</v>
      </c>
      <c r="D343" s="3">
        <v>2</v>
      </c>
      <c r="E343" s="61" t="str">
        <f>MID("112120111000120",1,20)</f>
        <v>112120111000120</v>
      </c>
      <c r="F343" s="3">
        <v>11200175774</v>
      </c>
      <c r="H343" s="50" t="s">
        <v>1329</v>
      </c>
      <c r="I343" s="50" t="s">
        <v>81</v>
      </c>
      <c r="J343" s="274"/>
      <c r="K343" s="274">
        <v>44182</v>
      </c>
      <c r="L343" s="274">
        <v>44185</v>
      </c>
      <c r="M343" s="274"/>
      <c r="N343" s="274"/>
      <c r="O343" s="4" t="s">
        <v>82</v>
      </c>
      <c r="P343" s="3" t="s">
        <v>83</v>
      </c>
      <c r="Q343" s="3" t="s">
        <v>75</v>
      </c>
      <c r="R343" s="3" t="s">
        <v>76</v>
      </c>
      <c r="T343" s="3" t="s">
        <v>1177</v>
      </c>
    </row>
    <row r="344" spans="1:24" s="3" customFormat="1" ht="12.75" customHeight="1">
      <c r="A344" s="3">
        <v>345</v>
      </c>
      <c r="B344" s="3" t="s">
        <v>1333</v>
      </c>
      <c r="C344" s="3">
        <v>4600083977</v>
      </c>
      <c r="D344" s="3">
        <v>4</v>
      </c>
      <c r="E344" s="61" t="str">
        <f>MID("112120111000228",1,20)</f>
        <v>112120111000228</v>
      </c>
      <c r="F344" s="3">
        <v>11200179373</v>
      </c>
      <c r="H344" s="50" t="s">
        <v>1334</v>
      </c>
      <c r="I344" s="50" t="s">
        <v>81</v>
      </c>
      <c r="J344" s="274"/>
      <c r="K344" s="274">
        <v>44182</v>
      </c>
      <c r="L344" s="274">
        <v>44185</v>
      </c>
      <c r="M344" s="274"/>
      <c r="N344" s="274"/>
      <c r="O344" s="4" t="s">
        <v>82</v>
      </c>
      <c r="P344" s="3" t="s">
        <v>83</v>
      </c>
      <c r="Q344" s="3" t="s">
        <v>75</v>
      </c>
      <c r="R344" s="3" t="s">
        <v>76</v>
      </c>
      <c r="T344" s="3" t="s">
        <v>1316</v>
      </c>
    </row>
    <row r="345" spans="1:24" s="3" customFormat="1" ht="12.75" customHeight="1">
      <c r="A345" s="3">
        <v>346</v>
      </c>
      <c r="B345" s="3" t="s">
        <v>1155</v>
      </c>
      <c r="C345" s="3">
        <v>4700011984</v>
      </c>
      <c r="D345" s="3">
        <v>31500</v>
      </c>
      <c r="E345" s="61" t="str">
        <f>MID("112120121000128",1,20)</f>
        <v>112120121000128</v>
      </c>
      <c r="F345" s="3">
        <v>11200187177</v>
      </c>
      <c r="H345" s="50" t="s">
        <v>80</v>
      </c>
      <c r="I345" s="50" t="s">
        <v>420</v>
      </c>
      <c r="J345" s="274"/>
      <c r="K345" s="274">
        <v>44185</v>
      </c>
      <c r="L345" s="274">
        <v>44187</v>
      </c>
      <c r="M345" s="274"/>
      <c r="N345" s="274"/>
      <c r="O345" s="4" t="s">
        <v>73</v>
      </c>
      <c r="P345" s="3" t="s">
        <v>83</v>
      </c>
      <c r="Q345" s="3" t="s">
        <v>75</v>
      </c>
      <c r="R345" s="3" t="s">
        <v>76</v>
      </c>
      <c r="T345" s="3" t="s">
        <v>1316</v>
      </c>
    </row>
    <row r="346" spans="1:24" s="3" customFormat="1" ht="12.75" customHeight="1">
      <c r="A346" s="3">
        <v>347</v>
      </c>
      <c r="B346" s="3" t="s">
        <v>439</v>
      </c>
      <c r="C346" s="3">
        <v>4700011933</v>
      </c>
      <c r="D346" s="3">
        <v>5000</v>
      </c>
      <c r="E346" s="61" t="str">
        <f>MID("112120091000177",1,20)</f>
        <v>112120091000177</v>
      </c>
      <c r="F346" s="3">
        <v>11200147414</v>
      </c>
      <c r="G346" s="49" t="s">
        <v>1311</v>
      </c>
      <c r="H346" s="50" t="s">
        <v>842</v>
      </c>
      <c r="I346" s="50" t="s">
        <v>1064</v>
      </c>
      <c r="J346" s="274"/>
      <c r="K346" s="274">
        <v>44153</v>
      </c>
      <c r="L346" s="274">
        <v>44197</v>
      </c>
      <c r="M346" s="274"/>
      <c r="N346" s="274">
        <v>44560</v>
      </c>
      <c r="O346" s="4" t="s">
        <v>73</v>
      </c>
      <c r="P346" s="3" t="s">
        <v>684</v>
      </c>
      <c r="Q346" s="3" t="s">
        <v>75</v>
      </c>
      <c r="R346" s="3" t="s">
        <v>76</v>
      </c>
      <c r="S346" s="3" t="s">
        <v>1313</v>
      </c>
      <c r="T346" s="3" t="s">
        <v>610</v>
      </c>
      <c r="X346" s="3" t="s">
        <v>1358</v>
      </c>
    </row>
    <row r="347" spans="1:24" s="3" customFormat="1" ht="12.75" customHeight="1">
      <c r="A347" s="3">
        <v>348</v>
      </c>
      <c r="B347" s="3" t="s">
        <v>520</v>
      </c>
      <c r="C347" s="3">
        <v>4700011934</v>
      </c>
      <c r="D347" s="3">
        <v>10000</v>
      </c>
      <c r="E347" s="61" t="str">
        <f>MID("112120091000287",1,20)</f>
        <v>112120091000287</v>
      </c>
      <c r="F347" s="3">
        <v>11200147415</v>
      </c>
      <c r="G347" s="49" t="s">
        <v>1312</v>
      </c>
      <c r="H347" s="50" t="s">
        <v>522</v>
      </c>
      <c r="I347" s="50" t="s">
        <v>1064</v>
      </c>
      <c r="J347" s="274"/>
      <c r="K347" s="274">
        <v>44153</v>
      </c>
      <c r="L347" s="274">
        <v>44197</v>
      </c>
      <c r="M347" s="274"/>
      <c r="N347" s="274">
        <v>44560</v>
      </c>
      <c r="O347" s="4" t="s">
        <v>73</v>
      </c>
      <c r="P347" s="3" t="s">
        <v>684</v>
      </c>
      <c r="Q347" s="3" t="s">
        <v>75</v>
      </c>
      <c r="R347" s="3" t="s">
        <v>76</v>
      </c>
      <c r="S347" s="3" t="s">
        <v>1280</v>
      </c>
      <c r="T347" s="3" t="s">
        <v>610</v>
      </c>
      <c r="X347" s="3" t="s">
        <v>1358</v>
      </c>
    </row>
    <row r="348" spans="1:24" s="3" customFormat="1" ht="12.75" customHeight="1">
      <c r="A348" s="3">
        <v>349</v>
      </c>
      <c r="B348" s="3" t="s">
        <v>919</v>
      </c>
      <c r="C348" s="3">
        <v>4700011949</v>
      </c>
      <c r="D348" s="3">
        <v>2000</v>
      </c>
      <c r="E348" s="61" t="str">
        <f>MID("112120101000130",1,20)</f>
        <v>112120101000130</v>
      </c>
      <c r="F348" s="3">
        <v>11200164079</v>
      </c>
      <c r="G348" s="49" t="s">
        <v>1320</v>
      </c>
      <c r="H348" s="148" t="s">
        <v>1305</v>
      </c>
      <c r="I348" s="50" t="s">
        <v>1064</v>
      </c>
      <c r="J348" s="274"/>
      <c r="K348" s="274">
        <v>44153</v>
      </c>
      <c r="L348" s="274">
        <v>44197</v>
      </c>
      <c r="M348" s="274"/>
      <c r="N348" s="274">
        <v>44560</v>
      </c>
      <c r="O348" s="4" t="s">
        <v>73</v>
      </c>
      <c r="P348" s="3" t="s">
        <v>684</v>
      </c>
      <c r="Q348" s="3" t="s">
        <v>75</v>
      </c>
      <c r="R348" s="3" t="s">
        <v>76</v>
      </c>
      <c r="S348" s="3" t="s">
        <v>591</v>
      </c>
      <c r="T348" s="3" t="s">
        <v>1340</v>
      </c>
      <c r="X348" s="3" t="s">
        <v>1358</v>
      </c>
    </row>
    <row r="349" spans="1:24" s="3" customFormat="1" ht="12.75" customHeight="1">
      <c r="A349" s="3">
        <v>350</v>
      </c>
      <c r="B349" s="3" t="s">
        <v>789</v>
      </c>
      <c r="C349" s="3">
        <v>4700011950</v>
      </c>
      <c r="D349" s="3">
        <v>10000</v>
      </c>
      <c r="E349" s="61" t="str">
        <f>MID("112120101000131",1,20)</f>
        <v>112120101000131</v>
      </c>
      <c r="F349" s="3">
        <v>11200164080</v>
      </c>
      <c r="G349" s="49" t="s">
        <v>1321</v>
      </c>
      <c r="H349" s="148" t="s">
        <v>792</v>
      </c>
      <c r="I349" s="50" t="s">
        <v>1064</v>
      </c>
      <c r="J349" s="274"/>
      <c r="K349" s="274">
        <v>44160</v>
      </c>
      <c r="L349" s="274">
        <v>44204</v>
      </c>
      <c r="M349" s="274"/>
      <c r="N349" s="274">
        <v>44205</v>
      </c>
      <c r="O349" s="4" t="s">
        <v>73</v>
      </c>
      <c r="P349" s="3" t="s">
        <v>684</v>
      </c>
      <c r="Q349" s="3" t="s">
        <v>75</v>
      </c>
      <c r="R349" s="3" t="s">
        <v>76</v>
      </c>
      <c r="S349" s="3" t="s">
        <v>172</v>
      </c>
      <c r="T349" s="3" t="s">
        <v>1340</v>
      </c>
      <c r="X349" s="3" t="s">
        <v>1359</v>
      </c>
    </row>
    <row r="350" spans="1:24" s="3" customFormat="1" ht="12.75" customHeight="1">
      <c r="A350" s="3">
        <v>351</v>
      </c>
      <c r="B350" s="3" t="s">
        <v>444</v>
      </c>
      <c r="C350" s="3">
        <v>4700011948</v>
      </c>
      <c r="D350" s="3">
        <v>5000</v>
      </c>
      <c r="E350" s="61" t="str">
        <f>MID("112120101000147",1,20)</f>
        <v>112120101000147</v>
      </c>
      <c r="F350" s="3">
        <v>11200164081</v>
      </c>
      <c r="G350" s="49" t="s">
        <v>1322</v>
      </c>
      <c r="H350" s="148" t="s">
        <v>762</v>
      </c>
      <c r="I350" s="50" t="s">
        <v>1064</v>
      </c>
      <c r="J350" s="274"/>
      <c r="K350" s="274">
        <v>44160</v>
      </c>
      <c r="L350" s="274">
        <v>44204</v>
      </c>
      <c r="M350" s="274"/>
      <c r="N350" s="274">
        <v>44205</v>
      </c>
      <c r="O350" s="4" t="s">
        <v>73</v>
      </c>
      <c r="P350" s="3" t="s">
        <v>684</v>
      </c>
      <c r="Q350" s="3" t="s">
        <v>75</v>
      </c>
      <c r="R350" s="3" t="s">
        <v>76</v>
      </c>
      <c r="S350" s="3" t="s">
        <v>1276</v>
      </c>
      <c r="T350" s="3" t="s">
        <v>1340</v>
      </c>
      <c r="X350" s="3" t="s">
        <v>1359</v>
      </c>
    </row>
    <row r="351" spans="1:24" s="3" customFormat="1" ht="12.75" customHeight="1">
      <c r="A351" s="3">
        <v>352</v>
      </c>
      <c r="B351" s="3" t="s">
        <v>1238</v>
      </c>
      <c r="C351" s="3">
        <v>4700011955</v>
      </c>
      <c r="D351" s="3">
        <v>5000</v>
      </c>
      <c r="E351" s="61" t="str">
        <f>MID("112120111000042",1,20)</f>
        <v>112120111000042</v>
      </c>
      <c r="F351" s="3">
        <v>11200171571</v>
      </c>
      <c r="G351" s="49" t="s">
        <v>1324</v>
      </c>
      <c r="H351" s="148" t="s">
        <v>1304</v>
      </c>
      <c r="I351" s="50" t="s">
        <v>1064</v>
      </c>
      <c r="J351" s="274"/>
      <c r="K351" s="274">
        <v>44167</v>
      </c>
      <c r="L351" s="274">
        <v>44211</v>
      </c>
      <c r="M351" s="274"/>
      <c r="N351" s="274">
        <v>44213</v>
      </c>
      <c r="O351" s="4" t="s">
        <v>73</v>
      </c>
      <c r="P351" s="3" t="s">
        <v>684</v>
      </c>
      <c r="Q351" s="3" t="s">
        <v>75</v>
      </c>
      <c r="R351" s="3" t="s">
        <v>76</v>
      </c>
      <c r="S351" s="3" t="s">
        <v>172</v>
      </c>
      <c r="T351" s="3" t="s">
        <v>1340</v>
      </c>
      <c r="X351" s="3" t="s">
        <v>1361</v>
      </c>
    </row>
    <row r="352" spans="1:24" s="3" customFormat="1" ht="12.75" customHeight="1">
      <c r="A352" s="3">
        <v>353</v>
      </c>
      <c r="B352" s="3" t="s">
        <v>520</v>
      </c>
      <c r="C352" s="3">
        <v>4700011954</v>
      </c>
      <c r="D352" s="3">
        <v>10000</v>
      </c>
      <c r="E352" s="61" t="str">
        <f>MID("112120111000041",1,20)</f>
        <v>112120111000041</v>
      </c>
      <c r="F352" s="3">
        <v>11200174645</v>
      </c>
      <c r="G352" s="49" t="s">
        <v>1323</v>
      </c>
      <c r="H352" s="148" t="s">
        <v>522</v>
      </c>
      <c r="I352" s="50" t="s">
        <v>1064</v>
      </c>
      <c r="J352" s="274"/>
      <c r="K352" s="274">
        <v>44174</v>
      </c>
      <c r="L352" s="274">
        <v>44218</v>
      </c>
      <c r="M352" s="274"/>
      <c r="N352" s="274">
        <v>44219</v>
      </c>
      <c r="O352" s="4" t="s">
        <v>73</v>
      </c>
      <c r="P352" s="3" t="s">
        <v>684</v>
      </c>
      <c r="Q352" s="3" t="s">
        <v>75</v>
      </c>
      <c r="R352" s="3" t="s">
        <v>76</v>
      </c>
      <c r="S352" s="3" t="s">
        <v>1276</v>
      </c>
      <c r="T352" s="3" t="s">
        <v>1340</v>
      </c>
      <c r="X352" s="3" t="s">
        <v>1362</v>
      </c>
    </row>
    <row r="353" spans="1:24" s="3" customFormat="1" ht="12.75" customHeight="1">
      <c r="A353" s="3">
        <v>354</v>
      </c>
      <c r="B353" s="3" t="s">
        <v>1351</v>
      </c>
      <c r="C353" s="3">
        <v>4600084118</v>
      </c>
      <c r="D353" s="3">
        <v>1</v>
      </c>
      <c r="E353" s="61" t="str">
        <f>MID("112120121000162",1,20)</f>
        <v>112120121000162</v>
      </c>
      <c r="F353" s="3">
        <v>11200192458</v>
      </c>
      <c r="G353" s="49"/>
      <c r="H353" s="148" t="s">
        <v>1352</v>
      </c>
      <c r="I353" s="50" t="s">
        <v>81</v>
      </c>
      <c r="J353" s="274"/>
      <c r="K353" s="274">
        <v>44213</v>
      </c>
      <c r="L353" s="274">
        <v>44217</v>
      </c>
      <c r="M353" s="274"/>
      <c r="N353" s="274"/>
      <c r="O353" s="4" t="s">
        <v>82</v>
      </c>
      <c r="P353" s="3" t="s">
        <v>83</v>
      </c>
      <c r="Q353" s="3" t="s">
        <v>75</v>
      </c>
      <c r="R353" s="3" t="s">
        <v>76</v>
      </c>
      <c r="T353" s="3" t="s">
        <v>1316</v>
      </c>
      <c r="X353" s="3" t="s">
        <v>1363</v>
      </c>
    </row>
    <row r="354" spans="1:24" s="3" customFormat="1" ht="12.75" customHeight="1">
      <c r="A354" s="3">
        <v>355</v>
      </c>
      <c r="B354" s="3" t="s">
        <v>1087</v>
      </c>
      <c r="C354" s="3">
        <v>4600084117</v>
      </c>
      <c r="D354" s="3">
        <v>30</v>
      </c>
      <c r="E354" s="61" t="str">
        <f>MID("112120121000174",1,20)</f>
        <v>112120121000174</v>
      </c>
      <c r="F354" s="3">
        <v>11200192459</v>
      </c>
      <c r="G354" s="49"/>
      <c r="H354" s="148" t="s">
        <v>1286</v>
      </c>
      <c r="I354" s="50" t="s">
        <v>81</v>
      </c>
      <c r="J354" s="274"/>
      <c r="K354" s="274">
        <v>44213</v>
      </c>
      <c r="L354" s="274">
        <v>44217</v>
      </c>
      <c r="M354" s="274"/>
      <c r="N354" s="274"/>
      <c r="O354" s="4" t="s">
        <v>82</v>
      </c>
      <c r="P354" s="3" t="s">
        <v>83</v>
      </c>
      <c r="Q354" s="3" t="s">
        <v>75</v>
      </c>
      <c r="R354" s="3" t="s">
        <v>76</v>
      </c>
      <c r="T354" s="3" t="s">
        <v>1316</v>
      </c>
      <c r="X354" s="3" t="s">
        <v>1363</v>
      </c>
    </row>
    <row r="355" spans="1:24" s="3" customFormat="1" ht="12.75" customHeight="1">
      <c r="A355" s="3">
        <v>356</v>
      </c>
      <c r="B355" s="3" t="s">
        <v>1353</v>
      </c>
      <c r="C355" s="3">
        <v>4600084116</v>
      </c>
      <c r="D355" s="3">
        <v>10</v>
      </c>
      <c r="E355" s="61" t="s">
        <v>1343</v>
      </c>
      <c r="F355" s="3">
        <v>11200192460</v>
      </c>
      <c r="G355" s="49"/>
      <c r="H355" s="148" t="s">
        <v>1354</v>
      </c>
      <c r="I355" s="50" t="s">
        <v>81</v>
      </c>
      <c r="J355" s="274"/>
      <c r="K355" s="274">
        <v>44213</v>
      </c>
      <c r="L355" s="274">
        <v>44217</v>
      </c>
      <c r="M355" s="274"/>
      <c r="N355" s="274"/>
      <c r="O355" s="4" t="s">
        <v>82</v>
      </c>
      <c r="P355" s="3" t="s">
        <v>83</v>
      </c>
      <c r="Q355" s="3" t="s">
        <v>75</v>
      </c>
      <c r="R355" s="3" t="s">
        <v>76</v>
      </c>
      <c r="T355" s="3" t="s">
        <v>1316</v>
      </c>
      <c r="X355" s="3" t="s">
        <v>1363</v>
      </c>
    </row>
    <row r="356" spans="1:24" s="3" customFormat="1" ht="12.75" customHeight="1">
      <c r="A356" s="3">
        <v>357</v>
      </c>
      <c r="B356" s="3" t="s">
        <v>1179</v>
      </c>
      <c r="C356" s="3">
        <v>4600084116</v>
      </c>
      <c r="D356" s="3">
        <v>10</v>
      </c>
      <c r="E356" s="61" t="s">
        <v>1344</v>
      </c>
      <c r="F356" s="3">
        <v>11200192461</v>
      </c>
      <c r="G356" s="49"/>
      <c r="H356" s="148" t="s">
        <v>1180</v>
      </c>
      <c r="I356" s="50" t="s">
        <v>81</v>
      </c>
      <c r="J356" s="274"/>
      <c r="K356" s="274">
        <v>44213</v>
      </c>
      <c r="L356" s="274">
        <v>44217</v>
      </c>
      <c r="M356" s="274"/>
      <c r="N356" s="274"/>
      <c r="O356" s="4" t="s">
        <v>82</v>
      </c>
      <c r="P356" s="3" t="s">
        <v>83</v>
      </c>
      <c r="Q356" s="3" t="s">
        <v>75</v>
      </c>
      <c r="R356" s="3" t="s">
        <v>76</v>
      </c>
      <c r="T356" s="3" t="s">
        <v>1316</v>
      </c>
      <c r="X356" s="3" t="s">
        <v>1363</v>
      </c>
    </row>
    <row r="357" spans="1:24" s="3" customFormat="1" ht="12.75" customHeight="1">
      <c r="A357" s="3">
        <v>358</v>
      </c>
      <c r="B357" s="3" t="s">
        <v>1355</v>
      </c>
      <c r="C357" s="3">
        <v>4600084116</v>
      </c>
      <c r="D357" s="3">
        <v>100</v>
      </c>
      <c r="E357" s="61" t="s">
        <v>1345</v>
      </c>
      <c r="F357" s="3">
        <v>11200192460</v>
      </c>
      <c r="G357" s="49"/>
      <c r="H357" s="148" t="s">
        <v>105</v>
      </c>
      <c r="I357" s="50" t="s">
        <v>81</v>
      </c>
      <c r="J357" s="274"/>
      <c r="K357" s="274">
        <v>44213</v>
      </c>
      <c r="L357" s="274">
        <v>44217</v>
      </c>
      <c r="M357" s="274"/>
      <c r="N357" s="274"/>
      <c r="O357" s="4" t="s">
        <v>82</v>
      </c>
      <c r="P357" s="3" t="s">
        <v>83</v>
      </c>
      <c r="Q357" s="3" t="s">
        <v>75</v>
      </c>
      <c r="R357" s="3" t="s">
        <v>76</v>
      </c>
      <c r="T357" s="3" t="s">
        <v>1316</v>
      </c>
      <c r="X357" s="3" t="s">
        <v>1363</v>
      </c>
    </row>
    <row r="358" spans="1:24" s="3" customFormat="1" ht="12.75" customHeight="1">
      <c r="A358" s="3">
        <v>359</v>
      </c>
      <c r="B358" s="3" t="s">
        <v>890</v>
      </c>
      <c r="C358" s="3">
        <v>4600084116</v>
      </c>
      <c r="D358" s="3">
        <v>30</v>
      </c>
      <c r="E358" s="61" t="s">
        <v>1346</v>
      </c>
      <c r="F358" s="3">
        <v>11200192460</v>
      </c>
      <c r="G358" s="49"/>
      <c r="H358" s="148" t="s">
        <v>307</v>
      </c>
      <c r="I358" s="50" t="s">
        <v>81</v>
      </c>
      <c r="J358" s="274"/>
      <c r="K358" s="274">
        <v>44213</v>
      </c>
      <c r="L358" s="274">
        <v>44217</v>
      </c>
      <c r="M358" s="274"/>
      <c r="N358" s="274"/>
      <c r="O358" s="4" t="s">
        <v>82</v>
      </c>
      <c r="P358" s="3" t="s">
        <v>83</v>
      </c>
      <c r="Q358" s="3" t="s">
        <v>75</v>
      </c>
      <c r="R358" s="3" t="s">
        <v>76</v>
      </c>
      <c r="T358" s="3" t="s">
        <v>1316</v>
      </c>
      <c r="X358" s="3" t="s">
        <v>1363</v>
      </c>
    </row>
    <row r="359" spans="1:24" s="3" customFormat="1" ht="12.75" customHeight="1">
      <c r="A359" s="3">
        <v>360</v>
      </c>
      <c r="B359" s="3" t="s">
        <v>1102</v>
      </c>
      <c r="C359" s="3">
        <v>4600084116</v>
      </c>
      <c r="D359" s="3">
        <v>120</v>
      </c>
      <c r="E359" s="61" t="s">
        <v>1347</v>
      </c>
      <c r="F359" s="3">
        <v>11200192461</v>
      </c>
      <c r="G359" s="49"/>
      <c r="H359" s="148" t="s">
        <v>1285</v>
      </c>
      <c r="I359" s="50" t="s">
        <v>81</v>
      </c>
      <c r="J359" s="274"/>
      <c r="K359" s="274">
        <v>44213</v>
      </c>
      <c r="L359" s="274">
        <v>44217</v>
      </c>
      <c r="M359" s="274"/>
      <c r="N359" s="274"/>
      <c r="O359" s="4" t="s">
        <v>82</v>
      </c>
      <c r="P359" s="3" t="s">
        <v>83</v>
      </c>
      <c r="Q359" s="3" t="s">
        <v>75</v>
      </c>
      <c r="R359" s="3" t="s">
        <v>76</v>
      </c>
      <c r="T359" s="3" t="s">
        <v>1316</v>
      </c>
      <c r="X359" s="3" t="s">
        <v>1363</v>
      </c>
    </row>
    <row r="360" spans="1:24" s="3" customFormat="1" ht="12.75" customHeight="1">
      <c r="A360" s="3">
        <v>361</v>
      </c>
      <c r="B360" s="3" t="s">
        <v>879</v>
      </c>
      <c r="C360" s="3">
        <v>4600084116</v>
      </c>
      <c r="D360" s="3">
        <v>10</v>
      </c>
      <c r="E360" s="61" t="s">
        <v>1348</v>
      </c>
      <c r="F360" s="3">
        <v>11200192461</v>
      </c>
      <c r="G360" s="49"/>
      <c r="H360" s="148" t="s">
        <v>881</v>
      </c>
      <c r="I360" s="50" t="s">
        <v>81</v>
      </c>
      <c r="J360" s="274"/>
      <c r="K360" s="274">
        <v>44213</v>
      </c>
      <c r="L360" s="274">
        <v>44217</v>
      </c>
      <c r="M360" s="274"/>
      <c r="N360" s="274"/>
      <c r="O360" s="4" t="s">
        <v>82</v>
      </c>
      <c r="P360" s="3" t="s">
        <v>83</v>
      </c>
      <c r="Q360" s="3" t="s">
        <v>75</v>
      </c>
      <c r="R360" s="3" t="s">
        <v>76</v>
      </c>
      <c r="T360" s="3" t="s">
        <v>1316</v>
      </c>
      <c r="X360" s="3" t="s">
        <v>1363</v>
      </c>
    </row>
    <row r="361" spans="1:24" s="3" customFormat="1" ht="12.75" customHeight="1">
      <c r="A361" s="3">
        <v>362</v>
      </c>
      <c r="B361" s="3" t="s">
        <v>1190</v>
      </c>
      <c r="C361" s="3">
        <v>4600084116</v>
      </c>
      <c r="D361" s="3">
        <v>10</v>
      </c>
      <c r="E361" s="61" t="s">
        <v>1349</v>
      </c>
      <c r="F361" s="3">
        <v>11200192462</v>
      </c>
      <c r="G361" s="49"/>
      <c r="H361" s="148" t="s">
        <v>1356</v>
      </c>
      <c r="I361" s="50" t="s">
        <v>81</v>
      </c>
      <c r="J361" s="274"/>
      <c r="K361" s="274">
        <v>44213</v>
      </c>
      <c r="L361" s="274">
        <v>44217</v>
      </c>
      <c r="M361" s="274"/>
      <c r="N361" s="274"/>
      <c r="O361" s="4" t="s">
        <v>82</v>
      </c>
      <c r="P361" s="3" t="s">
        <v>83</v>
      </c>
      <c r="Q361" s="3" t="s">
        <v>75</v>
      </c>
      <c r="R361" s="3" t="s">
        <v>76</v>
      </c>
      <c r="T361" s="3" t="s">
        <v>1316</v>
      </c>
      <c r="X361" s="3" t="s">
        <v>1363</v>
      </c>
    </row>
    <row r="362" spans="1:24" s="3" customFormat="1" ht="12.75" customHeight="1">
      <c r="A362" s="3">
        <v>363</v>
      </c>
      <c r="B362" s="3" t="s">
        <v>1112</v>
      </c>
      <c r="C362" s="3">
        <v>4600084116</v>
      </c>
      <c r="D362" s="3">
        <v>10</v>
      </c>
      <c r="E362" s="61" t="s">
        <v>1350</v>
      </c>
      <c r="F362" s="3">
        <v>11200192460</v>
      </c>
      <c r="G362" s="49"/>
      <c r="H362" s="148" t="s">
        <v>1357</v>
      </c>
      <c r="I362" s="50" t="s">
        <v>81</v>
      </c>
      <c r="J362" s="274"/>
      <c r="K362" s="274">
        <v>44213</v>
      </c>
      <c r="L362" s="274">
        <v>44217</v>
      </c>
      <c r="M362" s="274"/>
      <c r="N362" s="274"/>
      <c r="O362" s="4" t="s">
        <v>82</v>
      </c>
      <c r="P362" s="3" t="s">
        <v>83</v>
      </c>
      <c r="Q362" s="3" t="s">
        <v>75</v>
      </c>
      <c r="R362" s="3" t="s">
        <v>76</v>
      </c>
      <c r="T362" s="3" t="s">
        <v>1316</v>
      </c>
      <c r="X362" s="3" t="s">
        <v>1363</v>
      </c>
    </row>
    <row r="363" spans="1:24" s="3" customFormat="1" ht="12.75" customHeight="1">
      <c r="A363" s="3">
        <v>364</v>
      </c>
      <c r="B363" s="3" t="s">
        <v>1155</v>
      </c>
      <c r="C363" s="3">
        <v>4700012021</v>
      </c>
      <c r="D363" s="3">
        <v>55000</v>
      </c>
      <c r="E363" s="61" t="str">
        <f>MID("112121011000023",1,20)</f>
        <v>112121011000023</v>
      </c>
      <c r="F363" s="3">
        <v>11210005135</v>
      </c>
      <c r="G363" s="49"/>
      <c r="H363" s="148" t="s">
        <v>80</v>
      </c>
      <c r="I363" s="50" t="s">
        <v>420</v>
      </c>
      <c r="J363" s="274"/>
      <c r="K363" s="274">
        <v>44213</v>
      </c>
      <c r="L363" s="274">
        <v>44217</v>
      </c>
      <c r="M363" s="274"/>
      <c r="N363" s="274"/>
      <c r="O363" s="4" t="s">
        <v>73</v>
      </c>
      <c r="P363" s="3" t="s">
        <v>83</v>
      </c>
      <c r="Q363" s="3" t="s">
        <v>75</v>
      </c>
      <c r="R363" s="3" t="s">
        <v>76</v>
      </c>
      <c r="T363" s="3" t="s">
        <v>1316</v>
      </c>
      <c r="X363" s="3" t="s">
        <v>1363</v>
      </c>
    </row>
    <row r="364" spans="1:24" s="3" customFormat="1" ht="12.75" customHeight="1">
      <c r="A364" s="3">
        <v>365</v>
      </c>
      <c r="B364" s="3" t="s">
        <v>789</v>
      </c>
      <c r="C364" s="3">
        <v>4700011980</v>
      </c>
      <c r="D364" s="3">
        <v>5000</v>
      </c>
      <c r="E364" s="61" t="str">
        <f>MID("112120111000200",1,20)</f>
        <v>112120111000200</v>
      </c>
      <c r="F364" s="3">
        <v>11200185738</v>
      </c>
      <c r="G364" s="49" t="s">
        <v>1337</v>
      </c>
      <c r="H364" s="148" t="s">
        <v>792</v>
      </c>
      <c r="I364" s="50" t="s">
        <v>1064</v>
      </c>
      <c r="J364" s="274"/>
      <c r="K364" s="274">
        <v>44188</v>
      </c>
      <c r="L364" s="274">
        <v>44239</v>
      </c>
      <c r="M364" s="274"/>
      <c r="N364" s="274">
        <v>44229</v>
      </c>
      <c r="O364" s="4" t="s">
        <v>73</v>
      </c>
      <c r="P364" s="3" t="s">
        <v>684</v>
      </c>
      <c r="Q364" s="3" t="s">
        <v>75</v>
      </c>
      <c r="R364" s="3" t="s">
        <v>76</v>
      </c>
      <c r="S364" s="3" t="s">
        <v>1338</v>
      </c>
      <c r="T364" s="3" t="s">
        <v>1360</v>
      </c>
      <c r="X364" s="3" t="s">
        <v>1364</v>
      </c>
    </row>
    <row r="365" spans="1:24" s="3" customFormat="1" ht="12.75" customHeight="1">
      <c r="A365" s="3">
        <v>366</v>
      </c>
      <c r="B365" s="3" t="s">
        <v>1155</v>
      </c>
      <c r="C365" s="3">
        <v>4700011985</v>
      </c>
      <c r="D365" s="3">
        <v>62160</v>
      </c>
      <c r="E365" s="61" t="str">
        <f t="shared" ref="E365" si="2">MID("112120121000123",1,20)</f>
        <v>112120121000123</v>
      </c>
      <c r="F365" s="3">
        <v>11200186001</v>
      </c>
      <c r="G365" s="49"/>
      <c r="H365" s="148" t="s">
        <v>80</v>
      </c>
      <c r="I365" s="50" t="s">
        <v>1064</v>
      </c>
      <c r="J365" s="274"/>
      <c r="K365" s="274">
        <v>44188</v>
      </c>
      <c r="L365" s="274">
        <v>44239</v>
      </c>
      <c r="M365" s="274"/>
      <c r="N365" s="274">
        <v>44229</v>
      </c>
      <c r="O365" s="4" t="s">
        <v>82</v>
      </c>
      <c r="P365" s="3" t="s">
        <v>684</v>
      </c>
      <c r="Q365" s="3" t="s">
        <v>75</v>
      </c>
      <c r="R365" s="3" t="s">
        <v>76</v>
      </c>
      <c r="T365" s="3" t="s">
        <v>1360</v>
      </c>
      <c r="X365" s="3" t="s">
        <v>1364</v>
      </c>
    </row>
    <row r="366" spans="1:24" s="3" customFormat="1" ht="12.75" customHeight="1">
      <c r="A366" s="3">
        <v>367</v>
      </c>
      <c r="B366" s="3" t="s">
        <v>1238</v>
      </c>
      <c r="C366" s="3">
        <v>4700011982</v>
      </c>
      <c r="D366" s="3">
        <v>5000</v>
      </c>
      <c r="E366" s="61" t="str">
        <f>MID("112120121000062",1,20)</f>
        <v>112120121000062</v>
      </c>
      <c r="F366" s="3">
        <v>11200187179</v>
      </c>
      <c r="G366" s="49" t="s">
        <v>1335</v>
      </c>
      <c r="H366" s="148" t="s">
        <v>1304</v>
      </c>
      <c r="I366" s="50" t="s">
        <v>1064</v>
      </c>
      <c r="J366" s="274"/>
      <c r="K366" s="274">
        <v>44195</v>
      </c>
      <c r="L366" s="274">
        <v>44236</v>
      </c>
      <c r="M366" s="274"/>
      <c r="N366" s="274"/>
      <c r="O366" s="4" t="s">
        <v>73</v>
      </c>
      <c r="P366" s="3" t="s">
        <v>684</v>
      </c>
      <c r="Q366" s="3" t="s">
        <v>75</v>
      </c>
      <c r="R366" s="3" t="s">
        <v>76</v>
      </c>
      <c r="S366" s="3" t="s">
        <v>186</v>
      </c>
      <c r="T366" s="3" t="s">
        <v>1360</v>
      </c>
      <c r="X366" s="3" t="s">
        <v>1365</v>
      </c>
    </row>
    <row r="367" spans="1:24" s="3" customFormat="1" ht="12.75" customHeight="1">
      <c r="A367" s="3">
        <v>368</v>
      </c>
      <c r="B367" s="3" t="s">
        <v>444</v>
      </c>
      <c r="C367" s="3">
        <v>4700011983</v>
      </c>
      <c r="D367" s="3">
        <v>5000</v>
      </c>
      <c r="E367" s="61" t="str">
        <f>MID("112120121000065",1,20)</f>
        <v>112120121000065</v>
      </c>
      <c r="F367" s="3">
        <v>11200187180</v>
      </c>
      <c r="G367" s="49" t="s">
        <v>1336</v>
      </c>
      <c r="H367" s="148" t="s">
        <v>762</v>
      </c>
      <c r="I367" s="50" t="s">
        <v>1064</v>
      </c>
      <c r="J367" s="274"/>
      <c r="K367" s="274">
        <v>44195</v>
      </c>
      <c r="L367" s="274">
        <v>44236</v>
      </c>
      <c r="M367" s="274"/>
      <c r="N367" s="274"/>
      <c r="O367" s="4" t="s">
        <v>73</v>
      </c>
      <c r="P367" s="3" t="s">
        <v>684</v>
      </c>
      <c r="Q367" s="3" t="s">
        <v>75</v>
      </c>
      <c r="R367" s="3" t="s">
        <v>76</v>
      </c>
      <c r="S367" s="3" t="s">
        <v>1276</v>
      </c>
      <c r="T367" s="3" t="s">
        <v>1360</v>
      </c>
      <c r="X367" s="3" t="s">
        <v>1365</v>
      </c>
    </row>
    <row r="368" spans="1:24" s="3" customFormat="1" ht="12.75" customHeight="1">
      <c r="A368" s="3">
        <v>369</v>
      </c>
      <c r="B368" s="3" t="s">
        <v>789</v>
      </c>
      <c r="C368" s="3">
        <v>4700011981</v>
      </c>
      <c r="D368" s="3">
        <v>5000</v>
      </c>
      <c r="E368" s="61" t="str">
        <f>MID("112120121000072",1,20)</f>
        <v>112120121000072</v>
      </c>
      <c r="F368" s="3">
        <v>11200187181</v>
      </c>
      <c r="G368" s="49" t="s">
        <v>1341</v>
      </c>
      <c r="H368" s="148" t="s">
        <v>792</v>
      </c>
      <c r="I368" s="50" t="s">
        <v>1064</v>
      </c>
      <c r="J368" s="274"/>
      <c r="K368" s="274">
        <v>44212</v>
      </c>
      <c r="L368" s="274">
        <v>44260</v>
      </c>
      <c r="M368" s="274"/>
      <c r="N368" s="274"/>
      <c r="O368" s="4" t="s">
        <v>73</v>
      </c>
      <c r="P368" s="3" t="s">
        <v>684</v>
      </c>
      <c r="Q368" s="3" t="s">
        <v>75</v>
      </c>
      <c r="R368" s="3" t="s">
        <v>76</v>
      </c>
      <c r="S368" s="3" t="s">
        <v>172</v>
      </c>
      <c r="T368" s="3" t="s">
        <v>1360</v>
      </c>
      <c r="X368" s="3" t="s">
        <v>1368</v>
      </c>
    </row>
    <row r="369" spans="1:25" s="3" customFormat="1" ht="12.75" customHeight="1">
      <c r="A369" s="3">
        <v>370</v>
      </c>
      <c r="B369" s="3" t="s">
        <v>1155</v>
      </c>
      <c r="C369" s="3">
        <v>4700012041</v>
      </c>
      <c r="D369" s="3">
        <v>10000</v>
      </c>
      <c r="E369" s="61" t="str">
        <f>MID("112121011000168",1,20)</f>
        <v>112121011000168</v>
      </c>
      <c r="F369" s="3">
        <v>11210029503</v>
      </c>
      <c r="G369" s="49" t="s">
        <v>80</v>
      </c>
      <c r="H369" s="148" t="s">
        <v>1366</v>
      </c>
      <c r="I369" s="50" t="s">
        <v>420</v>
      </c>
      <c r="J369" s="274"/>
      <c r="K369" s="270">
        <v>44276</v>
      </c>
      <c r="L369" s="270">
        <v>44280</v>
      </c>
      <c r="M369" s="274"/>
      <c r="N369" s="274"/>
      <c r="O369" s="4" t="s">
        <v>73</v>
      </c>
      <c r="P369" s="3" t="s">
        <v>83</v>
      </c>
      <c r="Q369" s="3" t="s">
        <v>75</v>
      </c>
      <c r="R369" s="3" t="s">
        <v>76</v>
      </c>
      <c r="T369" s="3" t="s">
        <v>1316</v>
      </c>
      <c r="X369" s="3" t="s">
        <v>1369</v>
      </c>
    </row>
    <row r="370" spans="1:25" s="111" customFormat="1">
      <c r="A370" s="112">
        <v>371</v>
      </c>
      <c r="B370" s="112" t="s">
        <v>1398</v>
      </c>
      <c r="C370" s="112">
        <v>4600084862</v>
      </c>
      <c r="D370" s="112">
        <v>2</v>
      </c>
      <c r="E370" s="149">
        <v>112121031000034</v>
      </c>
      <c r="F370" s="150">
        <v>11210036360</v>
      </c>
      <c r="G370" s="151"/>
      <c r="H370" s="151" t="s">
        <v>1399</v>
      </c>
      <c r="I370" s="151" t="s">
        <v>1119</v>
      </c>
      <c r="J370" s="270"/>
      <c r="K370" s="270">
        <v>44276</v>
      </c>
      <c r="L370" s="270">
        <v>44278</v>
      </c>
      <c r="M370" s="274"/>
      <c r="N370" s="152"/>
      <c r="O370" s="152"/>
      <c r="P370" s="112" t="s">
        <v>339</v>
      </c>
      <c r="Q370" s="112" t="s">
        <v>371</v>
      </c>
      <c r="R370" s="112" t="s">
        <v>413</v>
      </c>
      <c r="S370" s="112"/>
      <c r="T370" s="112" t="s">
        <v>621</v>
      </c>
      <c r="U370" s="112"/>
      <c r="V370" s="112"/>
      <c r="W370" s="112"/>
      <c r="X370" s="112"/>
      <c r="Y370" s="129"/>
    </row>
    <row r="371" spans="1:25" s="110" customFormat="1">
      <c r="A371" s="112">
        <v>372</v>
      </c>
      <c r="B371" s="112" t="s">
        <v>1400</v>
      </c>
      <c r="C371" s="112">
        <v>4600084862</v>
      </c>
      <c r="D371" s="112">
        <v>8</v>
      </c>
      <c r="E371" s="149">
        <v>112121031000034</v>
      </c>
      <c r="F371" s="150">
        <v>11210037198</v>
      </c>
      <c r="G371" s="151"/>
      <c r="H371" s="151" t="s">
        <v>1401</v>
      </c>
      <c r="I371" s="151" t="s">
        <v>1119</v>
      </c>
      <c r="J371" s="270"/>
      <c r="K371" s="270">
        <v>44276</v>
      </c>
      <c r="L371" s="270">
        <v>44278</v>
      </c>
      <c r="M371" s="274"/>
      <c r="N371" s="152"/>
      <c r="O371" s="152"/>
      <c r="P371" s="112" t="s">
        <v>339</v>
      </c>
      <c r="Q371" s="112" t="s">
        <v>371</v>
      </c>
      <c r="R371" s="112" t="s">
        <v>413</v>
      </c>
      <c r="S371" s="112"/>
      <c r="T371" s="112" t="s">
        <v>621</v>
      </c>
      <c r="U371" s="112"/>
      <c r="V371" s="112"/>
      <c r="W371" s="112"/>
      <c r="X371" s="112"/>
      <c r="Y371" s="130"/>
    </row>
    <row r="372" spans="1:25" s="110" customFormat="1">
      <c r="A372" s="112">
        <v>373</v>
      </c>
      <c r="B372" s="112" t="s">
        <v>1402</v>
      </c>
      <c r="C372" s="112">
        <v>4600084862</v>
      </c>
      <c r="D372" s="112">
        <v>1</v>
      </c>
      <c r="E372" s="149">
        <v>112121031000034</v>
      </c>
      <c r="F372" s="150">
        <v>11210037199</v>
      </c>
      <c r="G372" s="151"/>
      <c r="H372" s="151" t="s">
        <v>1403</v>
      </c>
      <c r="I372" s="151" t="s">
        <v>1119</v>
      </c>
      <c r="J372" s="270"/>
      <c r="K372" s="270">
        <v>44276</v>
      </c>
      <c r="L372" s="270">
        <v>44278</v>
      </c>
      <c r="M372" s="274"/>
      <c r="N372" s="152"/>
      <c r="O372" s="152"/>
      <c r="P372" s="112" t="s">
        <v>339</v>
      </c>
      <c r="Q372" s="112" t="s">
        <v>371</v>
      </c>
      <c r="R372" s="112" t="s">
        <v>413</v>
      </c>
      <c r="S372" s="112"/>
      <c r="T372" s="112" t="s">
        <v>621</v>
      </c>
      <c r="U372" s="112"/>
      <c r="V372" s="112"/>
      <c r="W372" s="112"/>
      <c r="X372" s="112"/>
      <c r="Y372" s="130"/>
    </row>
    <row r="373" spans="1:25" s="110" customFormat="1">
      <c r="A373" s="112">
        <v>374</v>
      </c>
      <c r="B373" s="112" t="s">
        <v>1404</v>
      </c>
      <c r="C373" s="112">
        <v>4600084862</v>
      </c>
      <c r="D373" s="112">
        <v>1</v>
      </c>
      <c r="E373" s="149">
        <v>112121031000034</v>
      </c>
      <c r="F373" s="150">
        <v>11210037200</v>
      </c>
      <c r="G373" s="151"/>
      <c r="H373" s="151" t="s">
        <v>1405</v>
      </c>
      <c r="I373" s="151" t="s">
        <v>1119</v>
      </c>
      <c r="J373" s="270"/>
      <c r="K373" s="270">
        <v>44276</v>
      </c>
      <c r="L373" s="270">
        <v>44278</v>
      </c>
      <c r="M373" s="274"/>
      <c r="N373" s="152"/>
      <c r="O373" s="152"/>
      <c r="P373" s="112" t="s">
        <v>339</v>
      </c>
      <c r="Q373" s="112" t="s">
        <v>371</v>
      </c>
      <c r="R373" s="112" t="s">
        <v>413</v>
      </c>
      <c r="S373" s="112"/>
      <c r="T373" s="112" t="s">
        <v>621</v>
      </c>
      <c r="U373" s="112"/>
      <c r="V373" s="112"/>
      <c r="W373" s="112"/>
      <c r="X373" s="112"/>
    </row>
    <row r="374" spans="1:25" s="110" customFormat="1">
      <c r="A374" s="112">
        <v>375</v>
      </c>
      <c r="B374" s="112" t="s">
        <v>39</v>
      </c>
      <c r="C374" s="112">
        <v>4600084834</v>
      </c>
      <c r="D374" s="112">
        <v>60</v>
      </c>
      <c r="E374" s="149">
        <v>112121021000111</v>
      </c>
      <c r="F374" s="150">
        <v>11210036358</v>
      </c>
      <c r="G374" s="151"/>
      <c r="H374" s="151" t="s">
        <v>40</v>
      </c>
      <c r="I374" s="151" t="s">
        <v>1119</v>
      </c>
      <c r="J374" s="270"/>
      <c r="K374" s="270">
        <v>44276</v>
      </c>
      <c r="L374" s="270">
        <v>44278</v>
      </c>
      <c r="M374" s="274"/>
      <c r="N374" s="152"/>
      <c r="O374" s="152"/>
      <c r="P374" s="112" t="s">
        <v>339</v>
      </c>
      <c r="Q374" s="112" t="s">
        <v>371</v>
      </c>
      <c r="R374" s="112" t="s">
        <v>413</v>
      </c>
      <c r="S374" s="112"/>
      <c r="T374" s="112" t="s">
        <v>621</v>
      </c>
      <c r="U374" s="112"/>
      <c r="V374" s="112"/>
      <c r="W374" s="112"/>
      <c r="X374" s="112"/>
    </row>
    <row r="375" spans="1:25" s="110" customFormat="1">
      <c r="A375" s="112">
        <v>376</v>
      </c>
      <c r="B375" s="112" t="s">
        <v>1406</v>
      </c>
      <c r="C375" s="112">
        <v>4600084834</v>
      </c>
      <c r="D375" s="112">
        <v>40</v>
      </c>
      <c r="E375" s="149">
        <v>112121021000111</v>
      </c>
      <c r="F375" s="150">
        <v>11210036359</v>
      </c>
      <c r="G375" s="151"/>
      <c r="H375" s="151" t="s">
        <v>1407</v>
      </c>
      <c r="I375" s="151" t="s">
        <v>1119</v>
      </c>
      <c r="J375" s="270"/>
      <c r="K375" s="270">
        <v>44276</v>
      </c>
      <c r="L375" s="270">
        <v>44278</v>
      </c>
      <c r="M375" s="274"/>
      <c r="N375" s="152"/>
      <c r="O375" s="152"/>
      <c r="P375" s="112" t="s">
        <v>339</v>
      </c>
      <c r="Q375" s="112" t="s">
        <v>371</v>
      </c>
      <c r="R375" s="112" t="s">
        <v>413</v>
      </c>
      <c r="S375" s="112"/>
      <c r="T375" s="112" t="s">
        <v>621</v>
      </c>
      <c r="U375" s="112"/>
      <c r="V375" s="112"/>
      <c r="W375" s="112"/>
      <c r="X375" s="112"/>
    </row>
    <row r="376" spans="1:25" s="110" customFormat="1">
      <c r="A376" s="112">
        <v>377</v>
      </c>
      <c r="B376" s="112" t="s">
        <v>1408</v>
      </c>
      <c r="C376" s="112">
        <v>4700012055</v>
      </c>
      <c r="D376" s="112">
        <v>30000</v>
      </c>
      <c r="E376" s="149">
        <v>112121031000049</v>
      </c>
      <c r="F376" s="150">
        <v>11210036361</v>
      </c>
      <c r="G376" s="151"/>
      <c r="H376" s="151" t="s">
        <v>5</v>
      </c>
      <c r="I376" s="151" t="s">
        <v>1119</v>
      </c>
      <c r="J376" s="270"/>
      <c r="K376" s="270">
        <v>44276</v>
      </c>
      <c r="L376" s="270">
        <v>44278</v>
      </c>
      <c r="M376" s="274"/>
      <c r="N376" s="152"/>
      <c r="O376" s="152"/>
      <c r="P376" s="112" t="s">
        <v>339</v>
      </c>
      <c r="Q376" s="112" t="s">
        <v>371</v>
      </c>
      <c r="R376" s="112" t="s">
        <v>413</v>
      </c>
      <c r="S376" s="112"/>
      <c r="T376" s="112" t="s">
        <v>621</v>
      </c>
      <c r="U376" s="112"/>
      <c r="V376" s="112"/>
      <c r="W376" s="112"/>
      <c r="X376" s="112"/>
    </row>
    <row r="377" spans="1:25" s="4" customFormat="1">
      <c r="A377" s="3">
        <v>378</v>
      </c>
      <c r="B377" s="3" t="s">
        <v>1409</v>
      </c>
      <c r="C377" s="3">
        <v>4700011923</v>
      </c>
      <c r="D377" s="3">
        <v>1000</v>
      </c>
      <c r="E377" s="70">
        <v>112120091000107</v>
      </c>
      <c r="F377" s="91">
        <v>11200142699</v>
      </c>
      <c r="G377" s="268" t="s">
        <v>1410</v>
      </c>
      <c r="H377" s="268" t="s">
        <v>1411</v>
      </c>
      <c r="I377" s="268" t="s">
        <v>1018</v>
      </c>
      <c r="J377" s="274"/>
      <c r="K377" s="274">
        <v>44240</v>
      </c>
      <c r="L377" s="274">
        <v>44288</v>
      </c>
      <c r="M377" s="274"/>
      <c r="O377" s="4" t="s">
        <v>329</v>
      </c>
      <c r="P377" s="3" t="s">
        <v>611</v>
      </c>
      <c r="Q377" s="3" t="s">
        <v>371</v>
      </c>
      <c r="R377" s="112" t="s">
        <v>413</v>
      </c>
      <c r="S377" s="3" t="s">
        <v>196</v>
      </c>
      <c r="T377" s="3" t="s">
        <v>610</v>
      </c>
      <c r="U377" s="3"/>
      <c r="V377" s="3"/>
      <c r="W377" s="3"/>
      <c r="X377" s="3" t="s">
        <v>1367</v>
      </c>
    </row>
    <row r="378" spans="1:25" s="4" customFormat="1">
      <c r="A378" s="112">
        <v>379</v>
      </c>
      <c r="B378" s="3" t="s">
        <v>1376</v>
      </c>
      <c r="C378" s="3">
        <v>4600084868</v>
      </c>
      <c r="D378" s="3">
        <v>2</v>
      </c>
      <c r="E378" s="70">
        <v>112121031000066</v>
      </c>
      <c r="F378" s="91">
        <v>11210036362</v>
      </c>
      <c r="G378" s="268"/>
      <c r="H378" s="268" t="s">
        <v>1377</v>
      </c>
      <c r="I378" s="268" t="s">
        <v>1119</v>
      </c>
      <c r="J378" s="337"/>
      <c r="K378" s="328">
        <v>44289</v>
      </c>
      <c r="L378" s="334">
        <v>44292</v>
      </c>
      <c r="M378" s="276"/>
      <c r="P378" s="92" t="s">
        <v>339</v>
      </c>
      <c r="Q378" s="3" t="s">
        <v>371</v>
      </c>
      <c r="R378" s="117" t="s">
        <v>413</v>
      </c>
      <c r="S378" s="3"/>
      <c r="T378" s="3" t="s">
        <v>621</v>
      </c>
      <c r="U378" s="3"/>
      <c r="V378" s="3"/>
      <c r="W378" s="3"/>
      <c r="X378" s="3"/>
      <c r="Y378" s="3"/>
    </row>
    <row r="379" spans="1:25" s="4" customFormat="1">
      <c r="A379" s="112">
        <v>380</v>
      </c>
      <c r="B379" s="4" t="s">
        <v>1378</v>
      </c>
      <c r="C379" s="11">
        <v>4700012063</v>
      </c>
      <c r="D379" s="4">
        <v>10000</v>
      </c>
      <c r="E379" s="6">
        <v>112121031000121</v>
      </c>
      <c r="F379" s="338">
        <v>11210046118</v>
      </c>
      <c r="H379" s="4" t="s">
        <v>1379</v>
      </c>
      <c r="I379" s="4" t="s">
        <v>1119</v>
      </c>
      <c r="J379" s="337"/>
      <c r="K379" s="328"/>
      <c r="L379" s="335"/>
      <c r="M379" s="277"/>
      <c r="P379" s="153" t="s">
        <v>339</v>
      </c>
      <c r="Q379" s="3" t="s">
        <v>371</v>
      </c>
      <c r="R379" s="117" t="s">
        <v>413</v>
      </c>
      <c r="S379" s="120"/>
      <c r="T379" s="120" t="s">
        <v>621</v>
      </c>
      <c r="U379" s="120"/>
      <c r="V379" s="120"/>
      <c r="W379" s="120"/>
    </row>
    <row r="380" spans="1:25" s="4" customFormat="1">
      <c r="A380" s="112">
        <v>381</v>
      </c>
      <c r="B380" s="4" t="s">
        <v>1380</v>
      </c>
      <c r="C380" s="11">
        <v>4700012063</v>
      </c>
      <c r="D380" s="4">
        <v>25000</v>
      </c>
      <c r="E380" s="6">
        <v>112121031000121</v>
      </c>
      <c r="F380" s="338"/>
      <c r="H380" s="4" t="s">
        <v>1381</v>
      </c>
      <c r="I380" s="4" t="s">
        <v>1119</v>
      </c>
      <c r="J380" s="337"/>
      <c r="K380" s="328"/>
      <c r="L380" s="335"/>
      <c r="M380" s="277"/>
      <c r="P380" s="153" t="s">
        <v>339</v>
      </c>
      <c r="Q380" s="3" t="s">
        <v>371</v>
      </c>
      <c r="R380" s="117" t="s">
        <v>413</v>
      </c>
      <c r="S380" s="120"/>
      <c r="T380" s="120" t="s">
        <v>621</v>
      </c>
      <c r="U380" s="120"/>
      <c r="V380" s="120"/>
      <c r="W380" s="120"/>
    </row>
    <row r="381" spans="1:25" s="4" customFormat="1">
      <c r="A381" s="3">
        <v>382</v>
      </c>
      <c r="B381" s="4" t="s">
        <v>1382</v>
      </c>
      <c r="C381" s="11">
        <v>4700012063</v>
      </c>
      <c r="D381" s="4">
        <v>2000</v>
      </c>
      <c r="E381" s="6">
        <v>112121031000121</v>
      </c>
      <c r="F381" s="338"/>
      <c r="H381" s="4" t="s">
        <v>1383</v>
      </c>
      <c r="I381" s="4" t="s">
        <v>1119</v>
      </c>
      <c r="J381" s="337"/>
      <c r="K381" s="328"/>
      <c r="L381" s="335"/>
      <c r="M381" s="277"/>
      <c r="P381" s="153" t="s">
        <v>339</v>
      </c>
      <c r="Q381" s="3" t="s">
        <v>371</v>
      </c>
      <c r="R381" s="117" t="s">
        <v>413</v>
      </c>
      <c r="S381" s="120"/>
      <c r="T381" s="120" t="s">
        <v>621</v>
      </c>
      <c r="U381" s="120"/>
      <c r="V381" s="120"/>
      <c r="W381" s="120"/>
    </row>
    <row r="382" spans="1:25" s="4" customFormat="1">
      <c r="A382" s="112">
        <v>383</v>
      </c>
      <c r="B382" s="4" t="s">
        <v>1384</v>
      </c>
      <c r="C382" s="11"/>
      <c r="D382" s="11">
        <v>10</v>
      </c>
      <c r="E382" s="6">
        <v>112121031000171</v>
      </c>
      <c r="F382" s="11">
        <v>11210046119</v>
      </c>
      <c r="H382" s="4" t="s">
        <v>1385</v>
      </c>
      <c r="I382" s="4" t="s">
        <v>1119</v>
      </c>
      <c r="J382" s="337"/>
      <c r="K382" s="328"/>
      <c r="L382" s="335"/>
      <c r="M382" s="277"/>
      <c r="P382" s="154" t="s">
        <v>339</v>
      </c>
      <c r="Q382" s="3" t="s">
        <v>371</v>
      </c>
      <c r="R382" s="117" t="s">
        <v>413</v>
      </c>
      <c r="S382" s="119"/>
      <c r="T382" s="120" t="s">
        <v>621</v>
      </c>
      <c r="U382" s="119"/>
      <c r="V382" s="119"/>
      <c r="W382" s="119"/>
    </row>
    <row r="383" spans="1:25" s="4" customFormat="1">
      <c r="A383" s="112">
        <v>384</v>
      </c>
      <c r="B383" s="268" t="s">
        <v>1393</v>
      </c>
      <c r="C383" s="11">
        <v>4700012067</v>
      </c>
      <c r="D383" s="91">
        <v>1</v>
      </c>
      <c r="E383" s="70">
        <v>152121031006639</v>
      </c>
      <c r="F383" s="91">
        <v>15210127661</v>
      </c>
      <c r="H383" s="268" t="s">
        <v>1394</v>
      </c>
      <c r="I383" s="4" t="s">
        <v>1119</v>
      </c>
      <c r="J383" s="337"/>
      <c r="K383" s="328"/>
      <c r="L383" s="335"/>
      <c r="M383" s="277"/>
      <c r="P383" s="154" t="s">
        <v>339</v>
      </c>
      <c r="Q383" s="3" t="s">
        <v>371</v>
      </c>
      <c r="R383" s="117" t="s">
        <v>413</v>
      </c>
      <c r="S383" s="120"/>
      <c r="T383" s="120" t="s">
        <v>621</v>
      </c>
      <c r="U383" s="120"/>
      <c r="V383" s="120"/>
      <c r="W383" s="120"/>
    </row>
    <row r="384" spans="1:25" s="4" customFormat="1">
      <c r="A384" s="112">
        <v>385</v>
      </c>
      <c r="B384" s="268" t="s">
        <v>1395</v>
      </c>
      <c r="C384" s="11">
        <v>4700012067</v>
      </c>
      <c r="D384" s="91">
        <v>1</v>
      </c>
      <c r="E384" s="70">
        <v>152121031006639</v>
      </c>
      <c r="F384" s="91">
        <v>15210127661</v>
      </c>
      <c r="H384" s="268" t="s">
        <v>1396</v>
      </c>
      <c r="I384" s="4" t="s">
        <v>1119</v>
      </c>
      <c r="J384" s="337"/>
      <c r="K384" s="328"/>
      <c r="L384" s="335"/>
      <c r="M384" s="277"/>
      <c r="P384" s="154" t="s">
        <v>339</v>
      </c>
      <c r="Q384" s="3" t="s">
        <v>371</v>
      </c>
      <c r="R384" s="117" t="s">
        <v>413</v>
      </c>
      <c r="S384" s="120"/>
      <c r="T384" s="120" t="s">
        <v>621</v>
      </c>
      <c r="U384" s="120"/>
      <c r="V384" s="120"/>
      <c r="W384" s="120"/>
    </row>
    <row r="385" spans="1:25" s="4" customFormat="1">
      <c r="A385" s="3">
        <v>386</v>
      </c>
      <c r="B385" s="268" t="s">
        <v>1395</v>
      </c>
      <c r="C385" s="11">
        <v>4700012067</v>
      </c>
      <c r="D385" s="91">
        <v>1</v>
      </c>
      <c r="E385" s="70">
        <v>152121031006639</v>
      </c>
      <c r="F385" s="91">
        <v>15210127661</v>
      </c>
      <c r="H385" s="268" t="s">
        <v>1397</v>
      </c>
      <c r="I385" s="4" t="s">
        <v>1119</v>
      </c>
      <c r="J385" s="337"/>
      <c r="K385" s="328"/>
      <c r="L385" s="336"/>
      <c r="M385" s="278"/>
      <c r="P385" s="154" t="s">
        <v>339</v>
      </c>
      <c r="Q385" s="3" t="s">
        <v>371</v>
      </c>
      <c r="R385" s="117" t="s">
        <v>413</v>
      </c>
      <c r="S385" s="120"/>
      <c r="T385" s="120" t="s">
        <v>621</v>
      </c>
      <c r="U385" s="120"/>
      <c r="V385" s="120"/>
      <c r="W385" s="120"/>
    </row>
    <row r="386" spans="1:25" s="4" customFormat="1">
      <c r="A386" s="112">
        <v>387</v>
      </c>
      <c r="B386" s="3" t="s">
        <v>1412</v>
      </c>
      <c r="C386" s="3">
        <v>4700012039</v>
      </c>
      <c r="D386" s="3">
        <v>5000</v>
      </c>
      <c r="E386" s="70">
        <v>112121011000162</v>
      </c>
      <c r="F386" s="91">
        <v>11210026026</v>
      </c>
      <c r="G386" s="268" t="s">
        <v>1413</v>
      </c>
      <c r="H386" s="268" t="s">
        <v>690</v>
      </c>
      <c r="I386" s="268" t="s">
        <v>1018</v>
      </c>
      <c r="J386" s="274"/>
      <c r="K386" s="274">
        <v>44258</v>
      </c>
      <c r="L386" s="274">
        <v>44302</v>
      </c>
      <c r="M386" s="274"/>
      <c r="O386" s="4" t="s">
        <v>329</v>
      </c>
      <c r="P386" s="3" t="s">
        <v>611</v>
      </c>
      <c r="Q386" s="3" t="s">
        <v>371</v>
      </c>
      <c r="R386" s="117" t="s">
        <v>413</v>
      </c>
      <c r="S386" s="3" t="s">
        <v>342</v>
      </c>
      <c r="T386" s="3" t="s">
        <v>610</v>
      </c>
      <c r="U386" s="3"/>
      <c r="V386" s="3"/>
      <c r="W386" s="3"/>
      <c r="X386" s="3" t="s">
        <v>1415</v>
      </c>
    </row>
    <row r="387" spans="1:25" s="4" customFormat="1">
      <c r="A387" s="112">
        <v>388</v>
      </c>
      <c r="B387" s="3" t="s">
        <v>906</v>
      </c>
      <c r="C387" s="3">
        <v>4700012040</v>
      </c>
      <c r="D387" s="3">
        <v>2000</v>
      </c>
      <c r="E387" s="70">
        <v>112121011000163</v>
      </c>
      <c r="F387" s="91">
        <v>11210026027</v>
      </c>
      <c r="G387" s="268" t="s">
        <v>1414</v>
      </c>
      <c r="H387" s="268" t="s">
        <v>907</v>
      </c>
      <c r="I387" s="268" t="s">
        <v>1018</v>
      </c>
      <c r="J387" s="274"/>
      <c r="K387" s="274">
        <v>44258</v>
      </c>
      <c r="L387" s="274">
        <v>44302</v>
      </c>
      <c r="M387" s="274"/>
      <c r="O387" s="4" t="s">
        <v>329</v>
      </c>
      <c r="P387" s="92" t="s">
        <v>611</v>
      </c>
      <c r="Q387" s="3" t="s">
        <v>371</v>
      </c>
      <c r="R387" s="117" t="s">
        <v>413</v>
      </c>
      <c r="S387" s="3" t="s">
        <v>279</v>
      </c>
      <c r="T387" s="3" t="s">
        <v>610</v>
      </c>
      <c r="U387" s="3"/>
      <c r="V387" s="3"/>
      <c r="W387" s="3"/>
      <c r="X387" s="3" t="s">
        <v>1415</v>
      </c>
    </row>
    <row r="388" spans="1:25" s="4" customFormat="1">
      <c r="A388" s="112">
        <v>389</v>
      </c>
      <c r="B388" s="4" t="s">
        <v>1408</v>
      </c>
      <c r="C388" s="11">
        <v>4700012074</v>
      </c>
      <c r="D388" s="11">
        <v>972823</v>
      </c>
      <c r="E388" s="70">
        <v>112121041000005</v>
      </c>
      <c r="F388" s="11">
        <v>11210052032</v>
      </c>
      <c r="I388" s="4" t="s">
        <v>1119</v>
      </c>
      <c r="J388" s="3"/>
      <c r="K388" s="274">
        <v>44302</v>
      </c>
      <c r="L388" s="272"/>
      <c r="M388" s="272"/>
      <c r="P388" s="3" t="s">
        <v>339</v>
      </c>
      <c r="Q388" s="4" t="s">
        <v>371</v>
      </c>
      <c r="R388" s="117" t="s">
        <v>413</v>
      </c>
      <c r="T388" s="4" t="s">
        <v>621</v>
      </c>
    </row>
    <row r="389" spans="1:25" s="4" customFormat="1">
      <c r="A389" s="3">
        <v>390</v>
      </c>
      <c r="B389" s="3" t="s">
        <v>564</v>
      </c>
      <c r="C389" s="3">
        <v>4700012060</v>
      </c>
      <c r="D389" s="3">
        <v>5000</v>
      </c>
      <c r="E389" s="70">
        <v>112121031000037</v>
      </c>
      <c r="F389" s="91">
        <v>11210042488</v>
      </c>
      <c r="G389" s="268" t="s">
        <v>1370</v>
      </c>
      <c r="H389" s="268" t="s">
        <v>424</v>
      </c>
      <c r="I389" s="268" t="s">
        <v>1018</v>
      </c>
      <c r="J389" s="274"/>
      <c r="K389" s="274">
        <v>44288</v>
      </c>
      <c r="L389" s="274">
        <v>44337</v>
      </c>
      <c r="M389" s="274"/>
      <c r="P389" s="92" t="s">
        <v>611</v>
      </c>
      <c r="Q389" s="3" t="s">
        <v>371</v>
      </c>
      <c r="R389" s="117" t="s">
        <v>413</v>
      </c>
      <c r="S389" s="3" t="s">
        <v>1280</v>
      </c>
      <c r="T389" s="3" t="s">
        <v>610</v>
      </c>
      <c r="U389" s="3"/>
      <c r="V389" s="3"/>
      <c r="W389" s="3"/>
      <c r="X389" s="3" t="s">
        <v>1416</v>
      </c>
      <c r="Y389" s="3"/>
    </row>
    <row r="390" spans="1:25" s="4" customFormat="1">
      <c r="A390" s="3">
        <v>391</v>
      </c>
      <c r="B390" s="3" t="s">
        <v>573</v>
      </c>
      <c r="C390" s="3">
        <v>4700012061</v>
      </c>
      <c r="D390" s="3">
        <v>2000</v>
      </c>
      <c r="E390" s="70">
        <v>112121031000038</v>
      </c>
      <c r="F390" s="91">
        <v>11210042489</v>
      </c>
      <c r="G390" s="268" t="s">
        <v>1371</v>
      </c>
      <c r="H390" s="268" t="s">
        <v>423</v>
      </c>
      <c r="I390" s="268" t="s">
        <v>1018</v>
      </c>
      <c r="J390" s="274"/>
      <c r="K390" s="274">
        <v>44288</v>
      </c>
      <c r="L390" s="274">
        <v>44337</v>
      </c>
      <c r="M390" s="274"/>
      <c r="P390" s="92" t="s">
        <v>611</v>
      </c>
      <c r="Q390" s="3" t="s">
        <v>371</v>
      </c>
      <c r="R390" s="117" t="s">
        <v>413</v>
      </c>
      <c r="S390" s="3" t="s">
        <v>1372</v>
      </c>
      <c r="T390" s="3" t="s">
        <v>610</v>
      </c>
      <c r="U390" s="3"/>
      <c r="V390" s="3"/>
      <c r="W390" s="3"/>
      <c r="X390" s="3" t="s">
        <v>1416</v>
      </c>
      <c r="Y390" s="3"/>
    </row>
    <row r="391" spans="1:25" s="4" customFormat="1">
      <c r="A391" s="3">
        <v>392</v>
      </c>
      <c r="B391" s="3" t="s">
        <v>577</v>
      </c>
      <c r="C391" s="3">
        <v>4700012062</v>
      </c>
      <c r="D391" s="3">
        <v>2000</v>
      </c>
      <c r="E391" s="70">
        <v>112121031000039</v>
      </c>
      <c r="F391" s="91">
        <v>11210042491</v>
      </c>
      <c r="G391" s="268" t="s">
        <v>1373</v>
      </c>
      <c r="H391" s="268" t="s">
        <v>1374</v>
      </c>
      <c r="I391" s="268" t="s">
        <v>1018</v>
      </c>
      <c r="J391" s="274"/>
      <c r="K391" s="274">
        <v>44288</v>
      </c>
      <c r="L391" s="274">
        <v>44337</v>
      </c>
      <c r="M391" s="274"/>
      <c r="P391" s="92" t="s">
        <v>611</v>
      </c>
      <c r="Q391" s="3" t="s">
        <v>371</v>
      </c>
      <c r="R391" s="117" t="s">
        <v>413</v>
      </c>
      <c r="S391" s="3" t="s">
        <v>1375</v>
      </c>
      <c r="T391" s="3" t="s">
        <v>610</v>
      </c>
      <c r="U391" s="3"/>
      <c r="V391" s="3"/>
      <c r="W391" s="3"/>
      <c r="X391" s="3" t="s">
        <v>1416</v>
      </c>
      <c r="Y391" s="3"/>
    </row>
    <row r="392" spans="1:25" s="4" customFormat="1">
      <c r="A392" s="3">
        <v>393</v>
      </c>
      <c r="B392" s="4" t="s">
        <v>1400</v>
      </c>
      <c r="C392" s="11">
        <v>4700012119</v>
      </c>
      <c r="D392" s="4">
        <v>5</v>
      </c>
      <c r="E392" s="70">
        <v>112121051000201</v>
      </c>
      <c r="F392" s="118">
        <v>11210084557</v>
      </c>
      <c r="H392" s="4" t="s">
        <v>1427</v>
      </c>
      <c r="I392" s="4" t="s">
        <v>1119</v>
      </c>
      <c r="J392" s="3"/>
      <c r="K392" s="334">
        <v>44358</v>
      </c>
      <c r="L392" s="334">
        <v>44361</v>
      </c>
      <c r="M392" s="276"/>
      <c r="P392" s="4" t="s">
        <v>339</v>
      </c>
      <c r="Q392" s="119" t="s">
        <v>371</v>
      </c>
      <c r="R392" s="117" t="s">
        <v>413</v>
      </c>
      <c r="T392" s="120" t="s">
        <v>1432</v>
      </c>
    </row>
    <row r="393" spans="1:25" s="4" customFormat="1">
      <c r="A393" s="3">
        <v>394</v>
      </c>
      <c r="B393" s="4" t="s">
        <v>1402</v>
      </c>
      <c r="C393" s="11">
        <v>4700012119</v>
      </c>
      <c r="D393" s="4">
        <v>1</v>
      </c>
      <c r="E393" s="70">
        <v>112121051000201</v>
      </c>
      <c r="F393" s="118">
        <v>11210084557</v>
      </c>
      <c r="H393" s="4" t="s">
        <v>1403</v>
      </c>
      <c r="I393" s="4" t="s">
        <v>1119</v>
      </c>
      <c r="J393" s="3"/>
      <c r="K393" s="335"/>
      <c r="L393" s="335"/>
      <c r="M393" s="277"/>
      <c r="P393" s="4" t="s">
        <v>339</v>
      </c>
      <c r="Q393" s="119" t="s">
        <v>371</v>
      </c>
      <c r="R393" s="117" t="s">
        <v>413</v>
      </c>
      <c r="T393" s="120" t="s">
        <v>1432</v>
      </c>
    </row>
    <row r="394" spans="1:25" s="4" customFormat="1">
      <c r="A394" s="3">
        <v>395</v>
      </c>
      <c r="B394" s="4" t="s">
        <v>1423</v>
      </c>
      <c r="C394" s="11">
        <v>4700012119</v>
      </c>
      <c r="D394" s="4">
        <v>1</v>
      </c>
      <c r="E394" s="70">
        <v>112121051000201</v>
      </c>
      <c r="F394" s="118">
        <v>11210084557</v>
      </c>
      <c r="H394" s="4" t="s">
        <v>1428</v>
      </c>
      <c r="I394" s="4" t="s">
        <v>1119</v>
      </c>
      <c r="J394" s="3"/>
      <c r="K394" s="335"/>
      <c r="L394" s="335"/>
      <c r="M394" s="277"/>
      <c r="P394" s="4" t="s">
        <v>339</v>
      </c>
      <c r="Q394" s="119" t="s">
        <v>371</v>
      </c>
      <c r="R394" s="117" t="s">
        <v>413</v>
      </c>
      <c r="T394" s="120" t="s">
        <v>1432</v>
      </c>
    </row>
    <row r="395" spans="1:25" s="4" customFormat="1">
      <c r="A395" s="3">
        <v>396</v>
      </c>
      <c r="B395" s="4" t="s">
        <v>1424</v>
      </c>
      <c r="C395" s="11">
        <v>4700012119</v>
      </c>
      <c r="D395" s="4">
        <v>3</v>
      </c>
      <c r="E395" s="70">
        <v>112121051000201</v>
      </c>
      <c r="F395" s="118">
        <v>11210084557</v>
      </c>
      <c r="H395" s="4" t="s">
        <v>1429</v>
      </c>
      <c r="I395" s="4" t="s">
        <v>1119</v>
      </c>
      <c r="J395" s="3"/>
      <c r="K395" s="335"/>
      <c r="L395" s="335"/>
      <c r="M395" s="277"/>
      <c r="P395" s="4" t="s">
        <v>339</v>
      </c>
      <c r="Q395" s="119" t="s">
        <v>371</v>
      </c>
      <c r="R395" s="117" t="s">
        <v>413</v>
      </c>
      <c r="T395" s="120" t="s">
        <v>1432</v>
      </c>
    </row>
    <row r="396" spans="1:25" s="4" customFormat="1">
      <c r="A396" s="3">
        <v>397</v>
      </c>
      <c r="B396" s="4" t="s">
        <v>1425</v>
      </c>
      <c r="C396" s="11">
        <v>4700012119</v>
      </c>
      <c r="D396" s="4">
        <v>3</v>
      </c>
      <c r="E396" s="70">
        <v>112121051000201</v>
      </c>
      <c r="F396" s="118">
        <v>11210084557</v>
      </c>
      <c r="H396" s="4" t="s">
        <v>1430</v>
      </c>
      <c r="I396" s="4" t="s">
        <v>1119</v>
      </c>
      <c r="J396" s="3"/>
      <c r="K396" s="336"/>
      <c r="L396" s="336"/>
      <c r="M396" s="278"/>
      <c r="P396" s="4" t="s">
        <v>339</v>
      </c>
      <c r="Q396" s="119" t="s">
        <v>371</v>
      </c>
      <c r="R396" s="117" t="s">
        <v>413</v>
      </c>
      <c r="T396" s="121" t="s">
        <v>1432</v>
      </c>
    </row>
    <row r="397" spans="1:25" s="4" customFormat="1">
      <c r="A397" s="3">
        <v>398</v>
      </c>
      <c r="B397" s="268" t="s">
        <v>1386</v>
      </c>
      <c r="C397" s="11">
        <v>4700012065</v>
      </c>
      <c r="D397" s="91">
        <v>240</v>
      </c>
      <c r="E397" s="70">
        <v>152121031006000</v>
      </c>
      <c r="F397" s="91">
        <v>15210127659</v>
      </c>
      <c r="H397" s="268" t="s">
        <v>1387</v>
      </c>
      <c r="I397" s="268" t="s">
        <v>256</v>
      </c>
      <c r="J397" s="337"/>
      <c r="K397" s="328">
        <v>44298</v>
      </c>
      <c r="L397" s="334">
        <v>44358</v>
      </c>
      <c r="M397" s="276"/>
      <c r="N397" s="326">
        <v>44362</v>
      </c>
      <c r="P397" s="92" t="s">
        <v>611</v>
      </c>
      <c r="Q397" s="120" t="s">
        <v>371</v>
      </c>
      <c r="R397" s="117" t="s">
        <v>413</v>
      </c>
      <c r="S397" s="120"/>
      <c r="T397" s="122" t="s">
        <v>1388</v>
      </c>
      <c r="U397" s="120"/>
      <c r="V397" s="120"/>
      <c r="W397" s="120"/>
      <c r="X397" s="155" t="s">
        <v>1485</v>
      </c>
    </row>
    <row r="398" spans="1:25" s="15" customFormat="1">
      <c r="A398" s="3">
        <v>399</v>
      </c>
      <c r="B398" s="20" t="s">
        <v>1389</v>
      </c>
      <c r="C398" s="19">
        <v>4700012065</v>
      </c>
      <c r="D398" s="90">
        <v>240</v>
      </c>
      <c r="E398" s="123">
        <v>152121031006000</v>
      </c>
      <c r="F398" s="90">
        <v>15210127659</v>
      </c>
      <c r="H398" s="20" t="s">
        <v>1390</v>
      </c>
      <c r="I398" s="20" t="s">
        <v>256</v>
      </c>
      <c r="J398" s="337"/>
      <c r="K398" s="328"/>
      <c r="L398" s="336"/>
      <c r="M398" s="277"/>
      <c r="N398" s="342"/>
      <c r="P398" s="124" t="s">
        <v>611</v>
      </c>
      <c r="Q398" s="119" t="s">
        <v>371</v>
      </c>
      <c r="R398" s="117" t="s">
        <v>413</v>
      </c>
      <c r="S398" s="119"/>
      <c r="T398" s="125" t="s">
        <v>1388</v>
      </c>
      <c r="U398" s="119"/>
      <c r="V398" s="119"/>
      <c r="W398" s="119"/>
      <c r="X398" s="155" t="s">
        <v>1485</v>
      </c>
    </row>
    <row r="399" spans="1:25" s="4" customFormat="1" ht="14.25">
      <c r="A399" s="3">
        <v>400</v>
      </c>
      <c r="B399" s="268" t="s">
        <v>1391</v>
      </c>
      <c r="C399" s="11">
        <v>4700012066</v>
      </c>
      <c r="D399" s="91">
        <v>2400</v>
      </c>
      <c r="E399" s="70">
        <v>152121031006001</v>
      </c>
      <c r="F399" s="91">
        <v>15210127660</v>
      </c>
      <c r="H399" s="268" t="s">
        <v>1392</v>
      </c>
      <c r="I399" s="268" t="s">
        <v>256</v>
      </c>
      <c r="J399" s="274"/>
      <c r="K399" s="274">
        <v>44306</v>
      </c>
      <c r="L399" s="274">
        <v>44359</v>
      </c>
      <c r="M399" s="206"/>
      <c r="N399" s="127">
        <v>44364</v>
      </c>
      <c r="P399" s="3" t="s">
        <v>611</v>
      </c>
      <c r="Q399" s="4" t="s">
        <v>371</v>
      </c>
      <c r="R399" s="117" t="s">
        <v>413</v>
      </c>
      <c r="T399" s="126" t="s">
        <v>1431</v>
      </c>
      <c r="X399" s="155" t="s">
        <v>1485</v>
      </c>
    </row>
    <row r="400" spans="1:25" s="4" customFormat="1" ht="12.95" customHeight="1">
      <c r="A400" s="3">
        <v>402</v>
      </c>
      <c r="B400" s="3" t="s">
        <v>624</v>
      </c>
      <c r="C400" s="118">
        <v>4600085801</v>
      </c>
      <c r="D400" s="91">
        <v>20</v>
      </c>
      <c r="E400" s="70">
        <v>112121051000151</v>
      </c>
      <c r="F400" s="128">
        <v>11210090200</v>
      </c>
      <c r="H400" s="3" t="s">
        <v>623</v>
      </c>
      <c r="I400" s="4" t="s">
        <v>1119</v>
      </c>
      <c r="J400" s="3"/>
      <c r="K400" s="326">
        <v>44372</v>
      </c>
      <c r="L400" s="339" t="s">
        <v>1444</v>
      </c>
      <c r="M400" s="280"/>
      <c r="P400" s="4" t="s">
        <v>339</v>
      </c>
      <c r="Q400" s="119" t="s">
        <v>371</v>
      </c>
      <c r="R400" s="117" t="s">
        <v>413</v>
      </c>
      <c r="T400" s="119" t="s">
        <v>1442</v>
      </c>
    </row>
    <row r="401" spans="1:24" s="4" customFormat="1" ht="14.25">
      <c r="A401" s="3">
        <v>403</v>
      </c>
      <c r="B401" s="3" t="s">
        <v>30</v>
      </c>
      <c r="C401" s="118">
        <v>4600085801</v>
      </c>
      <c r="D401" s="91">
        <v>10</v>
      </c>
      <c r="E401" s="70">
        <v>112121051000151</v>
      </c>
      <c r="F401" s="128">
        <v>11210090201</v>
      </c>
      <c r="H401" s="3" t="s">
        <v>1420</v>
      </c>
      <c r="I401" s="4" t="s">
        <v>1119</v>
      </c>
      <c r="J401" s="3"/>
      <c r="K401" s="327"/>
      <c r="L401" s="340"/>
      <c r="M401" s="281"/>
      <c r="P401" s="4" t="s">
        <v>339</v>
      </c>
      <c r="Q401" s="119" t="s">
        <v>371</v>
      </c>
      <c r="R401" s="117" t="s">
        <v>413</v>
      </c>
      <c r="T401" s="119" t="s">
        <v>1442</v>
      </c>
    </row>
    <row r="402" spans="1:24" s="4" customFormat="1" ht="14.25">
      <c r="A402" s="3">
        <v>404</v>
      </c>
      <c r="B402" s="3" t="s">
        <v>904</v>
      </c>
      <c r="C402" s="118">
        <v>4600085801</v>
      </c>
      <c r="D402" s="91">
        <v>10</v>
      </c>
      <c r="E402" s="70">
        <v>112121051000151</v>
      </c>
      <c r="F402" s="128">
        <v>11210090200</v>
      </c>
      <c r="H402" s="3" t="s">
        <v>902</v>
      </c>
      <c r="I402" s="4" t="s">
        <v>1119</v>
      </c>
      <c r="J402" s="3"/>
      <c r="K402" s="327"/>
      <c r="L402" s="340"/>
      <c r="M402" s="281"/>
      <c r="P402" s="4" t="s">
        <v>339</v>
      </c>
      <c r="Q402" s="119" t="s">
        <v>371</v>
      </c>
      <c r="R402" s="117" t="s">
        <v>413</v>
      </c>
      <c r="T402" s="119" t="s">
        <v>1442</v>
      </c>
    </row>
    <row r="403" spans="1:24" s="4" customFormat="1" ht="14.25">
      <c r="A403" s="3">
        <v>405</v>
      </c>
      <c r="B403" s="3" t="s">
        <v>273</v>
      </c>
      <c r="C403" s="118">
        <v>4600085801</v>
      </c>
      <c r="D403" s="91">
        <v>10</v>
      </c>
      <c r="E403" s="70">
        <v>112121051000151</v>
      </c>
      <c r="F403" s="128">
        <v>11210090199</v>
      </c>
      <c r="H403" s="3" t="s">
        <v>274</v>
      </c>
      <c r="I403" s="4" t="s">
        <v>1119</v>
      </c>
      <c r="J403" s="3"/>
      <c r="K403" s="327"/>
      <c r="L403" s="340"/>
      <c r="M403" s="281"/>
      <c r="P403" s="4" t="s">
        <v>339</v>
      </c>
      <c r="Q403" s="119" t="s">
        <v>371</v>
      </c>
      <c r="R403" s="117" t="s">
        <v>413</v>
      </c>
      <c r="T403" s="119" t="s">
        <v>1442</v>
      </c>
    </row>
    <row r="404" spans="1:24" s="4" customFormat="1" ht="14.25">
      <c r="A404" s="3">
        <v>406</v>
      </c>
      <c r="B404" s="3" t="s">
        <v>1418</v>
      </c>
      <c r="C404" s="118">
        <v>4600085801</v>
      </c>
      <c r="D404" s="91">
        <v>5</v>
      </c>
      <c r="E404" s="70">
        <v>112121051000151</v>
      </c>
      <c r="F404" s="128">
        <v>11210090201</v>
      </c>
      <c r="H404" s="3" t="s">
        <v>1421</v>
      </c>
      <c r="I404" s="4" t="s">
        <v>1119</v>
      </c>
      <c r="J404" s="3"/>
      <c r="K404" s="327"/>
      <c r="L404" s="340"/>
      <c r="M404" s="281"/>
      <c r="P404" s="4" t="s">
        <v>339</v>
      </c>
      <c r="Q404" s="119" t="s">
        <v>371</v>
      </c>
      <c r="R404" s="117" t="s">
        <v>413</v>
      </c>
      <c r="T404" s="119" t="s">
        <v>1442</v>
      </c>
    </row>
    <row r="405" spans="1:24" s="15" customFormat="1" ht="14.25">
      <c r="A405" s="3">
        <v>407</v>
      </c>
      <c r="B405" s="15" t="s">
        <v>1419</v>
      </c>
      <c r="C405" s="118">
        <v>4600085802</v>
      </c>
      <c r="D405" s="15">
        <v>4</v>
      </c>
      <c r="E405" s="123">
        <v>112121051000175</v>
      </c>
      <c r="F405" s="128">
        <v>11210090200</v>
      </c>
      <c r="H405" s="15" t="s">
        <v>1422</v>
      </c>
      <c r="I405" s="15" t="s">
        <v>1119</v>
      </c>
      <c r="J405" s="58"/>
      <c r="K405" s="327"/>
      <c r="L405" s="340"/>
      <c r="M405" s="281"/>
      <c r="P405" s="15" t="s">
        <v>339</v>
      </c>
      <c r="Q405" s="119" t="s">
        <v>371</v>
      </c>
      <c r="R405" s="117" t="s">
        <v>413</v>
      </c>
      <c r="T405" s="119" t="s">
        <v>1442</v>
      </c>
    </row>
    <row r="406" spans="1:24" s="4" customFormat="1" ht="14.25">
      <c r="A406" s="3">
        <v>408</v>
      </c>
      <c r="B406" s="4" t="s">
        <v>1418</v>
      </c>
      <c r="C406" s="118">
        <v>4600085802</v>
      </c>
      <c r="D406" s="4">
        <v>2</v>
      </c>
      <c r="E406" s="70">
        <v>112121051000175</v>
      </c>
      <c r="F406" s="128">
        <v>11210090201</v>
      </c>
      <c r="H406" s="4" t="s">
        <v>1421</v>
      </c>
      <c r="I406" s="4" t="s">
        <v>1119</v>
      </c>
      <c r="J406" s="3"/>
      <c r="K406" s="327"/>
      <c r="L406" s="340"/>
      <c r="M406" s="281"/>
      <c r="P406" s="4" t="s">
        <v>339</v>
      </c>
      <c r="Q406" s="119" t="s">
        <v>371</v>
      </c>
      <c r="R406" s="117" t="s">
        <v>413</v>
      </c>
      <c r="T406" s="119" t="s">
        <v>1442</v>
      </c>
    </row>
    <row r="407" spans="1:24" s="4" customFormat="1" ht="14.25">
      <c r="A407" s="3">
        <v>409</v>
      </c>
      <c r="B407" s="4" t="s">
        <v>1376</v>
      </c>
      <c r="C407" s="118">
        <v>4600085800</v>
      </c>
      <c r="D407" s="4">
        <v>15</v>
      </c>
      <c r="E407" s="70">
        <v>112121051000199</v>
      </c>
      <c r="F407" s="128">
        <v>11210091848</v>
      </c>
      <c r="H407" s="4" t="s">
        <v>1426</v>
      </c>
      <c r="I407" s="4" t="s">
        <v>1119</v>
      </c>
      <c r="J407" s="3"/>
      <c r="K407" s="327"/>
      <c r="L407" s="340"/>
      <c r="M407" s="281"/>
      <c r="P407" s="4" t="s">
        <v>339</v>
      </c>
      <c r="Q407" s="119" t="s">
        <v>371</v>
      </c>
      <c r="R407" s="117" t="s">
        <v>413</v>
      </c>
      <c r="T407" s="119" t="s">
        <v>1442</v>
      </c>
    </row>
    <row r="408" spans="1:24" s="4" customFormat="1" ht="14.25">
      <c r="A408" s="3">
        <v>410</v>
      </c>
      <c r="B408" s="102" t="s">
        <v>1433</v>
      </c>
      <c r="C408" s="118">
        <v>4700012124</v>
      </c>
      <c r="D408" s="102">
        <v>20</v>
      </c>
      <c r="E408" s="70">
        <v>112121061000066</v>
      </c>
      <c r="F408" s="118">
        <v>11210091849</v>
      </c>
      <c r="H408" s="102" t="s">
        <v>1434</v>
      </c>
      <c r="I408" s="4" t="s">
        <v>1119</v>
      </c>
      <c r="J408" s="91"/>
      <c r="K408" s="327"/>
      <c r="L408" s="340"/>
      <c r="M408" s="281"/>
      <c r="P408" s="4" t="s">
        <v>339</v>
      </c>
      <c r="Q408" s="119" t="s">
        <v>371</v>
      </c>
      <c r="R408" s="117" t="s">
        <v>413</v>
      </c>
      <c r="T408" s="119" t="s">
        <v>1442</v>
      </c>
    </row>
    <row r="409" spans="1:24" s="4" customFormat="1" ht="14.25">
      <c r="A409" s="3">
        <v>411</v>
      </c>
      <c r="B409" s="102" t="s">
        <v>1400</v>
      </c>
      <c r="C409" s="118">
        <v>4700012124</v>
      </c>
      <c r="D409" s="102">
        <v>15</v>
      </c>
      <c r="E409" s="70">
        <v>112121061000066</v>
      </c>
      <c r="F409" s="118">
        <v>11210090198</v>
      </c>
      <c r="H409" s="102" t="s">
        <v>1435</v>
      </c>
      <c r="I409" s="4" t="s">
        <v>1119</v>
      </c>
      <c r="J409" s="91"/>
      <c r="K409" s="327"/>
      <c r="L409" s="340"/>
      <c r="M409" s="281"/>
      <c r="P409" s="4" t="s">
        <v>339</v>
      </c>
      <c r="Q409" s="119" t="s">
        <v>371</v>
      </c>
      <c r="R409" s="117" t="s">
        <v>413</v>
      </c>
      <c r="T409" s="119" t="s">
        <v>1442</v>
      </c>
    </row>
    <row r="410" spans="1:24" s="4" customFormat="1" ht="14.25">
      <c r="A410" s="3">
        <v>412</v>
      </c>
      <c r="B410" s="102" t="s">
        <v>1404</v>
      </c>
      <c r="C410" s="118">
        <v>4700012124</v>
      </c>
      <c r="D410" s="102">
        <v>1</v>
      </c>
      <c r="E410" s="70">
        <v>112121061000066</v>
      </c>
      <c r="F410" s="118">
        <v>11210090198</v>
      </c>
      <c r="H410" s="102" t="s">
        <v>1405</v>
      </c>
      <c r="I410" s="4" t="s">
        <v>1119</v>
      </c>
      <c r="J410" s="91"/>
      <c r="K410" s="327"/>
      <c r="L410" s="340"/>
      <c r="M410" s="281"/>
      <c r="P410" s="4" t="s">
        <v>339</v>
      </c>
      <c r="Q410" s="119" t="s">
        <v>371</v>
      </c>
      <c r="R410" s="132" t="s">
        <v>413</v>
      </c>
      <c r="T410" s="119" t="s">
        <v>1442</v>
      </c>
    </row>
    <row r="411" spans="1:24" s="15" customFormat="1" ht="14.25">
      <c r="A411" s="58">
        <v>413</v>
      </c>
      <c r="B411" s="131" t="s">
        <v>1436</v>
      </c>
      <c r="C411" s="128">
        <v>4700012124</v>
      </c>
      <c r="D411" s="131">
        <v>1</v>
      </c>
      <c r="E411" s="123">
        <v>112121061000066</v>
      </c>
      <c r="F411" s="128">
        <v>11210090198</v>
      </c>
      <c r="H411" s="131" t="s">
        <v>1437</v>
      </c>
      <c r="I411" s="15" t="s">
        <v>1119</v>
      </c>
      <c r="J411" s="90"/>
      <c r="K411" s="332"/>
      <c r="L411" s="341"/>
      <c r="M411" s="281"/>
      <c r="P411" s="15" t="s">
        <v>339</v>
      </c>
      <c r="Q411" s="4" t="s">
        <v>371</v>
      </c>
      <c r="R411" s="117" t="s">
        <v>413</v>
      </c>
      <c r="S411" s="133"/>
      <c r="T411" s="119" t="s">
        <v>1442</v>
      </c>
    </row>
    <row r="412" spans="1:24" s="4" customFormat="1">
      <c r="A412" s="3">
        <v>414</v>
      </c>
      <c r="B412" s="4" t="s">
        <v>1398</v>
      </c>
      <c r="C412" s="11">
        <v>4700012151</v>
      </c>
      <c r="D412" s="4">
        <v>2</v>
      </c>
      <c r="E412" s="70">
        <v>152121071005899</v>
      </c>
      <c r="F412" s="11">
        <v>15210314559</v>
      </c>
      <c r="H412" s="4" t="s">
        <v>1399</v>
      </c>
      <c r="I412" s="4" t="s">
        <v>1119</v>
      </c>
      <c r="K412" s="274">
        <v>44416</v>
      </c>
      <c r="L412" s="274">
        <v>44416</v>
      </c>
      <c r="M412" s="274"/>
      <c r="P412" s="4" t="s">
        <v>339</v>
      </c>
      <c r="Q412" s="4" t="s">
        <v>1449</v>
      </c>
      <c r="R412" s="117" t="s">
        <v>413</v>
      </c>
      <c r="S412" s="134"/>
      <c r="T412" s="4" t="s">
        <v>1432</v>
      </c>
      <c r="X412" s="91"/>
    </row>
    <row r="413" spans="1:24" s="4" customFormat="1" ht="15">
      <c r="A413" s="3">
        <v>415</v>
      </c>
      <c r="B413" s="135" t="s">
        <v>1408</v>
      </c>
      <c r="C413" s="11">
        <v>4700012153</v>
      </c>
      <c r="D413" s="4">
        <v>8134</v>
      </c>
      <c r="E413" s="70">
        <v>112121071000152</v>
      </c>
      <c r="F413" s="11">
        <v>11210117638</v>
      </c>
      <c r="I413" s="4" t="s">
        <v>1119</v>
      </c>
      <c r="K413" s="274">
        <v>44417</v>
      </c>
      <c r="L413" s="274">
        <v>44424</v>
      </c>
      <c r="M413" s="274"/>
      <c r="P413" s="4" t="s">
        <v>339</v>
      </c>
      <c r="Q413" s="4" t="s">
        <v>1449</v>
      </c>
      <c r="R413" s="117" t="s">
        <v>413</v>
      </c>
      <c r="T413" s="4" t="s">
        <v>1454</v>
      </c>
    </row>
    <row r="414" spans="1:24" s="4" customFormat="1">
      <c r="A414" s="3">
        <v>416</v>
      </c>
      <c r="B414" s="4" t="s">
        <v>1402</v>
      </c>
      <c r="C414" s="11">
        <v>4700012154</v>
      </c>
      <c r="D414" s="4">
        <v>2</v>
      </c>
      <c r="E414" s="70">
        <v>112121071000148</v>
      </c>
      <c r="F414" s="11">
        <v>11210117639</v>
      </c>
      <c r="H414" s="4" t="s">
        <v>1403</v>
      </c>
      <c r="I414" s="4" t="s">
        <v>1119</v>
      </c>
      <c r="K414" s="328">
        <v>44421</v>
      </c>
      <c r="L414" s="328">
        <v>44428</v>
      </c>
      <c r="M414" s="274"/>
      <c r="P414" s="4" t="s">
        <v>339</v>
      </c>
      <c r="Q414" s="4" t="s">
        <v>1449</v>
      </c>
      <c r="R414" s="117" t="s">
        <v>413</v>
      </c>
      <c r="T414" s="4" t="s">
        <v>1454</v>
      </c>
    </row>
    <row r="415" spans="1:24" s="4" customFormat="1">
      <c r="A415" s="58">
        <v>417</v>
      </c>
      <c r="B415" s="4" t="s">
        <v>1450</v>
      </c>
      <c r="C415" s="11">
        <v>4700012156</v>
      </c>
      <c r="D415" s="4">
        <v>2</v>
      </c>
      <c r="E415" s="70">
        <v>112121071000183</v>
      </c>
      <c r="F415" s="11">
        <v>11210117639</v>
      </c>
      <c r="H415" s="4" t="s">
        <v>1451</v>
      </c>
      <c r="I415" s="4" t="s">
        <v>1119</v>
      </c>
      <c r="K415" s="328"/>
      <c r="L415" s="328"/>
      <c r="M415" s="274"/>
      <c r="P415" s="4" t="s">
        <v>339</v>
      </c>
      <c r="Q415" s="4" t="s">
        <v>1449</v>
      </c>
      <c r="R415" s="117" t="s">
        <v>413</v>
      </c>
      <c r="T415" s="4" t="s">
        <v>1454</v>
      </c>
    </row>
    <row r="416" spans="1:24" s="4" customFormat="1">
      <c r="A416" s="3">
        <v>418</v>
      </c>
      <c r="B416" s="4" t="s">
        <v>1455</v>
      </c>
      <c r="C416" s="11">
        <v>4700012155</v>
      </c>
      <c r="D416" s="4">
        <v>1</v>
      </c>
      <c r="E416" s="70">
        <v>112121071000173</v>
      </c>
      <c r="F416" s="11">
        <v>11210117640</v>
      </c>
      <c r="H416" s="4" t="s">
        <v>1452</v>
      </c>
      <c r="I416" s="4" t="s">
        <v>1119</v>
      </c>
      <c r="K416" s="328"/>
      <c r="L416" s="328"/>
      <c r="M416" s="274"/>
      <c r="P416" s="4" t="s">
        <v>339</v>
      </c>
      <c r="Q416" s="4" t="s">
        <v>1449</v>
      </c>
      <c r="R416" s="117" t="s">
        <v>413</v>
      </c>
      <c r="T416" s="4" t="s">
        <v>1454</v>
      </c>
    </row>
    <row r="417" spans="1:136" s="4" customFormat="1">
      <c r="A417" s="3">
        <v>419</v>
      </c>
      <c r="B417" s="4" t="s">
        <v>1461</v>
      </c>
      <c r="C417" s="11">
        <v>4700012168</v>
      </c>
      <c r="D417" s="52">
        <v>20</v>
      </c>
      <c r="E417" s="70">
        <v>112121081000026</v>
      </c>
      <c r="F417" s="11">
        <v>11210125418</v>
      </c>
      <c r="H417" s="134" t="s">
        <v>1462</v>
      </c>
      <c r="I417" s="4" t="s">
        <v>1119</v>
      </c>
      <c r="K417" s="326">
        <v>44432</v>
      </c>
      <c r="L417" s="91"/>
      <c r="M417" s="91"/>
      <c r="P417" s="4" t="s">
        <v>339</v>
      </c>
      <c r="Q417" s="4" t="s">
        <v>1449</v>
      </c>
      <c r="R417" s="137" t="s">
        <v>413</v>
      </c>
      <c r="T417" s="4" t="s">
        <v>1454</v>
      </c>
    </row>
    <row r="418" spans="1:136" s="4" customFormat="1">
      <c r="A418" s="58">
        <v>420</v>
      </c>
      <c r="B418" s="4" t="s">
        <v>1464</v>
      </c>
      <c r="C418" s="11">
        <v>4700012169</v>
      </c>
      <c r="D418" s="52">
        <v>50</v>
      </c>
      <c r="E418" s="70">
        <v>112121081000058</v>
      </c>
      <c r="F418" s="11">
        <v>11210125419</v>
      </c>
      <c r="G418" s="136"/>
      <c r="H418" s="134" t="s">
        <v>1434</v>
      </c>
      <c r="I418" s="4" t="s">
        <v>1119</v>
      </c>
      <c r="K418" s="327"/>
      <c r="L418" s="91"/>
      <c r="M418" s="91"/>
      <c r="P418" s="4" t="s">
        <v>339</v>
      </c>
      <c r="Q418" s="120" t="s">
        <v>1449</v>
      </c>
      <c r="R418" s="137" t="s">
        <v>413</v>
      </c>
      <c r="T418" s="4" t="s">
        <v>1454</v>
      </c>
    </row>
    <row r="419" spans="1:136" s="15" customFormat="1">
      <c r="A419" s="3">
        <v>421</v>
      </c>
      <c r="B419" s="15" t="s">
        <v>1400</v>
      </c>
      <c r="C419" s="19">
        <v>4700012169</v>
      </c>
      <c r="D419" s="15">
        <v>40</v>
      </c>
      <c r="E419" s="138">
        <v>112121081000058</v>
      </c>
      <c r="F419" s="139">
        <v>11210125420</v>
      </c>
      <c r="G419" s="140"/>
      <c r="H419" s="15" t="s">
        <v>1435</v>
      </c>
      <c r="I419" s="15" t="s">
        <v>1119</v>
      </c>
      <c r="K419" s="327"/>
      <c r="L419" s="90"/>
      <c r="M419" s="90"/>
      <c r="P419" s="15" t="s">
        <v>339</v>
      </c>
      <c r="Q419" s="119" t="s">
        <v>1449</v>
      </c>
      <c r="R419" s="141" t="s">
        <v>413</v>
      </c>
      <c r="T419" s="15" t="s">
        <v>1454</v>
      </c>
    </row>
    <row r="420" spans="1:136" s="4" customFormat="1">
      <c r="A420" s="3">
        <v>422</v>
      </c>
      <c r="B420" s="4" t="s">
        <v>1467</v>
      </c>
      <c r="C420" s="11">
        <v>4700012192</v>
      </c>
      <c r="D420" s="4">
        <v>2000</v>
      </c>
      <c r="E420" s="70">
        <v>112121081000132</v>
      </c>
      <c r="F420" s="11">
        <v>11210132377</v>
      </c>
      <c r="H420" s="4" t="s">
        <v>1383</v>
      </c>
      <c r="I420" s="4" t="s">
        <v>256</v>
      </c>
      <c r="J420" s="91"/>
      <c r="K420" s="274">
        <v>44437</v>
      </c>
      <c r="L420" s="274">
        <v>44442</v>
      </c>
      <c r="M420" s="274"/>
      <c r="P420" s="4" t="s">
        <v>339</v>
      </c>
      <c r="Q420" s="4" t="s">
        <v>1449</v>
      </c>
      <c r="R420" s="117" t="s">
        <v>413</v>
      </c>
      <c r="T420" s="4" t="s">
        <v>621</v>
      </c>
    </row>
    <row r="421" spans="1:136" s="101" customFormat="1">
      <c r="A421" s="58">
        <v>423</v>
      </c>
      <c r="B421" s="4" t="s">
        <v>904</v>
      </c>
      <c r="C421" s="142">
        <v>4600086656</v>
      </c>
      <c r="D421" s="119">
        <v>30</v>
      </c>
      <c r="E421" s="70">
        <v>112121081000166</v>
      </c>
      <c r="F421" s="128">
        <v>11210132378</v>
      </c>
      <c r="G421" s="119"/>
      <c r="H421" s="119" t="s">
        <v>902</v>
      </c>
      <c r="I421" s="119" t="s">
        <v>1119</v>
      </c>
      <c r="J421" s="143"/>
      <c r="K421" s="329">
        <v>44451</v>
      </c>
      <c r="L421" s="144"/>
      <c r="M421" s="144"/>
      <c r="N421" s="144"/>
      <c r="O421" s="119"/>
      <c r="P421" s="119" t="s">
        <v>339</v>
      </c>
      <c r="Q421" s="119" t="s">
        <v>1449</v>
      </c>
      <c r="R421" s="137" t="s">
        <v>413</v>
      </c>
      <c r="S421" s="145"/>
      <c r="T421" s="119" t="s">
        <v>1454</v>
      </c>
      <c r="U421" s="119"/>
      <c r="V421" s="119"/>
      <c r="W421" s="119"/>
      <c r="X421" s="119"/>
      <c r="Y421" s="119"/>
      <c r="Z421" s="119"/>
      <c r="AA421" s="119"/>
      <c r="AB421" s="119"/>
      <c r="AC421" s="119"/>
      <c r="AD421" s="119"/>
      <c r="AE421" s="119"/>
      <c r="AF421" s="119"/>
      <c r="AG421" s="119"/>
      <c r="AH421" s="119"/>
      <c r="AI421" s="119"/>
      <c r="AJ421" s="119"/>
      <c r="AK421" s="119"/>
      <c r="AL421" s="119"/>
      <c r="AM421" s="119"/>
      <c r="AN421" s="119"/>
      <c r="AO421" s="119"/>
      <c r="AP421" s="119"/>
      <c r="AQ421" s="119"/>
      <c r="AR421" s="119"/>
      <c r="AS421" s="119"/>
      <c r="AT421" s="119"/>
      <c r="AU421" s="119"/>
      <c r="AV421" s="119"/>
      <c r="AW421" s="119"/>
      <c r="AX421" s="119"/>
      <c r="AY421" s="119"/>
      <c r="AZ421" s="119"/>
      <c r="BA421" s="119"/>
      <c r="BB421" s="119"/>
      <c r="BC421" s="119"/>
      <c r="BD421" s="119"/>
      <c r="BE421" s="119"/>
      <c r="BF421" s="119"/>
      <c r="BG421" s="119"/>
      <c r="BH421" s="119"/>
      <c r="BI421" s="119"/>
      <c r="BJ421" s="119"/>
      <c r="BK421" s="119"/>
      <c r="BL421" s="119"/>
      <c r="BM421" s="119"/>
      <c r="BN421" s="119"/>
      <c r="BO421" s="119"/>
      <c r="BP421" s="119"/>
      <c r="BQ421" s="119"/>
      <c r="BR421" s="119"/>
      <c r="BS421" s="119"/>
      <c r="BT421" s="119"/>
      <c r="BU421" s="119"/>
      <c r="BV421" s="119"/>
      <c r="BW421" s="119"/>
      <c r="BX421" s="119"/>
      <c r="BY421" s="119"/>
      <c r="BZ421" s="119"/>
      <c r="CA421" s="119"/>
      <c r="CB421" s="119"/>
      <c r="CC421" s="119"/>
      <c r="CD421" s="119"/>
      <c r="CE421" s="119"/>
      <c r="CF421" s="119"/>
      <c r="CG421" s="119"/>
      <c r="CH421" s="119"/>
      <c r="CI421" s="119"/>
      <c r="CJ421" s="119"/>
      <c r="CK421" s="119"/>
      <c r="CL421" s="119"/>
      <c r="CM421" s="119"/>
      <c r="CN421" s="119"/>
      <c r="CO421" s="119"/>
      <c r="CP421" s="119"/>
      <c r="CQ421" s="119"/>
      <c r="CR421" s="119"/>
      <c r="CS421" s="119"/>
      <c r="CT421" s="119"/>
      <c r="CU421" s="119"/>
      <c r="CV421" s="119"/>
      <c r="CW421" s="119"/>
      <c r="CX421" s="119"/>
      <c r="CY421" s="119"/>
      <c r="CZ421" s="119"/>
      <c r="DA421" s="119"/>
      <c r="DB421" s="119"/>
      <c r="DC421" s="119"/>
      <c r="DD421" s="119"/>
      <c r="DE421" s="119"/>
      <c r="DF421" s="119"/>
      <c r="DG421" s="119"/>
      <c r="DH421" s="119"/>
      <c r="DI421" s="119"/>
      <c r="DJ421" s="119"/>
      <c r="DK421" s="119"/>
      <c r="DL421" s="119"/>
      <c r="DM421" s="119"/>
      <c r="DN421" s="119"/>
      <c r="DO421" s="119"/>
      <c r="DP421" s="119"/>
      <c r="DQ421" s="119"/>
      <c r="DR421" s="119"/>
      <c r="DS421" s="119"/>
      <c r="DT421" s="119"/>
      <c r="DU421" s="119"/>
      <c r="DV421" s="119"/>
      <c r="DW421" s="119"/>
      <c r="DX421" s="119"/>
      <c r="DY421" s="119"/>
      <c r="DZ421" s="119"/>
      <c r="EA421" s="119"/>
      <c r="EB421" s="119"/>
      <c r="EC421" s="119"/>
      <c r="ED421" s="119"/>
      <c r="EE421" s="119"/>
      <c r="EF421" s="119"/>
    </row>
    <row r="422" spans="1:136" s="101" customFormat="1">
      <c r="A422" s="3">
        <v>424</v>
      </c>
      <c r="B422" s="4" t="s">
        <v>626</v>
      </c>
      <c r="C422" s="142">
        <v>4600086656</v>
      </c>
      <c r="D422" s="119">
        <v>20</v>
      </c>
      <c r="E422" s="70">
        <v>112121081000166</v>
      </c>
      <c r="F422" s="128">
        <v>11210132378</v>
      </c>
      <c r="G422" s="119"/>
      <c r="H422" s="119" t="s">
        <v>625</v>
      </c>
      <c r="I422" s="119" t="s">
        <v>1119</v>
      </c>
      <c r="J422" s="143"/>
      <c r="K422" s="330"/>
      <c r="L422" s="144"/>
      <c r="M422" s="144"/>
      <c r="N422" s="144"/>
      <c r="O422" s="119"/>
      <c r="P422" s="119" t="s">
        <v>339</v>
      </c>
      <c r="Q422" s="119" t="s">
        <v>1449</v>
      </c>
      <c r="R422" s="137" t="s">
        <v>413</v>
      </c>
      <c r="S422" s="145"/>
      <c r="T422" s="119" t="s">
        <v>1454</v>
      </c>
      <c r="U422" s="119"/>
      <c r="V422" s="119"/>
      <c r="W422" s="119"/>
      <c r="X422" s="119"/>
      <c r="Y422" s="119"/>
      <c r="Z422" s="119"/>
      <c r="AA422" s="119"/>
      <c r="AB422" s="119"/>
      <c r="AC422" s="119"/>
      <c r="AD422" s="119"/>
      <c r="AE422" s="119"/>
      <c r="AF422" s="119"/>
      <c r="AG422" s="119"/>
      <c r="AH422" s="119"/>
      <c r="AI422" s="119"/>
      <c r="AJ422" s="119"/>
      <c r="AK422" s="119"/>
      <c r="AL422" s="119"/>
      <c r="AM422" s="119"/>
      <c r="AN422" s="119"/>
      <c r="AO422" s="119"/>
      <c r="AP422" s="119"/>
      <c r="AQ422" s="119"/>
      <c r="AR422" s="119"/>
      <c r="AS422" s="119"/>
      <c r="AT422" s="119"/>
      <c r="AU422" s="119"/>
      <c r="AV422" s="119"/>
      <c r="AW422" s="119"/>
      <c r="AX422" s="119"/>
      <c r="AY422" s="119"/>
      <c r="AZ422" s="119"/>
      <c r="BA422" s="119"/>
      <c r="BB422" s="119"/>
      <c r="BC422" s="119"/>
      <c r="BD422" s="119"/>
      <c r="BE422" s="119"/>
      <c r="BF422" s="119"/>
      <c r="BG422" s="119"/>
      <c r="BH422" s="119"/>
      <c r="BI422" s="119"/>
      <c r="BJ422" s="119"/>
      <c r="BK422" s="119"/>
      <c r="BL422" s="119"/>
      <c r="BM422" s="119"/>
      <c r="BN422" s="119"/>
      <c r="BO422" s="119"/>
      <c r="BP422" s="119"/>
      <c r="BQ422" s="119"/>
      <c r="BR422" s="119"/>
      <c r="BS422" s="119"/>
      <c r="BT422" s="119"/>
      <c r="BU422" s="119"/>
      <c r="BV422" s="119"/>
      <c r="BW422" s="119"/>
      <c r="BX422" s="119"/>
      <c r="BY422" s="119"/>
      <c r="BZ422" s="119"/>
      <c r="CA422" s="119"/>
      <c r="CB422" s="119"/>
      <c r="CC422" s="119"/>
      <c r="CD422" s="119"/>
      <c r="CE422" s="119"/>
      <c r="CF422" s="119"/>
      <c r="CG422" s="119"/>
      <c r="CH422" s="119"/>
      <c r="CI422" s="119"/>
      <c r="CJ422" s="119"/>
      <c r="CK422" s="119"/>
      <c r="CL422" s="119"/>
      <c r="CM422" s="119"/>
      <c r="CN422" s="119"/>
      <c r="CO422" s="119"/>
      <c r="CP422" s="119"/>
      <c r="CQ422" s="119"/>
      <c r="CR422" s="119"/>
      <c r="CS422" s="119"/>
      <c r="CT422" s="119"/>
      <c r="CU422" s="119"/>
      <c r="CV422" s="119"/>
      <c r="CW422" s="119"/>
      <c r="CX422" s="119"/>
      <c r="CY422" s="119"/>
      <c r="CZ422" s="119"/>
      <c r="DA422" s="119"/>
      <c r="DB422" s="119"/>
      <c r="DC422" s="119"/>
      <c r="DD422" s="119"/>
      <c r="DE422" s="119"/>
      <c r="DF422" s="119"/>
      <c r="DG422" s="119"/>
      <c r="DH422" s="119"/>
      <c r="DI422" s="119"/>
      <c r="DJ422" s="119"/>
      <c r="DK422" s="119"/>
      <c r="DL422" s="119"/>
      <c r="DM422" s="119"/>
      <c r="DN422" s="119"/>
      <c r="DO422" s="119"/>
      <c r="DP422" s="119"/>
      <c r="DQ422" s="119"/>
      <c r="DR422" s="119"/>
      <c r="DS422" s="119"/>
      <c r="DT422" s="119"/>
      <c r="DU422" s="119"/>
      <c r="DV422" s="119"/>
      <c r="DW422" s="119"/>
      <c r="DX422" s="119"/>
      <c r="DY422" s="119"/>
      <c r="DZ422" s="119"/>
      <c r="EA422" s="119"/>
      <c r="EB422" s="119"/>
      <c r="EC422" s="119"/>
      <c r="ED422" s="119"/>
      <c r="EE422" s="119"/>
      <c r="EF422" s="119"/>
    </row>
    <row r="423" spans="1:136" s="101" customFormat="1">
      <c r="A423" s="3">
        <v>425</v>
      </c>
      <c r="B423" s="4" t="s">
        <v>273</v>
      </c>
      <c r="C423" s="142">
        <v>4600086656</v>
      </c>
      <c r="D423" s="119">
        <v>40</v>
      </c>
      <c r="E423" s="70">
        <v>112121081000166</v>
      </c>
      <c r="F423" s="128">
        <v>11210132379</v>
      </c>
      <c r="G423" s="119"/>
      <c r="H423" s="119" t="s">
        <v>274</v>
      </c>
      <c r="I423" s="119" t="s">
        <v>1119</v>
      </c>
      <c r="J423" s="143"/>
      <c r="K423" s="330"/>
      <c r="L423" s="144"/>
      <c r="M423" s="144"/>
      <c r="N423" s="144"/>
      <c r="O423" s="119"/>
      <c r="P423" s="119" t="s">
        <v>339</v>
      </c>
      <c r="Q423" s="119" t="s">
        <v>1449</v>
      </c>
      <c r="R423" s="137" t="s">
        <v>413</v>
      </c>
      <c r="S423" s="145"/>
      <c r="T423" s="119" t="s">
        <v>1454</v>
      </c>
      <c r="U423" s="119"/>
      <c r="V423" s="119"/>
      <c r="W423" s="119"/>
      <c r="X423" s="119"/>
      <c r="Y423" s="119"/>
      <c r="Z423" s="119"/>
      <c r="AA423" s="119"/>
      <c r="AB423" s="119"/>
      <c r="AC423" s="119"/>
      <c r="AD423" s="119"/>
      <c r="AE423" s="119"/>
      <c r="AF423" s="119"/>
      <c r="AG423" s="119"/>
      <c r="AH423" s="119"/>
      <c r="AI423" s="119"/>
      <c r="AJ423" s="119"/>
      <c r="AK423" s="119"/>
      <c r="AL423" s="119"/>
      <c r="AM423" s="119"/>
      <c r="AN423" s="119"/>
      <c r="AO423" s="119"/>
      <c r="AP423" s="119"/>
      <c r="AQ423" s="119"/>
      <c r="AR423" s="119"/>
      <c r="AS423" s="119"/>
      <c r="AT423" s="119"/>
      <c r="AU423" s="119"/>
      <c r="AV423" s="119"/>
      <c r="AW423" s="119"/>
      <c r="AX423" s="119"/>
      <c r="AY423" s="119"/>
      <c r="AZ423" s="119"/>
      <c r="BA423" s="119"/>
      <c r="BB423" s="119"/>
      <c r="BC423" s="119"/>
      <c r="BD423" s="119"/>
      <c r="BE423" s="119"/>
      <c r="BF423" s="119"/>
      <c r="BG423" s="119"/>
      <c r="BH423" s="119"/>
      <c r="BI423" s="119"/>
      <c r="BJ423" s="119"/>
      <c r="BK423" s="119"/>
      <c r="BL423" s="119"/>
      <c r="BM423" s="119"/>
      <c r="BN423" s="119"/>
      <c r="BO423" s="119"/>
      <c r="BP423" s="119"/>
      <c r="BQ423" s="119"/>
      <c r="BR423" s="119"/>
      <c r="BS423" s="119"/>
      <c r="BT423" s="119"/>
      <c r="BU423" s="119"/>
      <c r="BV423" s="119"/>
      <c r="BW423" s="119"/>
      <c r="BX423" s="119"/>
      <c r="BY423" s="119"/>
      <c r="BZ423" s="119"/>
      <c r="CA423" s="119"/>
      <c r="CB423" s="119"/>
      <c r="CC423" s="119"/>
      <c r="CD423" s="119"/>
      <c r="CE423" s="119"/>
      <c r="CF423" s="119"/>
      <c r="CG423" s="119"/>
      <c r="CH423" s="119"/>
      <c r="CI423" s="119"/>
      <c r="CJ423" s="119"/>
      <c r="CK423" s="119"/>
      <c r="CL423" s="119"/>
      <c r="CM423" s="119"/>
      <c r="CN423" s="119"/>
      <c r="CO423" s="119"/>
      <c r="CP423" s="119"/>
      <c r="CQ423" s="119"/>
      <c r="CR423" s="119"/>
      <c r="CS423" s="119"/>
      <c r="CT423" s="119"/>
      <c r="CU423" s="119"/>
      <c r="CV423" s="119"/>
      <c r="CW423" s="119"/>
      <c r="CX423" s="119"/>
      <c r="CY423" s="119"/>
      <c r="CZ423" s="119"/>
      <c r="DA423" s="119"/>
      <c r="DB423" s="119"/>
      <c r="DC423" s="119"/>
      <c r="DD423" s="119"/>
      <c r="DE423" s="119"/>
      <c r="DF423" s="119"/>
      <c r="DG423" s="119"/>
      <c r="DH423" s="119"/>
      <c r="DI423" s="119"/>
      <c r="DJ423" s="119"/>
      <c r="DK423" s="119"/>
      <c r="DL423" s="119"/>
      <c r="DM423" s="119"/>
      <c r="DN423" s="119"/>
      <c r="DO423" s="119"/>
      <c r="DP423" s="119"/>
      <c r="DQ423" s="119"/>
      <c r="DR423" s="119"/>
      <c r="DS423" s="119"/>
      <c r="DT423" s="119"/>
      <c r="DU423" s="119"/>
      <c r="DV423" s="119"/>
      <c r="DW423" s="119"/>
      <c r="DX423" s="119"/>
      <c r="DY423" s="119"/>
      <c r="DZ423" s="119"/>
      <c r="EA423" s="119"/>
      <c r="EB423" s="119"/>
      <c r="EC423" s="119"/>
      <c r="ED423" s="119"/>
      <c r="EE423" s="119"/>
      <c r="EF423" s="119"/>
    </row>
    <row r="424" spans="1:136" s="101" customFormat="1">
      <c r="A424" s="58">
        <v>426</v>
      </c>
      <c r="B424" s="4" t="s">
        <v>905</v>
      </c>
      <c r="C424" s="142">
        <v>4600086656</v>
      </c>
      <c r="D424" s="144">
        <v>5</v>
      </c>
      <c r="E424" s="70">
        <v>112121081000166</v>
      </c>
      <c r="F424" s="118">
        <v>11210132379</v>
      </c>
      <c r="G424" s="120"/>
      <c r="H424" s="145" t="s">
        <v>1468</v>
      </c>
      <c r="I424" s="119" t="s">
        <v>1119</v>
      </c>
      <c r="J424" s="143"/>
      <c r="K424" s="330"/>
      <c r="L424" s="144"/>
      <c r="M424" s="144"/>
      <c r="N424" s="144"/>
      <c r="O424" s="119"/>
      <c r="P424" s="119" t="s">
        <v>339</v>
      </c>
      <c r="Q424" s="119" t="s">
        <v>1449</v>
      </c>
      <c r="R424" s="137" t="s">
        <v>413</v>
      </c>
      <c r="S424" s="145"/>
      <c r="T424" s="119" t="s">
        <v>1454</v>
      </c>
      <c r="U424" s="119"/>
      <c r="V424" s="119"/>
      <c r="W424" s="119"/>
      <c r="X424" s="119"/>
      <c r="Y424" s="119"/>
      <c r="Z424" s="119"/>
      <c r="AA424" s="119"/>
      <c r="AB424" s="119"/>
      <c r="AC424" s="119"/>
      <c r="AD424" s="119"/>
      <c r="AE424" s="119"/>
      <c r="AF424" s="119"/>
      <c r="AG424" s="119"/>
      <c r="AH424" s="119"/>
      <c r="AI424" s="119"/>
      <c r="AJ424" s="119"/>
      <c r="AK424" s="119"/>
      <c r="AL424" s="119"/>
      <c r="AM424" s="119"/>
      <c r="AN424" s="119"/>
      <c r="AO424" s="119"/>
      <c r="AP424" s="119"/>
      <c r="AQ424" s="119"/>
      <c r="AR424" s="119"/>
      <c r="AS424" s="119"/>
      <c r="AT424" s="119"/>
      <c r="AU424" s="119"/>
      <c r="AV424" s="119"/>
      <c r="AW424" s="119"/>
      <c r="AX424" s="119"/>
      <c r="AY424" s="119"/>
      <c r="AZ424" s="119"/>
      <c r="BA424" s="119"/>
      <c r="BB424" s="119"/>
      <c r="BC424" s="119"/>
      <c r="BD424" s="119"/>
      <c r="BE424" s="119"/>
      <c r="BF424" s="119"/>
      <c r="BG424" s="119"/>
      <c r="BH424" s="119"/>
      <c r="BI424" s="119"/>
      <c r="BJ424" s="119"/>
      <c r="BK424" s="119"/>
      <c r="BL424" s="119"/>
      <c r="BM424" s="119"/>
      <c r="BN424" s="119"/>
      <c r="BO424" s="119"/>
      <c r="BP424" s="119"/>
      <c r="BQ424" s="119"/>
      <c r="BR424" s="119"/>
      <c r="BS424" s="119"/>
      <c r="BT424" s="119"/>
      <c r="BU424" s="119"/>
      <c r="BV424" s="119"/>
      <c r="BW424" s="119"/>
      <c r="BX424" s="119"/>
      <c r="BY424" s="119"/>
      <c r="BZ424" s="119"/>
      <c r="CA424" s="119"/>
      <c r="CB424" s="119"/>
      <c r="CC424" s="119"/>
      <c r="CD424" s="119"/>
      <c r="CE424" s="119"/>
      <c r="CF424" s="119"/>
      <c r="CG424" s="119"/>
      <c r="CH424" s="119"/>
      <c r="CI424" s="119"/>
      <c r="CJ424" s="119"/>
      <c r="CK424" s="119"/>
      <c r="CL424" s="119"/>
      <c r="CM424" s="119"/>
      <c r="CN424" s="119"/>
      <c r="CO424" s="119"/>
      <c r="CP424" s="119"/>
      <c r="CQ424" s="119"/>
      <c r="CR424" s="119"/>
      <c r="CS424" s="119"/>
      <c r="CT424" s="119"/>
      <c r="CU424" s="119"/>
      <c r="CV424" s="119"/>
      <c r="CW424" s="119"/>
      <c r="CX424" s="119"/>
      <c r="CY424" s="119"/>
      <c r="CZ424" s="119"/>
      <c r="DA424" s="119"/>
      <c r="DB424" s="119"/>
      <c r="DC424" s="119"/>
      <c r="DD424" s="119"/>
      <c r="DE424" s="119"/>
      <c r="DF424" s="119"/>
      <c r="DG424" s="119"/>
      <c r="DH424" s="119"/>
      <c r="DI424" s="119"/>
      <c r="DJ424" s="119"/>
      <c r="DK424" s="119"/>
      <c r="DL424" s="119"/>
      <c r="DM424" s="119"/>
      <c r="DN424" s="119"/>
      <c r="DO424" s="119"/>
      <c r="DP424" s="119"/>
      <c r="DQ424" s="119"/>
      <c r="DR424" s="119"/>
      <c r="DS424" s="119"/>
      <c r="DT424" s="119"/>
      <c r="DU424" s="119"/>
      <c r="DV424" s="119"/>
      <c r="DW424" s="119"/>
      <c r="DX424" s="119"/>
      <c r="DY424" s="119"/>
      <c r="DZ424" s="119"/>
      <c r="EA424" s="119"/>
      <c r="EB424" s="119"/>
      <c r="EC424" s="119"/>
      <c r="ED424" s="119"/>
      <c r="EE424" s="119"/>
      <c r="EF424" s="119"/>
    </row>
    <row r="425" spans="1:136" s="101" customFormat="1">
      <c r="A425" s="3">
        <v>427</v>
      </c>
      <c r="B425" s="4" t="s">
        <v>30</v>
      </c>
      <c r="C425" s="142">
        <v>4600086656</v>
      </c>
      <c r="D425" s="144">
        <v>8</v>
      </c>
      <c r="E425" s="70">
        <v>112121081000166</v>
      </c>
      <c r="F425" s="118">
        <v>11210132380</v>
      </c>
      <c r="G425" s="120"/>
      <c r="H425" s="145" t="s">
        <v>1420</v>
      </c>
      <c r="I425" s="119" t="s">
        <v>1119</v>
      </c>
      <c r="J425" s="143"/>
      <c r="K425" s="330"/>
      <c r="L425" s="144"/>
      <c r="M425" s="144"/>
      <c r="N425" s="144"/>
      <c r="O425" s="119"/>
      <c r="P425" s="119" t="s">
        <v>339</v>
      </c>
      <c r="Q425" s="119" t="s">
        <v>1449</v>
      </c>
      <c r="R425" s="137" t="s">
        <v>413</v>
      </c>
      <c r="S425" s="145"/>
      <c r="T425" s="119" t="s">
        <v>1454</v>
      </c>
      <c r="U425" s="119"/>
      <c r="V425" s="119"/>
      <c r="W425" s="119"/>
      <c r="X425" s="119"/>
      <c r="Y425" s="119"/>
      <c r="Z425" s="119"/>
      <c r="AA425" s="119"/>
      <c r="AB425" s="119"/>
      <c r="AC425" s="119"/>
      <c r="AD425" s="119"/>
      <c r="AE425" s="119"/>
      <c r="AF425" s="119"/>
      <c r="AG425" s="119"/>
      <c r="AH425" s="119"/>
      <c r="AI425" s="119"/>
      <c r="AJ425" s="119"/>
      <c r="AK425" s="119"/>
      <c r="AL425" s="119"/>
      <c r="AM425" s="119"/>
      <c r="AN425" s="119"/>
      <c r="AO425" s="119"/>
      <c r="AP425" s="119"/>
      <c r="AQ425" s="119"/>
      <c r="AR425" s="119"/>
      <c r="AS425" s="119"/>
      <c r="AT425" s="119"/>
      <c r="AU425" s="119"/>
      <c r="AV425" s="119"/>
      <c r="AW425" s="119"/>
      <c r="AX425" s="119"/>
      <c r="AY425" s="119"/>
      <c r="AZ425" s="119"/>
      <c r="BA425" s="119"/>
      <c r="BB425" s="119"/>
      <c r="BC425" s="119"/>
      <c r="BD425" s="119"/>
      <c r="BE425" s="119"/>
      <c r="BF425" s="119"/>
      <c r="BG425" s="119"/>
      <c r="BH425" s="119"/>
      <c r="BI425" s="119"/>
      <c r="BJ425" s="119"/>
      <c r="BK425" s="119"/>
      <c r="BL425" s="119"/>
      <c r="BM425" s="119"/>
      <c r="BN425" s="119"/>
      <c r="BO425" s="119"/>
      <c r="BP425" s="119"/>
      <c r="BQ425" s="119"/>
      <c r="BR425" s="119"/>
      <c r="BS425" s="119"/>
      <c r="BT425" s="119"/>
      <c r="BU425" s="119"/>
      <c r="BV425" s="119"/>
      <c r="BW425" s="119"/>
      <c r="BX425" s="119"/>
      <c r="BY425" s="119"/>
      <c r="BZ425" s="119"/>
      <c r="CA425" s="119"/>
      <c r="CB425" s="119"/>
      <c r="CC425" s="119"/>
      <c r="CD425" s="119"/>
      <c r="CE425" s="119"/>
      <c r="CF425" s="119"/>
      <c r="CG425" s="119"/>
      <c r="CH425" s="119"/>
      <c r="CI425" s="119"/>
      <c r="CJ425" s="119"/>
      <c r="CK425" s="119"/>
      <c r="CL425" s="119"/>
      <c r="CM425" s="119"/>
      <c r="CN425" s="119"/>
      <c r="CO425" s="119"/>
      <c r="CP425" s="119"/>
      <c r="CQ425" s="119"/>
      <c r="CR425" s="119"/>
      <c r="CS425" s="119"/>
      <c r="CT425" s="119"/>
      <c r="CU425" s="119"/>
      <c r="CV425" s="119"/>
      <c r="CW425" s="119"/>
      <c r="CX425" s="119"/>
      <c r="CY425" s="119"/>
      <c r="CZ425" s="119"/>
      <c r="DA425" s="119"/>
      <c r="DB425" s="119"/>
      <c r="DC425" s="119"/>
      <c r="DD425" s="119"/>
      <c r="DE425" s="119"/>
      <c r="DF425" s="119"/>
      <c r="DG425" s="119"/>
      <c r="DH425" s="119"/>
      <c r="DI425" s="119"/>
      <c r="DJ425" s="119"/>
      <c r="DK425" s="119"/>
      <c r="DL425" s="119"/>
      <c r="DM425" s="119"/>
      <c r="DN425" s="119"/>
      <c r="DO425" s="119"/>
      <c r="DP425" s="119"/>
      <c r="DQ425" s="119"/>
      <c r="DR425" s="119"/>
      <c r="DS425" s="119"/>
      <c r="DT425" s="119"/>
      <c r="DU425" s="119"/>
      <c r="DV425" s="119"/>
      <c r="DW425" s="119"/>
      <c r="DX425" s="119"/>
      <c r="DY425" s="119"/>
      <c r="DZ425" s="119"/>
      <c r="EA425" s="119"/>
      <c r="EB425" s="119"/>
      <c r="EC425" s="119"/>
      <c r="ED425" s="119"/>
      <c r="EE425" s="119"/>
      <c r="EF425" s="119"/>
    </row>
    <row r="426" spans="1:136" s="101" customFormat="1">
      <c r="A426" s="3">
        <v>428</v>
      </c>
      <c r="B426" s="15" t="s">
        <v>1469</v>
      </c>
      <c r="C426" s="142">
        <v>4600086656</v>
      </c>
      <c r="D426" s="144">
        <v>40</v>
      </c>
      <c r="E426" s="123">
        <v>112121081000166</v>
      </c>
      <c r="F426" s="128">
        <v>11210132380</v>
      </c>
      <c r="G426" s="119"/>
      <c r="H426" s="145" t="s">
        <v>1470</v>
      </c>
      <c r="I426" s="119" t="s">
        <v>1119</v>
      </c>
      <c r="J426" s="143"/>
      <c r="K426" s="331"/>
      <c r="L426" s="119"/>
      <c r="M426" s="119"/>
      <c r="N426" s="119"/>
      <c r="O426" s="119"/>
      <c r="P426" s="119" t="s">
        <v>339</v>
      </c>
      <c r="Q426" s="119" t="s">
        <v>1449</v>
      </c>
      <c r="R426" s="141" t="s">
        <v>413</v>
      </c>
      <c r="S426" s="119"/>
      <c r="T426" s="119" t="s">
        <v>1454</v>
      </c>
      <c r="U426" s="119"/>
      <c r="V426" s="119"/>
      <c r="W426" s="119"/>
      <c r="X426" s="119"/>
      <c r="Y426" s="119"/>
      <c r="Z426" s="119"/>
      <c r="AA426" s="119"/>
      <c r="AB426" s="119"/>
      <c r="AC426" s="119"/>
      <c r="AD426" s="119"/>
      <c r="AE426" s="119"/>
      <c r="AF426" s="119"/>
      <c r="AG426" s="119"/>
      <c r="AH426" s="119"/>
      <c r="AI426" s="119"/>
      <c r="AJ426" s="119"/>
      <c r="AK426" s="119"/>
      <c r="AL426" s="119"/>
      <c r="AM426" s="119"/>
      <c r="AN426" s="119"/>
      <c r="AO426" s="119"/>
      <c r="AP426" s="119"/>
      <c r="AQ426" s="119"/>
      <c r="AR426" s="119"/>
      <c r="AS426" s="119"/>
      <c r="AT426" s="119"/>
      <c r="AU426" s="119"/>
      <c r="AV426" s="119"/>
      <c r="AW426" s="119"/>
      <c r="AX426" s="119"/>
      <c r="AY426" s="119"/>
      <c r="AZ426" s="119"/>
      <c r="BA426" s="119"/>
      <c r="BB426" s="119"/>
      <c r="BC426" s="119"/>
      <c r="BD426" s="119"/>
      <c r="BE426" s="119"/>
      <c r="BF426" s="119"/>
      <c r="BG426" s="119"/>
      <c r="BH426" s="119"/>
      <c r="BI426" s="119"/>
      <c r="BJ426" s="119"/>
      <c r="BK426" s="119"/>
      <c r="BL426" s="119"/>
      <c r="BM426" s="119"/>
      <c r="BN426" s="119"/>
      <c r="BO426" s="119"/>
      <c r="BP426" s="119"/>
      <c r="BQ426" s="119"/>
      <c r="BR426" s="119"/>
      <c r="BS426" s="119"/>
      <c r="BT426" s="119"/>
      <c r="BU426" s="119"/>
      <c r="BV426" s="119"/>
      <c r="BW426" s="119"/>
      <c r="BX426" s="119"/>
      <c r="BY426" s="119"/>
      <c r="BZ426" s="119"/>
      <c r="CA426" s="119"/>
      <c r="CB426" s="119"/>
      <c r="CC426" s="119"/>
      <c r="CD426" s="119"/>
      <c r="CE426" s="119"/>
      <c r="CF426" s="119"/>
      <c r="CG426" s="119"/>
      <c r="CH426" s="119"/>
      <c r="CI426" s="119"/>
      <c r="CJ426" s="119"/>
      <c r="CK426" s="119"/>
      <c r="CL426" s="119"/>
      <c r="CM426" s="119"/>
      <c r="CN426" s="119"/>
      <c r="CO426" s="119"/>
      <c r="CP426" s="119"/>
      <c r="CQ426" s="119"/>
      <c r="CR426" s="119"/>
      <c r="CS426" s="119"/>
      <c r="CT426" s="119"/>
      <c r="CU426" s="119"/>
      <c r="CV426" s="119"/>
      <c r="CW426" s="119"/>
      <c r="CX426" s="119"/>
      <c r="CY426" s="119"/>
      <c r="CZ426" s="119"/>
      <c r="DA426" s="119"/>
      <c r="DB426" s="119"/>
      <c r="DC426" s="119"/>
      <c r="DD426" s="119"/>
      <c r="DE426" s="119"/>
      <c r="DF426" s="119"/>
      <c r="DG426" s="119"/>
      <c r="DH426" s="119"/>
      <c r="DI426" s="119"/>
      <c r="DJ426" s="119"/>
      <c r="DK426" s="119"/>
      <c r="DL426" s="119"/>
      <c r="DM426" s="119"/>
      <c r="DN426" s="119"/>
      <c r="DO426" s="119"/>
      <c r="DP426" s="119"/>
      <c r="DQ426" s="119"/>
      <c r="DR426" s="119"/>
      <c r="DS426" s="119"/>
      <c r="DT426" s="119"/>
      <c r="DU426" s="119"/>
      <c r="DV426" s="119"/>
      <c r="DW426" s="119"/>
      <c r="DX426" s="119"/>
      <c r="DY426" s="119"/>
      <c r="DZ426" s="119"/>
      <c r="EA426" s="119"/>
      <c r="EB426" s="119"/>
      <c r="EC426" s="119"/>
      <c r="ED426" s="119"/>
      <c r="EE426" s="119"/>
      <c r="EF426" s="119"/>
    </row>
    <row r="427" spans="1:136" s="4" customFormat="1">
      <c r="A427" s="3">
        <v>429</v>
      </c>
      <c r="B427" s="4" t="s">
        <v>1474</v>
      </c>
      <c r="C427" s="11">
        <v>4700012215</v>
      </c>
      <c r="D427" s="4">
        <v>6</v>
      </c>
      <c r="E427" s="70">
        <v>112121091000011</v>
      </c>
      <c r="F427" s="128">
        <v>11210144124</v>
      </c>
      <c r="H427" s="4" t="s">
        <v>1475</v>
      </c>
      <c r="I427" s="4" t="s">
        <v>1119</v>
      </c>
      <c r="J427" s="91"/>
      <c r="K427" s="326">
        <v>44459</v>
      </c>
      <c r="P427" s="4" t="s">
        <v>339</v>
      </c>
      <c r="Q427" s="4" t="s">
        <v>1449</v>
      </c>
      <c r="R427" s="137" t="s">
        <v>413</v>
      </c>
      <c r="T427" s="119" t="s">
        <v>1454</v>
      </c>
    </row>
    <row r="428" spans="1:136" s="4" customFormat="1">
      <c r="A428" s="58">
        <v>430</v>
      </c>
      <c r="B428" s="4" t="s">
        <v>1476</v>
      </c>
      <c r="C428" s="11">
        <v>4700012216</v>
      </c>
      <c r="D428" s="4">
        <v>4480</v>
      </c>
      <c r="E428" s="70">
        <v>112121091000012</v>
      </c>
      <c r="F428" s="128">
        <v>11210144125</v>
      </c>
      <c r="H428" s="4" t="s">
        <v>1477</v>
      </c>
      <c r="I428" s="4" t="s">
        <v>1119</v>
      </c>
      <c r="J428" s="91"/>
      <c r="K428" s="332"/>
      <c r="P428" s="4" t="s">
        <v>339</v>
      </c>
      <c r="Q428" s="4" t="s">
        <v>1449</v>
      </c>
      <c r="R428" s="137" t="s">
        <v>413</v>
      </c>
      <c r="T428" s="119" t="s">
        <v>1454</v>
      </c>
    </row>
    <row r="429" spans="1:136" s="4" customFormat="1">
      <c r="A429" s="3">
        <v>431</v>
      </c>
      <c r="B429" s="4" t="s">
        <v>906</v>
      </c>
      <c r="C429" s="11">
        <v>4700012133</v>
      </c>
      <c r="D429" s="4">
        <v>2000</v>
      </c>
      <c r="E429" s="70">
        <v>112121041000094</v>
      </c>
      <c r="F429" s="11">
        <v>11210094498</v>
      </c>
      <c r="G429" s="4" t="s">
        <v>1417</v>
      </c>
      <c r="H429" s="4" t="s">
        <v>907</v>
      </c>
      <c r="I429" s="268" t="s">
        <v>1018</v>
      </c>
      <c r="J429" s="91"/>
      <c r="K429" s="274">
        <v>44402</v>
      </c>
      <c r="L429" s="158">
        <v>44461</v>
      </c>
      <c r="M429" s="4">
        <v>2115</v>
      </c>
      <c r="N429" s="127">
        <v>44464</v>
      </c>
      <c r="P429" s="3" t="s">
        <v>611</v>
      </c>
      <c r="Q429" s="4" t="s">
        <v>371</v>
      </c>
      <c r="R429" s="137" t="s">
        <v>413</v>
      </c>
      <c r="S429" s="4" t="s">
        <v>724</v>
      </c>
      <c r="T429" s="3" t="s">
        <v>610</v>
      </c>
      <c r="X429" s="4" t="s">
        <v>1466</v>
      </c>
    </row>
    <row r="430" spans="1:136" s="4" customFormat="1">
      <c r="A430" s="3">
        <v>432</v>
      </c>
      <c r="B430" s="4" t="s">
        <v>1438</v>
      </c>
      <c r="C430" s="11">
        <v>4700012136</v>
      </c>
      <c r="D430" s="4">
        <v>5000</v>
      </c>
      <c r="E430" s="70">
        <v>112121061000082</v>
      </c>
      <c r="F430" s="11">
        <v>11210094499</v>
      </c>
      <c r="G430" s="5" t="s">
        <v>1439</v>
      </c>
      <c r="H430" s="4" t="s">
        <v>1440</v>
      </c>
      <c r="I430" s="268" t="s">
        <v>1018</v>
      </c>
      <c r="J430" s="91"/>
      <c r="K430" s="274">
        <v>44402</v>
      </c>
      <c r="L430" s="158">
        <v>44461</v>
      </c>
      <c r="M430" s="4">
        <v>2113</v>
      </c>
      <c r="N430" s="127">
        <v>44464</v>
      </c>
      <c r="P430" s="3" t="s">
        <v>611</v>
      </c>
      <c r="Q430" s="4" t="s">
        <v>371</v>
      </c>
      <c r="R430" s="137" t="s">
        <v>413</v>
      </c>
      <c r="S430" s="4" t="s">
        <v>1441</v>
      </c>
      <c r="T430" s="3" t="s">
        <v>610</v>
      </c>
      <c r="X430" s="4" t="s">
        <v>1466</v>
      </c>
    </row>
    <row r="431" spans="1:136" s="4" customFormat="1">
      <c r="A431" s="3">
        <v>433</v>
      </c>
      <c r="B431" s="4" t="s">
        <v>1412</v>
      </c>
      <c r="C431" s="11">
        <v>4700012138</v>
      </c>
      <c r="D431" s="4">
        <v>5000</v>
      </c>
      <c r="E431" s="70">
        <v>112121061000195</v>
      </c>
      <c r="F431" s="11">
        <v>11210101418</v>
      </c>
      <c r="G431" s="4" t="s">
        <v>1443</v>
      </c>
      <c r="H431" s="4" t="s">
        <v>690</v>
      </c>
      <c r="I431" s="268" t="s">
        <v>1018</v>
      </c>
      <c r="J431" s="91"/>
      <c r="K431" s="274">
        <v>44411</v>
      </c>
      <c r="L431" s="158">
        <v>44461</v>
      </c>
      <c r="M431" s="4" t="s">
        <v>1504</v>
      </c>
      <c r="N431" s="127">
        <v>44462</v>
      </c>
      <c r="P431" s="3" t="s">
        <v>611</v>
      </c>
      <c r="Q431" s="4" t="s">
        <v>371</v>
      </c>
      <c r="R431" s="137" t="s">
        <v>413</v>
      </c>
      <c r="S431" s="4" t="s">
        <v>342</v>
      </c>
      <c r="T431" s="3" t="s">
        <v>610</v>
      </c>
      <c r="X431" s="4" t="s">
        <v>1465</v>
      </c>
    </row>
    <row r="432" spans="1:136" s="4" customFormat="1">
      <c r="A432" s="58">
        <v>434</v>
      </c>
      <c r="B432" s="4" t="s">
        <v>1478</v>
      </c>
      <c r="C432" s="128">
        <v>4700012236</v>
      </c>
      <c r="D432" s="4">
        <v>5</v>
      </c>
      <c r="E432" s="70">
        <v>112121091000112</v>
      </c>
      <c r="F432" s="128">
        <v>11210151623</v>
      </c>
      <c r="H432" s="4" t="s">
        <v>1468</v>
      </c>
      <c r="I432" s="4" t="s">
        <v>1119</v>
      </c>
      <c r="J432" s="91"/>
      <c r="K432" s="345">
        <v>44473</v>
      </c>
      <c r="L432" s="52"/>
      <c r="N432" s="134"/>
      <c r="P432" s="4" t="s">
        <v>339</v>
      </c>
      <c r="Q432" s="4" t="s">
        <v>1449</v>
      </c>
      <c r="R432" s="156" t="s">
        <v>413</v>
      </c>
      <c r="T432" s="119" t="s">
        <v>1454</v>
      </c>
    </row>
    <row r="433" spans="1:137" s="4" customFormat="1">
      <c r="A433" s="3">
        <v>435</v>
      </c>
      <c r="B433" s="4" t="s">
        <v>1479</v>
      </c>
      <c r="C433" s="128">
        <v>4700012231</v>
      </c>
      <c r="D433" s="119">
        <v>2196532</v>
      </c>
      <c r="E433" s="70">
        <v>112121091000123</v>
      </c>
      <c r="F433" s="128">
        <v>11210151624</v>
      </c>
      <c r="I433" s="4" t="s">
        <v>1119</v>
      </c>
      <c r="J433" s="91"/>
      <c r="K433" s="346"/>
      <c r="L433" s="52"/>
      <c r="N433" s="134"/>
      <c r="P433" s="4" t="s">
        <v>339</v>
      </c>
      <c r="Q433" s="4" t="s">
        <v>1449</v>
      </c>
      <c r="R433" s="156" t="s">
        <v>413</v>
      </c>
      <c r="T433" s="119" t="s">
        <v>1454</v>
      </c>
    </row>
    <row r="434" spans="1:137" s="4" customFormat="1">
      <c r="A434" s="3">
        <v>436</v>
      </c>
      <c r="B434" s="4" t="s">
        <v>577</v>
      </c>
      <c r="C434" s="11">
        <v>4700012158</v>
      </c>
      <c r="D434" s="4">
        <v>2000</v>
      </c>
      <c r="E434" s="70">
        <v>112121071000144</v>
      </c>
      <c r="F434" s="11">
        <v>11210117635</v>
      </c>
      <c r="G434" s="4" t="s">
        <v>1446</v>
      </c>
      <c r="H434" s="4" t="s">
        <v>1445</v>
      </c>
      <c r="I434" s="268" t="s">
        <v>1018</v>
      </c>
      <c r="J434" s="91"/>
      <c r="K434" s="328">
        <v>44430</v>
      </c>
      <c r="L434" s="347">
        <v>44481</v>
      </c>
      <c r="M434" s="4">
        <v>2125</v>
      </c>
      <c r="N434" s="343">
        <v>44482</v>
      </c>
      <c r="P434" s="3" t="s">
        <v>611</v>
      </c>
      <c r="Q434" s="4" t="s">
        <v>1449</v>
      </c>
      <c r="R434" s="156" t="s">
        <v>413</v>
      </c>
      <c r="S434" s="4" t="s">
        <v>1375</v>
      </c>
      <c r="T434" s="3" t="s">
        <v>610</v>
      </c>
      <c r="X434" s="120" t="s">
        <v>1484</v>
      </c>
    </row>
    <row r="435" spans="1:137" s="4" customFormat="1" ht="13.5">
      <c r="A435" s="58">
        <v>437</v>
      </c>
      <c r="B435" s="4" t="s">
        <v>906</v>
      </c>
      <c r="C435" s="11">
        <v>4700012157</v>
      </c>
      <c r="D435" s="4">
        <v>2000</v>
      </c>
      <c r="E435" s="70">
        <v>112121071000147</v>
      </c>
      <c r="F435" s="11">
        <v>11210117636</v>
      </c>
      <c r="G435" s="4" t="s">
        <v>1447</v>
      </c>
      <c r="H435" s="4" t="s">
        <v>907</v>
      </c>
      <c r="I435" s="268" t="s">
        <v>1018</v>
      </c>
      <c r="J435" s="91"/>
      <c r="K435" s="328"/>
      <c r="L435" s="348"/>
      <c r="M435" s="207" t="s">
        <v>1505</v>
      </c>
      <c r="N435" s="344"/>
      <c r="P435" s="3" t="s">
        <v>611</v>
      </c>
      <c r="Q435" s="4" t="s">
        <v>1449</v>
      </c>
      <c r="R435" s="156" t="s">
        <v>413</v>
      </c>
      <c r="S435" s="4" t="s">
        <v>372</v>
      </c>
      <c r="T435" s="3" t="s">
        <v>610</v>
      </c>
      <c r="X435" s="120" t="s">
        <v>1484</v>
      </c>
    </row>
    <row r="436" spans="1:137" s="110" customFormat="1">
      <c r="A436" s="3">
        <v>438</v>
      </c>
      <c r="B436" s="155" t="s">
        <v>1488</v>
      </c>
      <c r="C436" s="159">
        <v>4600087024</v>
      </c>
      <c r="D436" s="155">
        <v>4</v>
      </c>
      <c r="E436" s="160">
        <v>112121091000238</v>
      </c>
      <c r="F436" s="159">
        <v>11210158409</v>
      </c>
      <c r="G436" s="155"/>
      <c r="H436" s="155" t="s">
        <v>1489</v>
      </c>
      <c r="I436" s="155" t="s">
        <v>1119</v>
      </c>
      <c r="J436" s="155"/>
      <c r="K436" s="161">
        <v>44491</v>
      </c>
      <c r="L436" s="162"/>
      <c r="M436" s="91"/>
      <c r="N436" s="163"/>
      <c r="O436" s="155"/>
      <c r="P436" s="155" t="s">
        <v>339</v>
      </c>
      <c r="Q436" s="164" t="s">
        <v>1449</v>
      </c>
      <c r="R436" s="156" t="s">
        <v>413</v>
      </c>
      <c r="S436" s="155"/>
      <c r="T436" s="155" t="s">
        <v>1454</v>
      </c>
      <c r="U436" s="155"/>
      <c r="V436" s="155"/>
      <c r="W436" s="155"/>
      <c r="X436" s="155"/>
      <c r="Y436" s="146"/>
    </row>
    <row r="437" spans="1:137" s="110" customFormat="1" ht="13.5">
      <c r="A437" s="3">
        <v>439</v>
      </c>
      <c r="B437" s="155" t="s">
        <v>596</v>
      </c>
      <c r="C437" s="159">
        <v>4700012167</v>
      </c>
      <c r="D437" s="155">
        <v>10000</v>
      </c>
      <c r="E437" s="160">
        <v>112121071000146</v>
      </c>
      <c r="F437" s="159">
        <v>11210117637</v>
      </c>
      <c r="G437" s="155" t="s">
        <v>1448</v>
      </c>
      <c r="H437" s="155" t="s">
        <v>598</v>
      </c>
      <c r="I437" s="165" t="s">
        <v>1018</v>
      </c>
      <c r="J437" s="165"/>
      <c r="K437" s="161">
        <v>44437</v>
      </c>
      <c r="L437" s="166">
        <v>44488</v>
      </c>
      <c r="M437" s="207" t="s">
        <v>1506</v>
      </c>
      <c r="N437" s="167">
        <v>44490</v>
      </c>
      <c r="O437" s="155"/>
      <c r="P437" s="156" t="s">
        <v>611</v>
      </c>
      <c r="Q437" s="155" t="s">
        <v>1449</v>
      </c>
      <c r="R437" s="156" t="s">
        <v>413</v>
      </c>
      <c r="S437" s="155" t="s">
        <v>1453</v>
      </c>
      <c r="T437" s="156" t="s">
        <v>610</v>
      </c>
      <c r="U437" s="155"/>
      <c r="V437" s="155"/>
      <c r="W437" s="168"/>
      <c r="X437" s="155" t="s">
        <v>1484</v>
      </c>
      <c r="Y437" s="146"/>
    </row>
    <row r="438" spans="1:137" s="110" customFormat="1" ht="13.5">
      <c r="A438" s="58">
        <v>440</v>
      </c>
      <c r="B438" s="169" t="s">
        <v>1456</v>
      </c>
      <c r="C438" s="170">
        <v>4700012178</v>
      </c>
      <c r="D438" s="169">
        <v>5000</v>
      </c>
      <c r="E438" s="171">
        <v>112121071000206</v>
      </c>
      <c r="F438" s="170">
        <v>11210125421</v>
      </c>
      <c r="G438" s="169" t="s">
        <v>1457</v>
      </c>
      <c r="H438" s="169" t="s">
        <v>1440</v>
      </c>
      <c r="I438" s="172" t="s">
        <v>1018</v>
      </c>
      <c r="J438" s="172"/>
      <c r="K438" s="173">
        <v>44439</v>
      </c>
      <c r="L438" s="166">
        <v>44490</v>
      </c>
      <c r="M438" s="207" t="s">
        <v>1508</v>
      </c>
      <c r="N438" s="174">
        <v>44488</v>
      </c>
      <c r="O438" s="169"/>
      <c r="P438" s="175" t="s">
        <v>611</v>
      </c>
      <c r="Q438" s="176" t="s">
        <v>1449</v>
      </c>
      <c r="R438" s="156" t="s">
        <v>413</v>
      </c>
      <c r="S438" s="169" t="s">
        <v>1458</v>
      </c>
      <c r="T438" s="175" t="s">
        <v>610</v>
      </c>
      <c r="U438" s="169"/>
      <c r="V438" s="169"/>
      <c r="W438" s="177"/>
      <c r="X438" s="155" t="s">
        <v>1490</v>
      </c>
      <c r="Y438" s="146"/>
    </row>
    <row r="439" spans="1:137" s="110" customFormat="1">
      <c r="A439" s="3">
        <v>441</v>
      </c>
      <c r="B439" s="178" t="s">
        <v>1459</v>
      </c>
      <c r="C439" s="179">
        <v>4700012179</v>
      </c>
      <c r="D439" s="180">
        <v>10000</v>
      </c>
      <c r="E439" s="181">
        <v>112121081000021</v>
      </c>
      <c r="F439" s="178">
        <v>11210125422</v>
      </c>
      <c r="G439" s="178" t="s">
        <v>1463</v>
      </c>
      <c r="H439" s="178" t="s">
        <v>1460</v>
      </c>
      <c r="I439" s="182" t="s">
        <v>1018</v>
      </c>
      <c r="J439" s="182"/>
      <c r="K439" s="173">
        <v>44439</v>
      </c>
      <c r="L439" s="166">
        <v>44490</v>
      </c>
      <c r="M439" s="4" t="s">
        <v>1507</v>
      </c>
      <c r="N439" s="183">
        <v>44489</v>
      </c>
      <c r="O439" s="178"/>
      <c r="P439" s="178" t="s">
        <v>611</v>
      </c>
      <c r="Q439" s="155" t="s">
        <v>1449</v>
      </c>
      <c r="R439" s="156" t="s">
        <v>413</v>
      </c>
      <c r="S439" s="182" t="s">
        <v>3</v>
      </c>
      <c r="T439" s="178" t="s">
        <v>610</v>
      </c>
      <c r="U439" s="164"/>
      <c r="V439" s="164"/>
      <c r="W439" s="184"/>
      <c r="X439" s="155" t="s">
        <v>1490</v>
      </c>
      <c r="Y439" s="157"/>
    </row>
    <row r="440" spans="1:137" s="101" customFormat="1">
      <c r="A440" s="58">
        <v>442</v>
      </c>
      <c r="B440" s="185" t="s">
        <v>1408</v>
      </c>
      <c r="C440" s="186">
        <v>4700012266</v>
      </c>
      <c r="D440" s="185">
        <v>14000</v>
      </c>
      <c r="E440" s="187">
        <v>112121101000072</v>
      </c>
      <c r="F440" s="186">
        <v>11210167683</v>
      </c>
      <c r="G440" s="185"/>
      <c r="H440" s="185"/>
      <c r="I440" s="185" t="s">
        <v>256</v>
      </c>
      <c r="J440" s="185"/>
      <c r="K440" s="188">
        <v>44492</v>
      </c>
      <c r="L440" s="189">
        <v>44498</v>
      </c>
      <c r="M440" s="274"/>
      <c r="N440" s="173">
        <v>44496</v>
      </c>
      <c r="O440" s="185"/>
      <c r="P440" s="185" t="s">
        <v>339</v>
      </c>
      <c r="Q440" s="190" t="s">
        <v>1449</v>
      </c>
      <c r="R440" s="137" t="s">
        <v>413</v>
      </c>
      <c r="S440" s="185"/>
      <c r="T440" s="185" t="s">
        <v>621</v>
      </c>
      <c r="U440" s="185"/>
      <c r="V440" s="185"/>
      <c r="W440" s="185"/>
      <c r="X440" s="185"/>
      <c r="Y440" s="119"/>
      <c r="Z440" s="119"/>
      <c r="AA440" s="119"/>
      <c r="AB440" s="119"/>
      <c r="AC440" s="119"/>
      <c r="AD440" s="119"/>
      <c r="AE440" s="119"/>
      <c r="AF440" s="119"/>
      <c r="AG440" s="119"/>
      <c r="AH440" s="119"/>
      <c r="AI440" s="119"/>
      <c r="AJ440" s="119"/>
      <c r="AK440" s="119"/>
      <c r="AL440" s="119"/>
      <c r="AM440" s="119"/>
      <c r="AN440" s="119"/>
      <c r="AO440" s="119"/>
      <c r="AP440" s="119"/>
      <c r="AQ440" s="119"/>
      <c r="AR440" s="119"/>
      <c r="AS440" s="119"/>
      <c r="AT440" s="119"/>
      <c r="AU440" s="119"/>
      <c r="AV440" s="119"/>
      <c r="AW440" s="119"/>
      <c r="AX440" s="119"/>
      <c r="AY440" s="119"/>
      <c r="AZ440" s="119"/>
      <c r="BA440" s="119"/>
      <c r="BB440" s="119"/>
      <c r="BC440" s="119"/>
      <c r="BD440" s="119"/>
      <c r="BE440" s="119"/>
      <c r="BF440" s="119"/>
      <c r="BG440" s="119"/>
      <c r="BH440" s="119"/>
      <c r="BI440" s="119"/>
      <c r="BJ440" s="119"/>
      <c r="BK440" s="119"/>
      <c r="BL440" s="119"/>
      <c r="BM440" s="119"/>
      <c r="BN440" s="119"/>
      <c r="BO440" s="119"/>
      <c r="BP440" s="119"/>
      <c r="BQ440" s="119"/>
      <c r="BR440" s="119"/>
      <c r="BS440" s="119"/>
      <c r="BT440" s="119"/>
      <c r="BU440" s="119"/>
      <c r="BV440" s="119"/>
      <c r="BW440" s="119"/>
      <c r="BX440" s="119"/>
      <c r="BY440" s="119"/>
      <c r="BZ440" s="119"/>
      <c r="CA440" s="119"/>
      <c r="CB440" s="119"/>
      <c r="CC440" s="119"/>
      <c r="CD440" s="119"/>
      <c r="CE440" s="119"/>
      <c r="CF440" s="119"/>
      <c r="CG440" s="119"/>
      <c r="CH440" s="119"/>
      <c r="CI440" s="119"/>
      <c r="CJ440" s="119"/>
      <c r="CK440" s="119"/>
      <c r="CL440" s="119"/>
      <c r="CM440" s="119"/>
      <c r="CN440" s="119"/>
      <c r="CO440" s="119"/>
      <c r="CP440" s="119"/>
      <c r="CQ440" s="119"/>
      <c r="CR440" s="119"/>
      <c r="CS440" s="119"/>
      <c r="CT440" s="119"/>
      <c r="CU440" s="119"/>
      <c r="CV440" s="119"/>
      <c r="CW440" s="119"/>
      <c r="CX440" s="119"/>
      <c r="CY440" s="119"/>
      <c r="CZ440" s="119"/>
      <c r="DA440" s="119"/>
      <c r="DB440" s="119"/>
      <c r="DC440" s="119"/>
      <c r="DD440" s="119"/>
      <c r="DE440" s="119"/>
      <c r="DF440" s="119"/>
      <c r="DG440" s="119"/>
      <c r="DH440" s="119"/>
      <c r="DI440" s="119"/>
      <c r="DJ440" s="119"/>
      <c r="DK440" s="119"/>
      <c r="DL440" s="119"/>
      <c r="DM440" s="119"/>
      <c r="DN440" s="119"/>
      <c r="DO440" s="119"/>
      <c r="DP440" s="119"/>
      <c r="DQ440" s="119"/>
      <c r="DR440" s="119"/>
      <c r="DS440" s="119"/>
      <c r="DT440" s="119"/>
      <c r="DU440" s="119"/>
      <c r="DV440" s="119"/>
      <c r="DW440" s="119"/>
      <c r="DX440" s="119"/>
      <c r="DY440" s="119"/>
      <c r="DZ440" s="119"/>
      <c r="EA440" s="119"/>
      <c r="EB440" s="119"/>
      <c r="EC440" s="119"/>
      <c r="ED440" s="119"/>
      <c r="EE440" s="119"/>
      <c r="EF440" s="119"/>
      <c r="EG440" s="119"/>
    </row>
    <row r="441" spans="1:137" s="4" customFormat="1">
      <c r="A441" s="3">
        <v>443</v>
      </c>
      <c r="B441" s="120" t="s">
        <v>1500</v>
      </c>
      <c r="C441" s="118">
        <v>4700012264</v>
      </c>
      <c r="D441" s="120">
        <v>50</v>
      </c>
      <c r="E441" s="191">
        <v>152121101003473</v>
      </c>
      <c r="F441" s="118">
        <v>15210443996</v>
      </c>
      <c r="G441" s="120"/>
      <c r="H441" s="120" t="s">
        <v>1501</v>
      </c>
      <c r="I441" s="120" t="s">
        <v>1119</v>
      </c>
      <c r="J441" s="120"/>
      <c r="K441" s="188">
        <v>44502</v>
      </c>
      <c r="L441" s="161">
        <v>44511</v>
      </c>
      <c r="M441" s="91"/>
      <c r="N441" s="121"/>
      <c r="O441" s="120"/>
      <c r="P441" s="120" t="s">
        <v>339</v>
      </c>
      <c r="Q441" s="119" t="s">
        <v>1449</v>
      </c>
      <c r="R441" s="156" t="s">
        <v>413</v>
      </c>
      <c r="S441" s="120"/>
      <c r="T441" s="120" t="s">
        <v>1454</v>
      </c>
      <c r="U441" s="120"/>
      <c r="V441" s="120"/>
      <c r="W441" s="120"/>
      <c r="X441" s="120"/>
    </row>
    <row r="442" spans="1:137" s="4" customFormat="1">
      <c r="A442" s="58">
        <v>444</v>
      </c>
      <c r="B442" s="190" t="s">
        <v>1488</v>
      </c>
      <c r="C442" s="193">
        <v>4700012261</v>
      </c>
      <c r="D442" s="190">
        <v>500</v>
      </c>
      <c r="E442" s="194">
        <v>112121101000070</v>
      </c>
      <c r="F442" s="128">
        <v>11210168196</v>
      </c>
      <c r="G442" s="144" t="s">
        <v>1491</v>
      </c>
      <c r="H442" s="119" t="s">
        <v>1492</v>
      </c>
      <c r="I442" s="145" t="s">
        <v>256</v>
      </c>
      <c r="J442" s="122"/>
      <c r="K442" s="188">
        <v>44507</v>
      </c>
      <c r="L442" s="283">
        <v>44518</v>
      </c>
      <c r="M442" s="279">
        <v>2142</v>
      </c>
      <c r="N442" s="190"/>
      <c r="O442" s="120"/>
      <c r="P442" s="190" t="s">
        <v>339</v>
      </c>
      <c r="Q442" s="190" t="s">
        <v>1449</v>
      </c>
      <c r="R442" s="137" t="s">
        <v>413</v>
      </c>
      <c r="S442" s="190" t="s">
        <v>3</v>
      </c>
      <c r="T442" s="190" t="s">
        <v>621</v>
      </c>
      <c r="U442" s="190"/>
      <c r="V442" s="190"/>
      <c r="W442" s="190"/>
      <c r="X442" s="185"/>
      <c r="Y442" s="192"/>
    </row>
    <row r="443" spans="1:137" s="4" customFormat="1">
      <c r="A443" s="3">
        <v>445</v>
      </c>
      <c r="B443" s="190" t="s">
        <v>1408</v>
      </c>
      <c r="C443" s="193">
        <v>4700012287</v>
      </c>
      <c r="D443" s="190">
        <v>611000</v>
      </c>
      <c r="E443" s="194">
        <v>112121111000068</v>
      </c>
      <c r="F443" s="128">
        <v>11210179126</v>
      </c>
      <c r="G443" s="119"/>
      <c r="H443" s="119"/>
      <c r="I443" s="119" t="s">
        <v>256</v>
      </c>
      <c r="J443" s="145"/>
      <c r="K443" s="283">
        <v>44514</v>
      </c>
      <c r="L443" s="283">
        <v>44516</v>
      </c>
      <c r="M443" s="279"/>
      <c r="N443" s="188">
        <v>44516</v>
      </c>
      <c r="O443" s="119"/>
      <c r="P443" s="185" t="s">
        <v>339</v>
      </c>
      <c r="Q443" s="185" t="s">
        <v>1449</v>
      </c>
      <c r="R443" s="185" t="s">
        <v>413</v>
      </c>
      <c r="S443" s="185"/>
      <c r="T443" s="185" t="s">
        <v>621</v>
      </c>
      <c r="U443" s="185"/>
      <c r="V443" s="185"/>
      <c r="W443" s="185"/>
      <c r="X443" s="185"/>
      <c r="Y443" s="119"/>
    </row>
    <row r="444" spans="1:137" s="4" customFormat="1">
      <c r="A444" s="58">
        <v>446</v>
      </c>
      <c r="B444" s="185" t="s">
        <v>897</v>
      </c>
      <c r="C444" s="186">
        <v>4700012204</v>
      </c>
      <c r="D444" s="185">
        <v>4000</v>
      </c>
      <c r="E444" s="195">
        <v>112121081000205</v>
      </c>
      <c r="F444" s="186">
        <v>11210140462</v>
      </c>
      <c r="G444" s="137" t="s">
        <v>1471</v>
      </c>
      <c r="H444" s="196" t="s">
        <v>907</v>
      </c>
      <c r="I444" s="197" t="s">
        <v>1018</v>
      </c>
      <c r="K444" s="188">
        <v>44469</v>
      </c>
      <c r="L444" s="188">
        <v>44516</v>
      </c>
      <c r="M444" s="208" t="s">
        <v>1509</v>
      </c>
      <c r="N444" s="188">
        <v>44519</v>
      </c>
      <c r="O444" s="185"/>
      <c r="P444" s="137" t="s">
        <v>611</v>
      </c>
      <c r="Q444" s="190" t="s">
        <v>1449</v>
      </c>
      <c r="R444" s="185" t="s">
        <v>413</v>
      </c>
      <c r="S444" s="185" t="s">
        <v>1009</v>
      </c>
      <c r="T444" s="198" t="s">
        <v>610</v>
      </c>
      <c r="U444" s="185"/>
      <c r="V444" s="185"/>
      <c r="W444" s="185"/>
      <c r="X444" s="199" t="s">
        <v>1502</v>
      </c>
      <c r="Y444" s="119"/>
    </row>
    <row r="445" spans="1:137" s="4" customFormat="1">
      <c r="A445" s="3">
        <v>447</v>
      </c>
      <c r="B445" s="200" t="s">
        <v>1494</v>
      </c>
      <c r="C445" s="201">
        <v>4600087421</v>
      </c>
      <c r="D445" s="200">
        <v>30</v>
      </c>
      <c r="E445" s="202">
        <v>112121101000053</v>
      </c>
      <c r="F445" s="200">
        <v>11210175305</v>
      </c>
      <c r="G445" s="200"/>
      <c r="H445" s="200" t="s">
        <v>1495</v>
      </c>
      <c r="I445" s="200" t="s">
        <v>1119</v>
      </c>
      <c r="K445" s="269">
        <v>44521</v>
      </c>
      <c r="L445" s="161">
        <v>44523</v>
      </c>
      <c r="M445" s="91"/>
      <c r="N445" s="200"/>
      <c r="O445" s="200"/>
      <c r="P445" s="200" t="s">
        <v>339</v>
      </c>
      <c r="Q445" s="200" t="s">
        <v>1449</v>
      </c>
      <c r="R445" s="185" t="s">
        <v>413</v>
      </c>
      <c r="S445" s="200"/>
      <c r="T445" s="200" t="s">
        <v>1454</v>
      </c>
      <c r="U445" s="200"/>
      <c r="V445" s="200"/>
      <c r="W445" s="200"/>
      <c r="X445" s="200"/>
    </row>
    <row r="446" spans="1:137" s="4" customFormat="1">
      <c r="A446" s="58">
        <v>448</v>
      </c>
      <c r="B446" s="200" t="s">
        <v>1496</v>
      </c>
      <c r="C446" s="201">
        <v>4600087421</v>
      </c>
      <c r="D446" s="200">
        <v>30</v>
      </c>
      <c r="E446" s="202">
        <v>112121101000053</v>
      </c>
      <c r="F446" s="200">
        <v>11210175306</v>
      </c>
      <c r="G446" s="200"/>
      <c r="H446" s="200" t="s">
        <v>1497</v>
      </c>
      <c r="I446" s="200" t="s">
        <v>1119</v>
      </c>
      <c r="K446" s="269">
        <v>44521</v>
      </c>
      <c r="L446" s="161">
        <v>44523</v>
      </c>
      <c r="M446" s="91"/>
      <c r="N446" s="200"/>
      <c r="O446" s="200"/>
      <c r="P446" s="200" t="s">
        <v>339</v>
      </c>
      <c r="Q446" s="200" t="s">
        <v>1449</v>
      </c>
      <c r="R446" s="185" t="s">
        <v>413</v>
      </c>
      <c r="S446" s="200"/>
      <c r="T446" s="200" t="s">
        <v>1454</v>
      </c>
      <c r="U446" s="200"/>
      <c r="V446" s="200"/>
      <c r="W446" s="200"/>
      <c r="X446" s="200"/>
    </row>
    <row r="447" spans="1:137" s="4" customFormat="1">
      <c r="A447" s="3">
        <v>449</v>
      </c>
      <c r="B447" s="200" t="s">
        <v>1498</v>
      </c>
      <c r="C447" s="201">
        <v>4600087422</v>
      </c>
      <c r="D447" s="200">
        <v>6</v>
      </c>
      <c r="E447" s="202">
        <v>112121101000074</v>
      </c>
      <c r="F447" s="201">
        <v>11210175307</v>
      </c>
      <c r="G447" s="200"/>
      <c r="H447" s="200" t="s">
        <v>1499</v>
      </c>
      <c r="I447" s="200" t="s">
        <v>1119</v>
      </c>
      <c r="K447" s="269">
        <v>44521</v>
      </c>
      <c r="L447" s="161">
        <v>44523</v>
      </c>
      <c r="M447" s="91"/>
      <c r="N447" s="200"/>
      <c r="O447" s="200"/>
      <c r="P447" s="200" t="s">
        <v>339</v>
      </c>
      <c r="Q447" s="200" t="s">
        <v>1449</v>
      </c>
      <c r="R447" s="185" t="s">
        <v>413</v>
      </c>
      <c r="S447" s="200"/>
      <c r="T447" s="200" t="s">
        <v>1454</v>
      </c>
      <c r="U447" s="200"/>
      <c r="V447" s="200"/>
      <c r="W447" s="200"/>
      <c r="X447" s="200"/>
    </row>
    <row r="448" spans="1:137" s="4" customFormat="1">
      <c r="A448" s="58">
        <v>450</v>
      </c>
      <c r="B448" s="200" t="s">
        <v>1494</v>
      </c>
      <c r="C448" s="201">
        <v>4600087423</v>
      </c>
      <c r="D448" s="200">
        <v>10</v>
      </c>
      <c r="E448" s="203">
        <v>112121101000201</v>
      </c>
      <c r="F448" s="201">
        <v>11210175308</v>
      </c>
      <c r="G448" s="200"/>
      <c r="H448" s="200" t="s">
        <v>1495</v>
      </c>
      <c r="I448" s="200" t="s">
        <v>1119</v>
      </c>
      <c r="K448" s="269">
        <v>44521</v>
      </c>
      <c r="L448" s="161">
        <v>44523</v>
      </c>
      <c r="M448" s="91"/>
      <c r="N448" s="200"/>
      <c r="O448" s="200"/>
      <c r="P448" s="200" t="s">
        <v>339</v>
      </c>
      <c r="Q448" s="200" t="s">
        <v>1449</v>
      </c>
      <c r="R448" s="185" t="s">
        <v>413</v>
      </c>
      <c r="S448" s="200"/>
      <c r="T448" s="200" t="s">
        <v>1454</v>
      </c>
      <c r="U448" s="200"/>
      <c r="V448" s="200"/>
      <c r="W448" s="200"/>
      <c r="X448" s="200"/>
    </row>
    <row r="449" spans="1:24" s="4" customFormat="1">
      <c r="A449" s="3">
        <v>451</v>
      </c>
      <c r="B449" s="200" t="s">
        <v>1469</v>
      </c>
      <c r="C449" s="201">
        <v>4600087423</v>
      </c>
      <c r="D449" s="200">
        <v>10</v>
      </c>
      <c r="E449" s="203">
        <v>112121101000201</v>
      </c>
      <c r="F449" s="201">
        <v>11210175308</v>
      </c>
      <c r="G449" s="200"/>
      <c r="H449" s="200" t="s">
        <v>1470</v>
      </c>
      <c r="I449" s="200" t="s">
        <v>1119</v>
      </c>
      <c r="K449" s="269">
        <v>44521</v>
      </c>
      <c r="L449" s="161">
        <v>44523</v>
      </c>
      <c r="M449" s="91"/>
      <c r="N449" s="200"/>
      <c r="O449" s="200"/>
      <c r="P449" s="200" t="s">
        <v>339</v>
      </c>
      <c r="Q449" s="200" t="s">
        <v>1449</v>
      </c>
      <c r="R449" s="185" t="s">
        <v>413</v>
      </c>
      <c r="S449" s="200"/>
      <c r="T449" s="200" t="s">
        <v>1454</v>
      </c>
      <c r="U449" s="200"/>
      <c r="V449" s="200"/>
      <c r="W449" s="200"/>
      <c r="X449" s="200"/>
    </row>
    <row r="450" spans="1:24" s="4" customFormat="1">
      <c r="A450" s="3">
        <v>452</v>
      </c>
      <c r="B450" s="200" t="s">
        <v>1496</v>
      </c>
      <c r="C450" s="201">
        <v>4600087423</v>
      </c>
      <c r="D450" s="200">
        <v>10</v>
      </c>
      <c r="E450" s="203">
        <v>112121101000201</v>
      </c>
      <c r="F450" s="201">
        <v>11210175309</v>
      </c>
      <c r="G450" s="200"/>
      <c r="H450" s="200" t="s">
        <v>1497</v>
      </c>
      <c r="I450" s="200" t="s">
        <v>1119</v>
      </c>
      <c r="K450" s="269">
        <v>44521</v>
      </c>
      <c r="L450" s="161">
        <v>44523</v>
      </c>
      <c r="M450" s="91"/>
      <c r="N450" s="200"/>
      <c r="O450" s="200"/>
      <c r="P450" s="200" t="s">
        <v>339</v>
      </c>
      <c r="Q450" s="200" t="s">
        <v>1449</v>
      </c>
      <c r="R450" s="185" t="s">
        <v>413</v>
      </c>
      <c r="S450" s="200"/>
      <c r="T450" s="200" t="s">
        <v>1454</v>
      </c>
      <c r="U450" s="200"/>
      <c r="V450" s="200"/>
      <c r="W450" s="200"/>
      <c r="X450" s="200"/>
    </row>
    <row r="451" spans="1:24" s="4" customFormat="1">
      <c r="A451" s="58">
        <v>453</v>
      </c>
      <c r="B451" s="200" t="s">
        <v>905</v>
      </c>
      <c r="C451" s="201">
        <v>4600087423</v>
      </c>
      <c r="D451" s="200">
        <v>10</v>
      </c>
      <c r="E451" s="203">
        <v>112121101000201</v>
      </c>
      <c r="F451" s="201">
        <v>11210175309</v>
      </c>
      <c r="G451" s="200"/>
      <c r="H451" s="200" t="s">
        <v>903</v>
      </c>
      <c r="I451" s="200" t="s">
        <v>1119</v>
      </c>
      <c r="K451" s="269">
        <v>44521</v>
      </c>
      <c r="L451" s="161">
        <v>44523</v>
      </c>
      <c r="M451" s="91"/>
      <c r="N451" s="200"/>
      <c r="O451" s="200"/>
      <c r="P451" s="200" t="s">
        <v>339</v>
      </c>
      <c r="Q451" s="200" t="s">
        <v>1449</v>
      </c>
      <c r="R451" s="185" t="s">
        <v>413</v>
      </c>
      <c r="S451" s="200"/>
      <c r="T451" s="200" t="s">
        <v>1454</v>
      </c>
      <c r="U451" s="200"/>
      <c r="V451" s="200"/>
      <c r="W451" s="200"/>
      <c r="X451" s="200"/>
    </row>
    <row r="452" spans="1:24" s="4" customFormat="1">
      <c r="A452" s="3">
        <v>454</v>
      </c>
      <c r="B452" s="200" t="s">
        <v>638</v>
      </c>
      <c r="C452" s="201">
        <v>4600087423</v>
      </c>
      <c r="D452" s="200">
        <v>5</v>
      </c>
      <c r="E452" s="203">
        <v>112121101000201</v>
      </c>
      <c r="F452" s="201">
        <v>11210175310</v>
      </c>
      <c r="G452" s="200"/>
      <c r="H452" s="200" t="s">
        <v>637</v>
      </c>
      <c r="I452" s="200" t="s">
        <v>1119</v>
      </c>
      <c r="K452" s="269">
        <v>44521</v>
      </c>
      <c r="L452" s="161">
        <v>44523</v>
      </c>
      <c r="M452" s="91"/>
      <c r="N452" s="200"/>
      <c r="O452" s="200"/>
      <c r="P452" s="200" t="s">
        <v>339</v>
      </c>
      <c r="Q452" s="200" t="s">
        <v>1449</v>
      </c>
      <c r="R452" s="185" t="s">
        <v>413</v>
      </c>
      <c r="S452" s="200"/>
      <c r="T452" s="200" t="s">
        <v>1454</v>
      </c>
      <c r="U452" s="200"/>
      <c r="V452" s="200"/>
      <c r="W452" s="200"/>
      <c r="X452" s="200"/>
    </row>
    <row r="453" spans="1:24" s="15" customFormat="1">
      <c r="A453" s="58">
        <v>455</v>
      </c>
      <c r="B453" s="204" t="s">
        <v>1418</v>
      </c>
      <c r="C453" s="211">
        <v>4600087424</v>
      </c>
      <c r="D453" s="204">
        <v>10</v>
      </c>
      <c r="E453" s="212">
        <v>112121101000223</v>
      </c>
      <c r="F453" s="211">
        <v>11210175311</v>
      </c>
      <c r="G453" s="204"/>
      <c r="H453" s="204" t="s">
        <v>1421</v>
      </c>
      <c r="I453" s="204" t="s">
        <v>1119</v>
      </c>
      <c r="K453" s="273">
        <v>44521</v>
      </c>
      <c r="L453" s="173">
        <v>44523</v>
      </c>
      <c r="M453" s="90"/>
      <c r="N453" s="204"/>
      <c r="O453" s="204"/>
      <c r="P453" s="204" t="s">
        <v>339</v>
      </c>
      <c r="Q453" s="204" t="s">
        <v>1449</v>
      </c>
      <c r="R453" s="190" t="s">
        <v>413</v>
      </c>
      <c r="S453" s="204"/>
      <c r="T453" s="204" t="s">
        <v>1454</v>
      </c>
      <c r="U453" s="204"/>
      <c r="V453" s="204"/>
      <c r="W453" s="204"/>
      <c r="X453" s="204"/>
    </row>
    <row r="454" spans="1:24" s="4" customFormat="1">
      <c r="A454" s="3">
        <v>456</v>
      </c>
      <c r="B454" s="152" t="s">
        <v>1531</v>
      </c>
      <c r="C454" s="201">
        <v>4700012278</v>
      </c>
      <c r="D454" s="200">
        <v>191210</v>
      </c>
      <c r="E454" s="203">
        <v>112121101000202</v>
      </c>
      <c r="F454" s="201">
        <v>11210179225</v>
      </c>
      <c r="G454" s="200"/>
      <c r="H454" s="200"/>
      <c r="I454" s="200" t="s">
        <v>1119</v>
      </c>
      <c r="K454" s="269">
        <v>44519</v>
      </c>
      <c r="L454" s="270">
        <v>44531</v>
      </c>
      <c r="M454" s="91"/>
      <c r="N454" s="200"/>
      <c r="O454" s="200"/>
      <c r="P454" s="200" t="s">
        <v>339</v>
      </c>
      <c r="Q454" s="200" t="s">
        <v>1449</v>
      </c>
      <c r="R454" s="200" t="s">
        <v>413</v>
      </c>
      <c r="S454" s="200"/>
      <c r="T454" s="200" t="s">
        <v>1454</v>
      </c>
      <c r="U454" s="200"/>
      <c r="V454" s="200"/>
      <c r="W454" s="200"/>
      <c r="X454" s="200"/>
    </row>
    <row r="455" spans="1:24" s="4" customFormat="1">
      <c r="A455" s="3">
        <v>457</v>
      </c>
      <c r="B455" s="200" t="s">
        <v>1482</v>
      </c>
      <c r="C455" s="201">
        <v>4700012294</v>
      </c>
      <c r="D455" s="200">
        <v>10</v>
      </c>
      <c r="E455" s="203">
        <v>152121111004095</v>
      </c>
      <c r="F455" s="201">
        <v>15210483329</v>
      </c>
      <c r="G455" s="200"/>
      <c r="H455" s="200" t="s">
        <v>1483</v>
      </c>
      <c r="I455" s="200" t="s">
        <v>1119</v>
      </c>
      <c r="K455" s="320">
        <v>44526</v>
      </c>
      <c r="L455" s="321">
        <v>44532</v>
      </c>
      <c r="M455" s="91"/>
      <c r="P455" s="200" t="s">
        <v>339</v>
      </c>
      <c r="Q455" s="200" t="s">
        <v>1449</v>
      </c>
      <c r="R455" s="200" t="s">
        <v>413</v>
      </c>
      <c r="S455" s="200"/>
      <c r="T455" s="200" t="s">
        <v>1513</v>
      </c>
      <c r="U455" s="200"/>
      <c r="V455" s="200"/>
      <c r="W455" s="200"/>
      <c r="X455" s="200"/>
    </row>
    <row r="456" spans="1:24" s="4" customFormat="1">
      <c r="A456" s="3">
        <v>458</v>
      </c>
      <c r="B456" s="200" t="s">
        <v>1510</v>
      </c>
      <c r="C456" s="201">
        <v>4700012292</v>
      </c>
      <c r="D456" s="200">
        <v>360</v>
      </c>
      <c r="E456" s="203">
        <v>152121091004011</v>
      </c>
      <c r="F456" s="201">
        <v>15210483329</v>
      </c>
      <c r="G456" s="200"/>
      <c r="H456" s="200" t="s">
        <v>1511</v>
      </c>
      <c r="I456" s="200" t="s">
        <v>1119</v>
      </c>
      <c r="J456" s="3"/>
      <c r="K456" s="320"/>
      <c r="L456" s="321"/>
      <c r="M456" s="91"/>
      <c r="P456" s="200" t="s">
        <v>339</v>
      </c>
      <c r="Q456" s="200" t="s">
        <v>1449</v>
      </c>
      <c r="R456" s="200" t="s">
        <v>413</v>
      </c>
      <c r="S456" s="200"/>
      <c r="T456" s="200" t="s">
        <v>1513</v>
      </c>
      <c r="U456" s="200"/>
      <c r="V456" s="200"/>
      <c r="W456" s="200"/>
      <c r="X456" s="200"/>
    </row>
    <row r="457" spans="1:24" s="4" customFormat="1">
      <c r="A457" s="3">
        <v>459</v>
      </c>
      <c r="B457" s="200" t="s">
        <v>1398</v>
      </c>
      <c r="C457" s="201">
        <v>4700012295</v>
      </c>
      <c r="D457" s="200">
        <v>50</v>
      </c>
      <c r="E457" s="203">
        <v>152121111004063</v>
      </c>
      <c r="F457" s="201">
        <v>15210483331</v>
      </c>
      <c r="G457" s="200"/>
      <c r="H457" s="200" t="s">
        <v>1512</v>
      </c>
      <c r="I457" s="200" t="s">
        <v>1119</v>
      </c>
      <c r="J457" s="3"/>
      <c r="K457" s="209"/>
      <c r="L457" s="269">
        <v>44527</v>
      </c>
      <c r="M457" s="279"/>
      <c r="P457" s="200" t="s">
        <v>339</v>
      </c>
      <c r="Q457" s="200" t="s">
        <v>1449</v>
      </c>
      <c r="R457" s="200" t="s">
        <v>413</v>
      </c>
      <c r="S457" s="200"/>
      <c r="T457" s="200" t="s">
        <v>1514</v>
      </c>
      <c r="U457" s="200"/>
      <c r="V457" s="200"/>
      <c r="W457" s="200"/>
      <c r="X457" s="200"/>
    </row>
    <row r="458" spans="1:24" s="4" customFormat="1">
      <c r="A458" s="3">
        <v>460</v>
      </c>
      <c r="B458" s="200" t="s">
        <v>1500</v>
      </c>
      <c r="C458" s="201">
        <v>4700012297</v>
      </c>
      <c r="D458" s="200">
        <v>50</v>
      </c>
      <c r="E458" s="203">
        <v>152121111006723</v>
      </c>
      <c r="F458" s="201">
        <v>15210501077</v>
      </c>
      <c r="G458" s="200"/>
      <c r="H458" s="200" t="s">
        <v>1501</v>
      </c>
      <c r="I458" s="200" t="s">
        <v>1119</v>
      </c>
      <c r="K458" s="209"/>
      <c r="L458" s="269">
        <v>44549</v>
      </c>
      <c r="M458" s="209"/>
      <c r="N458" s="200"/>
      <c r="O458" s="269">
        <v>44545</v>
      </c>
      <c r="P458" s="200" t="s">
        <v>339</v>
      </c>
      <c r="Q458" s="200" t="s">
        <v>1449</v>
      </c>
      <c r="R458" s="117" t="s">
        <v>413</v>
      </c>
      <c r="S458" s="200"/>
      <c r="T458" s="200" t="s">
        <v>1514</v>
      </c>
    </row>
    <row r="459" spans="1:24" s="4" customFormat="1">
      <c r="A459" s="3">
        <v>461</v>
      </c>
      <c r="B459" s="200" t="s">
        <v>1500</v>
      </c>
      <c r="C459" s="201">
        <v>4700012301</v>
      </c>
      <c r="D459" s="200">
        <v>50</v>
      </c>
      <c r="E459" s="203">
        <v>152121111009046</v>
      </c>
      <c r="F459" s="201">
        <v>15210513243</v>
      </c>
      <c r="G459" s="200"/>
      <c r="H459" s="210" t="s">
        <v>1501</v>
      </c>
      <c r="I459" s="200" t="s">
        <v>1119</v>
      </c>
      <c r="K459" s="209"/>
      <c r="L459" s="269">
        <v>44549</v>
      </c>
      <c r="M459" s="209"/>
      <c r="N459" s="200"/>
      <c r="O459" s="269">
        <v>44545</v>
      </c>
      <c r="P459" s="200" t="s">
        <v>339</v>
      </c>
      <c r="Q459" s="200" t="s">
        <v>1449</v>
      </c>
      <c r="R459" s="117" t="s">
        <v>413</v>
      </c>
      <c r="S459" s="200"/>
      <c r="T459" s="200" t="s">
        <v>1514</v>
      </c>
    </row>
    <row r="460" spans="1:24" s="4" customFormat="1">
      <c r="A460" s="3">
        <v>462</v>
      </c>
      <c r="B460" s="200" t="s">
        <v>1408</v>
      </c>
      <c r="C460" s="201">
        <v>4700012304</v>
      </c>
      <c r="D460" s="200">
        <v>9500</v>
      </c>
      <c r="E460" s="203">
        <v>112121111000332</v>
      </c>
      <c r="F460" s="201">
        <v>11210198626</v>
      </c>
      <c r="G460" s="200"/>
      <c r="H460" s="210"/>
      <c r="I460" s="200" t="s">
        <v>256</v>
      </c>
      <c r="J460" s="3"/>
      <c r="K460" s="269">
        <v>44542</v>
      </c>
      <c r="L460" s="269">
        <v>44549</v>
      </c>
      <c r="M460" s="209"/>
      <c r="N460" s="269">
        <v>44549</v>
      </c>
      <c r="O460" s="200"/>
      <c r="P460" s="200" t="s">
        <v>339</v>
      </c>
      <c r="Q460" s="200" t="s">
        <v>1449</v>
      </c>
      <c r="R460" s="117" t="s">
        <v>413</v>
      </c>
      <c r="S460" s="200"/>
      <c r="T460" s="200" t="s">
        <v>621</v>
      </c>
    </row>
    <row r="461" spans="1:24" s="4" customFormat="1">
      <c r="A461" s="3">
        <v>463</v>
      </c>
      <c r="B461" s="200" t="s">
        <v>1519</v>
      </c>
      <c r="C461" s="201">
        <v>4700012311</v>
      </c>
      <c r="D461" s="200">
        <v>10</v>
      </c>
      <c r="E461" s="203">
        <v>152121121003050</v>
      </c>
      <c r="F461" s="201">
        <v>15210535609</v>
      </c>
      <c r="G461" s="200"/>
      <c r="H461" s="200" t="s">
        <v>1520</v>
      </c>
      <c r="I461" s="200" t="s">
        <v>1119</v>
      </c>
      <c r="J461" s="3"/>
      <c r="K461" s="269">
        <v>44567</v>
      </c>
      <c r="L461" s="269">
        <v>44568</v>
      </c>
      <c r="M461" s="265"/>
      <c r="O461" s="269">
        <v>44560</v>
      </c>
      <c r="P461" s="200" t="s">
        <v>339</v>
      </c>
      <c r="Q461" s="200" t="s">
        <v>1449</v>
      </c>
      <c r="R461" s="200" t="s">
        <v>413</v>
      </c>
      <c r="S461" s="200"/>
      <c r="T461" s="200" t="s">
        <v>1514</v>
      </c>
    </row>
    <row r="462" spans="1:24" s="4" customFormat="1">
      <c r="A462" s="3">
        <v>464</v>
      </c>
      <c r="B462" s="200" t="s">
        <v>1408</v>
      </c>
      <c r="C462" s="201">
        <v>4700012315</v>
      </c>
      <c r="D462" s="200">
        <v>3400</v>
      </c>
      <c r="E462" s="203">
        <v>112121121000206</v>
      </c>
      <c r="F462" s="201">
        <v>11210210930</v>
      </c>
      <c r="G462" s="200"/>
      <c r="H462" s="200"/>
      <c r="I462" s="200" t="s">
        <v>256</v>
      </c>
      <c r="J462" s="268"/>
      <c r="K462" s="269">
        <v>44570</v>
      </c>
      <c r="L462" s="269">
        <v>44574</v>
      </c>
      <c r="M462" s="265"/>
      <c r="N462" s="269">
        <v>44574</v>
      </c>
      <c r="O462" s="269">
        <v>44550</v>
      </c>
      <c r="P462" s="200" t="s">
        <v>339</v>
      </c>
      <c r="Q462" s="200" t="s">
        <v>1449</v>
      </c>
      <c r="R462" s="200" t="s">
        <v>413</v>
      </c>
      <c r="S462" s="200"/>
      <c r="T462" s="200" t="s">
        <v>621</v>
      </c>
      <c r="X462" s="3"/>
    </row>
    <row r="463" spans="1:24" s="4" customFormat="1">
      <c r="A463" s="3">
        <v>465</v>
      </c>
      <c r="B463" s="200" t="s">
        <v>1500</v>
      </c>
      <c r="C463" s="201">
        <v>4700012310</v>
      </c>
      <c r="D463" s="200">
        <v>100</v>
      </c>
      <c r="E463" s="203">
        <v>152121121003061</v>
      </c>
      <c r="F463" s="201">
        <v>15210535610</v>
      </c>
      <c r="G463" s="200"/>
      <c r="H463" s="200" t="s">
        <v>1501</v>
      </c>
      <c r="I463" s="200" t="s">
        <v>1119</v>
      </c>
      <c r="K463" s="269">
        <v>44581</v>
      </c>
      <c r="L463" s="269">
        <v>44585</v>
      </c>
      <c r="M463" s="265"/>
      <c r="O463" s="269">
        <v>44565</v>
      </c>
      <c r="P463" s="200" t="s">
        <v>339</v>
      </c>
      <c r="Q463" s="200" t="s">
        <v>1449</v>
      </c>
      <c r="R463" s="200" t="s">
        <v>413</v>
      </c>
      <c r="S463" s="200"/>
      <c r="T463" s="200" t="s">
        <v>1514</v>
      </c>
      <c r="X463" s="3" t="s">
        <v>1521</v>
      </c>
    </row>
    <row r="464" spans="1:24" s="4" customFormat="1">
      <c r="A464" s="3">
        <v>466</v>
      </c>
      <c r="B464" s="200" t="s">
        <v>1402</v>
      </c>
      <c r="C464" s="201">
        <v>4700012314</v>
      </c>
      <c r="D464" s="200">
        <v>25</v>
      </c>
      <c r="E464" s="203">
        <v>152121121004719</v>
      </c>
      <c r="F464" s="201">
        <v>15210545672</v>
      </c>
      <c r="G464" s="200"/>
      <c r="H464" s="200" t="s">
        <v>1523</v>
      </c>
      <c r="I464" s="200" t="s">
        <v>1119</v>
      </c>
      <c r="K464" s="269">
        <v>44581</v>
      </c>
      <c r="L464" s="269">
        <v>44585</v>
      </c>
      <c r="M464" s="265"/>
      <c r="O464" s="269">
        <v>44574</v>
      </c>
      <c r="P464" s="200" t="s">
        <v>339</v>
      </c>
      <c r="Q464" s="200" t="s">
        <v>1449</v>
      </c>
      <c r="R464" s="200" t="s">
        <v>413</v>
      </c>
      <c r="S464" s="200"/>
      <c r="T464" s="200" t="s">
        <v>1514</v>
      </c>
      <c r="X464" s="3" t="s">
        <v>1521</v>
      </c>
    </row>
    <row r="465" spans="1:24" s="4" customFormat="1">
      <c r="A465" s="3">
        <v>467</v>
      </c>
      <c r="B465" s="210" t="s">
        <v>1402</v>
      </c>
      <c r="C465" s="201">
        <v>4700012328</v>
      </c>
      <c r="D465" s="200">
        <v>120</v>
      </c>
      <c r="E465" s="203">
        <v>152122011002468</v>
      </c>
      <c r="F465" s="314">
        <v>15220010576</v>
      </c>
      <c r="G465" s="200"/>
      <c r="H465" s="210" t="s">
        <v>1523</v>
      </c>
      <c r="I465" s="200" t="s">
        <v>1119</v>
      </c>
      <c r="K465" s="269">
        <v>44591</v>
      </c>
      <c r="L465" s="269">
        <v>44592</v>
      </c>
      <c r="M465" s="265"/>
      <c r="O465" s="213">
        <v>44575</v>
      </c>
      <c r="P465" s="200" t="s">
        <v>339</v>
      </c>
      <c r="Q465" s="200" t="s">
        <v>1449</v>
      </c>
      <c r="R465" s="200" t="s">
        <v>413</v>
      </c>
      <c r="S465" s="200"/>
      <c r="T465" s="200" t="s">
        <v>1514</v>
      </c>
      <c r="X465" s="200"/>
    </row>
    <row r="466" spans="1:24" s="4" customFormat="1">
      <c r="A466" s="3">
        <v>468</v>
      </c>
      <c r="B466" s="200" t="s">
        <v>1532</v>
      </c>
      <c r="C466" s="201">
        <v>4700012332</v>
      </c>
      <c r="D466" s="200">
        <v>1</v>
      </c>
      <c r="E466" s="202">
        <v>152122011003938</v>
      </c>
      <c r="F466" s="314"/>
      <c r="G466" s="200"/>
      <c r="H466" s="200" t="s">
        <v>1533</v>
      </c>
      <c r="I466" s="200" t="s">
        <v>1119</v>
      </c>
      <c r="K466" s="269">
        <v>44591</v>
      </c>
      <c r="L466" s="269">
        <v>44592</v>
      </c>
      <c r="M466" s="265"/>
      <c r="O466" s="213">
        <v>44585</v>
      </c>
      <c r="P466" s="200" t="s">
        <v>339</v>
      </c>
      <c r="Q466" s="200" t="s">
        <v>1449</v>
      </c>
      <c r="R466" s="200" t="s">
        <v>413</v>
      </c>
      <c r="S466" s="200"/>
      <c r="T466" s="200" t="s">
        <v>1514</v>
      </c>
      <c r="X466" s="200"/>
    </row>
    <row r="467" spans="1:24" s="4" customFormat="1">
      <c r="A467" s="3">
        <v>469</v>
      </c>
      <c r="B467" s="200" t="s">
        <v>1529</v>
      </c>
      <c r="C467" s="201">
        <v>4700012330</v>
      </c>
      <c r="D467" s="200">
        <v>7000</v>
      </c>
      <c r="E467" s="214">
        <v>112122011000002</v>
      </c>
      <c r="F467" s="201">
        <v>11220005338</v>
      </c>
      <c r="G467" s="200"/>
      <c r="H467" s="200"/>
      <c r="I467" s="200" t="s">
        <v>1119</v>
      </c>
      <c r="K467" s="269">
        <v>44591</v>
      </c>
      <c r="L467" s="269">
        <v>44592</v>
      </c>
      <c r="M467" s="265"/>
      <c r="O467" s="213">
        <v>44565</v>
      </c>
      <c r="P467" s="200" t="s">
        <v>339</v>
      </c>
      <c r="Q467" s="200" t="s">
        <v>1449</v>
      </c>
      <c r="R467" s="200" t="s">
        <v>413</v>
      </c>
      <c r="S467" s="200"/>
      <c r="T467" s="200" t="s">
        <v>1514</v>
      </c>
      <c r="X467" s="200"/>
    </row>
    <row r="468" spans="1:24" s="4" customFormat="1">
      <c r="A468" s="3">
        <v>470</v>
      </c>
      <c r="B468" s="200" t="s">
        <v>1480</v>
      </c>
      <c r="C468" s="201">
        <v>4700012274</v>
      </c>
      <c r="D468" s="200">
        <v>650</v>
      </c>
      <c r="E468" s="203">
        <v>152121091003425</v>
      </c>
      <c r="F468" s="201">
        <v>15210466480</v>
      </c>
      <c r="G468" s="200"/>
      <c r="H468" s="200" t="s">
        <v>1481</v>
      </c>
      <c r="I468" s="200" t="s">
        <v>256</v>
      </c>
      <c r="K468" s="269">
        <v>44527</v>
      </c>
      <c r="L468" s="269">
        <v>44593</v>
      </c>
      <c r="M468" s="209">
        <v>2136</v>
      </c>
      <c r="N468" s="269">
        <v>44593</v>
      </c>
      <c r="O468" s="200"/>
      <c r="P468" s="200" t="s">
        <v>611</v>
      </c>
      <c r="Q468" s="200" t="s">
        <v>1449</v>
      </c>
      <c r="R468" s="200" t="s">
        <v>413</v>
      </c>
      <c r="S468" s="200"/>
      <c r="T468" s="200" t="s">
        <v>610</v>
      </c>
      <c r="X468" s="200" t="s">
        <v>1521</v>
      </c>
    </row>
    <row r="469" spans="1:24" s="4" customFormat="1">
      <c r="A469" s="3">
        <v>471</v>
      </c>
      <c r="B469" s="200" t="s">
        <v>1488</v>
      </c>
      <c r="C469" s="201">
        <v>4700012260</v>
      </c>
      <c r="D469" s="200">
        <v>2500</v>
      </c>
      <c r="E469" s="203">
        <v>112121101000069</v>
      </c>
      <c r="F469" s="201">
        <v>11210168195</v>
      </c>
      <c r="G469" s="200" t="s">
        <v>1493</v>
      </c>
      <c r="H469" s="200" t="s">
        <v>1492</v>
      </c>
      <c r="I469" s="200" t="s">
        <v>1018</v>
      </c>
      <c r="K469" s="320">
        <v>44530</v>
      </c>
      <c r="L469" s="320">
        <v>44611</v>
      </c>
      <c r="M469" s="209" t="s">
        <v>1524</v>
      </c>
      <c r="N469" s="213">
        <v>44611</v>
      </c>
      <c r="O469" s="200"/>
      <c r="P469" s="200" t="s">
        <v>611</v>
      </c>
      <c r="Q469" s="200" t="s">
        <v>1449</v>
      </c>
      <c r="R469" s="200" t="s">
        <v>413</v>
      </c>
      <c r="S469" s="200" t="s">
        <v>3</v>
      </c>
      <c r="T469" s="200" t="s">
        <v>610</v>
      </c>
      <c r="X469" s="3" t="s">
        <v>1521</v>
      </c>
    </row>
    <row r="470" spans="1:24" s="4" customFormat="1" ht="12" customHeight="1">
      <c r="A470" s="3">
        <v>472</v>
      </c>
      <c r="B470" s="200" t="s">
        <v>1456</v>
      </c>
      <c r="C470" s="201">
        <v>4700012205</v>
      </c>
      <c r="D470" s="200">
        <v>5000</v>
      </c>
      <c r="E470" s="203">
        <v>112121081000206</v>
      </c>
      <c r="F470" s="201">
        <v>11210140463</v>
      </c>
      <c r="G470" s="117" t="s">
        <v>1472</v>
      </c>
      <c r="H470" s="200" t="s">
        <v>1440</v>
      </c>
      <c r="I470" s="215" t="s">
        <v>1018</v>
      </c>
      <c r="K470" s="320"/>
      <c r="L470" s="320"/>
      <c r="M470" s="209">
        <v>2133</v>
      </c>
      <c r="N470" s="213">
        <v>44611</v>
      </c>
      <c r="O470" s="200"/>
      <c r="P470" s="117" t="s">
        <v>611</v>
      </c>
      <c r="Q470" s="200" t="s">
        <v>1449</v>
      </c>
      <c r="R470" s="200" t="s">
        <v>413</v>
      </c>
      <c r="S470" s="200" t="s">
        <v>1473</v>
      </c>
      <c r="T470" s="117" t="s">
        <v>610</v>
      </c>
      <c r="X470" s="3" t="s">
        <v>1521</v>
      </c>
    </row>
    <row r="471" spans="1:24" s="4" customFormat="1">
      <c r="A471" s="3">
        <v>473</v>
      </c>
      <c r="B471" s="200" t="s">
        <v>1486</v>
      </c>
      <c r="C471" s="201">
        <v>4700012240</v>
      </c>
      <c r="D471" s="200">
        <v>1000</v>
      </c>
      <c r="E471" s="203">
        <v>112121091000208</v>
      </c>
      <c r="F471" s="201">
        <v>11210167779</v>
      </c>
      <c r="G471" s="200" t="s">
        <v>1487</v>
      </c>
      <c r="H471" s="200" t="s">
        <v>1445</v>
      </c>
      <c r="I471" s="200" t="s">
        <v>1018</v>
      </c>
      <c r="K471" s="320"/>
      <c r="L471" s="320"/>
      <c r="M471" s="209">
        <v>2136</v>
      </c>
      <c r="N471" s="213">
        <v>44611</v>
      </c>
      <c r="O471" s="200"/>
      <c r="P471" s="117" t="s">
        <v>611</v>
      </c>
      <c r="Q471" s="200" t="s">
        <v>1449</v>
      </c>
      <c r="R471" s="200" t="s">
        <v>413</v>
      </c>
      <c r="S471" s="200" t="s">
        <v>1375</v>
      </c>
      <c r="T471" s="117" t="s">
        <v>610</v>
      </c>
      <c r="X471" s="3" t="s">
        <v>1521</v>
      </c>
    </row>
    <row r="472" spans="1:24" s="4" customFormat="1">
      <c r="A472" s="3">
        <v>474</v>
      </c>
      <c r="B472" s="200" t="s">
        <v>897</v>
      </c>
      <c r="C472" s="201">
        <v>4700012302</v>
      </c>
      <c r="D472" s="200">
        <v>2000</v>
      </c>
      <c r="E472" s="203">
        <v>112121111000323</v>
      </c>
      <c r="F472" s="201">
        <v>11210198627</v>
      </c>
      <c r="G472" s="200" t="s">
        <v>1515</v>
      </c>
      <c r="H472" s="200" t="s">
        <v>907</v>
      </c>
      <c r="I472" s="200" t="s">
        <v>1018</v>
      </c>
      <c r="K472" s="269">
        <v>44558</v>
      </c>
      <c r="L472" s="269">
        <v>44611</v>
      </c>
      <c r="M472" s="209" t="s">
        <v>1525</v>
      </c>
      <c r="N472" s="213">
        <v>44611</v>
      </c>
      <c r="O472" s="209"/>
      <c r="P472" s="200" t="s">
        <v>611</v>
      </c>
      <c r="Q472" s="200" t="s">
        <v>1449</v>
      </c>
      <c r="R472" s="200" t="s">
        <v>413</v>
      </c>
      <c r="S472" s="200" t="s">
        <v>1372</v>
      </c>
      <c r="T472" s="200" t="s">
        <v>610</v>
      </c>
      <c r="X472" s="4" t="s">
        <v>1534</v>
      </c>
    </row>
    <row r="473" spans="1:24" s="4" customFormat="1">
      <c r="A473" s="3">
        <v>475</v>
      </c>
      <c r="B473" s="200" t="s">
        <v>1516</v>
      </c>
      <c r="C473" s="201">
        <v>4700012308</v>
      </c>
      <c r="D473" s="200">
        <v>5000</v>
      </c>
      <c r="E473" s="203">
        <v>112121121000003</v>
      </c>
      <c r="F473" s="201">
        <v>11210205820</v>
      </c>
      <c r="G473" s="200" t="s">
        <v>1517</v>
      </c>
      <c r="H473" s="200" t="s">
        <v>1518</v>
      </c>
      <c r="I473" s="200" t="s">
        <v>1018</v>
      </c>
      <c r="K473" s="269">
        <v>44564</v>
      </c>
      <c r="L473" s="269">
        <v>44611</v>
      </c>
      <c r="M473" s="265" t="s">
        <v>1526</v>
      </c>
      <c r="N473" s="213">
        <v>44610</v>
      </c>
      <c r="O473" s="269">
        <v>44545</v>
      </c>
      <c r="P473" s="200" t="s">
        <v>611</v>
      </c>
      <c r="Q473" s="200" t="s">
        <v>1449</v>
      </c>
      <c r="R473" s="200" t="s">
        <v>413</v>
      </c>
      <c r="S473" s="200" t="s">
        <v>3</v>
      </c>
      <c r="T473" s="200" t="s">
        <v>610</v>
      </c>
      <c r="X473" s="4" t="s">
        <v>1534</v>
      </c>
    </row>
    <row r="474" spans="1:24" s="4" customFormat="1">
      <c r="A474" s="3">
        <v>476</v>
      </c>
      <c r="B474" s="185" t="s">
        <v>1500</v>
      </c>
      <c r="C474" s="186">
        <v>4700012313</v>
      </c>
      <c r="D474" s="185">
        <v>100</v>
      </c>
      <c r="E474" s="187">
        <v>152121121004725</v>
      </c>
      <c r="F474" s="193">
        <v>15210542486</v>
      </c>
      <c r="G474" s="185"/>
      <c r="H474" s="185" t="s">
        <v>1501</v>
      </c>
      <c r="I474" s="185" t="s">
        <v>1119</v>
      </c>
      <c r="K474" s="188">
        <v>44638</v>
      </c>
      <c r="L474" s="216" t="s">
        <v>1544</v>
      </c>
      <c r="M474" s="217"/>
      <c r="N474" s="120"/>
      <c r="O474" s="188">
        <v>44568</v>
      </c>
      <c r="P474" s="185" t="s">
        <v>339</v>
      </c>
      <c r="Q474" s="185" t="s">
        <v>1449</v>
      </c>
      <c r="R474" s="185" t="s">
        <v>413</v>
      </c>
      <c r="S474" s="185"/>
      <c r="T474" s="185" t="s">
        <v>1454</v>
      </c>
    </row>
    <row r="475" spans="1:24" s="4" customFormat="1">
      <c r="A475" s="3">
        <v>477</v>
      </c>
      <c r="B475" s="190" t="s">
        <v>1402</v>
      </c>
      <c r="C475" s="193">
        <v>4700012325</v>
      </c>
      <c r="D475" s="190">
        <v>100</v>
      </c>
      <c r="E475" s="218">
        <v>152121121007760</v>
      </c>
      <c r="F475" s="186">
        <v>15220009829</v>
      </c>
      <c r="G475" s="219"/>
      <c r="H475" s="190" t="s">
        <v>1523</v>
      </c>
      <c r="I475" s="185" t="s">
        <v>1119</v>
      </c>
      <c r="K475" s="188">
        <v>44638</v>
      </c>
      <c r="L475" s="216" t="s">
        <v>1544</v>
      </c>
      <c r="M475" s="266"/>
      <c r="N475" s="119"/>
      <c r="O475" s="188">
        <v>44568</v>
      </c>
      <c r="P475" s="185" t="s">
        <v>339</v>
      </c>
      <c r="Q475" s="190" t="s">
        <v>1449</v>
      </c>
      <c r="R475" s="185" t="s">
        <v>413</v>
      </c>
      <c r="S475" s="190"/>
      <c r="T475" s="185" t="s">
        <v>1454</v>
      </c>
    </row>
    <row r="476" spans="1:24" s="4" customFormat="1">
      <c r="A476" s="3">
        <v>478</v>
      </c>
      <c r="B476" s="185" t="s">
        <v>1400</v>
      </c>
      <c r="C476" s="186">
        <v>4700012329</v>
      </c>
      <c r="D476" s="185">
        <v>50</v>
      </c>
      <c r="E476" s="195">
        <v>152122011002108</v>
      </c>
      <c r="F476" s="186">
        <v>15220015011</v>
      </c>
      <c r="G476" s="196"/>
      <c r="H476" s="220" t="s">
        <v>1530</v>
      </c>
      <c r="I476" s="185" t="s">
        <v>1119</v>
      </c>
      <c r="K476" s="188">
        <v>44638</v>
      </c>
      <c r="L476" s="216" t="s">
        <v>1544</v>
      </c>
      <c r="M476" s="217"/>
      <c r="N476" s="120"/>
      <c r="O476" s="221">
        <v>44578</v>
      </c>
      <c r="P476" s="185" t="s">
        <v>339</v>
      </c>
      <c r="Q476" s="185" t="s">
        <v>1449</v>
      </c>
      <c r="R476" s="185" t="s">
        <v>413</v>
      </c>
      <c r="S476" s="185"/>
      <c r="T476" s="185" t="s">
        <v>1454</v>
      </c>
    </row>
    <row r="477" spans="1:24" s="4" customFormat="1">
      <c r="A477" s="3">
        <v>479</v>
      </c>
      <c r="B477" s="137" t="s">
        <v>1535</v>
      </c>
      <c r="C477" s="186">
        <v>4700012343</v>
      </c>
      <c r="D477" s="185">
        <v>10</v>
      </c>
      <c r="E477" s="222">
        <v>152122011008862</v>
      </c>
      <c r="F477" s="317">
        <v>15220065518</v>
      </c>
      <c r="G477" s="185"/>
      <c r="H477" s="185" t="s">
        <v>1536</v>
      </c>
      <c r="I477" s="185" t="s">
        <v>1119</v>
      </c>
      <c r="K477" s="188">
        <v>44638</v>
      </c>
      <c r="L477" s="216" t="s">
        <v>1544</v>
      </c>
      <c r="M477" s="217"/>
      <c r="N477" s="119"/>
      <c r="O477" s="223">
        <v>44617</v>
      </c>
      <c r="P477" s="185" t="s">
        <v>339</v>
      </c>
      <c r="Q477" s="185" t="s">
        <v>1449</v>
      </c>
      <c r="R477" s="185" t="s">
        <v>413</v>
      </c>
      <c r="S477" s="185"/>
      <c r="T477" s="185" t="s">
        <v>1454</v>
      </c>
    </row>
    <row r="478" spans="1:24" s="4" customFormat="1">
      <c r="A478" s="3">
        <v>480</v>
      </c>
      <c r="B478" s="137" t="s">
        <v>1535</v>
      </c>
      <c r="C478" s="186">
        <v>4700012346</v>
      </c>
      <c r="D478" s="185">
        <v>2</v>
      </c>
      <c r="E478" s="222">
        <v>152122021004672</v>
      </c>
      <c r="F478" s="318"/>
      <c r="G478" s="185"/>
      <c r="H478" s="185" t="s">
        <v>1536</v>
      </c>
      <c r="I478" s="185" t="s">
        <v>1119</v>
      </c>
      <c r="K478" s="188">
        <v>44638</v>
      </c>
      <c r="L478" s="216" t="s">
        <v>1544</v>
      </c>
      <c r="M478" s="217"/>
      <c r="N478" s="120"/>
      <c r="O478" s="223">
        <v>44624</v>
      </c>
      <c r="P478" s="185" t="s">
        <v>339</v>
      </c>
      <c r="Q478" s="185" t="s">
        <v>1449</v>
      </c>
      <c r="R478" s="185" t="s">
        <v>413</v>
      </c>
      <c r="S478" s="185"/>
      <c r="T478" s="185" t="s">
        <v>1454</v>
      </c>
    </row>
    <row r="479" spans="1:24" s="4" customFormat="1">
      <c r="A479" s="3">
        <v>481</v>
      </c>
      <c r="B479" s="137" t="s">
        <v>273</v>
      </c>
      <c r="C479" s="186">
        <v>4600088913</v>
      </c>
      <c r="D479" s="185">
        <v>10</v>
      </c>
      <c r="E479" s="222">
        <v>152122021004624</v>
      </c>
      <c r="F479" s="186">
        <v>15220089341</v>
      </c>
      <c r="G479" s="185"/>
      <c r="H479" s="185" t="s">
        <v>274</v>
      </c>
      <c r="I479" s="185" t="s">
        <v>1119</v>
      </c>
      <c r="K479" s="188">
        <v>44638</v>
      </c>
      <c r="L479" s="216" t="s">
        <v>1544</v>
      </c>
      <c r="M479" s="217"/>
      <c r="N479" s="120"/>
      <c r="O479" s="223">
        <v>44622</v>
      </c>
      <c r="P479" s="185" t="s">
        <v>339</v>
      </c>
      <c r="Q479" s="185" t="s">
        <v>1449</v>
      </c>
      <c r="R479" s="185" t="s">
        <v>413</v>
      </c>
      <c r="S479" s="185"/>
      <c r="T479" s="185" t="s">
        <v>1454</v>
      </c>
    </row>
    <row r="480" spans="1:24" s="4" customFormat="1">
      <c r="A480" s="3">
        <v>482</v>
      </c>
      <c r="B480" s="137" t="s">
        <v>1537</v>
      </c>
      <c r="C480" s="186">
        <v>4600088913</v>
      </c>
      <c r="D480" s="185">
        <v>15</v>
      </c>
      <c r="E480" s="222">
        <v>152122021004624</v>
      </c>
      <c r="F480" s="317">
        <v>15220089342</v>
      </c>
      <c r="G480" s="185"/>
      <c r="H480" s="185" t="s">
        <v>1539</v>
      </c>
      <c r="I480" s="185" t="s">
        <v>1119</v>
      </c>
      <c r="J480" s="3"/>
      <c r="K480" s="188">
        <v>44638</v>
      </c>
      <c r="L480" s="216" t="s">
        <v>1544</v>
      </c>
      <c r="M480" s="217"/>
      <c r="N480" s="120"/>
      <c r="O480" s="223">
        <v>44627</v>
      </c>
      <c r="P480" s="185" t="s">
        <v>339</v>
      </c>
      <c r="Q480" s="185" t="s">
        <v>1449</v>
      </c>
      <c r="R480" s="185" t="s">
        <v>413</v>
      </c>
      <c r="S480" s="185"/>
      <c r="T480" s="185" t="s">
        <v>1454</v>
      </c>
    </row>
    <row r="481" spans="1:24" s="4" customFormat="1">
      <c r="A481" s="3">
        <v>483</v>
      </c>
      <c r="B481" s="137" t="s">
        <v>1469</v>
      </c>
      <c r="C481" s="186">
        <v>4600088913</v>
      </c>
      <c r="D481" s="185">
        <v>10</v>
      </c>
      <c r="E481" s="222">
        <v>152122021004624</v>
      </c>
      <c r="F481" s="318"/>
      <c r="G481" s="185"/>
      <c r="H481" s="185" t="s">
        <v>1470</v>
      </c>
      <c r="I481" s="185" t="s">
        <v>1119</v>
      </c>
      <c r="J481" s="3"/>
      <c r="K481" s="188">
        <v>44638</v>
      </c>
      <c r="L481" s="216" t="s">
        <v>1544</v>
      </c>
      <c r="M481" s="217"/>
      <c r="N481" s="120"/>
      <c r="O481" s="223">
        <v>44627</v>
      </c>
      <c r="P481" s="185" t="s">
        <v>339</v>
      </c>
      <c r="Q481" s="185" t="s">
        <v>1449</v>
      </c>
      <c r="R481" s="185" t="s">
        <v>413</v>
      </c>
      <c r="S481" s="185"/>
      <c r="T481" s="185" t="s">
        <v>1454</v>
      </c>
    </row>
    <row r="482" spans="1:24" s="4" customFormat="1">
      <c r="A482" s="3">
        <v>484</v>
      </c>
      <c r="B482" s="137" t="s">
        <v>1406</v>
      </c>
      <c r="C482" s="186">
        <v>4600088913</v>
      </c>
      <c r="D482" s="185">
        <v>20</v>
      </c>
      <c r="E482" s="222">
        <v>152122021004624</v>
      </c>
      <c r="F482" s="186">
        <v>15220089343</v>
      </c>
      <c r="G482" s="185"/>
      <c r="H482" s="185" t="s">
        <v>1407</v>
      </c>
      <c r="I482" s="185" t="s">
        <v>1119</v>
      </c>
      <c r="J482" s="3"/>
      <c r="K482" s="188">
        <v>44638</v>
      </c>
      <c r="L482" s="216" t="s">
        <v>1544</v>
      </c>
      <c r="M482" s="217"/>
      <c r="N482" s="120"/>
      <c r="O482" s="223">
        <v>44624</v>
      </c>
      <c r="P482" s="185" t="s">
        <v>339</v>
      </c>
      <c r="Q482" s="185" t="s">
        <v>1449</v>
      </c>
      <c r="R482" s="185" t="s">
        <v>413</v>
      </c>
      <c r="S482" s="185"/>
      <c r="T482" s="185" t="s">
        <v>1454</v>
      </c>
    </row>
    <row r="483" spans="1:24" s="15" customFormat="1">
      <c r="A483" s="58">
        <v>485</v>
      </c>
      <c r="B483" s="141" t="s">
        <v>638</v>
      </c>
      <c r="C483" s="193">
        <v>4600088914</v>
      </c>
      <c r="D483" s="190">
        <v>5</v>
      </c>
      <c r="E483" s="224">
        <v>152122021006002</v>
      </c>
      <c r="F483" s="193">
        <v>15220089344</v>
      </c>
      <c r="G483" s="190"/>
      <c r="H483" s="190" t="s">
        <v>637</v>
      </c>
      <c r="I483" s="190" t="s">
        <v>1119</v>
      </c>
      <c r="J483" s="58"/>
      <c r="K483" s="283">
        <v>44638</v>
      </c>
      <c r="L483" s="225" t="s">
        <v>1544</v>
      </c>
      <c r="M483" s="266"/>
      <c r="N483" s="119"/>
      <c r="O483" s="221">
        <v>44627</v>
      </c>
      <c r="P483" s="190" t="s">
        <v>339</v>
      </c>
      <c r="Q483" s="190" t="s">
        <v>1449</v>
      </c>
      <c r="R483" s="190" t="s">
        <v>413</v>
      </c>
      <c r="S483" s="190"/>
      <c r="T483" s="190" t="s">
        <v>1454</v>
      </c>
    </row>
    <row r="484" spans="1:24" s="15" customFormat="1">
      <c r="A484" s="58">
        <v>486</v>
      </c>
      <c r="B484" s="119" t="s">
        <v>1486</v>
      </c>
      <c r="C484" s="128">
        <v>4700012323</v>
      </c>
      <c r="D484" s="119">
        <v>5000</v>
      </c>
      <c r="E484" s="194">
        <v>112121121000201</v>
      </c>
      <c r="F484" s="128">
        <v>11220009462</v>
      </c>
      <c r="G484" s="119" t="s">
        <v>1527</v>
      </c>
      <c r="H484" s="119" t="s">
        <v>1445</v>
      </c>
      <c r="I484" s="119" t="s">
        <v>1018</v>
      </c>
      <c r="J484" s="58"/>
      <c r="K484" s="282">
        <v>44593</v>
      </c>
      <c r="L484" s="282">
        <v>44661</v>
      </c>
      <c r="M484" s="143" t="s">
        <v>1540</v>
      </c>
      <c r="N484" s="226">
        <v>44662</v>
      </c>
      <c r="O484" s="282">
        <v>44566</v>
      </c>
      <c r="P484" s="119" t="s">
        <v>611</v>
      </c>
      <c r="Q484" s="119" t="s">
        <v>1449</v>
      </c>
      <c r="R484" s="190" t="s">
        <v>413</v>
      </c>
      <c r="S484" s="15" t="s">
        <v>1375</v>
      </c>
      <c r="T484" s="119" t="s">
        <v>610</v>
      </c>
      <c r="X484" s="15" t="s">
        <v>1543</v>
      </c>
    </row>
    <row r="485" spans="1:24" s="4" customFormat="1">
      <c r="A485" s="3">
        <v>487</v>
      </c>
      <c r="B485" s="4" t="s">
        <v>1516</v>
      </c>
      <c r="C485" s="11">
        <v>4700012324</v>
      </c>
      <c r="D485" s="4">
        <v>10000</v>
      </c>
      <c r="E485" s="70">
        <v>112121121000203</v>
      </c>
      <c r="F485" s="11">
        <v>11220009463</v>
      </c>
      <c r="G485" s="4" t="s">
        <v>1528</v>
      </c>
      <c r="H485" s="4" t="s">
        <v>1518</v>
      </c>
      <c r="I485" s="4" t="s">
        <v>1018</v>
      </c>
      <c r="J485" s="3"/>
      <c r="K485" s="274">
        <v>44593</v>
      </c>
      <c r="L485" s="274">
        <v>44661</v>
      </c>
      <c r="M485" s="91" t="s">
        <v>1541</v>
      </c>
      <c r="N485" s="227">
        <v>44662</v>
      </c>
      <c r="O485" s="274">
        <v>44573</v>
      </c>
      <c r="P485" s="4" t="s">
        <v>611</v>
      </c>
      <c r="Q485" s="4" t="s">
        <v>1449</v>
      </c>
      <c r="R485" s="200" t="s">
        <v>413</v>
      </c>
      <c r="S485" s="4" t="s">
        <v>3</v>
      </c>
      <c r="T485" s="4" t="s">
        <v>610</v>
      </c>
      <c r="X485" s="4" t="s">
        <v>1543</v>
      </c>
    </row>
    <row r="486" spans="1:24" s="4" customFormat="1">
      <c r="A486" s="3">
        <v>488</v>
      </c>
      <c r="B486" s="228" t="s">
        <v>1408</v>
      </c>
      <c r="C486" s="201">
        <v>4700012373</v>
      </c>
      <c r="D486" s="200">
        <v>2000</v>
      </c>
      <c r="E486" s="214">
        <v>112122041000053</v>
      </c>
      <c r="F486" s="201">
        <v>11220074204</v>
      </c>
      <c r="G486" s="200"/>
      <c r="H486" s="228" t="s">
        <v>1383</v>
      </c>
      <c r="I486" s="200" t="s">
        <v>256</v>
      </c>
      <c r="J486" s="3"/>
      <c r="K486" s="320">
        <v>44690</v>
      </c>
      <c r="L486" s="320">
        <v>44694</v>
      </c>
      <c r="M486" s="265"/>
      <c r="N486" s="320">
        <v>44691</v>
      </c>
      <c r="O486" s="269">
        <v>44676</v>
      </c>
      <c r="P486" s="200" t="s">
        <v>339</v>
      </c>
      <c r="Q486" s="200" t="s">
        <v>1449</v>
      </c>
      <c r="R486" s="200" t="s">
        <v>413</v>
      </c>
      <c r="S486" s="200"/>
      <c r="T486" s="200" t="s">
        <v>621</v>
      </c>
    </row>
    <row r="487" spans="1:24" s="4" customFormat="1">
      <c r="A487" s="3">
        <v>489</v>
      </c>
      <c r="B487" s="228" t="s">
        <v>1408</v>
      </c>
      <c r="C487" s="201">
        <v>4700012374</v>
      </c>
      <c r="D487" s="200">
        <v>109423</v>
      </c>
      <c r="E487" s="214">
        <v>112122041000064</v>
      </c>
      <c r="F487" s="201">
        <v>11220074205</v>
      </c>
      <c r="G487" s="200"/>
      <c r="H487" s="228"/>
      <c r="I487" s="200" t="s">
        <v>256</v>
      </c>
      <c r="J487" s="3"/>
      <c r="K487" s="320"/>
      <c r="L487" s="320"/>
      <c r="M487" s="265"/>
      <c r="N487" s="320"/>
      <c r="O487" s="269">
        <v>44676</v>
      </c>
      <c r="P487" s="200" t="s">
        <v>339</v>
      </c>
      <c r="Q487" s="200" t="s">
        <v>1449</v>
      </c>
      <c r="R487" s="200" t="s">
        <v>413</v>
      </c>
      <c r="S487" s="200"/>
      <c r="T487" s="200" t="s">
        <v>621</v>
      </c>
    </row>
    <row r="488" spans="1:24" s="4" customFormat="1">
      <c r="A488" s="3">
        <v>490</v>
      </c>
      <c r="B488" s="117" t="s">
        <v>1547</v>
      </c>
      <c r="C488" s="186">
        <v>4700012368</v>
      </c>
      <c r="D488" s="185">
        <v>43</v>
      </c>
      <c r="E488" s="222">
        <v>152122031007987</v>
      </c>
      <c r="F488" s="315">
        <v>15220166439</v>
      </c>
      <c r="G488" s="200"/>
      <c r="H488" s="117" t="s">
        <v>1549</v>
      </c>
      <c r="I488" s="200" t="s">
        <v>1119</v>
      </c>
      <c r="J488" s="91"/>
      <c r="K488" s="269">
        <v>44696</v>
      </c>
      <c r="L488" s="265"/>
      <c r="M488" s="265"/>
      <c r="N488" s="229"/>
      <c r="O488" s="269">
        <v>44679</v>
      </c>
      <c r="P488" s="196" t="s">
        <v>339</v>
      </c>
      <c r="Q488" s="185" t="s">
        <v>1449</v>
      </c>
      <c r="R488" s="200" t="s">
        <v>413</v>
      </c>
      <c r="S488" s="185"/>
      <c r="T488" s="185" t="s">
        <v>1561</v>
      </c>
    </row>
    <row r="489" spans="1:24" s="4" customFormat="1">
      <c r="A489" s="3">
        <v>491</v>
      </c>
      <c r="B489" s="230" t="s">
        <v>1548</v>
      </c>
      <c r="C489" s="186">
        <v>4700012368</v>
      </c>
      <c r="D489" s="185">
        <v>20</v>
      </c>
      <c r="E489" s="222">
        <v>152122031007987</v>
      </c>
      <c r="F489" s="316"/>
      <c r="G489" s="200"/>
      <c r="H489" s="117" t="s">
        <v>1550</v>
      </c>
      <c r="I489" s="200" t="s">
        <v>1119</v>
      </c>
      <c r="J489" s="91"/>
      <c r="K489" s="269">
        <v>44696</v>
      </c>
      <c r="L489" s="265"/>
      <c r="M489" s="265"/>
      <c r="N489" s="229"/>
      <c r="O489" s="269">
        <v>44679</v>
      </c>
      <c r="P489" s="196" t="s">
        <v>339</v>
      </c>
      <c r="Q489" s="185" t="s">
        <v>1449</v>
      </c>
      <c r="R489" s="200" t="s">
        <v>413</v>
      </c>
      <c r="S489" s="185"/>
      <c r="T489" s="185" t="s">
        <v>1561</v>
      </c>
    </row>
    <row r="490" spans="1:24" s="4" customFormat="1">
      <c r="A490" s="3">
        <v>492</v>
      </c>
      <c r="B490" s="185" t="s">
        <v>1545</v>
      </c>
      <c r="C490" s="186">
        <v>4700012365</v>
      </c>
      <c r="D490" s="185">
        <v>10</v>
      </c>
      <c r="E490" s="222">
        <v>152122031006218</v>
      </c>
      <c r="F490" s="315">
        <v>15220168513</v>
      </c>
      <c r="G490" s="200"/>
      <c r="H490" s="200" t="s">
        <v>1546</v>
      </c>
      <c r="I490" s="200" t="s">
        <v>1119</v>
      </c>
      <c r="J490" s="91"/>
      <c r="K490" s="269">
        <v>44696</v>
      </c>
      <c r="L490" s="265"/>
      <c r="M490" s="265"/>
      <c r="N490" s="229"/>
      <c r="O490" s="269">
        <v>44659</v>
      </c>
      <c r="P490" s="196" t="s">
        <v>339</v>
      </c>
      <c r="Q490" s="185" t="s">
        <v>1449</v>
      </c>
      <c r="R490" s="200" t="s">
        <v>413</v>
      </c>
      <c r="S490" s="185"/>
      <c r="T490" s="185" t="s">
        <v>1561</v>
      </c>
    </row>
    <row r="491" spans="1:24" s="4" customFormat="1">
      <c r="A491" s="3">
        <v>493</v>
      </c>
      <c r="B491" s="231" t="s">
        <v>1553</v>
      </c>
      <c r="C491" s="186">
        <v>4700012371</v>
      </c>
      <c r="D491" s="185">
        <v>2</v>
      </c>
      <c r="E491" s="222">
        <v>152122041002233</v>
      </c>
      <c r="F491" s="316"/>
      <c r="G491" s="200"/>
      <c r="H491" s="228" t="s">
        <v>1554</v>
      </c>
      <c r="I491" s="200" t="s">
        <v>1119</v>
      </c>
      <c r="J491" s="3"/>
      <c r="K491" s="269">
        <v>44696</v>
      </c>
      <c r="L491" s="265"/>
      <c r="M491" s="265"/>
      <c r="N491" s="229"/>
      <c r="O491" s="269">
        <v>44672</v>
      </c>
      <c r="P491" s="196" t="s">
        <v>339</v>
      </c>
      <c r="Q491" s="185" t="s">
        <v>1449</v>
      </c>
      <c r="R491" s="200" t="s">
        <v>413</v>
      </c>
      <c r="S491" s="185"/>
      <c r="T491" s="185" t="s">
        <v>1561</v>
      </c>
    </row>
    <row r="492" spans="1:24" s="15" customFormat="1">
      <c r="A492" s="58">
        <v>494</v>
      </c>
      <c r="B492" s="232" t="s">
        <v>1551</v>
      </c>
      <c r="C492" s="193">
        <v>4700012370</v>
      </c>
      <c r="D492" s="190">
        <v>2</v>
      </c>
      <c r="E492" s="224">
        <v>152122041000922</v>
      </c>
      <c r="F492" s="233">
        <v>15220169483</v>
      </c>
      <c r="G492" s="204"/>
      <c r="H492" s="234" t="s">
        <v>1552</v>
      </c>
      <c r="I492" s="204" t="s">
        <v>1119</v>
      </c>
      <c r="J492" s="58"/>
      <c r="K492" s="273">
        <v>44696</v>
      </c>
      <c r="L492" s="235"/>
      <c r="M492" s="235"/>
      <c r="N492" s="236"/>
      <c r="O492" s="273">
        <v>44680</v>
      </c>
      <c r="P492" s="219" t="s">
        <v>339</v>
      </c>
      <c r="Q492" s="190" t="s">
        <v>1449</v>
      </c>
      <c r="R492" s="204" t="s">
        <v>413</v>
      </c>
      <c r="S492" s="190"/>
      <c r="T492" s="190" t="s">
        <v>1561</v>
      </c>
    </row>
    <row r="493" spans="1:24" s="4" customFormat="1">
      <c r="A493" s="3">
        <v>495</v>
      </c>
      <c r="B493" s="102" t="s">
        <v>1557</v>
      </c>
      <c r="C493" s="11">
        <v>4700012375</v>
      </c>
      <c r="D493" s="4">
        <v>50</v>
      </c>
      <c r="E493" s="237">
        <v>152122041002532</v>
      </c>
      <c r="F493" s="11">
        <v>15220169484</v>
      </c>
      <c r="H493" s="102" t="s">
        <v>1558</v>
      </c>
      <c r="I493" s="4" t="s">
        <v>1119</v>
      </c>
      <c r="J493" s="3"/>
      <c r="K493" s="334">
        <v>44710</v>
      </c>
      <c r="L493" s="91"/>
      <c r="M493" s="91"/>
      <c r="N493" s="7"/>
      <c r="O493" s="274">
        <v>44680</v>
      </c>
      <c r="P493" s="4" t="s">
        <v>339</v>
      </c>
      <c r="Q493" s="4" t="s">
        <v>1449</v>
      </c>
      <c r="R493" s="4" t="s">
        <v>1569</v>
      </c>
      <c r="T493" s="4" t="s">
        <v>1454</v>
      </c>
    </row>
    <row r="494" spans="1:24" s="4" customFormat="1">
      <c r="A494" s="58">
        <v>496</v>
      </c>
      <c r="B494" s="102" t="s">
        <v>1548</v>
      </c>
      <c r="C494" s="11">
        <v>4700012380</v>
      </c>
      <c r="D494" s="4">
        <v>8</v>
      </c>
      <c r="E494" s="237">
        <v>152122041005326</v>
      </c>
      <c r="F494" s="11">
        <v>15220169486</v>
      </c>
      <c r="H494" s="102" t="s">
        <v>1559</v>
      </c>
      <c r="I494" s="4" t="s">
        <v>1119</v>
      </c>
      <c r="J494" s="3"/>
      <c r="K494" s="335"/>
      <c r="L494" s="91"/>
      <c r="M494" s="91"/>
      <c r="N494" s="7"/>
      <c r="O494" s="274">
        <v>44704</v>
      </c>
      <c r="P494" s="4" t="s">
        <v>339</v>
      </c>
      <c r="Q494" s="4" t="s">
        <v>1449</v>
      </c>
      <c r="R494" s="4" t="s">
        <v>1569</v>
      </c>
      <c r="T494" s="4" t="s">
        <v>1454</v>
      </c>
    </row>
    <row r="495" spans="1:24" s="4" customFormat="1">
      <c r="A495" s="58">
        <v>497</v>
      </c>
      <c r="B495" s="102" t="s">
        <v>1555</v>
      </c>
      <c r="C495" s="11">
        <v>4700012383</v>
      </c>
      <c r="D495" s="4">
        <v>1</v>
      </c>
      <c r="E495" s="237">
        <v>152122041002240</v>
      </c>
      <c r="F495" s="11">
        <v>15220169485</v>
      </c>
      <c r="H495" s="102" t="s">
        <v>1556</v>
      </c>
      <c r="I495" s="4" t="s">
        <v>1119</v>
      </c>
      <c r="J495" s="3"/>
      <c r="K495" s="336"/>
      <c r="L495" s="91"/>
      <c r="M495" s="91"/>
      <c r="N495" s="7"/>
      <c r="O495" s="274">
        <v>44689</v>
      </c>
      <c r="P495" s="4" t="s">
        <v>339</v>
      </c>
      <c r="Q495" s="4" t="s">
        <v>1449</v>
      </c>
      <c r="R495" s="4" t="s">
        <v>1569</v>
      </c>
      <c r="T495" s="4" t="s">
        <v>1454</v>
      </c>
    </row>
    <row r="496" spans="1:24" s="4" customFormat="1">
      <c r="A496" s="3">
        <v>498</v>
      </c>
      <c r="B496" s="238" t="s">
        <v>1406</v>
      </c>
      <c r="C496" s="186">
        <v>4600089831</v>
      </c>
      <c r="D496" s="239">
        <v>50</v>
      </c>
      <c r="E496" s="222">
        <v>152122051000813</v>
      </c>
      <c r="F496" s="185">
        <v>15220204845</v>
      </c>
      <c r="G496" s="186"/>
      <c r="H496" s="238" t="s">
        <v>1407</v>
      </c>
      <c r="I496" s="185" t="s">
        <v>1119</v>
      </c>
      <c r="J496" s="3"/>
      <c r="K496" s="188">
        <v>44723</v>
      </c>
      <c r="L496" s="217"/>
      <c r="M496" s="91"/>
      <c r="N496" s="7"/>
      <c r="O496" s="188">
        <v>44701</v>
      </c>
      <c r="P496" s="185" t="s">
        <v>339</v>
      </c>
      <c r="Q496" s="185" t="s">
        <v>1449</v>
      </c>
      <c r="R496" s="185" t="s">
        <v>413</v>
      </c>
      <c r="S496" s="185"/>
      <c r="T496" s="185" t="s">
        <v>1454</v>
      </c>
    </row>
    <row r="497" spans="1:24" s="4" customFormat="1">
      <c r="A497" s="58">
        <v>499</v>
      </c>
      <c r="B497" s="230" t="s">
        <v>273</v>
      </c>
      <c r="C497" s="240">
        <v>4600089831</v>
      </c>
      <c r="D497" s="241">
        <v>20</v>
      </c>
      <c r="E497" s="242">
        <v>152122051000813</v>
      </c>
      <c r="F497" s="199">
        <v>15220204846</v>
      </c>
      <c r="G497" s="240"/>
      <c r="H497" s="231" t="s">
        <v>274</v>
      </c>
      <c r="I497" s="199" t="s">
        <v>1119</v>
      </c>
      <c r="J497" s="3"/>
      <c r="K497" s="188">
        <v>44723</v>
      </c>
      <c r="L497" s="267"/>
      <c r="M497" s="91"/>
      <c r="N497" s="7"/>
      <c r="O497" s="275">
        <v>44699</v>
      </c>
      <c r="P497" s="199" t="s">
        <v>339</v>
      </c>
      <c r="Q497" s="185" t="s">
        <v>1449</v>
      </c>
      <c r="R497" s="185" t="s">
        <v>413</v>
      </c>
      <c r="S497" s="199"/>
      <c r="T497" s="185" t="s">
        <v>1454</v>
      </c>
    </row>
    <row r="498" spans="1:24" s="4" customFormat="1">
      <c r="A498" s="58">
        <v>500</v>
      </c>
      <c r="B498" s="231" t="s">
        <v>905</v>
      </c>
      <c r="C498" s="186">
        <v>4600089831</v>
      </c>
      <c r="D498" s="239">
        <v>10</v>
      </c>
      <c r="E498" s="222">
        <v>152122051000813</v>
      </c>
      <c r="F498" s="185">
        <v>15220204846</v>
      </c>
      <c r="G498" s="186"/>
      <c r="H498" s="231" t="s">
        <v>1468</v>
      </c>
      <c r="I498" s="185" t="s">
        <v>1119</v>
      </c>
      <c r="J498" s="3"/>
      <c r="K498" s="188">
        <v>44723</v>
      </c>
      <c r="L498" s="217"/>
      <c r="M498" s="91"/>
      <c r="N498" s="7"/>
      <c r="O498" s="188">
        <v>44699</v>
      </c>
      <c r="P498" s="185" t="s">
        <v>339</v>
      </c>
      <c r="Q498" s="185" t="s">
        <v>1449</v>
      </c>
      <c r="R498" s="185" t="s">
        <v>413</v>
      </c>
      <c r="S498" s="185"/>
      <c r="T498" s="185" t="s">
        <v>1454</v>
      </c>
    </row>
    <row r="499" spans="1:24" s="4" customFormat="1">
      <c r="A499" s="3">
        <v>501</v>
      </c>
      <c r="B499" s="231" t="s">
        <v>1469</v>
      </c>
      <c r="C499" s="186">
        <v>4600089831</v>
      </c>
      <c r="D499" s="239">
        <v>20</v>
      </c>
      <c r="E499" s="222">
        <v>152122051000813</v>
      </c>
      <c r="F499" s="185">
        <v>15220204847</v>
      </c>
      <c r="G499" s="186"/>
      <c r="H499" s="231" t="s">
        <v>1470</v>
      </c>
      <c r="I499" s="185" t="s">
        <v>1119</v>
      </c>
      <c r="J499" s="3"/>
      <c r="K499" s="188">
        <v>44723</v>
      </c>
      <c r="L499" s="217"/>
      <c r="M499" s="91"/>
      <c r="N499" s="7"/>
      <c r="O499" s="188">
        <v>44696</v>
      </c>
      <c r="P499" s="185" t="s">
        <v>339</v>
      </c>
      <c r="Q499" s="185" t="s">
        <v>1449</v>
      </c>
      <c r="R499" s="185" t="s">
        <v>413</v>
      </c>
      <c r="S499" s="185"/>
      <c r="T499" s="185" t="s">
        <v>1454</v>
      </c>
    </row>
    <row r="500" spans="1:24" s="4" customFormat="1">
      <c r="A500" s="58">
        <v>502</v>
      </c>
      <c r="B500" s="231" t="s">
        <v>1548</v>
      </c>
      <c r="C500" s="186">
        <v>4700012384</v>
      </c>
      <c r="D500" s="239">
        <v>10</v>
      </c>
      <c r="E500" s="222">
        <v>152122051002025</v>
      </c>
      <c r="F500" s="185">
        <v>15220204850</v>
      </c>
      <c r="G500" s="186"/>
      <c r="H500" s="231" t="s">
        <v>1563</v>
      </c>
      <c r="I500" s="185" t="s">
        <v>1119</v>
      </c>
      <c r="J500" s="3"/>
      <c r="K500" s="188">
        <v>44723</v>
      </c>
      <c r="L500" s="217"/>
      <c r="M500" s="91"/>
      <c r="N500" s="7"/>
      <c r="O500" s="188">
        <v>44710</v>
      </c>
      <c r="P500" s="185" t="s">
        <v>339</v>
      </c>
      <c r="Q500" s="185" t="s">
        <v>1449</v>
      </c>
      <c r="R500" s="185" t="s">
        <v>413</v>
      </c>
      <c r="S500" s="185"/>
      <c r="T500" s="185" t="s">
        <v>1454</v>
      </c>
    </row>
    <row r="501" spans="1:24" s="15" customFormat="1">
      <c r="A501" s="3">
        <v>503</v>
      </c>
      <c r="B501" s="232" t="s">
        <v>1402</v>
      </c>
      <c r="C501" s="193">
        <v>4700012384</v>
      </c>
      <c r="D501" s="243">
        <v>119</v>
      </c>
      <c r="E501" s="224">
        <v>152122051002025</v>
      </c>
      <c r="F501" s="190">
        <v>15220204851</v>
      </c>
      <c r="G501" s="193"/>
      <c r="H501" s="232" t="s">
        <v>1523</v>
      </c>
      <c r="I501" s="190" t="s">
        <v>1119</v>
      </c>
      <c r="J501" s="58"/>
      <c r="K501" s="283">
        <v>44723</v>
      </c>
      <c r="L501" s="266"/>
      <c r="M501" s="90"/>
      <c r="N501" s="21"/>
      <c r="O501" s="283">
        <v>44704</v>
      </c>
      <c r="P501" s="190" t="s">
        <v>339</v>
      </c>
      <c r="Q501" s="190" t="s">
        <v>1449</v>
      </c>
      <c r="R501" s="190" t="s">
        <v>413</v>
      </c>
      <c r="S501" s="190"/>
      <c r="T501" s="190" t="s">
        <v>1454</v>
      </c>
    </row>
    <row r="502" spans="1:24" s="4" customFormat="1">
      <c r="A502" s="58">
        <v>504</v>
      </c>
      <c r="B502" s="102" t="s">
        <v>1570</v>
      </c>
      <c r="C502" s="11">
        <v>4700012404</v>
      </c>
      <c r="D502" s="244">
        <v>21</v>
      </c>
      <c r="E502" s="237">
        <v>152122061000518</v>
      </c>
      <c r="F502" s="11">
        <v>15220245749</v>
      </c>
      <c r="H502" s="102" t="s">
        <v>1571</v>
      </c>
      <c r="I502" s="4" t="s">
        <v>1119</v>
      </c>
      <c r="J502" s="3"/>
      <c r="K502" s="359">
        <v>44756</v>
      </c>
      <c r="L502" s="361">
        <v>44761</v>
      </c>
      <c r="M502" s="245"/>
      <c r="N502" s="349">
        <v>44761</v>
      </c>
      <c r="O502" s="274">
        <v>44738</v>
      </c>
      <c r="P502" s="4" t="s">
        <v>339</v>
      </c>
      <c r="Q502" s="4" t="s">
        <v>1449</v>
      </c>
      <c r="R502" s="185" t="s">
        <v>413</v>
      </c>
      <c r="T502" s="4" t="s">
        <v>1579</v>
      </c>
      <c r="U502" s="134"/>
    </row>
    <row r="503" spans="1:24" s="4" customFormat="1">
      <c r="A503" s="3">
        <v>505</v>
      </c>
      <c r="B503" s="3" t="s">
        <v>1553</v>
      </c>
      <c r="C503" s="11">
        <v>4700012405</v>
      </c>
      <c r="D503" s="244">
        <v>10</v>
      </c>
      <c r="E503" s="237">
        <v>152122061003093</v>
      </c>
      <c r="F503" s="11">
        <v>15220245750</v>
      </c>
      <c r="H503" s="102" t="s">
        <v>1554</v>
      </c>
      <c r="I503" s="4" t="s">
        <v>1119</v>
      </c>
      <c r="J503" s="3"/>
      <c r="K503" s="360"/>
      <c r="L503" s="362"/>
      <c r="M503" s="245"/>
      <c r="N503" s="350"/>
      <c r="O503" s="274">
        <v>44736</v>
      </c>
      <c r="P503" s="4" t="s">
        <v>339</v>
      </c>
      <c r="Q503" s="4" t="s">
        <v>1449</v>
      </c>
      <c r="R503" s="185" t="s">
        <v>413</v>
      </c>
      <c r="T503" s="4" t="s">
        <v>1579</v>
      </c>
      <c r="U503" s="134"/>
    </row>
    <row r="504" spans="1:24" s="4" customFormat="1">
      <c r="A504" s="58">
        <v>506</v>
      </c>
      <c r="B504" s="102" t="s">
        <v>1565</v>
      </c>
      <c r="C504" s="11">
        <v>4600090253</v>
      </c>
      <c r="D504" s="244">
        <v>5</v>
      </c>
      <c r="E504" s="237">
        <v>152122061001549</v>
      </c>
      <c r="F504" s="11">
        <v>15220248467</v>
      </c>
      <c r="H504" s="102" t="s">
        <v>1573</v>
      </c>
      <c r="I504" s="4" t="s">
        <v>1119</v>
      </c>
      <c r="J504" s="3"/>
      <c r="K504" s="351">
        <v>44760</v>
      </c>
      <c r="L504" s="349">
        <v>44766</v>
      </c>
      <c r="M504" s="272"/>
      <c r="O504" s="274">
        <v>44736</v>
      </c>
      <c r="P504" s="4" t="s">
        <v>339</v>
      </c>
      <c r="Q504" s="4" t="s">
        <v>1449</v>
      </c>
      <c r="R504" s="185" t="s">
        <v>413</v>
      </c>
      <c r="T504" s="4" t="s">
        <v>1579</v>
      </c>
      <c r="U504" s="134"/>
    </row>
    <row r="505" spans="1:24" s="4" customFormat="1">
      <c r="A505" s="3">
        <v>507</v>
      </c>
      <c r="B505" s="3" t="s">
        <v>1469</v>
      </c>
      <c r="C505" s="11">
        <v>4600090157</v>
      </c>
      <c r="D505" s="244">
        <v>8</v>
      </c>
      <c r="E505" s="237">
        <v>152122061003091</v>
      </c>
      <c r="F505" s="11">
        <v>15220248468</v>
      </c>
      <c r="H505" s="102" t="s">
        <v>1470</v>
      </c>
      <c r="I505" s="4" t="s">
        <v>1119</v>
      </c>
      <c r="J505" s="3"/>
      <c r="K505" s="352"/>
      <c r="L505" s="354"/>
      <c r="M505" s="272"/>
      <c r="O505" s="279"/>
      <c r="P505" s="4" t="s">
        <v>339</v>
      </c>
      <c r="Q505" s="4" t="s">
        <v>1449</v>
      </c>
      <c r="R505" s="185" t="s">
        <v>413</v>
      </c>
      <c r="T505" s="4" t="s">
        <v>1579</v>
      </c>
      <c r="U505" s="134"/>
    </row>
    <row r="506" spans="1:24" s="4" customFormat="1">
      <c r="A506" s="58">
        <v>508</v>
      </c>
      <c r="B506" s="3" t="s">
        <v>273</v>
      </c>
      <c r="C506" s="11">
        <v>4600090157</v>
      </c>
      <c r="D506" s="244">
        <v>20</v>
      </c>
      <c r="E506" s="237">
        <v>152122061003091</v>
      </c>
      <c r="F506" s="11">
        <v>15220248469</v>
      </c>
      <c r="H506" s="102" t="s">
        <v>274</v>
      </c>
      <c r="I506" s="4" t="s">
        <v>1119</v>
      </c>
      <c r="J506" s="3"/>
      <c r="K506" s="353"/>
      <c r="L506" s="355"/>
      <c r="M506" s="272"/>
      <c r="O506" s="279"/>
      <c r="P506" s="4" t="s">
        <v>339</v>
      </c>
      <c r="Q506" s="4" t="s">
        <v>1449</v>
      </c>
      <c r="R506" s="185" t="s">
        <v>413</v>
      </c>
      <c r="T506" s="4" t="s">
        <v>1579</v>
      </c>
      <c r="U506" s="134"/>
    </row>
    <row r="507" spans="1:24" s="4" customFormat="1">
      <c r="A507" s="3">
        <v>509</v>
      </c>
      <c r="B507" s="3" t="s">
        <v>1576</v>
      </c>
      <c r="C507" s="11">
        <v>4700012407</v>
      </c>
      <c r="D507" s="244">
        <v>3483581</v>
      </c>
      <c r="E507" s="237">
        <v>112122061000158</v>
      </c>
      <c r="F507" s="11">
        <v>11220115247</v>
      </c>
      <c r="H507" s="102"/>
      <c r="I507" s="4" t="s">
        <v>1119</v>
      </c>
      <c r="J507" s="3"/>
      <c r="K507" s="356">
        <v>44756</v>
      </c>
      <c r="L507" s="358">
        <v>44761</v>
      </c>
      <c r="M507" s="272"/>
      <c r="N507" s="326">
        <v>44761</v>
      </c>
      <c r="O507" s="279"/>
      <c r="P507" s="4" t="s">
        <v>339</v>
      </c>
      <c r="Q507" s="4" t="s">
        <v>1449</v>
      </c>
      <c r="R507" s="185" t="s">
        <v>413</v>
      </c>
      <c r="T507" s="4" t="s">
        <v>1579</v>
      </c>
      <c r="U507" s="134"/>
    </row>
    <row r="508" spans="1:24" s="95" customFormat="1">
      <c r="A508" s="58">
        <v>510</v>
      </c>
      <c r="B508" s="58" t="s">
        <v>1408</v>
      </c>
      <c r="C508" s="19">
        <v>4700012403</v>
      </c>
      <c r="D508" s="246">
        <v>5000</v>
      </c>
      <c r="E508" s="247">
        <v>112122061000195</v>
      </c>
      <c r="F508" s="15">
        <v>11220115252</v>
      </c>
      <c r="G508" s="15"/>
      <c r="H508" s="131" t="s">
        <v>1577</v>
      </c>
      <c r="I508" s="15" t="s">
        <v>1119</v>
      </c>
      <c r="J508" s="58"/>
      <c r="K508" s="357"/>
      <c r="L508" s="350"/>
      <c r="M508" s="18"/>
      <c r="N508" s="332"/>
      <c r="O508" s="88"/>
      <c r="P508" s="15" t="s">
        <v>339</v>
      </c>
      <c r="Q508" s="15" t="s">
        <v>1449</v>
      </c>
      <c r="R508" s="190" t="s">
        <v>413</v>
      </c>
      <c r="S508" s="15"/>
      <c r="T508" s="15" t="s">
        <v>1579</v>
      </c>
    </row>
    <row r="509" spans="1:24" s="4" customFormat="1">
      <c r="A509" s="3">
        <v>511</v>
      </c>
      <c r="B509" s="117" t="s">
        <v>1486</v>
      </c>
      <c r="C509" s="201">
        <v>4700012349</v>
      </c>
      <c r="D509" s="200">
        <v>2000</v>
      </c>
      <c r="E509" s="214">
        <v>112122021000101</v>
      </c>
      <c r="F509" s="201">
        <v>11220048045</v>
      </c>
      <c r="G509" s="200" t="s">
        <v>1538</v>
      </c>
      <c r="H509" s="200" t="s">
        <v>1445</v>
      </c>
      <c r="I509" s="200" t="s">
        <v>1018</v>
      </c>
      <c r="J509" s="3"/>
      <c r="K509" s="320">
        <v>44713</v>
      </c>
      <c r="L509" s="320">
        <v>44792</v>
      </c>
      <c r="M509" s="265" t="s">
        <v>1581</v>
      </c>
      <c r="N509" s="7"/>
      <c r="O509" s="269">
        <v>44627</v>
      </c>
      <c r="P509" s="200" t="s">
        <v>611</v>
      </c>
      <c r="Q509" s="200" t="s">
        <v>1449</v>
      </c>
      <c r="R509" s="200" t="s">
        <v>413</v>
      </c>
      <c r="S509" s="200" t="s">
        <v>1542</v>
      </c>
      <c r="T509" s="200" t="s">
        <v>1560</v>
      </c>
      <c r="X509" s="155" t="s">
        <v>1580</v>
      </c>
    </row>
    <row r="510" spans="1:24" s="4" customFormat="1">
      <c r="A510" s="3">
        <v>512</v>
      </c>
      <c r="B510" s="228" t="s">
        <v>1486</v>
      </c>
      <c r="C510" s="200">
        <v>4700012382</v>
      </c>
      <c r="D510" s="200">
        <v>5000</v>
      </c>
      <c r="E510" s="214">
        <v>112122041000109</v>
      </c>
      <c r="F510" s="201">
        <v>11220087227</v>
      </c>
      <c r="G510" s="200" t="s">
        <v>1562</v>
      </c>
      <c r="H510" s="228" t="s">
        <v>1445</v>
      </c>
      <c r="I510" s="200" t="s">
        <v>1018</v>
      </c>
      <c r="J510" s="3"/>
      <c r="K510" s="320"/>
      <c r="L510" s="320"/>
      <c r="M510" s="265" t="s">
        <v>1582</v>
      </c>
      <c r="N510" s="7"/>
      <c r="O510" s="269">
        <v>44700</v>
      </c>
      <c r="P510" s="200" t="s">
        <v>611</v>
      </c>
      <c r="Q510" s="200" t="s">
        <v>1449</v>
      </c>
      <c r="R510" s="200" t="s">
        <v>413</v>
      </c>
      <c r="S510" s="200" t="s">
        <v>1542</v>
      </c>
      <c r="T510" s="200" t="s">
        <v>1560</v>
      </c>
      <c r="X510" s="155" t="s">
        <v>1580</v>
      </c>
    </row>
    <row r="511" spans="1:24" s="4" customFormat="1">
      <c r="A511" s="3">
        <v>513</v>
      </c>
      <c r="B511" s="228" t="s">
        <v>1519</v>
      </c>
      <c r="C511" s="201">
        <v>4700012385</v>
      </c>
      <c r="D511" s="248">
        <v>265</v>
      </c>
      <c r="E511" s="214">
        <v>152122051003786</v>
      </c>
      <c r="F511" s="201">
        <v>15220217846</v>
      </c>
      <c r="G511" s="200"/>
      <c r="H511" s="228" t="s">
        <v>1520</v>
      </c>
      <c r="I511" s="200" t="s">
        <v>1568</v>
      </c>
      <c r="J511" s="3"/>
      <c r="K511" s="320">
        <v>44760</v>
      </c>
      <c r="L511" s="320">
        <v>44794</v>
      </c>
      <c r="M511" s="265"/>
      <c r="N511" s="7"/>
      <c r="O511" s="269">
        <v>44729</v>
      </c>
      <c r="P511" s="200" t="s">
        <v>611</v>
      </c>
      <c r="Q511" s="200" t="s">
        <v>1449</v>
      </c>
      <c r="R511" s="200" t="s">
        <v>413</v>
      </c>
      <c r="S511" s="200"/>
      <c r="T511" s="200" t="s">
        <v>1575</v>
      </c>
      <c r="X511" s="155" t="s">
        <v>1603</v>
      </c>
    </row>
    <row r="512" spans="1:24" s="4" customFormat="1">
      <c r="A512" s="3">
        <v>514</v>
      </c>
      <c r="B512" s="228" t="s">
        <v>1519</v>
      </c>
      <c r="C512" s="201">
        <v>4700012385</v>
      </c>
      <c r="D512" s="248">
        <v>20</v>
      </c>
      <c r="E512" s="214">
        <v>152122051005297</v>
      </c>
      <c r="F512" s="201">
        <v>15220217846</v>
      </c>
      <c r="G512" s="200"/>
      <c r="H512" s="228" t="s">
        <v>1520</v>
      </c>
      <c r="I512" s="200" t="s">
        <v>1568</v>
      </c>
      <c r="J512" s="3"/>
      <c r="K512" s="320"/>
      <c r="L512" s="320"/>
      <c r="M512" s="265"/>
      <c r="N512" s="7"/>
      <c r="O512" s="269">
        <v>44729</v>
      </c>
      <c r="P512" s="200" t="s">
        <v>611</v>
      </c>
      <c r="Q512" s="200" t="s">
        <v>1449</v>
      </c>
      <c r="R512" s="200" t="s">
        <v>413</v>
      </c>
      <c r="S512" s="200"/>
      <c r="T512" s="200" t="s">
        <v>1575</v>
      </c>
      <c r="X512" s="155" t="s">
        <v>1603</v>
      </c>
    </row>
    <row r="513" spans="1:25" s="4" customFormat="1">
      <c r="A513" s="3">
        <v>515</v>
      </c>
      <c r="B513" s="117" t="s">
        <v>1547</v>
      </c>
      <c r="C513" s="201">
        <v>4700012435</v>
      </c>
      <c r="D513" s="248">
        <v>16</v>
      </c>
      <c r="E513" s="214">
        <v>152122071002142</v>
      </c>
      <c r="F513" s="201">
        <v>15220294587</v>
      </c>
      <c r="G513" s="200"/>
      <c r="H513" s="228" t="s">
        <v>1588</v>
      </c>
      <c r="I513" s="200" t="s">
        <v>1119</v>
      </c>
      <c r="J513" s="3"/>
      <c r="K513" s="269">
        <v>44791</v>
      </c>
      <c r="L513" s="269">
        <v>44796</v>
      </c>
      <c r="M513" s="265"/>
      <c r="N513" s="7"/>
      <c r="O513" s="269">
        <v>44778</v>
      </c>
      <c r="P513" s="200" t="s">
        <v>339</v>
      </c>
      <c r="Q513" s="200" t="s">
        <v>1449</v>
      </c>
      <c r="R513" s="200" t="s">
        <v>413</v>
      </c>
      <c r="S513" s="200"/>
      <c r="T513" s="200" t="s">
        <v>1514</v>
      </c>
      <c r="X513" s="155"/>
    </row>
    <row r="514" spans="1:25" s="4" customFormat="1">
      <c r="A514" s="3">
        <v>516</v>
      </c>
      <c r="B514" s="117" t="s">
        <v>1545</v>
      </c>
      <c r="C514" s="201">
        <v>4700012436</v>
      </c>
      <c r="D514" s="248">
        <v>60</v>
      </c>
      <c r="E514" s="214">
        <v>152122071003503</v>
      </c>
      <c r="F514" s="201">
        <v>15220294588</v>
      </c>
      <c r="G514" s="200"/>
      <c r="H514" s="228" t="s">
        <v>1546</v>
      </c>
      <c r="I514" s="200" t="s">
        <v>1119</v>
      </c>
      <c r="J514" s="3"/>
      <c r="K514" s="269">
        <v>44791</v>
      </c>
      <c r="L514" s="269">
        <v>44796</v>
      </c>
      <c r="M514" s="265"/>
      <c r="N514" s="7"/>
      <c r="O514" s="269">
        <v>44777</v>
      </c>
      <c r="P514" s="200" t="s">
        <v>339</v>
      </c>
      <c r="Q514" s="200" t="s">
        <v>1449</v>
      </c>
      <c r="R514" s="200" t="s">
        <v>413</v>
      </c>
      <c r="S514" s="200"/>
      <c r="T514" s="200" t="s">
        <v>1514</v>
      </c>
      <c r="X514" s="155"/>
    </row>
    <row r="515" spans="1:25" s="4" customFormat="1">
      <c r="A515" s="3">
        <v>517</v>
      </c>
      <c r="B515" s="117" t="s">
        <v>1592</v>
      </c>
      <c r="C515" s="201">
        <v>4700012437</v>
      </c>
      <c r="D515" s="248">
        <v>30</v>
      </c>
      <c r="E515" s="214">
        <v>152122071003572</v>
      </c>
      <c r="F515" s="201">
        <v>15220294589</v>
      </c>
      <c r="G515" s="200"/>
      <c r="H515" s="228" t="s">
        <v>1593</v>
      </c>
      <c r="I515" s="200" t="s">
        <v>1119</v>
      </c>
      <c r="J515" s="3"/>
      <c r="K515" s="269">
        <v>44791</v>
      </c>
      <c r="L515" s="269">
        <v>44796</v>
      </c>
      <c r="M515" s="265"/>
      <c r="N515" s="7"/>
      <c r="O515" s="269">
        <v>44774</v>
      </c>
      <c r="P515" s="200" t="s">
        <v>339</v>
      </c>
      <c r="Q515" s="200" t="s">
        <v>1449</v>
      </c>
      <c r="R515" s="200" t="s">
        <v>413</v>
      </c>
      <c r="S515" s="200"/>
      <c r="T515" s="200" t="s">
        <v>1514</v>
      </c>
      <c r="X515" s="155"/>
    </row>
    <row r="516" spans="1:25" s="4" customFormat="1">
      <c r="A516" s="3">
        <v>518</v>
      </c>
      <c r="B516" s="117" t="s">
        <v>1557</v>
      </c>
      <c r="C516" s="201">
        <v>4700012437</v>
      </c>
      <c r="D516" s="248">
        <v>50</v>
      </c>
      <c r="E516" s="214">
        <v>152122071003572</v>
      </c>
      <c r="F516" s="201">
        <v>15220294590</v>
      </c>
      <c r="G516" s="200"/>
      <c r="H516" s="228" t="s">
        <v>1558</v>
      </c>
      <c r="I516" s="200" t="s">
        <v>1119</v>
      </c>
      <c r="J516" s="3"/>
      <c r="K516" s="269">
        <v>44791</v>
      </c>
      <c r="L516" s="269">
        <v>44796</v>
      </c>
      <c r="M516" s="265"/>
      <c r="N516" s="7"/>
      <c r="O516" s="269">
        <v>44771</v>
      </c>
      <c r="P516" s="200" t="s">
        <v>339</v>
      </c>
      <c r="Q516" s="200" t="s">
        <v>1449</v>
      </c>
      <c r="R516" s="200" t="s">
        <v>413</v>
      </c>
      <c r="S516" s="200"/>
      <c r="T516" s="200" t="s">
        <v>1514</v>
      </c>
      <c r="X516" s="155"/>
    </row>
    <row r="517" spans="1:25" s="4" customFormat="1">
      <c r="A517" s="3">
        <v>519</v>
      </c>
      <c r="B517" s="117" t="s">
        <v>1594</v>
      </c>
      <c r="C517" s="201">
        <v>4700012444</v>
      </c>
      <c r="D517" s="248">
        <v>100</v>
      </c>
      <c r="E517" s="214">
        <v>152122071004721</v>
      </c>
      <c r="F517" s="201">
        <v>15220301307</v>
      </c>
      <c r="G517" s="200"/>
      <c r="H517" s="228" t="s">
        <v>1596</v>
      </c>
      <c r="I517" s="200" t="s">
        <v>1119</v>
      </c>
      <c r="J517" s="3"/>
      <c r="K517" s="269">
        <v>44794</v>
      </c>
      <c r="L517" s="269">
        <v>44797</v>
      </c>
      <c r="M517" s="265"/>
      <c r="N517" s="7"/>
      <c r="O517" s="269">
        <v>44776</v>
      </c>
      <c r="P517" s="200" t="s">
        <v>339</v>
      </c>
      <c r="Q517" s="200" t="s">
        <v>1449</v>
      </c>
      <c r="R517" s="200" t="s">
        <v>413</v>
      </c>
      <c r="S517" s="200"/>
      <c r="T517" s="200" t="s">
        <v>1514</v>
      </c>
      <c r="X517" s="155"/>
    </row>
    <row r="518" spans="1:25" s="15" customFormat="1">
      <c r="A518" s="58">
        <v>520</v>
      </c>
      <c r="B518" s="141" t="s">
        <v>1595</v>
      </c>
      <c r="C518" s="193">
        <v>4700012449</v>
      </c>
      <c r="D518" s="243">
        <v>100</v>
      </c>
      <c r="E518" s="224">
        <v>152122081000937</v>
      </c>
      <c r="F518" s="193">
        <v>15220309788</v>
      </c>
      <c r="G518" s="190"/>
      <c r="H518" s="249" t="s">
        <v>1597</v>
      </c>
      <c r="I518" s="190" t="s">
        <v>1119</v>
      </c>
      <c r="J518" s="58"/>
      <c r="K518" s="283">
        <v>44806</v>
      </c>
      <c r="L518" s="283">
        <v>44811</v>
      </c>
      <c r="M518" s="266"/>
      <c r="N518" s="21"/>
      <c r="O518" s="283">
        <v>44784</v>
      </c>
      <c r="P518" s="190" t="s">
        <v>339</v>
      </c>
      <c r="Q518" s="190" t="s">
        <v>1449</v>
      </c>
      <c r="R518" s="190" t="s">
        <v>413</v>
      </c>
      <c r="S518" s="190"/>
      <c r="T518" s="190" t="s">
        <v>1514</v>
      </c>
      <c r="X518" s="119"/>
    </row>
    <row r="519" spans="1:25" s="4" customFormat="1">
      <c r="A519" s="3">
        <v>521</v>
      </c>
      <c r="B519" s="238" t="s">
        <v>1419</v>
      </c>
      <c r="C519" s="186">
        <v>4700012396</v>
      </c>
      <c r="D519" s="239">
        <v>3843</v>
      </c>
      <c r="E519" s="222">
        <v>112122051000129</v>
      </c>
      <c r="F519" s="186">
        <v>11220106671</v>
      </c>
      <c r="G519" s="185" t="s">
        <v>1566</v>
      </c>
      <c r="H519" s="238" t="s">
        <v>1564</v>
      </c>
      <c r="I519" s="185" t="s">
        <v>1018</v>
      </c>
      <c r="J519" s="3"/>
      <c r="K519" s="356">
        <v>44759</v>
      </c>
      <c r="L519" s="369">
        <v>44817</v>
      </c>
      <c r="M519" s="217">
        <v>2103</v>
      </c>
      <c r="N519" s="358">
        <v>44819</v>
      </c>
      <c r="O519" s="188">
        <v>44725</v>
      </c>
      <c r="P519" s="185" t="s">
        <v>611</v>
      </c>
      <c r="Q519" s="185" t="s">
        <v>1449</v>
      </c>
      <c r="R519" s="185" t="s">
        <v>413</v>
      </c>
      <c r="S519" s="185" t="s">
        <v>1372</v>
      </c>
      <c r="T519" s="185" t="s">
        <v>610</v>
      </c>
      <c r="X519" s="185" t="s">
        <v>1599</v>
      </c>
    </row>
    <row r="520" spans="1:25" s="4" customFormat="1">
      <c r="A520" s="3">
        <v>522</v>
      </c>
      <c r="B520" s="238" t="s">
        <v>1565</v>
      </c>
      <c r="C520" s="186">
        <v>4700012397</v>
      </c>
      <c r="D520" s="239">
        <v>5000</v>
      </c>
      <c r="E520" s="222">
        <v>112122051000175</v>
      </c>
      <c r="F520" s="186">
        <v>11220112116</v>
      </c>
      <c r="G520" s="185" t="s">
        <v>1572</v>
      </c>
      <c r="H520" s="238" t="s">
        <v>1567</v>
      </c>
      <c r="I520" s="185" t="s">
        <v>1018</v>
      </c>
      <c r="J520" s="3"/>
      <c r="K520" s="353"/>
      <c r="L520" s="331"/>
      <c r="M520" s="217" t="s">
        <v>1583</v>
      </c>
      <c r="N520" s="355"/>
      <c r="O520" s="188">
        <v>44727</v>
      </c>
      <c r="P520" s="185" t="s">
        <v>611</v>
      </c>
      <c r="Q520" s="185" t="s">
        <v>1449</v>
      </c>
      <c r="R520" s="185" t="s">
        <v>413</v>
      </c>
      <c r="S520" s="185" t="s">
        <v>714</v>
      </c>
      <c r="T520" s="185" t="s">
        <v>610</v>
      </c>
      <c r="X520" s="185" t="s">
        <v>1599</v>
      </c>
    </row>
    <row r="521" spans="1:25" s="4" customFormat="1">
      <c r="A521" s="58">
        <v>523</v>
      </c>
      <c r="B521" s="141" t="s">
        <v>1500</v>
      </c>
      <c r="C521" s="193">
        <v>4700012458</v>
      </c>
      <c r="D521" s="243">
        <v>110</v>
      </c>
      <c r="E521" s="224">
        <v>152122081003622</v>
      </c>
      <c r="F521" s="193">
        <v>15220328947</v>
      </c>
      <c r="G521" s="190"/>
      <c r="H521" s="249" t="s">
        <v>1501</v>
      </c>
      <c r="I521" s="190" t="s">
        <v>1119</v>
      </c>
      <c r="J521" s="58"/>
      <c r="K521" s="225" t="s">
        <v>1612</v>
      </c>
      <c r="L521" s="283">
        <v>44819</v>
      </c>
      <c r="M521" s="266"/>
      <c r="N521" s="250"/>
      <c r="O521" s="283">
        <v>44802</v>
      </c>
      <c r="P521" s="190" t="s">
        <v>339</v>
      </c>
      <c r="Q521" s="190" t="s">
        <v>1449</v>
      </c>
      <c r="R521" s="190" t="s">
        <v>413</v>
      </c>
      <c r="S521" s="190"/>
      <c r="T521" s="190" t="s">
        <v>1514</v>
      </c>
      <c r="U521" s="15"/>
      <c r="V521" s="15"/>
      <c r="W521" s="15"/>
      <c r="X521" s="190"/>
    </row>
    <row r="522" spans="1:25" s="15" customFormat="1">
      <c r="A522" s="58">
        <v>524</v>
      </c>
      <c r="B522" s="141" t="s">
        <v>1456</v>
      </c>
      <c r="C522" s="193">
        <v>4700012418</v>
      </c>
      <c r="D522" s="243">
        <v>5000</v>
      </c>
      <c r="E522" s="224">
        <v>112122071000022</v>
      </c>
      <c r="F522" s="193">
        <v>11220128234</v>
      </c>
      <c r="G522" s="190" t="s">
        <v>1585</v>
      </c>
      <c r="H522" s="249" t="s">
        <v>1440</v>
      </c>
      <c r="I522" s="190" t="s">
        <v>1018</v>
      </c>
      <c r="J522" s="58"/>
      <c r="K522" s="283">
        <v>44789</v>
      </c>
      <c r="L522" s="283">
        <v>44837</v>
      </c>
      <c r="M522" s="90" t="s">
        <v>1618</v>
      </c>
      <c r="N522" s="221">
        <v>44832</v>
      </c>
      <c r="O522" s="283">
        <v>44760</v>
      </c>
      <c r="P522" s="190" t="s">
        <v>611</v>
      </c>
      <c r="Q522" s="190" t="s">
        <v>1449</v>
      </c>
      <c r="R522" s="190" t="s">
        <v>413</v>
      </c>
      <c r="S522" s="190" t="s">
        <v>1587</v>
      </c>
      <c r="T522" s="190" t="s">
        <v>1560</v>
      </c>
      <c r="X522" s="190" t="s">
        <v>1613</v>
      </c>
      <c r="Y522" s="133"/>
    </row>
    <row r="523" spans="1:25" s="4" customFormat="1">
      <c r="A523" s="58">
        <v>525</v>
      </c>
      <c r="B523" s="230" t="s">
        <v>1565</v>
      </c>
      <c r="C523" s="186">
        <v>4700012406</v>
      </c>
      <c r="D523" s="239">
        <v>5000</v>
      </c>
      <c r="E523" s="222">
        <v>112122061000170</v>
      </c>
      <c r="F523" s="186">
        <v>11220111673</v>
      </c>
      <c r="G523" s="185" t="s">
        <v>1578</v>
      </c>
      <c r="H523" s="231" t="s">
        <v>1567</v>
      </c>
      <c r="I523" s="185" t="s">
        <v>1018</v>
      </c>
      <c r="J523" s="3"/>
      <c r="K523" s="334">
        <v>44784</v>
      </c>
      <c r="L523" s="334">
        <v>44839</v>
      </c>
      <c r="M523" s="91" t="s">
        <v>1616</v>
      </c>
      <c r="N523" s="368">
        <v>44840</v>
      </c>
      <c r="O523" s="161">
        <v>44756</v>
      </c>
      <c r="P523" s="155" t="s">
        <v>611</v>
      </c>
      <c r="Q523" s="155" t="s">
        <v>1449</v>
      </c>
      <c r="R523" s="155" t="s">
        <v>413</v>
      </c>
      <c r="S523" s="155" t="s">
        <v>714</v>
      </c>
      <c r="T523" s="155" t="s">
        <v>1560</v>
      </c>
      <c r="X523" s="155" t="s">
        <v>1613</v>
      </c>
    </row>
    <row r="524" spans="1:25" s="15" customFormat="1">
      <c r="A524" s="58">
        <v>526</v>
      </c>
      <c r="B524" s="251" t="s">
        <v>1419</v>
      </c>
      <c r="C524" s="193">
        <v>4700012417</v>
      </c>
      <c r="D524" s="243">
        <v>5000</v>
      </c>
      <c r="E524" s="224">
        <v>112122071000021</v>
      </c>
      <c r="F524" s="193">
        <v>11220128233</v>
      </c>
      <c r="G524" s="190" t="s">
        <v>1584</v>
      </c>
      <c r="H524" s="232" t="s">
        <v>1564</v>
      </c>
      <c r="I524" s="190" t="s">
        <v>1018</v>
      </c>
      <c r="J524" s="58"/>
      <c r="K524" s="336"/>
      <c r="L524" s="336"/>
      <c r="M524" s="90" t="s">
        <v>1617</v>
      </c>
      <c r="N524" s="332"/>
      <c r="O524" s="173">
        <v>44761</v>
      </c>
      <c r="P524" s="164" t="s">
        <v>611</v>
      </c>
      <c r="Q524" s="164" t="s">
        <v>1449</v>
      </c>
      <c r="R524" s="164" t="s">
        <v>413</v>
      </c>
      <c r="S524" s="164" t="s">
        <v>1586</v>
      </c>
      <c r="T524" s="164" t="s">
        <v>1560</v>
      </c>
      <c r="X524" s="164" t="s">
        <v>1613</v>
      </c>
    </row>
    <row r="525" spans="1:25" s="4" customFormat="1">
      <c r="A525" s="58">
        <v>527</v>
      </c>
      <c r="B525" s="3" t="s">
        <v>1402</v>
      </c>
      <c r="C525" s="11">
        <v>4700012460</v>
      </c>
      <c r="D525" s="244">
        <v>100</v>
      </c>
      <c r="E525" s="237">
        <v>152122081003624</v>
      </c>
      <c r="F525" s="11">
        <v>15220328949</v>
      </c>
      <c r="H525" s="102" t="s">
        <v>1602</v>
      </c>
      <c r="I525" s="4" t="s">
        <v>1119</v>
      </c>
      <c r="J525" s="3"/>
      <c r="K525" s="274">
        <v>44843</v>
      </c>
      <c r="L525" s="274">
        <v>44844</v>
      </c>
      <c r="M525" s="91"/>
      <c r="N525" s="7"/>
      <c r="O525" s="274">
        <v>44798</v>
      </c>
      <c r="P525" s="4" t="s">
        <v>339</v>
      </c>
      <c r="Q525" s="4" t="s">
        <v>1449</v>
      </c>
      <c r="R525" s="4" t="s">
        <v>413</v>
      </c>
      <c r="T525" s="4" t="s">
        <v>1514</v>
      </c>
    </row>
    <row r="526" spans="1:25" s="4" customFormat="1">
      <c r="A526" s="58">
        <v>528</v>
      </c>
      <c r="B526" s="3" t="s">
        <v>1545</v>
      </c>
      <c r="C526" s="11">
        <v>4700012469</v>
      </c>
      <c r="D526" s="244">
        <v>50</v>
      </c>
      <c r="E526" s="237">
        <v>152122091000154</v>
      </c>
      <c r="F526" s="11">
        <v>15220359699</v>
      </c>
      <c r="H526" s="102" t="s">
        <v>1546</v>
      </c>
      <c r="I526" s="4" t="s">
        <v>1119</v>
      </c>
      <c r="J526" s="3"/>
      <c r="K526" s="274">
        <v>44843</v>
      </c>
      <c r="L526" s="274">
        <v>44844</v>
      </c>
      <c r="M526" s="91"/>
      <c r="N526" s="7"/>
      <c r="O526" s="274">
        <v>44809</v>
      </c>
      <c r="P526" s="4" t="s">
        <v>339</v>
      </c>
      <c r="Q526" s="4" t="s">
        <v>1449</v>
      </c>
      <c r="R526" s="4" t="s">
        <v>413</v>
      </c>
      <c r="T526" s="4" t="s">
        <v>1514</v>
      </c>
    </row>
    <row r="527" spans="1:25" s="4" customFormat="1">
      <c r="A527" s="58">
        <v>529</v>
      </c>
      <c r="B527" s="3" t="s">
        <v>1609</v>
      </c>
      <c r="C527" s="11">
        <v>4700012475</v>
      </c>
      <c r="D527" s="244">
        <v>2</v>
      </c>
      <c r="E527" s="237">
        <v>152122091003892</v>
      </c>
      <c r="F527" s="11">
        <v>15220368164</v>
      </c>
      <c r="H527" s="102" t="s">
        <v>1611</v>
      </c>
      <c r="I527" s="4" t="s">
        <v>1119</v>
      </c>
      <c r="J527" s="3"/>
      <c r="K527" s="274">
        <v>44853</v>
      </c>
      <c r="L527" s="274">
        <v>44854</v>
      </c>
      <c r="M527" s="91"/>
      <c r="N527" s="7"/>
      <c r="O527" s="274">
        <v>44843</v>
      </c>
      <c r="P527" s="4" t="s">
        <v>339</v>
      </c>
      <c r="Q527" s="4" t="s">
        <v>1449</v>
      </c>
      <c r="R527" s="4" t="s">
        <v>413</v>
      </c>
      <c r="T527" s="4" t="s">
        <v>1514</v>
      </c>
    </row>
    <row r="528" spans="1:25" s="15" customFormat="1">
      <c r="A528" s="58">
        <v>530</v>
      </c>
      <c r="B528" s="252" t="s">
        <v>1608</v>
      </c>
      <c r="C528" s="128">
        <v>4700012476</v>
      </c>
      <c r="D528" s="253">
        <v>3</v>
      </c>
      <c r="E528" s="254">
        <v>152122091003739</v>
      </c>
      <c r="F528" s="128">
        <v>15220368163</v>
      </c>
      <c r="G528" s="119"/>
      <c r="H528" s="255" t="s">
        <v>1610</v>
      </c>
      <c r="I528" s="119" t="s">
        <v>1119</v>
      </c>
      <c r="J528" s="58"/>
      <c r="K528" s="282">
        <v>44855</v>
      </c>
      <c r="L528" s="282">
        <v>44856</v>
      </c>
      <c r="M528" s="90"/>
      <c r="N528" s="21"/>
      <c r="O528" s="282">
        <v>44830</v>
      </c>
      <c r="P528" s="119" t="s">
        <v>339</v>
      </c>
      <c r="Q528" s="119" t="s">
        <v>1449</v>
      </c>
      <c r="R528" s="119" t="s">
        <v>413</v>
      </c>
      <c r="S528" s="119"/>
      <c r="T528" s="119" t="s">
        <v>1514</v>
      </c>
      <c r="X528" s="119"/>
    </row>
    <row r="529" spans="1:24" s="4" customFormat="1">
      <c r="A529" s="58">
        <v>531</v>
      </c>
      <c r="B529" s="137" t="s">
        <v>1500</v>
      </c>
      <c r="C529" s="186">
        <v>4700012459</v>
      </c>
      <c r="D529" s="239">
        <v>100</v>
      </c>
      <c r="E529" s="222">
        <v>152122081003623</v>
      </c>
      <c r="F529" s="186">
        <v>15220328948</v>
      </c>
      <c r="G529" s="185"/>
      <c r="H529" s="238" t="s">
        <v>1501</v>
      </c>
      <c r="I529" s="185" t="s">
        <v>1119</v>
      </c>
      <c r="J529" s="3"/>
      <c r="K529" s="188">
        <v>44862</v>
      </c>
      <c r="L529" s="188">
        <v>44867</v>
      </c>
      <c r="M529" s="91"/>
      <c r="N529" s="7"/>
      <c r="O529" s="188">
        <v>44802</v>
      </c>
      <c r="P529" s="185" t="s">
        <v>339</v>
      </c>
      <c r="Q529" s="185" t="s">
        <v>1449</v>
      </c>
      <c r="R529" s="185" t="s">
        <v>413</v>
      </c>
      <c r="S529" s="185"/>
      <c r="T529" s="185" t="s">
        <v>1514</v>
      </c>
      <c r="X529" s="185"/>
    </row>
    <row r="530" spans="1:24" s="4" customFormat="1">
      <c r="A530" s="58">
        <v>532</v>
      </c>
      <c r="B530" s="137" t="s">
        <v>1545</v>
      </c>
      <c r="C530" s="186">
        <v>4700012470</v>
      </c>
      <c r="D530" s="239">
        <v>50</v>
      </c>
      <c r="E530" s="222">
        <v>152122091000156</v>
      </c>
      <c r="F530" s="186">
        <v>15220359700</v>
      </c>
      <c r="G530" s="185"/>
      <c r="H530" s="238" t="s">
        <v>1546</v>
      </c>
      <c r="I530" s="185" t="s">
        <v>1119</v>
      </c>
      <c r="J530" s="3"/>
      <c r="K530" s="188">
        <v>44862</v>
      </c>
      <c r="L530" s="188">
        <v>44867</v>
      </c>
      <c r="M530" s="91"/>
      <c r="N530" s="7"/>
      <c r="O530" s="188">
        <v>44809</v>
      </c>
      <c r="P530" s="185" t="s">
        <v>339</v>
      </c>
      <c r="Q530" s="185" t="s">
        <v>1449</v>
      </c>
      <c r="R530" s="185" t="s">
        <v>413</v>
      </c>
      <c r="S530" s="185"/>
      <c r="T530" s="185" t="s">
        <v>1514</v>
      </c>
      <c r="X530" s="185"/>
    </row>
    <row r="531" spans="1:24" s="4" customFormat="1">
      <c r="A531" s="58">
        <v>533</v>
      </c>
      <c r="B531" s="137" t="s">
        <v>1548</v>
      </c>
      <c r="C531" s="186">
        <v>4700012488</v>
      </c>
      <c r="D531" s="239">
        <v>1</v>
      </c>
      <c r="E531" s="222">
        <v>152122091005456</v>
      </c>
      <c r="F531" s="186">
        <v>15220395135</v>
      </c>
      <c r="G531" s="185"/>
      <c r="H531" s="238" t="s">
        <v>1614</v>
      </c>
      <c r="I531" s="185" t="s">
        <v>1119</v>
      </c>
      <c r="J531" s="3"/>
      <c r="K531" s="216"/>
      <c r="L531" s="188">
        <v>44870</v>
      </c>
      <c r="N531" s="7"/>
      <c r="O531" s="188">
        <v>44857</v>
      </c>
      <c r="P531" s="185" t="s">
        <v>339</v>
      </c>
      <c r="Q531" s="185" t="s">
        <v>1449</v>
      </c>
      <c r="R531" s="185" t="s">
        <v>413</v>
      </c>
      <c r="S531" s="185"/>
      <c r="T531" s="185" t="s">
        <v>1514</v>
      </c>
      <c r="X531" s="185"/>
    </row>
    <row r="532" spans="1:24" s="4" customFormat="1">
      <c r="A532" s="58">
        <v>534</v>
      </c>
      <c r="B532" s="137" t="s">
        <v>1626</v>
      </c>
      <c r="C532" s="186">
        <v>4700012492</v>
      </c>
      <c r="D532" s="239">
        <v>1</v>
      </c>
      <c r="E532" s="222">
        <v>152122091007182</v>
      </c>
      <c r="F532" s="186">
        <v>15220396660</v>
      </c>
      <c r="G532" s="185"/>
      <c r="H532" s="238" t="s">
        <v>1628</v>
      </c>
      <c r="I532" s="185" t="s">
        <v>1119</v>
      </c>
      <c r="J532" s="3"/>
      <c r="K532" s="188">
        <v>44868</v>
      </c>
      <c r="L532" s="188">
        <v>44874</v>
      </c>
      <c r="N532" s="7"/>
      <c r="O532" s="188">
        <v>44855</v>
      </c>
      <c r="P532" s="185" t="s">
        <v>339</v>
      </c>
      <c r="Q532" s="185" t="s">
        <v>1449</v>
      </c>
      <c r="R532" s="185" t="s">
        <v>413</v>
      </c>
      <c r="S532" s="185"/>
      <c r="T532" s="185" t="s">
        <v>1514</v>
      </c>
      <c r="X532" s="185"/>
    </row>
    <row r="533" spans="1:24" s="111" customFormat="1">
      <c r="A533" s="58">
        <v>535</v>
      </c>
      <c r="B533" s="156" t="s">
        <v>897</v>
      </c>
      <c r="C533" s="159">
        <v>4700012423</v>
      </c>
      <c r="D533" s="256">
        <v>2107</v>
      </c>
      <c r="E533" s="257">
        <v>112122071000133</v>
      </c>
      <c r="F533" s="159">
        <v>11220128235</v>
      </c>
      <c r="G533" s="155" t="s">
        <v>1589</v>
      </c>
      <c r="H533" s="258" t="s">
        <v>907</v>
      </c>
      <c r="I533" s="155" t="s">
        <v>1018</v>
      </c>
      <c r="J533" s="129"/>
      <c r="K533" s="161">
        <v>44808</v>
      </c>
      <c r="L533" s="161">
        <v>44880</v>
      </c>
      <c r="M533" s="91" t="s">
        <v>1621</v>
      </c>
      <c r="N533" s="259">
        <v>44881</v>
      </c>
      <c r="O533" s="161">
        <v>44788</v>
      </c>
      <c r="P533" s="155" t="s">
        <v>611</v>
      </c>
      <c r="Q533" s="155" t="s">
        <v>1449</v>
      </c>
      <c r="R533" s="155" t="s">
        <v>413</v>
      </c>
      <c r="S533" s="155" t="s">
        <v>1280</v>
      </c>
      <c r="T533" s="155" t="s">
        <v>1560</v>
      </c>
      <c r="X533" s="155" t="s">
        <v>1615</v>
      </c>
    </row>
    <row r="534" spans="1:24" s="4" customFormat="1">
      <c r="A534" s="58">
        <v>536</v>
      </c>
      <c r="B534" s="137" t="s">
        <v>1488</v>
      </c>
      <c r="C534" s="186">
        <v>4700012424</v>
      </c>
      <c r="D534" s="239">
        <v>1500</v>
      </c>
      <c r="E534" s="222">
        <v>112122071000134</v>
      </c>
      <c r="F534" s="186">
        <v>11220128236</v>
      </c>
      <c r="G534" s="185" t="s">
        <v>1590</v>
      </c>
      <c r="H534" s="238" t="s">
        <v>1492</v>
      </c>
      <c r="I534" s="185" t="s">
        <v>1018</v>
      </c>
      <c r="J534" s="3"/>
      <c r="K534" s="356">
        <v>44799</v>
      </c>
      <c r="L534" s="366">
        <v>44896</v>
      </c>
      <c r="M534" s="91" t="s">
        <v>1619</v>
      </c>
      <c r="N534" s="161">
        <v>44898</v>
      </c>
      <c r="O534" s="188">
        <v>44768</v>
      </c>
      <c r="P534" s="185" t="s">
        <v>611</v>
      </c>
      <c r="Q534" s="185" t="s">
        <v>1449</v>
      </c>
      <c r="R534" s="185" t="s">
        <v>413</v>
      </c>
      <c r="S534" s="185" t="s">
        <v>714</v>
      </c>
      <c r="T534" s="185" t="s">
        <v>1560</v>
      </c>
      <c r="X534" s="185" t="s">
        <v>1615</v>
      </c>
    </row>
    <row r="535" spans="1:24" s="4" customFormat="1">
      <c r="A535" s="58">
        <v>537</v>
      </c>
      <c r="B535" s="137" t="s">
        <v>1516</v>
      </c>
      <c r="C535" s="186">
        <v>4700012425</v>
      </c>
      <c r="D535" s="239">
        <v>5000</v>
      </c>
      <c r="E535" s="222">
        <v>112122071000135</v>
      </c>
      <c r="F535" s="186">
        <v>11220128237</v>
      </c>
      <c r="G535" s="185" t="s">
        <v>1591</v>
      </c>
      <c r="H535" s="238" t="s">
        <v>1518</v>
      </c>
      <c r="I535" s="185" t="s">
        <v>1018</v>
      </c>
      <c r="J535" s="3"/>
      <c r="K535" s="353"/>
      <c r="L535" s="367"/>
      <c r="M535" s="91" t="s">
        <v>1620</v>
      </c>
      <c r="N535" s="161">
        <v>44898</v>
      </c>
      <c r="O535" s="188">
        <v>44769</v>
      </c>
      <c r="P535" s="185" t="s">
        <v>611</v>
      </c>
      <c r="Q535" s="185" t="s">
        <v>1449</v>
      </c>
      <c r="R535" s="185" t="s">
        <v>413</v>
      </c>
      <c r="S535" s="185" t="s">
        <v>196</v>
      </c>
      <c r="T535" s="185" t="s">
        <v>1560</v>
      </c>
      <c r="X535" s="185" t="s">
        <v>1615</v>
      </c>
    </row>
    <row r="536" spans="1:24" s="4" customFormat="1">
      <c r="A536" s="58">
        <v>538</v>
      </c>
      <c r="B536" s="137" t="s">
        <v>1419</v>
      </c>
      <c r="C536" s="186">
        <v>4700012451</v>
      </c>
      <c r="D536" s="239">
        <v>5000</v>
      </c>
      <c r="E536" s="222">
        <v>112122081000069</v>
      </c>
      <c r="F536" s="186">
        <v>11220153238</v>
      </c>
      <c r="G536" s="185" t="s">
        <v>1601</v>
      </c>
      <c r="H536" s="238" t="s">
        <v>1564</v>
      </c>
      <c r="I536" s="185" t="s">
        <v>1018</v>
      </c>
      <c r="J536" s="3"/>
      <c r="K536" s="188">
        <v>44820</v>
      </c>
      <c r="L536" s="161">
        <v>44896</v>
      </c>
      <c r="M536" s="91" t="s">
        <v>1622</v>
      </c>
      <c r="N536" s="161">
        <v>44898</v>
      </c>
      <c r="O536" s="188">
        <v>44799</v>
      </c>
      <c r="P536" s="185" t="s">
        <v>611</v>
      </c>
      <c r="Q536" s="185" t="s">
        <v>1449</v>
      </c>
      <c r="R536" s="185" t="s">
        <v>413</v>
      </c>
      <c r="S536" s="185" t="s">
        <v>1586</v>
      </c>
      <c r="T536" s="185" t="s">
        <v>1560</v>
      </c>
      <c r="X536" s="185" t="s">
        <v>1615</v>
      </c>
    </row>
    <row r="537" spans="1:24" s="4" customFormat="1">
      <c r="A537" s="58">
        <v>539</v>
      </c>
      <c r="B537" s="137" t="s">
        <v>1456</v>
      </c>
      <c r="C537" s="186">
        <v>4700012442</v>
      </c>
      <c r="D537" s="239">
        <v>5000</v>
      </c>
      <c r="E537" s="222">
        <v>112122071000207</v>
      </c>
      <c r="F537" s="186">
        <v>11220155084</v>
      </c>
      <c r="G537" s="185" t="s">
        <v>1598</v>
      </c>
      <c r="H537" s="238" t="s">
        <v>1440</v>
      </c>
      <c r="I537" s="185" t="s">
        <v>1018</v>
      </c>
      <c r="J537" s="3"/>
      <c r="K537" s="188">
        <v>44825</v>
      </c>
      <c r="L537" s="188">
        <v>44894</v>
      </c>
      <c r="M537" s="91" t="s">
        <v>1623</v>
      </c>
      <c r="N537" s="161">
        <v>44896</v>
      </c>
      <c r="O537" s="188">
        <v>44805</v>
      </c>
      <c r="P537" s="185" t="s">
        <v>611</v>
      </c>
      <c r="Q537" s="185" t="s">
        <v>1449</v>
      </c>
      <c r="R537" s="185" t="s">
        <v>413</v>
      </c>
      <c r="S537" s="185" t="s">
        <v>1587</v>
      </c>
      <c r="T537" s="185" t="s">
        <v>1560</v>
      </c>
      <c r="X537" s="185" t="s">
        <v>1641</v>
      </c>
    </row>
    <row r="538" spans="1:24" s="4" customFormat="1">
      <c r="A538" s="58">
        <v>540</v>
      </c>
      <c r="B538" s="260" t="s">
        <v>1516</v>
      </c>
      <c r="C538" s="118">
        <v>4700012445</v>
      </c>
      <c r="D538" s="261">
        <v>5000</v>
      </c>
      <c r="E538" s="262">
        <v>112122081000147</v>
      </c>
      <c r="F538" s="118">
        <v>11220164480</v>
      </c>
      <c r="G538" s="120" t="s">
        <v>1604</v>
      </c>
      <c r="H538" s="263" t="s">
        <v>1518</v>
      </c>
      <c r="I538" s="120" t="s">
        <v>1018</v>
      </c>
      <c r="J538" s="3"/>
      <c r="K538" s="359">
        <v>44835</v>
      </c>
      <c r="L538" s="364">
        <v>44896</v>
      </c>
      <c r="M538" s="91" t="s">
        <v>1624</v>
      </c>
      <c r="N538" s="188">
        <v>44898</v>
      </c>
      <c r="O538" s="264">
        <v>44813</v>
      </c>
      <c r="P538" s="120" t="s">
        <v>611</v>
      </c>
      <c r="Q538" s="120" t="s">
        <v>1449</v>
      </c>
      <c r="R538" s="155" t="s">
        <v>413</v>
      </c>
      <c r="S538" s="120" t="s">
        <v>23</v>
      </c>
      <c r="T538" s="120" t="s">
        <v>1560</v>
      </c>
      <c r="X538" s="185" t="s">
        <v>1642</v>
      </c>
    </row>
    <row r="539" spans="1:24" s="4" customFormat="1">
      <c r="A539" s="58">
        <v>541</v>
      </c>
      <c r="B539" s="260" t="s">
        <v>1565</v>
      </c>
      <c r="C539" s="118">
        <v>4700012464</v>
      </c>
      <c r="D539" s="261">
        <v>5000</v>
      </c>
      <c r="E539" s="262">
        <v>112122091000003</v>
      </c>
      <c r="F539" s="118">
        <v>11220164481</v>
      </c>
      <c r="G539" s="120" t="s">
        <v>1605</v>
      </c>
      <c r="H539" s="263" t="s">
        <v>1567</v>
      </c>
      <c r="I539" s="120" t="s">
        <v>1018</v>
      </c>
      <c r="J539" s="3"/>
      <c r="K539" s="363"/>
      <c r="L539" s="365"/>
      <c r="M539" s="91" t="s">
        <v>1625</v>
      </c>
      <c r="N539" s="188">
        <v>44898</v>
      </c>
      <c r="O539" s="264">
        <v>44816</v>
      </c>
      <c r="P539" s="120" t="s">
        <v>611</v>
      </c>
      <c r="Q539" s="120" t="s">
        <v>1449</v>
      </c>
      <c r="R539" s="155" t="s">
        <v>413</v>
      </c>
      <c r="S539" s="120" t="s">
        <v>1587</v>
      </c>
      <c r="T539" s="120" t="s">
        <v>1560</v>
      </c>
      <c r="X539" s="120" t="s">
        <v>1644</v>
      </c>
    </row>
    <row r="540" spans="1:24" s="4" customFormat="1">
      <c r="A540" s="58">
        <v>542</v>
      </c>
      <c r="B540" s="260" t="s">
        <v>1633</v>
      </c>
      <c r="C540" s="118">
        <v>9650000132</v>
      </c>
      <c r="D540" s="261">
        <v>4</v>
      </c>
      <c r="E540" s="262">
        <v>152122101005205</v>
      </c>
      <c r="F540" s="118">
        <v>15220447124</v>
      </c>
      <c r="G540" s="120"/>
      <c r="H540" s="263" t="s">
        <v>1635</v>
      </c>
      <c r="I540" s="120" t="s">
        <v>1119</v>
      </c>
      <c r="J540" s="3"/>
      <c r="K540" s="264">
        <v>44898</v>
      </c>
      <c r="L540" s="264">
        <v>44903</v>
      </c>
      <c r="M540" s="272"/>
      <c r="O540" s="264">
        <v>44872</v>
      </c>
      <c r="P540" s="120" t="s">
        <v>339</v>
      </c>
      <c r="Q540" s="120" t="s">
        <v>1449</v>
      </c>
      <c r="R540" s="120" t="s">
        <v>413</v>
      </c>
      <c r="S540" s="120"/>
      <c r="T540" s="120" t="s">
        <v>1514</v>
      </c>
    </row>
    <row r="541" spans="1:24" s="4" customFormat="1">
      <c r="A541" s="58">
        <v>543</v>
      </c>
      <c r="B541" s="260" t="s">
        <v>1634</v>
      </c>
      <c r="C541" s="118">
        <v>9650000133</v>
      </c>
      <c r="D541" s="261">
        <v>4</v>
      </c>
      <c r="E541" s="262">
        <v>152122101005206</v>
      </c>
      <c r="F541" s="118">
        <v>15220447125</v>
      </c>
      <c r="G541" s="120"/>
      <c r="H541" s="263" t="s">
        <v>1636</v>
      </c>
      <c r="I541" s="120" t="s">
        <v>1119</v>
      </c>
      <c r="J541" s="3"/>
      <c r="K541" s="264">
        <v>44898</v>
      </c>
      <c r="L541" s="264">
        <v>44903</v>
      </c>
      <c r="M541" s="272"/>
      <c r="O541" s="264">
        <v>44869</v>
      </c>
      <c r="P541" s="120" t="s">
        <v>339</v>
      </c>
      <c r="Q541" s="120" t="s">
        <v>1449</v>
      </c>
      <c r="R541" s="120" t="s">
        <v>413</v>
      </c>
      <c r="S541" s="120"/>
      <c r="T541" s="120" t="s">
        <v>1514</v>
      </c>
    </row>
    <row r="542" spans="1:24" s="4" customFormat="1">
      <c r="A542" s="58">
        <v>544</v>
      </c>
      <c r="B542" s="3" t="s">
        <v>1650</v>
      </c>
      <c r="C542" s="11">
        <v>4700012513</v>
      </c>
      <c r="D542" s="244">
        <v>187755</v>
      </c>
      <c r="E542" s="237">
        <v>112122111000088</v>
      </c>
      <c r="F542" s="11">
        <v>11220201644</v>
      </c>
      <c r="H542" s="102"/>
      <c r="I542" s="4" t="s">
        <v>1119</v>
      </c>
      <c r="J542" s="3"/>
      <c r="K542" s="188">
        <v>44901</v>
      </c>
      <c r="L542" s="188">
        <v>44906</v>
      </c>
      <c r="M542" s="272"/>
      <c r="P542" s="279" t="s">
        <v>1661</v>
      </c>
      <c r="Q542" s="185" t="s">
        <v>1449</v>
      </c>
      <c r="R542" s="185" t="s">
        <v>413</v>
      </c>
      <c r="S542" s="185"/>
      <c r="T542" s="4" t="s">
        <v>1514</v>
      </c>
      <c r="U542" s="4" t="s">
        <v>1514</v>
      </c>
    </row>
    <row r="543" spans="1:24" s="4" customFormat="1">
      <c r="A543" s="58">
        <v>545</v>
      </c>
      <c r="B543" s="260" t="s">
        <v>1482</v>
      </c>
      <c r="C543" s="118">
        <v>4700012506</v>
      </c>
      <c r="D543" s="261">
        <v>240</v>
      </c>
      <c r="E543" s="262">
        <v>152122101007089</v>
      </c>
      <c r="F543" s="118">
        <v>15220427840</v>
      </c>
      <c r="G543" s="120"/>
      <c r="H543" s="263" t="s">
        <v>1483</v>
      </c>
      <c r="I543" s="120" t="s">
        <v>256</v>
      </c>
      <c r="J543" s="3"/>
      <c r="K543" s="264">
        <v>44893</v>
      </c>
      <c r="L543" s="264">
        <v>44897</v>
      </c>
      <c r="M543" s="272"/>
      <c r="O543" s="264">
        <v>44867</v>
      </c>
      <c r="P543" s="120" t="s">
        <v>1640</v>
      </c>
      <c r="Q543" s="120" t="s">
        <v>1449</v>
      </c>
      <c r="R543" s="185" t="s">
        <v>413</v>
      </c>
      <c r="S543" s="120"/>
      <c r="T543" s="120" t="s">
        <v>621</v>
      </c>
    </row>
    <row r="544" spans="1:24" s="4" customFormat="1">
      <c r="A544" s="58">
        <v>546</v>
      </c>
      <c r="B544" s="260" t="s">
        <v>1545</v>
      </c>
      <c r="C544" s="118">
        <v>4700012509</v>
      </c>
      <c r="D544" s="261">
        <v>250</v>
      </c>
      <c r="E544" s="262">
        <v>152122111002816</v>
      </c>
      <c r="F544" s="118">
        <v>15220436402</v>
      </c>
      <c r="G544" s="120"/>
      <c r="H544" s="263" t="s">
        <v>1546</v>
      </c>
      <c r="I544" s="120" t="s">
        <v>256</v>
      </c>
      <c r="J544" s="3"/>
      <c r="K544" s="264">
        <v>44893</v>
      </c>
      <c r="L544" s="264">
        <v>44897</v>
      </c>
      <c r="M544" s="272"/>
      <c r="O544" s="264">
        <v>44883</v>
      </c>
      <c r="P544" s="120" t="s">
        <v>339</v>
      </c>
      <c r="Q544" s="120" t="s">
        <v>1449</v>
      </c>
      <c r="R544" s="185" t="s">
        <v>413</v>
      </c>
      <c r="S544" s="120"/>
      <c r="T544" s="120" t="s">
        <v>621</v>
      </c>
    </row>
    <row r="545" spans="1:25" s="4" customFormat="1">
      <c r="A545" s="58">
        <v>547</v>
      </c>
      <c r="B545" s="260" t="s">
        <v>1456</v>
      </c>
      <c r="C545" s="118">
        <v>4700012477</v>
      </c>
      <c r="D545" s="261">
        <v>5000</v>
      </c>
      <c r="E545" s="262">
        <v>112122091000053</v>
      </c>
      <c r="F545" s="118">
        <v>11220169735</v>
      </c>
      <c r="G545" s="120" t="s">
        <v>1606</v>
      </c>
      <c r="H545" s="263" t="s">
        <v>1440</v>
      </c>
      <c r="I545" s="120" t="s">
        <v>1018</v>
      </c>
      <c r="J545" s="3"/>
      <c r="K545" s="264">
        <v>44858</v>
      </c>
      <c r="L545" s="264">
        <v>44903</v>
      </c>
      <c r="M545" s="245" t="s">
        <v>1652</v>
      </c>
      <c r="N545" s="264">
        <v>44904</v>
      </c>
      <c r="O545" s="264">
        <v>44830</v>
      </c>
      <c r="P545" s="120" t="s">
        <v>611</v>
      </c>
      <c r="Q545" s="120" t="s">
        <v>1449</v>
      </c>
      <c r="R545" s="185" t="s">
        <v>413</v>
      </c>
      <c r="S545" s="120" t="s">
        <v>1587</v>
      </c>
      <c r="T545" s="120" t="s">
        <v>1560</v>
      </c>
      <c r="X545" s="120" t="s">
        <v>1649</v>
      </c>
    </row>
    <row r="546" spans="1:25" s="4" customFormat="1">
      <c r="A546" s="58">
        <v>548</v>
      </c>
      <c r="B546" s="260" t="s">
        <v>1419</v>
      </c>
      <c r="C546" s="118">
        <v>4700012478</v>
      </c>
      <c r="D546" s="261">
        <v>5000</v>
      </c>
      <c r="E546" s="262">
        <v>112122091000054</v>
      </c>
      <c r="F546" s="118">
        <v>11220169736</v>
      </c>
      <c r="G546" s="120" t="s">
        <v>1607</v>
      </c>
      <c r="H546" s="263" t="s">
        <v>1564</v>
      </c>
      <c r="I546" s="120" t="s">
        <v>1018</v>
      </c>
      <c r="J546" s="3"/>
      <c r="K546" s="264">
        <v>44858</v>
      </c>
      <c r="L546" s="264">
        <v>44903</v>
      </c>
      <c r="M546" s="245" t="s">
        <v>1653</v>
      </c>
      <c r="N546" s="264">
        <v>44904</v>
      </c>
      <c r="O546" s="264">
        <v>44842</v>
      </c>
      <c r="P546" s="120" t="s">
        <v>611</v>
      </c>
      <c r="Q546" s="120" t="s">
        <v>1449</v>
      </c>
      <c r="R546" s="185" t="s">
        <v>413</v>
      </c>
      <c r="S546" s="120" t="s">
        <v>1586</v>
      </c>
      <c r="T546" s="120" t="s">
        <v>1560</v>
      </c>
      <c r="X546" s="120" t="s">
        <v>1649</v>
      </c>
    </row>
    <row r="547" spans="1:25" s="4" customFormat="1">
      <c r="A547" s="58">
        <v>549</v>
      </c>
      <c r="B547" s="137" t="s">
        <v>1634</v>
      </c>
      <c r="C547" s="186">
        <v>4700012514</v>
      </c>
      <c r="D547" s="239">
        <v>200</v>
      </c>
      <c r="E547" s="222">
        <v>112122111000065</v>
      </c>
      <c r="F547" s="186">
        <v>11220205032</v>
      </c>
      <c r="G547" s="185" t="s">
        <v>1646</v>
      </c>
      <c r="H547" s="238" t="s">
        <v>1647</v>
      </c>
      <c r="I547" s="185" t="s">
        <v>1018</v>
      </c>
      <c r="J547" s="3"/>
      <c r="K547" s="188">
        <v>44907</v>
      </c>
      <c r="L547" s="188">
        <v>44911</v>
      </c>
      <c r="M547" s="272"/>
      <c r="N547" s="223">
        <v>44909</v>
      </c>
      <c r="O547" s="188">
        <v>44893</v>
      </c>
      <c r="P547" s="185" t="s">
        <v>339</v>
      </c>
      <c r="Q547" s="185" t="s">
        <v>1449</v>
      </c>
      <c r="R547" s="185" t="s">
        <v>413</v>
      </c>
      <c r="S547" s="185" t="s">
        <v>678</v>
      </c>
      <c r="T547" s="185" t="s">
        <v>621</v>
      </c>
    </row>
    <row r="548" spans="1:25" s="4" customFormat="1">
      <c r="A548" s="58">
        <v>550</v>
      </c>
      <c r="B548" s="137" t="s">
        <v>1545</v>
      </c>
      <c r="C548" s="186">
        <v>4700012508</v>
      </c>
      <c r="D548" s="239">
        <v>200</v>
      </c>
      <c r="E548" s="222">
        <v>152122111000235</v>
      </c>
      <c r="F548" s="186">
        <v>15220436400</v>
      </c>
      <c r="G548" s="185"/>
      <c r="H548" s="238" t="s">
        <v>1638</v>
      </c>
      <c r="I548" s="185" t="s">
        <v>256</v>
      </c>
      <c r="J548" s="3"/>
      <c r="K548" s="188">
        <v>44908</v>
      </c>
      <c r="L548" s="188">
        <v>44916</v>
      </c>
      <c r="M548" s="272"/>
      <c r="N548" s="223">
        <v>44912</v>
      </c>
      <c r="O548" s="188">
        <v>44904</v>
      </c>
      <c r="P548" s="185" t="s">
        <v>339</v>
      </c>
      <c r="Q548" s="185" t="s">
        <v>1449</v>
      </c>
      <c r="R548" s="185" t="s">
        <v>413</v>
      </c>
      <c r="S548" s="185"/>
      <c r="T548" s="120" t="s">
        <v>1645</v>
      </c>
    </row>
    <row r="549" spans="1:25" s="15" customFormat="1">
      <c r="A549" s="58">
        <v>551</v>
      </c>
      <c r="B549" s="260" t="s">
        <v>1565</v>
      </c>
      <c r="C549" s="118">
        <v>4700012490</v>
      </c>
      <c r="D549" s="261">
        <v>10000</v>
      </c>
      <c r="E549" s="262">
        <v>112122091000213</v>
      </c>
      <c r="F549" s="118">
        <v>11220181084</v>
      </c>
      <c r="G549" s="120" t="s">
        <v>1629</v>
      </c>
      <c r="H549" s="263" t="s">
        <v>1567</v>
      </c>
      <c r="I549" s="120" t="s">
        <v>1018</v>
      </c>
      <c r="J549" s="58"/>
      <c r="K549" s="264">
        <v>44871</v>
      </c>
      <c r="L549" s="264">
        <v>44915</v>
      </c>
      <c r="M549" s="143" t="s">
        <v>1654</v>
      </c>
      <c r="N549" s="300">
        <v>44918</v>
      </c>
      <c r="O549" s="264">
        <v>44853</v>
      </c>
      <c r="P549" s="120" t="s">
        <v>611</v>
      </c>
      <c r="Q549" s="120" t="s">
        <v>1449</v>
      </c>
      <c r="R549" s="120" t="s">
        <v>413</v>
      </c>
      <c r="S549" s="120" t="s">
        <v>196</v>
      </c>
      <c r="T549" s="120" t="s">
        <v>1560</v>
      </c>
      <c r="X549" s="120" t="s">
        <v>1659</v>
      </c>
    </row>
    <row r="550" spans="1:25" s="4" customFormat="1">
      <c r="A550" s="58">
        <v>552</v>
      </c>
      <c r="B550" s="260" t="s">
        <v>1545</v>
      </c>
      <c r="C550" s="118">
        <v>4700012518</v>
      </c>
      <c r="D550" s="261">
        <v>219</v>
      </c>
      <c r="E550" s="262">
        <v>152122111006490</v>
      </c>
      <c r="F550" s="118">
        <v>15220460990</v>
      </c>
      <c r="G550" s="120"/>
      <c r="H550" s="263" t="s">
        <v>1660</v>
      </c>
      <c r="I550" s="120" t="s">
        <v>256</v>
      </c>
      <c r="J550" s="3"/>
      <c r="K550" s="264">
        <v>44914</v>
      </c>
      <c r="L550" s="264">
        <v>44918</v>
      </c>
      <c r="M550" s="18"/>
      <c r="N550" s="300">
        <v>44917</v>
      </c>
      <c r="O550" s="264">
        <v>44904</v>
      </c>
      <c r="P550" s="120" t="s">
        <v>339</v>
      </c>
      <c r="Q550" s="120" t="s">
        <v>1449</v>
      </c>
      <c r="R550" s="120" t="s">
        <v>413</v>
      </c>
      <c r="S550" s="120"/>
      <c r="T550" s="120" t="s">
        <v>621</v>
      </c>
    </row>
    <row r="551" spans="1:25" s="4" customFormat="1">
      <c r="A551" s="58">
        <v>553</v>
      </c>
      <c r="B551" s="252" t="s">
        <v>1456</v>
      </c>
      <c r="C551" s="128">
        <v>4700012489</v>
      </c>
      <c r="D551" s="253">
        <v>5000</v>
      </c>
      <c r="E551" s="254">
        <v>112122091000212</v>
      </c>
      <c r="F551" s="128">
        <v>11220181085</v>
      </c>
      <c r="G551" s="119" t="s">
        <v>1630</v>
      </c>
      <c r="H551" s="255" t="s">
        <v>1440</v>
      </c>
      <c r="I551" s="119" t="s">
        <v>1018</v>
      </c>
      <c r="J551" s="58"/>
      <c r="K551" s="303">
        <v>44875</v>
      </c>
      <c r="L551" s="303">
        <v>44929</v>
      </c>
      <c r="M551" s="90" t="s">
        <v>1655</v>
      </c>
      <c r="N551" s="304">
        <v>44929</v>
      </c>
      <c r="O551" s="284">
        <v>44865</v>
      </c>
      <c r="P551" s="119" t="s">
        <v>611</v>
      </c>
      <c r="Q551" s="119" t="s">
        <v>1449</v>
      </c>
      <c r="R551" s="119" t="s">
        <v>413</v>
      </c>
      <c r="S551" s="119" t="s">
        <v>1632</v>
      </c>
      <c r="T551" s="119" t="s">
        <v>1560</v>
      </c>
      <c r="U551" s="15"/>
      <c r="V551" s="15"/>
      <c r="W551" s="15"/>
      <c r="X551" s="119" t="s">
        <v>1659</v>
      </c>
    </row>
    <row r="552" spans="1:25" s="101" customFormat="1">
      <c r="A552" s="3">
        <v>554</v>
      </c>
      <c r="B552" s="117" t="s">
        <v>1408</v>
      </c>
      <c r="C552" s="201">
        <v>4700012529</v>
      </c>
      <c r="D552" s="248">
        <v>361240</v>
      </c>
      <c r="E552" s="214">
        <v>112122121000051</v>
      </c>
      <c r="F552" s="201">
        <v>11220213904</v>
      </c>
      <c r="G552" s="200"/>
      <c r="H552" s="228"/>
      <c r="I552" s="200" t="s">
        <v>1119</v>
      </c>
      <c r="J552" s="3"/>
      <c r="K552" s="301">
        <v>44925</v>
      </c>
      <c r="L552" s="301">
        <v>44931</v>
      </c>
      <c r="M552" s="302"/>
      <c r="N552" s="7"/>
      <c r="O552" s="301">
        <v>44917</v>
      </c>
      <c r="P552" s="200" t="s">
        <v>339</v>
      </c>
      <c r="Q552" s="200" t="s">
        <v>1449</v>
      </c>
      <c r="R552" s="200" t="s">
        <v>413</v>
      </c>
      <c r="S552" s="4"/>
      <c r="T552" s="4" t="s">
        <v>1514</v>
      </c>
      <c r="U552" s="4"/>
      <c r="V552" s="4"/>
      <c r="W552" s="4"/>
      <c r="X552" s="4"/>
    </row>
    <row r="553" spans="1:25" s="4" customFormat="1">
      <c r="A553" s="3">
        <v>555</v>
      </c>
      <c r="B553" s="3" t="s">
        <v>1419</v>
      </c>
      <c r="C553" s="11">
        <v>4700012501</v>
      </c>
      <c r="D553" s="244">
        <v>10000</v>
      </c>
      <c r="E553" s="237">
        <v>112122101000149</v>
      </c>
      <c r="F553" s="11">
        <v>11220193826</v>
      </c>
      <c r="G553" s="4" t="s">
        <v>1637</v>
      </c>
      <c r="H553" s="102" t="s">
        <v>1564</v>
      </c>
      <c r="I553" s="4" t="s">
        <v>1018</v>
      </c>
      <c r="J553" s="3"/>
      <c r="K553" s="305">
        <v>44887</v>
      </c>
      <c r="L553" s="305">
        <v>44931</v>
      </c>
      <c r="M553" s="91" t="s">
        <v>1656</v>
      </c>
      <c r="N553" s="307">
        <v>44934</v>
      </c>
      <c r="O553" s="305">
        <v>44873</v>
      </c>
      <c r="P553" s="4" t="s">
        <v>611</v>
      </c>
      <c r="Q553" s="4" t="s">
        <v>1449</v>
      </c>
      <c r="R553" s="200" t="s">
        <v>413</v>
      </c>
      <c r="S553" s="4" t="s">
        <v>1639</v>
      </c>
      <c r="T553" s="4" t="s">
        <v>1560</v>
      </c>
      <c r="X553" s="4" t="s">
        <v>1666</v>
      </c>
      <c r="Y553" s="134"/>
    </row>
    <row r="554" spans="1:25" s="4" customFormat="1">
      <c r="A554" s="3">
        <v>556</v>
      </c>
      <c r="B554" s="137" t="s">
        <v>1494</v>
      </c>
      <c r="C554" s="186">
        <v>20221227</v>
      </c>
      <c r="D554" s="239">
        <v>18</v>
      </c>
      <c r="E554" s="222">
        <v>152122121006202</v>
      </c>
      <c r="F554" s="370">
        <v>15230001505</v>
      </c>
      <c r="G554" s="185"/>
      <c r="H554" s="238" t="s">
        <v>1495</v>
      </c>
      <c r="I554" s="185" t="s">
        <v>1119</v>
      </c>
      <c r="J554" s="3"/>
      <c r="K554" s="188">
        <v>44939</v>
      </c>
      <c r="L554" s="188">
        <v>44944</v>
      </c>
      <c r="N554" s="91"/>
      <c r="O554" s="188">
        <v>44929</v>
      </c>
      <c r="P554" s="185" t="s">
        <v>339</v>
      </c>
      <c r="Q554" s="185" t="s">
        <v>1449</v>
      </c>
      <c r="R554" s="185" t="s">
        <v>413</v>
      </c>
      <c r="S554" s="185"/>
      <c r="T554" s="185" t="s">
        <v>1514</v>
      </c>
      <c r="X554" s="185"/>
      <c r="Y554" s="134"/>
    </row>
    <row r="555" spans="1:25" s="4" customFormat="1">
      <c r="A555" s="3">
        <v>557</v>
      </c>
      <c r="B555" s="137" t="s">
        <v>34</v>
      </c>
      <c r="C555" s="186">
        <v>20221227</v>
      </c>
      <c r="D555" s="239">
        <v>10</v>
      </c>
      <c r="E555" s="222">
        <v>152122121006202</v>
      </c>
      <c r="F555" s="371"/>
      <c r="G555" s="185"/>
      <c r="H555" s="238" t="s">
        <v>35</v>
      </c>
      <c r="I555" s="185" t="s">
        <v>1119</v>
      </c>
      <c r="J555" s="3"/>
      <c r="K555" s="188">
        <v>44939</v>
      </c>
      <c r="L555" s="188">
        <v>44944</v>
      </c>
      <c r="M555" s="306"/>
      <c r="N555" s="7"/>
      <c r="O555" s="188">
        <v>44929</v>
      </c>
      <c r="P555" s="185" t="s">
        <v>339</v>
      </c>
      <c r="Q555" s="185" t="s">
        <v>1449</v>
      </c>
      <c r="R555" s="185" t="s">
        <v>413</v>
      </c>
      <c r="S555" s="185"/>
      <c r="T555" s="185" t="s">
        <v>1514</v>
      </c>
      <c r="X555" s="185"/>
      <c r="Y555" s="134"/>
    </row>
    <row r="556" spans="1:25" s="4" customFormat="1">
      <c r="A556" s="3">
        <v>558</v>
      </c>
      <c r="B556" s="137" t="s">
        <v>1406</v>
      </c>
      <c r="C556" s="186">
        <v>20221227</v>
      </c>
      <c r="D556" s="239">
        <v>22</v>
      </c>
      <c r="E556" s="222">
        <v>152122121006202</v>
      </c>
      <c r="F556" s="372"/>
      <c r="G556" s="185"/>
      <c r="H556" s="238" t="s">
        <v>1407</v>
      </c>
      <c r="I556" s="185" t="s">
        <v>1119</v>
      </c>
      <c r="J556" s="3"/>
      <c r="K556" s="188">
        <v>44939</v>
      </c>
      <c r="L556" s="188">
        <v>44944</v>
      </c>
      <c r="M556" s="91"/>
      <c r="N556" s="7"/>
      <c r="O556" s="188">
        <v>44929</v>
      </c>
      <c r="P556" s="185" t="s">
        <v>339</v>
      </c>
      <c r="Q556" s="185" t="s">
        <v>1449</v>
      </c>
      <c r="R556" s="185" t="s">
        <v>413</v>
      </c>
      <c r="S556" s="185"/>
      <c r="T556" s="185" t="s">
        <v>1514</v>
      </c>
      <c r="X556" s="185"/>
      <c r="Y556" s="134"/>
    </row>
    <row r="557" spans="1:25" s="4" customFormat="1">
      <c r="A557" s="3">
        <v>559</v>
      </c>
      <c r="B557" s="137" t="s">
        <v>1667</v>
      </c>
      <c r="C557" s="186">
        <v>20221227</v>
      </c>
      <c r="D557" s="239">
        <v>2</v>
      </c>
      <c r="E557" s="222">
        <v>152122121006202</v>
      </c>
      <c r="F557" s="373">
        <v>15230001506</v>
      </c>
      <c r="G557" s="185"/>
      <c r="H557" s="238" t="s">
        <v>1669</v>
      </c>
      <c r="I557" s="185" t="s">
        <v>1119</v>
      </c>
      <c r="J557" s="3"/>
      <c r="K557" s="188">
        <v>44939</v>
      </c>
      <c r="L557" s="188">
        <v>44944</v>
      </c>
      <c r="M557" s="306"/>
      <c r="N557" s="7"/>
      <c r="O557" s="188">
        <v>44930</v>
      </c>
      <c r="P557" s="185" t="s">
        <v>339</v>
      </c>
      <c r="Q557" s="185" t="s">
        <v>1449</v>
      </c>
      <c r="R557" s="185" t="s">
        <v>413</v>
      </c>
      <c r="S557" s="185"/>
      <c r="T557" s="185" t="s">
        <v>1514</v>
      </c>
      <c r="X557" s="185"/>
      <c r="Y557" s="134"/>
    </row>
    <row r="558" spans="1:25" s="15" customFormat="1">
      <c r="A558" s="3">
        <v>560</v>
      </c>
      <c r="B558" s="137" t="s">
        <v>905</v>
      </c>
      <c r="C558" s="186">
        <v>20221227</v>
      </c>
      <c r="D558" s="239">
        <v>6</v>
      </c>
      <c r="E558" s="222">
        <v>152122121006202</v>
      </c>
      <c r="F558" s="371"/>
      <c r="G558" s="185"/>
      <c r="H558" s="238" t="s">
        <v>1468</v>
      </c>
      <c r="I558" s="185" t="s">
        <v>1119</v>
      </c>
      <c r="J558" s="3"/>
      <c r="K558" s="188">
        <v>44939</v>
      </c>
      <c r="L558" s="188">
        <v>44944</v>
      </c>
      <c r="M558" s="306"/>
      <c r="N558" s="7"/>
      <c r="O558" s="188">
        <v>44930</v>
      </c>
      <c r="P558" s="185" t="s">
        <v>339</v>
      </c>
      <c r="Q558" s="185" t="s">
        <v>1449</v>
      </c>
      <c r="R558" s="185" t="s">
        <v>413</v>
      </c>
      <c r="S558" s="185"/>
      <c r="T558" s="185" t="s">
        <v>1514</v>
      </c>
      <c r="U558" s="4"/>
      <c r="V558" s="4"/>
      <c r="W558" s="4"/>
      <c r="X558" s="185"/>
      <c r="Y558" s="133"/>
    </row>
    <row r="559" spans="1:25" s="4" customFormat="1">
      <c r="A559" s="3">
        <v>561</v>
      </c>
      <c r="B559" s="137" t="s">
        <v>1496</v>
      </c>
      <c r="C559" s="186">
        <v>20221227</v>
      </c>
      <c r="D559" s="239">
        <v>18</v>
      </c>
      <c r="E559" s="222">
        <v>152122121006202</v>
      </c>
      <c r="F559" s="371"/>
      <c r="G559" s="185"/>
      <c r="H559" s="238" t="s">
        <v>1497</v>
      </c>
      <c r="I559" s="185" t="s">
        <v>1119</v>
      </c>
      <c r="J559" s="3"/>
      <c r="K559" s="188">
        <v>44939</v>
      </c>
      <c r="L559" s="188">
        <v>44944</v>
      </c>
      <c r="M559" s="306"/>
      <c r="N559" s="7"/>
      <c r="O559" s="188">
        <v>44930</v>
      </c>
      <c r="P559" s="185" t="s">
        <v>339</v>
      </c>
      <c r="Q559" s="185" t="s">
        <v>1449</v>
      </c>
      <c r="R559" s="185" t="s">
        <v>413</v>
      </c>
      <c r="S559" s="185"/>
      <c r="T559" s="185" t="s">
        <v>1514</v>
      </c>
      <c r="X559" s="185"/>
      <c r="Y559" s="134"/>
    </row>
    <row r="560" spans="1:25" s="101" customFormat="1">
      <c r="A560" s="3">
        <v>562</v>
      </c>
      <c r="B560" s="137" t="s">
        <v>273</v>
      </c>
      <c r="C560" s="186">
        <v>20221227</v>
      </c>
      <c r="D560" s="239">
        <v>36</v>
      </c>
      <c r="E560" s="222">
        <v>152122121006202</v>
      </c>
      <c r="F560" s="372"/>
      <c r="G560" s="185"/>
      <c r="H560" s="238" t="s">
        <v>274</v>
      </c>
      <c r="I560" s="185" t="s">
        <v>1119</v>
      </c>
      <c r="J560" s="3"/>
      <c r="K560" s="188">
        <v>44939</v>
      </c>
      <c r="L560" s="188">
        <v>44944</v>
      </c>
      <c r="M560" s="306"/>
      <c r="N560" s="7"/>
      <c r="O560" s="188">
        <v>44930</v>
      </c>
      <c r="P560" s="185" t="s">
        <v>339</v>
      </c>
      <c r="Q560" s="185" t="s">
        <v>1449</v>
      </c>
      <c r="R560" s="185" t="s">
        <v>413</v>
      </c>
      <c r="S560" s="185"/>
      <c r="T560" s="185" t="s">
        <v>1514</v>
      </c>
      <c r="U560" s="4"/>
      <c r="V560" s="4"/>
      <c r="W560" s="4"/>
      <c r="X560" s="185"/>
    </row>
    <row r="561" spans="1:24" s="101" customFormat="1">
      <c r="A561" s="58">
        <v>563</v>
      </c>
      <c r="B561" s="252" t="s">
        <v>1668</v>
      </c>
      <c r="C561" s="128">
        <v>20221227</v>
      </c>
      <c r="D561" s="253">
        <v>40</v>
      </c>
      <c r="E561" s="254">
        <v>152122121006202</v>
      </c>
      <c r="F561" s="128">
        <v>15230001495</v>
      </c>
      <c r="G561" s="119"/>
      <c r="H561" s="255" t="s">
        <v>1670</v>
      </c>
      <c r="I561" s="119" t="s">
        <v>1119</v>
      </c>
      <c r="J561" s="58"/>
      <c r="K561" s="308">
        <v>44939</v>
      </c>
      <c r="L561" s="308">
        <v>44944</v>
      </c>
      <c r="M561" s="18"/>
      <c r="N561" s="21"/>
      <c r="O561" s="308">
        <v>44931</v>
      </c>
      <c r="P561" s="119" t="s">
        <v>339</v>
      </c>
      <c r="Q561" s="119" t="s">
        <v>1449</v>
      </c>
      <c r="R561" s="119" t="s">
        <v>413</v>
      </c>
      <c r="S561" s="119"/>
      <c r="T561" s="119" t="s">
        <v>1514</v>
      </c>
      <c r="U561" s="15"/>
      <c r="V561" s="15"/>
      <c r="W561" s="15"/>
      <c r="X561" s="119"/>
    </row>
    <row r="562" spans="1:24" s="4" customFormat="1">
      <c r="A562" s="3">
        <v>564</v>
      </c>
      <c r="B562" s="3" t="s">
        <v>1633</v>
      </c>
      <c r="C562" s="11">
        <v>4700012526</v>
      </c>
      <c r="D562" s="244">
        <v>200</v>
      </c>
      <c r="E562" s="237">
        <v>112122121000034</v>
      </c>
      <c r="F562" s="11">
        <v>11220213905</v>
      </c>
      <c r="G562" s="4" t="s">
        <v>1662</v>
      </c>
      <c r="H562" s="102" t="s">
        <v>1663</v>
      </c>
      <c r="I562" s="4" t="s">
        <v>1018</v>
      </c>
      <c r="J562" s="3"/>
      <c r="K562" s="309">
        <v>44946</v>
      </c>
      <c r="L562" s="309">
        <v>44949</v>
      </c>
      <c r="M562" s="91"/>
      <c r="N562" s="307">
        <v>44947</v>
      </c>
      <c r="O562" s="309">
        <v>44929</v>
      </c>
      <c r="P562" s="4" t="s">
        <v>339</v>
      </c>
      <c r="Q562" s="4" t="s">
        <v>1449</v>
      </c>
      <c r="R562" s="4" t="s">
        <v>413</v>
      </c>
      <c r="S562" s="4" t="s">
        <v>678</v>
      </c>
      <c r="T562" s="4" t="s">
        <v>621</v>
      </c>
    </row>
    <row r="563" spans="1:24" s="4" customFormat="1">
      <c r="A563" s="3">
        <v>565</v>
      </c>
      <c r="B563" s="3" t="s">
        <v>1488</v>
      </c>
      <c r="C563" s="11">
        <v>4700012481</v>
      </c>
      <c r="D563" s="244">
        <v>1000</v>
      </c>
      <c r="E563" s="237">
        <v>112122091000187</v>
      </c>
      <c r="F563" s="11">
        <v>11220173581</v>
      </c>
      <c r="G563" s="4" t="s">
        <v>1627</v>
      </c>
      <c r="H563" s="102" t="s">
        <v>1492</v>
      </c>
      <c r="I563" s="4" t="s">
        <v>1018</v>
      </c>
      <c r="J563" s="3"/>
      <c r="K563" s="328">
        <v>44895</v>
      </c>
      <c r="L563" s="328">
        <v>44950</v>
      </c>
      <c r="M563" s="4" t="s">
        <v>1657</v>
      </c>
      <c r="N563" s="307">
        <v>44952</v>
      </c>
      <c r="O563" s="309">
        <v>44860</v>
      </c>
      <c r="P563" s="4" t="s">
        <v>611</v>
      </c>
      <c r="Q563" s="4" t="s">
        <v>1449</v>
      </c>
      <c r="R563" s="4" t="s">
        <v>413</v>
      </c>
      <c r="S563" s="4" t="s">
        <v>23</v>
      </c>
      <c r="T563" s="4" t="s">
        <v>1560</v>
      </c>
      <c r="X563" s="4" t="s">
        <v>1671</v>
      </c>
    </row>
    <row r="564" spans="1:24" s="4" customFormat="1">
      <c r="A564" s="3">
        <v>566</v>
      </c>
      <c r="B564" s="3" t="s">
        <v>1516</v>
      </c>
      <c r="C564" s="11">
        <v>4700012491</v>
      </c>
      <c r="D564" s="244">
        <v>5000</v>
      </c>
      <c r="E564" s="237">
        <v>112122091000214</v>
      </c>
      <c r="F564" s="11">
        <v>11220186877</v>
      </c>
      <c r="G564" s="4" t="s">
        <v>1631</v>
      </c>
      <c r="H564" s="102" t="s">
        <v>1518</v>
      </c>
      <c r="I564" s="4" t="s">
        <v>1018</v>
      </c>
      <c r="J564" s="3"/>
      <c r="K564" s="328"/>
      <c r="L564" s="328"/>
      <c r="M564" s="91"/>
      <c r="N564" s="307">
        <v>44952</v>
      </c>
      <c r="O564" s="309">
        <v>44855</v>
      </c>
      <c r="P564" s="4" t="s">
        <v>611</v>
      </c>
      <c r="Q564" s="4" t="s">
        <v>1449</v>
      </c>
      <c r="R564" s="4" t="s">
        <v>413</v>
      </c>
      <c r="S564" s="4" t="s">
        <v>297</v>
      </c>
      <c r="T564" s="4" t="s">
        <v>1560</v>
      </c>
      <c r="X564" s="4" t="s">
        <v>1671</v>
      </c>
    </row>
    <row r="565" spans="1:24" s="4" customFormat="1">
      <c r="A565" s="3">
        <v>567</v>
      </c>
      <c r="B565" s="3" t="s">
        <v>1565</v>
      </c>
      <c r="C565" s="11">
        <v>4700012502</v>
      </c>
      <c r="D565" s="244">
        <v>5000</v>
      </c>
      <c r="E565" s="237">
        <v>112122111000008</v>
      </c>
      <c r="F565" s="11">
        <v>11220193827</v>
      </c>
      <c r="G565" s="4" t="s">
        <v>1643</v>
      </c>
      <c r="H565" s="102" t="s">
        <v>1567</v>
      </c>
      <c r="I565" s="4" t="s">
        <v>1018</v>
      </c>
      <c r="J565" s="3"/>
      <c r="K565" s="309">
        <v>44904</v>
      </c>
      <c r="L565" s="309">
        <v>44950</v>
      </c>
      <c r="M565" s="91" t="s">
        <v>1658</v>
      </c>
      <c r="N565" s="307">
        <v>44952</v>
      </c>
      <c r="O565" s="309">
        <v>44876</v>
      </c>
      <c r="P565" s="4" t="s">
        <v>611</v>
      </c>
      <c r="Q565" s="4" t="s">
        <v>1449</v>
      </c>
      <c r="R565" s="4" t="s">
        <v>413</v>
      </c>
      <c r="S565" s="4" t="s">
        <v>196</v>
      </c>
      <c r="T565" s="4" t="s">
        <v>1560</v>
      </c>
      <c r="X565" s="4" t="s">
        <v>1671</v>
      </c>
    </row>
    <row r="566" spans="1:24" s="111" customFormat="1">
      <c r="A566" s="129">
        <v>568</v>
      </c>
      <c r="B566" s="374" t="s">
        <v>1634</v>
      </c>
      <c r="C566" s="375">
        <v>4700012521</v>
      </c>
      <c r="D566" s="376">
        <v>1000</v>
      </c>
      <c r="E566" s="377">
        <v>112122111000066</v>
      </c>
      <c r="F566" s="375">
        <v>11220208018</v>
      </c>
      <c r="G566" s="378" t="s">
        <v>1648</v>
      </c>
      <c r="H566" s="379" t="s">
        <v>1647</v>
      </c>
      <c r="I566" s="378" t="s">
        <v>1018</v>
      </c>
      <c r="J566" s="129"/>
      <c r="K566" s="380">
        <v>44918</v>
      </c>
      <c r="L566" s="403">
        <v>44979</v>
      </c>
      <c r="M566" s="310"/>
      <c r="N566" s="311"/>
      <c r="O566" s="381">
        <v>44897</v>
      </c>
      <c r="P566" s="378" t="s">
        <v>611</v>
      </c>
      <c r="Q566" s="378" t="s">
        <v>1449</v>
      </c>
      <c r="R566" s="378" t="s">
        <v>1574</v>
      </c>
      <c r="S566" s="378" t="s">
        <v>678</v>
      </c>
      <c r="T566" s="378" t="s">
        <v>1560</v>
      </c>
      <c r="X566" s="378" t="s">
        <v>1672</v>
      </c>
    </row>
    <row r="567" spans="1:24" s="111" customFormat="1">
      <c r="A567" s="129">
        <v>569</v>
      </c>
      <c r="B567" s="374" t="s">
        <v>1565</v>
      </c>
      <c r="C567" s="375">
        <v>4700012516</v>
      </c>
      <c r="D567" s="376">
        <v>5000</v>
      </c>
      <c r="E567" s="377">
        <v>112122111000079</v>
      </c>
      <c r="F567" s="375">
        <v>11220204124</v>
      </c>
      <c r="G567" s="378" t="s">
        <v>1651</v>
      </c>
      <c r="H567" s="379" t="s">
        <v>1567</v>
      </c>
      <c r="I567" s="378" t="s">
        <v>1018</v>
      </c>
      <c r="J567" s="129"/>
      <c r="K567" s="382"/>
      <c r="L567" s="404"/>
      <c r="M567" s="310"/>
      <c r="N567" s="311"/>
      <c r="O567" s="381">
        <v>44893</v>
      </c>
      <c r="P567" s="378" t="s">
        <v>611</v>
      </c>
      <c r="Q567" s="378" t="s">
        <v>1449</v>
      </c>
      <c r="R567" s="378" t="s">
        <v>1574</v>
      </c>
      <c r="S567" s="378" t="s">
        <v>23</v>
      </c>
      <c r="T567" s="378" t="s">
        <v>1560</v>
      </c>
      <c r="X567" s="378" t="s">
        <v>1672</v>
      </c>
    </row>
    <row r="568" spans="1:24" s="111" customFormat="1">
      <c r="A568" s="129">
        <v>570</v>
      </c>
      <c r="B568" s="374" t="s">
        <v>1545</v>
      </c>
      <c r="C568" s="375">
        <v>4700012519</v>
      </c>
      <c r="D568" s="376">
        <v>355</v>
      </c>
      <c r="E568" s="377">
        <v>152122111006491</v>
      </c>
      <c r="F568" s="375">
        <v>15220469444</v>
      </c>
      <c r="G568" s="378"/>
      <c r="H568" s="379" t="s">
        <v>1638</v>
      </c>
      <c r="I568" s="378" t="s">
        <v>256</v>
      </c>
      <c r="J568" s="129"/>
      <c r="K568" s="381">
        <v>44974</v>
      </c>
      <c r="L568" s="405" t="s">
        <v>1681</v>
      </c>
      <c r="M568" s="310"/>
      <c r="N568" s="311"/>
      <c r="O568" s="381">
        <v>44915</v>
      </c>
      <c r="P568" s="378" t="s">
        <v>611</v>
      </c>
      <c r="Q568" s="378" t="s">
        <v>1449</v>
      </c>
      <c r="R568" s="378" t="s">
        <v>1574</v>
      </c>
      <c r="S568" s="378"/>
      <c r="T568" s="378" t="s">
        <v>1678</v>
      </c>
      <c r="X568" s="378"/>
    </row>
    <row r="569" spans="1:24" s="111" customFormat="1">
      <c r="A569" s="129">
        <v>571</v>
      </c>
      <c r="B569" s="374" t="s">
        <v>1633</v>
      </c>
      <c r="C569" s="375">
        <v>4700012527</v>
      </c>
      <c r="D569" s="376">
        <v>1500</v>
      </c>
      <c r="E569" s="377">
        <v>112122121000035</v>
      </c>
      <c r="F569" s="375">
        <v>11220213906</v>
      </c>
      <c r="G569" s="378" t="s">
        <v>1664</v>
      </c>
      <c r="H569" s="379" t="s">
        <v>1663</v>
      </c>
      <c r="I569" s="378" t="s">
        <v>1018</v>
      </c>
      <c r="J569" s="129"/>
      <c r="K569" s="385">
        <v>44951</v>
      </c>
      <c r="L569" s="386">
        <v>44999</v>
      </c>
      <c r="M569" s="310"/>
      <c r="N569" s="311"/>
      <c r="O569" s="381">
        <v>44935</v>
      </c>
      <c r="P569" s="378" t="s">
        <v>611</v>
      </c>
      <c r="Q569" s="378" t="s">
        <v>1449</v>
      </c>
      <c r="R569" s="378" t="s">
        <v>1574</v>
      </c>
      <c r="S569" s="378" t="s">
        <v>678</v>
      </c>
      <c r="T569" s="378" t="s">
        <v>1560</v>
      </c>
      <c r="X569" s="378" t="s">
        <v>1679</v>
      </c>
    </row>
    <row r="570" spans="1:24" s="111" customFormat="1">
      <c r="A570" s="129">
        <v>572</v>
      </c>
      <c r="B570" s="387" t="s">
        <v>1565</v>
      </c>
      <c r="C570" s="388">
        <v>4700012528</v>
      </c>
      <c r="D570" s="389">
        <v>5000</v>
      </c>
      <c r="E570" s="390">
        <v>112122121000036</v>
      </c>
      <c r="F570" s="388">
        <v>11220213907</v>
      </c>
      <c r="G570" s="391" t="s">
        <v>1665</v>
      </c>
      <c r="H570" s="392" t="s">
        <v>1567</v>
      </c>
      <c r="I570" s="391" t="s">
        <v>1018</v>
      </c>
      <c r="J570" s="129"/>
      <c r="K570" s="382"/>
      <c r="L570" s="383"/>
      <c r="M570" s="310"/>
      <c r="N570" s="311"/>
      <c r="O570" s="393">
        <v>44929</v>
      </c>
      <c r="P570" s="391" t="s">
        <v>611</v>
      </c>
      <c r="Q570" s="391" t="s">
        <v>1449</v>
      </c>
      <c r="R570" s="391" t="s">
        <v>1574</v>
      </c>
      <c r="S570" s="391" t="s">
        <v>23</v>
      </c>
      <c r="T570" s="391" t="s">
        <v>1560</v>
      </c>
      <c r="X570" s="391" t="s">
        <v>1679</v>
      </c>
    </row>
    <row r="571" spans="1:24" s="111" customFormat="1">
      <c r="A571" s="129">
        <v>573</v>
      </c>
      <c r="B571" s="374" t="s">
        <v>1634</v>
      </c>
      <c r="C571" s="402">
        <v>4700012550</v>
      </c>
      <c r="D571" s="376">
        <v>1000</v>
      </c>
      <c r="E571" s="377">
        <v>112123011000039</v>
      </c>
      <c r="F571" s="375"/>
      <c r="G571" s="378" t="s">
        <v>1673</v>
      </c>
      <c r="H571" s="379" t="s">
        <v>1647</v>
      </c>
      <c r="I571" s="378" t="s">
        <v>1018</v>
      </c>
      <c r="J571" s="129"/>
      <c r="K571" s="384"/>
      <c r="L571" s="384"/>
      <c r="M571" s="310"/>
      <c r="N571" s="311"/>
      <c r="O571" s="381">
        <v>44960</v>
      </c>
      <c r="P571" s="378" t="s">
        <v>611</v>
      </c>
      <c r="Q571" s="406" t="s">
        <v>1449</v>
      </c>
      <c r="R571" s="378" t="s">
        <v>1600</v>
      </c>
      <c r="S571" s="378" t="s">
        <v>678</v>
      </c>
      <c r="T571" s="378" t="s">
        <v>1560</v>
      </c>
      <c r="X571" s="378"/>
    </row>
    <row r="572" spans="1:24" s="111" customFormat="1">
      <c r="A572" s="129">
        <v>574</v>
      </c>
      <c r="B572" s="374" t="s">
        <v>1565</v>
      </c>
      <c r="C572" s="402">
        <v>4700012549</v>
      </c>
      <c r="D572" s="376">
        <v>5000</v>
      </c>
      <c r="E572" s="377">
        <v>112123021000032</v>
      </c>
      <c r="F572" s="375"/>
      <c r="G572" s="378" t="s">
        <v>1675</v>
      </c>
      <c r="H572" s="379" t="s">
        <v>1567</v>
      </c>
      <c r="I572" s="378" t="s">
        <v>1018</v>
      </c>
      <c r="J572" s="129"/>
      <c r="K572" s="384"/>
      <c r="L572" s="384"/>
      <c r="M572" s="312"/>
      <c r="O572" s="381">
        <v>44980</v>
      </c>
      <c r="P572" s="378" t="s">
        <v>611</v>
      </c>
      <c r="Q572" s="406" t="s">
        <v>1449</v>
      </c>
      <c r="R572" s="378" t="s">
        <v>1600</v>
      </c>
      <c r="S572" s="378" t="s">
        <v>23</v>
      </c>
      <c r="T572" s="378" t="s">
        <v>1560</v>
      </c>
      <c r="X572" s="378"/>
    </row>
    <row r="573" spans="1:24" s="111" customFormat="1">
      <c r="A573" s="129">
        <v>575</v>
      </c>
      <c r="B573" s="374" t="s">
        <v>1456</v>
      </c>
      <c r="C573" s="375">
        <v>4700012544</v>
      </c>
      <c r="D573" s="376">
        <v>5000</v>
      </c>
      <c r="E573" s="377">
        <v>112123021000006</v>
      </c>
      <c r="F573" s="375">
        <v>11230023483</v>
      </c>
      <c r="G573" s="378" t="s">
        <v>1674</v>
      </c>
      <c r="H573" s="379" t="s">
        <v>1440</v>
      </c>
      <c r="I573" s="378" t="s">
        <v>1018</v>
      </c>
      <c r="J573" s="129"/>
      <c r="K573" s="381">
        <v>44984</v>
      </c>
      <c r="L573" s="313">
        <v>45039</v>
      </c>
      <c r="M573" s="312"/>
      <c r="O573" s="381">
        <v>44971</v>
      </c>
      <c r="P573" s="378" t="s">
        <v>611</v>
      </c>
      <c r="Q573" s="391" t="s">
        <v>1449</v>
      </c>
      <c r="R573" s="378" t="s">
        <v>1600</v>
      </c>
      <c r="S573" s="378" t="s">
        <v>1632</v>
      </c>
      <c r="T573" s="378" t="s">
        <v>1560</v>
      </c>
      <c r="X573" s="378"/>
    </row>
    <row r="574" spans="1:24" s="111" customFormat="1">
      <c r="A574" s="129">
        <v>576</v>
      </c>
      <c r="B574" s="394" t="s">
        <v>1419</v>
      </c>
      <c r="C574" s="395"/>
      <c r="D574" s="396">
        <v>5000</v>
      </c>
      <c r="E574" s="397">
        <v>112123021000030</v>
      </c>
      <c r="F574" s="395"/>
      <c r="G574" s="146" t="s">
        <v>1676</v>
      </c>
      <c r="H574" s="398" t="s">
        <v>1564</v>
      </c>
      <c r="I574" s="146" t="s">
        <v>1018</v>
      </c>
      <c r="J574" s="129"/>
      <c r="K574" s="399"/>
      <c r="L574" s="399"/>
      <c r="M574" s="312"/>
      <c r="O574" s="400">
        <v>44984</v>
      </c>
      <c r="P574" s="146" t="s">
        <v>611</v>
      </c>
      <c r="Q574" s="401"/>
      <c r="R574" s="146" t="s">
        <v>1600</v>
      </c>
      <c r="S574" s="146" t="s">
        <v>1639</v>
      </c>
      <c r="T574" s="146" t="s">
        <v>1560</v>
      </c>
      <c r="X574" s="146"/>
    </row>
    <row r="575" spans="1:24" s="415" customFormat="1">
      <c r="A575" s="407">
        <v>577</v>
      </c>
      <c r="B575" s="408" t="s">
        <v>1633</v>
      </c>
      <c r="C575" s="409"/>
      <c r="D575" s="410">
        <v>1500</v>
      </c>
      <c r="E575" s="411">
        <v>112123021000033</v>
      </c>
      <c r="F575" s="409"/>
      <c r="G575" s="401" t="s">
        <v>1677</v>
      </c>
      <c r="H575" s="412" t="s">
        <v>1663</v>
      </c>
      <c r="I575" s="401" t="s">
        <v>1018</v>
      </c>
      <c r="J575" s="407"/>
      <c r="K575" s="413"/>
      <c r="L575" s="413"/>
      <c r="M575" s="414"/>
      <c r="O575" s="416">
        <v>44977</v>
      </c>
      <c r="P575" s="401" t="s">
        <v>611</v>
      </c>
      <c r="Q575" s="401"/>
      <c r="R575" s="401" t="s">
        <v>1600</v>
      </c>
      <c r="S575" s="401" t="s">
        <v>678</v>
      </c>
      <c r="T575" s="401" t="s">
        <v>1560</v>
      </c>
      <c r="X575" s="401"/>
    </row>
    <row r="576" spans="1:24" s="110" customFormat="1">
      <c r="A576" s="129">
        <v>578</v>
      </c>
      <c r="B576" s="417" t="s">
        <v>1456</v>
      </c>
      <c r="C576" s="418"/>
      <c r="D576" s="419">
        <v>5000</v>
      </c>
      <c r="E576" s="420">
        <v>112123021000066</v>
      </c>
      <c r="G576" s="421" t="s">
        <v>1680</v>
      </c>
      <c r="H576" s="422" t="s">
        <v>1440</v>
      </c>
      <c r="I576" s="421" t="s">
        <v>1018</v>
      </c>
      <c r="J576" s="130"/>
      <c r="K576" s="423"/>
      <c r="L576" s="423"/>
      <c r="M576" s="312"/>
      <c r="O576" s="424">
        <v>44988</v>
      </c>
      <c r="P576" s="421" t="s">
        <v>611</v>
      </c>
      <c r="Q576" s="421"/>
      <c r="R576" s="421" t="s">
        <v>1600</v>
      </c>
      <c r="S576" s="421" t="s">
        <v>1632</v>
      </c>
      <c r="T576" s="421" t="s">
        <v>1560</v>
      </c>
    </row>
  </sheetData>
  <mergeCells count="72">
    <mergeCell ref="F554:F556"/>
    <mergeCell ref="F557:F560"/>
    <mergeCell ref="K569:K570"/>
    <mergeCell ref="L569:L570"/>
    <mergeCell ref="K563:K564"/>
    <mergeCell ref="L563:L564"/>
    <mergeCell ref="K566:K567"/>
    <mergeCell ref="L566:L567"/>
    <mergeCell ref="K538:K539"/>
    <mergeCell ref="L538:L539"/>
    <mergeCell ref="N519:N520"/>
    <mergeCell ref="K523:K524"/>
    <mergeCell ref="L523:L524"/>
    <mergeCell ref="K534:K535"/>
    <mergeCell ref="L534:L535"/>
    <mergeCell ref="N523:N524"/>
    <mergeCell ref="K519:K520"/>
    <mergeCell ref="L519:L520"/>
    <mergeCell ref="N502:N503"/>
    <mergeCell ref="N507:N508"/>
    <mergeCell ref="K509:K510"/>
    <mergeCell ref="L509:L510"/>
    <mergeCell ref="K511:K512"/>
    <mergeCell ref="L511:L512"/>
    <mergeCell ref="K504:K506"/>
    <mergeCell ref="L504:L506"/>
    <mergeCell ref="K507:K508"/>
    <mergeCell ref="L507:L508"/>
    <mergeCell ref="K502:K503"/>
    <mergeCell ref="L502:L503"/>
    <mergeCell ref="N486:N487"/>
    <mergeCell ref="K493:K495"/>
    <mergeCell ref="F379:F381"/>
    <mergeCell ref="J397:J398"/>
    <mergeCell ref="K397:K398"/>
    <mergeCell ref="K400:K411"/>
    <mergeCell ref="L400:L411"/>
    <mergeCell ref="N397:N398"/>
    <mergeCell ref="L392:L396"/>
    <mergeCell ref="K392:K396"/>
    <mergeCell ref="L397:L398"/>
    <mergeCell ref="N434:N435"/>
    <mergeCell ref="K432:K433"/>
    <mergeCell ref="K434:K435"/>
    <mergeCell ref="L434:L435"/>
    <mergeCell ref="K455:K456"/>
    <mergeCell ref="J75:J76"/>
    <mergeCell ref="L75:L76"/>
    <mergeCell ref="L378:L385"/>
    <mergeCell ref="J378:J385"/>
    <mergeCell ref="K378:K385"/>
    <mergeCell ref="W75:W76"/>
    <mergeCell ref="U75:U76"/>
    <mergeCell ref="L469:L471"/>
    <mergeCell ref="K469:K471"/>
    <mergeCell ref="K486:K487"/>
    <mergeCell ref="L486:L487"/>
    <mergeCell ref="L455:L456"/>
    <mergeCell ref="P75:P76"/>
    <mergeCell ref="K75:K76"/>
    <mergeCell ref="N75:N76"/>
    <mergeCell ref="V75:V76"/>
    <mergeCell ref="K417:K419"/>
    <mergeCell ref="K414:K416"/>
    <mergeCell ref="L414:L416"/>
    <mergeCell ref="K421:K426"/>
    <mergeCell ref="K427:K428"/>
    <mergeCell ref="F465:F466"/>
    <mergeCell ref="F488:F489"/>
    <mergeCell ref="F490:F491"/>
    <mergeCell ref="F477:F478"/>
    <mergeCell ref="F480:F481"/>
  </mergeCells>
  <phoneticPr fontId="37" type="noConversion"/>
  <conditionalFormatting sqref="H83:H86 H94:H101">
    <cfRule type="duplicateValues" dxfId="7" priority="15"/>
  </conditionalFormatting>
  <conditionalFormatting sqref="H103:H104">
    <cfRule type="duplicateValues" dxfId="6" priority="14"/>
  </conditionalFormatting>
  <conditionalFormatting sqref="H105">
    <cfRule type="duplicateValues" dxfId="5" priority="13"/>
  </conditionalFormatting>
  <conditionalFormatting sqref="F176">
    <cfRule type="duplicateValues" dxfId="4" priority="8"/>
  </conditionalFormatting>
  <conditionalFormatting sqref="F185:F186">
    <cfRule type="duplicateValues" dxfId="3" priority="4"/>
  </conditionalFormatting>
  <conditionalFormatting sqref="F190">
    <cfRule type="duplicateValues" dxfId="2" priority="2"/>
  </conditionalFormatting>
  <conditionalFormatting sqref="F191 F189">
    <cfRule type="duplicateValues" dxfId="1" priority="42"/>
  </conditionalFormatting>
  <conditionalFormatting sqref="F188">
    <cfRule type="duplicateValues" dxfId="0" priority="1"/>
  </conditionalFormatting>
  <dataValidations disablePrompts="1" count="2">
    <dataValidation type="list" allowBlank="1" showInputMessage="1" showErrorMessage="1" sqref="Q129:Q162 Q164:Q176">
      <formula1>"signed, unsigned"</formula1>
    </dataValidation>
    <dataValidation type="list" allowBlank="1" showInputMessage="1" showErrorMessage="1" sqref="R174 R126:R168 R170 R172">
      <formula1>"new,under process, wait forgreen light,wait to ship out,OTW,Closed"</formula1>
    </dataValidation>
  </dataValidations>
  <hyperlinks>
    <hyperlink ref="H70" r:id="rId1" display="mailto:MarquesIrMarques@agility.com"/>
    <hyperlink ref="H73" r:id="rId2" display="mailto:KCerquinho@agility.com"/>
  </hyperlinks>
  <pageMargins left="0.7" right="0.7" top="0.75" bottom="0.75" header="0.3" footer="0.3"/>
  <pageSetup paperSize="9" orientation="portrait" r:id="rId3"/>
  <legacy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1C6B3D197A9A5F4984BF8A7927DAF8E6" ma:contentTypeVersion="11" ma:contentTypeDescription="建立新的文件。" ma:contentTypeScope="" ma:versionID="20cfc45da549558ec8cd59e94bb42548">
  <xsd:schema xmlns:xsd="http://www.w3.org/2001/XMLSchema" xmlns:xs="http://www.w3.org/2001/XMLSchema" xmlns:p="http://schemas.microsoft.com/office/2006/metadata/properties" xmlns:ns3="1c86ba2b-527d-4c24-87e2-d2fa233a9ea7" xmlns:ns4="3500cdda-f687-4de0-bb7f-2b0caad62c45" targetNamespace="http://schemas.microsoft.com/office/2006/metadata/properties" ma:root="true" ma:fieldsID="29f9d0415b86981cb0cb3f89c3707be8" ns3:_="" ns4:_="">
    <xsd:import namespace="1c86ba2b-527d-4c24-87e2-d2fa233a9ea7"/>
    <xsd:import namespace="3500cdda-f687-4de0-bb7f-2b0caad62c4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DateTaken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86ba2b-527d-4c24-87e2-d2fa233a9ea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共用對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共用詳細資料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共用提示雜湊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00cdda-f687-4de0-bb7f-2b0caad62c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005589C-AC5B-4841-8691-CF4DB8417CFC}">
  <ds:schemaRefs>
    <ds:schemaRef ds:uri="http://purl.org/dc/terms/"/>
    <ds:schemaRef ds:uri="http://schemas.microsoft.com/office/2006/documentManagement/types"/>
    <ds:schemaRef ds:uri="http://purl.org/dc/elements/1.1/"/>
    <ds:schemaRef ds:uri="http://www.w3.org/XML/1998/namespace"/>
    <ds:schemaRef ds:uri="1c86ba2b-527d-4c24-87e2-d2fa233a9ea7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3500cdda-f687-4de0-bb7f-2b0caad62c45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D030F7EF-CE48-4915-8910-446DDF35CD3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B4277B1-04EC-45CF-819F-DC2D60E048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86ba2b-527d-4c24-87e2-d2fa233a9ea7"/>
    <ds:schemaRef ds:uri="3500cdda-f687-4de0-bb7f-2b0caad62c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Sween Huang(黃詩芸)</dc:creator>
  <cp:lastModifiedBy>Rainie1 Huang(黃沛瑜)</cp:lastModifiedBy>
  <dcterms:created xsi:type="dcterms:W3CDTF">2016-07-01T09:56:32Z</dcterms:created>
  <dcterms:modified xsi:type="dcterms:W3CDTF">2023-02-22T07:23:37Z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0x0101001C6B3D197A9A5F4984BF8A7927DAF8E6</vt:lpwstr>
  </property>
</Properties>
</file>