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600"/>
  </bookViews>
  <sheets>
    <sheet name="Activities Control" sheetId="1" r:id="rId1"/>
  </sheets>
  <definedNames>
    <definedName name="_xlnm._FilterDatabase" localSheetId="0" hidden="1">'Activities Control'!$A$13:$K$55</definedName>
  </definedNames>
  <calcPr calcId="125725"/>
</workbook>
</file>

<file path=xl/calcChain.xml><?xml version="1.0" encoding="utf-8"?>
<calcChain xmlns="http://schemas.openxmlformats.org/spreadsheetml/2006/main">
  <c r="G76" i="1"/>
  <c r="G75"/>
  <c r="G74"/>
  <c r="G73"/>
  <c r="G72"/>
  <c r="G71"/>
  <c r="G70"/>
  <c r="G69"/>
  <c r="G68"/>
  <c r="G67"/>
  <c r="G66"/>
  <c r="G65"/>
  <c r="G64"/>
  <c r="G63"/>
  <c r="G62"/>
  <c r="G61"/>
  <c r="G60"/>
  <c r="G54"/>
  <c r="E54"/>
  <c r="H54" s="1"/>
  <c r="B54"/>
  <c r="H53"/>
  <c r="G53"/>
  <c r="H75" s="1"/>
  <c r="E53"/>
  <c r="B53"/>
  <c r="G52"/>
  <c r="H74" s="1"/>
  <c r="E52"/>
  <c r="H52" s="1"/>
  <c r="B52"/>
  <c r="H51"/>
  <c r="G51"/>
  <c r="E51"/>
  <c r="B51"/>
  <c r="G50"/>
  <c r="E50"/>
  <c r="H50" s="1"/>
  <c r="B50"/>
  <c r="H49"/>
  <c r="G49"/>
  <c r="E49"/>
  <c r="B49"/>
  <c r="G48"/>
  <c r="E48"/>
  <c r="H48" s="1"/>
  <c r="B48"/>
  <c r="H47"/>
  <c r="G47"/>
  <c r="E47"/>
  <c r="B47"/>
  <c r="G46"/>
  <c r="E46"/>
  <c r="H46" s="1"/>
  <c r="B46"/>
  <c r="H45"/>
  <c r="G45"/>
  <c r="E45"/>
  <c r="B45"/>
  <c r="G44"/>
  <c r="H73" s="1"/>
  <c r="E44"/>
  <c r="H44" s="1"/>
  <c r="B44"/>
  <c r="H43"/>
  <c r="G43"/>
  <c r="H72" s="1"/>
  <c r="E43"/>
  <c r="B43"/>
  <c r="G42"/>
  <c r="E42"/>
  <c r="H42" s="1"/>
  <c r="B42"/>
  <c r="H41"/>
  <c r="G41"/>
  <c r="E41"/>
  <c r="B41"/>
  <c r="G40"/>
  <c r="E40"/>
  <c r="H40" s="1"/>
  <c r="B40"/>
  <c r="H39"/>
  <c r="G39"/>
  <c r="E39"/>
  <c r="B39"/>
  <c r="G38"/>
  <c r="E38"/>
  <c r="H38" s="1"/>
  <c r="B38"/>
  <c r="H37"/>
  <c r="G37"/>
  <c r="E37"/>
  <c r="B37"/>
  <c r="G36"/>
  <c r="E36"/>
  <c r="H36" s="1"/>
  <c r="B36"/>
  <c r="H35"/>
  <c r="G35"/>
  <c r="E35"/>
  <c r="B35"/>
  <c r="G34"/>
  <c r="E34"/>
  <c r="H34" s="1"/>
  <c r="B34"/>
  <c r="G33"/>
  <c r="E33"/>
  <c r="H33" s="1"/>
  <c r="B33"/>
  <c r="G32"/>
  <c r="E32"/>
  <c r="H32" s="1"/>
  <c r="B32"/>
  <c r="G31"/>
  <c r="E31"/>
  <c r="H31" s="1"/>
  <c r="B31"/>
  <c r="G30"/>
  <c r="E30"/>
  <c r="H30" s="1"/>
  <c r="B30"/>
  <c r="G29"/>
  <c r="H71" s="1"/>
  <c r="E29"/>
  <c r="H29" s="1"/>
  <c r="B29"/>
  <c r="G28"/>
  <c r="H70" s="1"/>
  <c r="E28"/>
  <c r="H28" s="1"/>
  <c r="B28"/>
  <c r="G27"/>
  <c r="H69" s="1"/>
  <c r="E27"/>
  <c r="H27" s="1"/>
  <c r="B27"/>
  <c r="G26"/>
  <c r="H68" s="1"/>
  <c r="E26"/>
  <c r="H26" s="1"/>
  <c r="B26"/>
  <c r="G25"/>
  <c r="E25"/>
  <c r="H25" s="1"/>
  <c r="B25"/>
  <c r="G24"/>
  <c r="E24"/>
  <c r="H24" s="1"/>
  <c r="B24"/>
  <c r="G23"/>
  <c r="E23"/>
  <c r="H23" s="1"/>
  <c r="B23"/>
  <c r="G22"/>
  <c r="H67" s="1"/>
  <c r="E22"/>
  <c r="H22" s="1"/>
  <c r="B22"/>
  <c r="E21"/>
  <c r="G21" s="1"/>
  <c r="H66" s="1"/>
  <c r="B21"/>
  <c r="E20"/>
  <c r="H20" s="1"/>
  <c r="B20"/>
  <c r="E19"/>
  <c r="G19" s="1"/>
  <c r="B19"/>
  <c r="E18"/>
  <c r="H18" s="1"/>
  <c r="B18"/>
  <c r="E17"/>
  <c r="G17" s="1"/>
  <c r="H63" s="1"/>
  <c r="B17"/>
  <c r="E16"/>
  <c r="H16" s="1"/>
  <c r="B16"/>
  <c r="E15"/>
  <c r="G15" s="1"/>
  <c r="B15"/>
  <c r="E14"/>
  <c r="H14" s="1"/>
  <c r="B14"/>
  <c r="B9"/>
  <c r="B8"/>
  <c r="B7"/>
  <c r="H61" l="1"/>
  <c r="G14"/>
  <c r="G16"/>
  <c r="H62" s="1"/>
  <c r="G18"/>
  <c r="H64" s="1"/>
  <c r="G20"/>
  <c r="H15"/>
  <c r="H55" s="1"/>
  <c r="H17"/>
  <c r="H19"/>
  <c r="H21"/>
  <c r="H65" l="1"/>
  <c r="H76"/>
  <c r="G55"/>
  <c r="H60"/>
  <c r="I65" l="1"/>
  <c r="I76"/>
  <c r="H77"/>
  <c r="I60" s="1"/>
  <c r="I73" l="1"/>
  <c r="I69"/>
  <c r="I67"/>
  <c r="I68"/>
  <c r="I71"/>
  <c r="I70"/>
  <c r="I66"/>
  <c r="I74"/>
  <c r="I63"/>
  <c r="I77" s="1"/>
  <c r="I72"/>
  <c r="I75"/>
  <c r="I64"/>
  <c r="I62"/>
  <c r="I61"/>
</calcChain>
</file>

<file path=xl/sharedStrings.xml><?xml version="1.0" encoding="utf-8"?>
<sst xmlns="http://schemas.openxmlformats.org/spreadsheetml/2006/main" count="137" uniqueCount="39">
  <si>
    <t>Activity &amp; Time Tracking - IDL Administrative</t>
  </si>
  <si>
    <t>Emails</t>
  </si>
  <si>
    <t xml:space="preserve">Shortage Analysis Tplink </t>
  </si>
  <si>
    <t>Name:</t>
  </si>
  <si>
    <t>Renan</t>
  </si>
  <si>
    <t xml:space="preserve">Shortage Analysis AsRock </t>
  </si>
  <si>
    <t>Back up:</t>
  </si>
  <si>
    <t>Milana</t>
  </si>
  <si>
    <t>Report ZM95</t>
  </si>
  <si>
    <t>ZM95 Analyzes</t>
  </si>
  <si>
    <t>Month:</t>
  </si>
  <si>
    <t>Shipping Status Update</t>
  </si>
  <si>
    <t>Created Day:</t>
  </si>
  <si>
    <t>Shipping Status Analysis</t>
  </si>
  <si>
    <t>Time:</t>
  </si>
  <si>
    <t>Report Eng. Team - MO's Update</t>
  </si>
  <si>
    <t>FUP Process - Resupply (TPLink), MO's Update, Invoices Divergence</t>
  </si>
  <si>
    <t>PO's Asrock - BOM x Invoice Comparison</t>
  </si>
  <si>
    <t>Area:</t>
  </si>
  <si>
    <t>Purchasing</t>
  </si>
  <si>
    <t>Callendar Update</t>
  </si>
  <si>
    <t>Data</t>
  </si>
  <si>
    <t>Week Day</t>
  </si>
  <si>
    <t>Start</t>
  </si>
  <si>
    <t>End</t>
  </si>
  <si>
    <t>Total Time</t>
  </si>
  <si>
    <t>Activities</t>
  </si>
  <si>
    <t>Number of Hours</t>
  </si>
  <si>
    <t>Number of Minutes</t>
  </si>
  <si>
    <t>Python &amp; Automation Process</t>
  </si>
  <si>
    <t>TP Link -MO's Analyzes</t>
  </si>
  <si>
    <t>PO's Tplink + Update Shipment Status</t>
  </si>
  <si>
    <t>Tracking Asrock - Update</t>
  </si>
  <si>
    <t>Tracking TP - Update</t>
  </si>
  <si>
    <t>Total:</t>
  </si>
  <si>
    <t>Resumo de atividades</t>
  </si>
  <si>
    <t>horas utilizadas</t>
  </si>
  <si>
    <t>Shipping Status update</t>
  </si>
  <si>
    <t>z</t>
  </si>
</sst>
</file>

<file path=xl/styles.xml><?xml version="1.0" encoding="utf-8"?>
<styleSheet xmlns="http://schemas.openxmlformats.org/spreadsheetml/2006/main">
  <numFmts count="8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[$-416]mmm\-yy;@"/>
    <numFmt numFmtId="167" formatCode="dddd"/>
    <numFmt numFmtId="168" formatCode="[h]:mm:ss;@"/>
    <numFmt numFmtId="169" formatCode="_-* #,##0_-;\-* #,##0_-;_-* &quot;-&quot;??_-;_-@_-"/>
    <numFmt numFmtId="170" formatCode="_-* #,##0.0_-;\-* #,##0.0_-;_-* &quot;-&quot;??_-;_-@_-"/>
    <numFmt numFmtId="171" formatCode="_-* #,##0.0_-;\-* #,##0.0_-;_-* &quot;-&quot;?_-;_-@_-"/>
  </numFmts>
  <fonts count="13">
    <font>
      <sz val="10"/>
      <name val="Arial"/>
      <family val="2"/>
    </font>
    <font>
      <sz val="10"/>
      <name val="Arial"/>
      <family val="2"/>
    </font>
    <font>
      <b/>
      <sz val="24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164" fontId="5" fillId="0" borderId="0" xfId="2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166" fontId="5" fillId="4" borderId="1" xfId="1" applyNumberFormat="1" applyFont="1" applyFill="1" applyBorder="1" applyAlignment="1">
      <alignment horizontal="center"/>
    </xf>
    <xf numFmtId="14" fontId="3" fillId="2" borderId="1" xfId="0" applyNumberFormat="1" applyFont="1" applyFill="1" applyBorder="1"/>
    <xf numFmtId="0" fontId="5" fillId="5" borderId="1" xfId="0" applyFont="1" applyFill="1" applyBorder="1" applyAlignment="1">
      <alignment horizontal="center"/>
    </xf>
    <xf numFmtId="20" fontId="3" fillId="5" borderId="1" xfId="0" applyNumberFormat="1" applyFont="1" applyFill="1" applyBorder="1"/>
    <xf numFmtId="0" fontId="6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/>
    <xf numFmtId="167" fontId="4" fillId="7" borderId="1" xfId="0" applyNumberFormat="1" applyFont="1" applyFill="1" applyBorder="1"/>
    <xf numFmtId="20" fontId="4" fillId="0" borderId="1" xfId="0" applyNumberFormat="1" applyFont="1" applyBorder="1" applyAlignment="1">
      <alignment horizontal="center"/>
    </xf>
    <xf numFmtId="168" fontId="4" fillId="7" borderId="1" xfId="0" applyNumberFormat="1" applyFont="1" applyFill="1" applyBorder="1"/>
    <xf numFmtId="0" fontId="4" fillId="0" borderId="1" xfId="0" applyFont="1" applyBorder="1"/>
    <xf numFmtId="169" fontId="4" fillId="7" borderId="1" xfId="1" applyNumberFormat="1" applyFont="1" applyFill="1" applyBorder="1"/>
    <xf numFmtId="170" fontId="4" fillId="7" borderId="1" xfId="1" applyNumberFormat="1" applyFont="1" applyFill="1" applyBorder="1"/>
    <xf numFmtId="164" fontId="3" fillId="0" borderId="0" xfId="0" applyNumberFormat="1" applyFont="1"/>
    <xf numFmtId="14" fontId="8" fillId="8" borderId="1" xfId="0" applyNumberFormat="1" applyFont="1" applyFill="1" applyBorder="1"/>
    <xf numFmtId="0" fontId="9" fillId="9" borderId="1" xfId="0" applyFont="1" applyFill="1" applyBorder="1"/>
    <xf numFmtId="171" fontId="3" fillId="0" borderId="0" xfId="0" applyNumberFormat="1" applyFont="1"/>
    <xf numFmtId="165" fontId="3" fillId="0" borderId="0" xfId="0" applyNumberFormat="1" applyFont="1"/>
    <xf numFmtId="165" fontId="3" fillId="0" borderId="0" xfId="1" applyFont="1"/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Alignment="1"/>
    <xf numFmtId="0" fontId="11" fillId="0" borderId="6" xfId="0" applyFont="1" applyBorder="1"/>
    <xf numFmtId="0" fontId="3" fillId="0" borderId="7" xfId="0" applyFont="1" applyBorder="1" applyAlignment="1">
      <alignment horizontal="center"/>
    </xf>
    <xf numFmtId="165" fontId="3" fillId="0" borderId="7" xfId="1" applyFont="1" applyBorder="1"/>
    <xf numFmtId="9" fontId="3" fillId="0" borderId="8" xfId="3" applyFont="1" applyBorder="1" applyAlignment="1">
      <alignment horizontal="center"/>
    </xf>
    <xf numFmtId="0" fontId="11" fillId="0" borderId="9" xfId="0" applyFont="1" applyBorder="1"/>
    <xf numFmtId="0" fontId="3" fillId="0" borderId="1" xfId="0" applyFont="1" applyBorder="1" applyAlignment="1">
      <alignment horizontal="center"/>
    </xf>
    <xf numFmtId="165" fontId="3" fillId="0" borderId="1" xfId="1" applyFont="1" applyBorder="1"/>
    <xf numFmtId="9" fontId="3" fillId="0" borderId="10" xfId="3" applyFont="1" applyBorder="1" applyAlignment="1">
      <alignment horizontal="center"/>
    </xf>
    <xf numFmtId="165" fontId="3" fillId="0" borderId="11" xfId="1" applyFont="1" applyBorder="1"/>
    <xf numFmtId="10" fontId="3" fillId="0" borderId="12" xfId="3" applyNumberFormat="1" applyFont="1" applyBorder="1" applyAlignment="1">
      <alignment horizontal="center"/>
    </xf>
    <xf numFmtId="0" fontId="12" fillId="4" borderId="0" xfId="0" applyFont="1" applyFill="1" applyAlignment="1"/>
    <xf numFmtId="0" fontId="0" fillId="4" borderId="0" xfId="0" applyFill="1"/>
    <xf numFmtId="0" fontId="3" fillId="4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 sz="1600"/>
              <a:t>Most Performed Activities</a:t>
            </a:r>
          </a:p>
        </c:rich>
      </c:tx>
      <c:layout>
        <c:manualLayout>
          <c:xMode val="edge"/>
          <c:yMode val="edge"/>
          <c:x val="0.14432330994759726"/>
          <c:y val="1.7311692270045594E-2"/>
        </c:manualLayout>
      </c:layout>
    </c:title>
    <c:plotArea>
      <c:layout>
        <c:manualLayout>
          <c:layoutTarget val="inner"/>
          <c:xMode val="edge"/>
          <c:yMode val="edge"/>
          <c:x val="0.27930604236573098"/>
          <c:y val="6.8787767062811894E-2"/>
          <c:w val="0.42762253951879481"/>
          <c:h val="0.36402388705951888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'Activities Control'!$F$60:$F$76</c:f>
              <c:strCache>
                <c:ptCount val="17"/>
                <c:pt idx="0">
                  <c:v>Emails</c:v>
                </c:pt>
                <c:pt idx="1">
                  <c:v>Shortage Analysis Tplink </c:v>
                </c:pt>
                <c:pt idx="2">
                  <c:v>Shortage Analysis AsRock </c:v>
                </c:pt>
                <c:pt idx="3">
                  <c:v>Report ZM95</c:v>
                </c:pt>
                <c:pt idx="4">
                  <c:v>ZM95 Analyzes</c:v>
                </c:pt>
                <c:pt idx="5">
                  <c:v>Shipping Status Update</c:v>
                </c:pt>
                <c:pt idx="6">
                  <c:v>Shipping Status Analysis</c:v>
                </c:pt>
                <c:pt idx="7">
                  <c:v>Report Eng. Team - MO's Update</c:v>
                </c:pt>
                <c:pt idx="8">
                  <c:v>FUP Process - Resupply (TPLink), MO's Update, Invoices Divergence</c:v>
                </c:pt>
                <c:pt idx="9">
                  <c:v>PO's Asrock - BOM x Invoice Comparison</c:v>
                </c:pt>
                <c:pt idx="10">
                  <c:v>Callendar Update</c:v>
                </c:pt>
                <c:pt idx="11">
                  <c:v>Python &amp; Automation Process</c:v>
                </c:pt>
                <c:pt idx="12">
                  <c:v>TP Link -MO's Analyzes</c:v>
                </c:pt>
                <c:pt idx="13">
                  <c:v>PO's Tplink + Update Shipment Status</c:v>
                </c:pt>
                <c:pt idx="14">
                  <c:v>Tracking Asrock - Update</c:v>
                </c:pt>
                <c:pt idx="15">
                  <c:v>Tracking TP - Update</c:v>
                </c:pt>
                <c:pt idx="16">
                  <c:v>Shipping Status update</c:v>
                </c:pt>
              </c:strCache>
            </c:strRef>
          </c:cat>
          <c:val>
            <c:numRef>
              <c:f>'Activities Control'!$G$60:$G$76</c:f>
              <c:numCache>
                <c:formatCode>General</c:formatCode>
                <c:ptCount val="17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0"/>
          <c:y val="0.42143684820393978"/>
          <c:w val="0.99040397243253731"/>
          <c:h val="0.57516710877871657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zero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Time vs Activities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'Activities Control'!$F$60:$F$76</c:f>
              <c:strCache>
                <c:ptCount val="17"/>
                <c:pt idx="0">
                  <c:v>Emails</c:v>
                </c:pt>
                <c:pt idx="1">
                  <c:v>Shortage Analysis Tplink </c:v>
                </c:pt>
                <c:pt idx="2">
                  <c:v>Shortage Analysis AsRock </c:v>
                </c:pt>
                <c:pt idx="3">
                  <c:v>Report ZM95</c:v>
                </c:pt>
                <c:pt idx="4">
                  <c:v>ZM95 Analyzes</c:v>
                </c:pt>
                <c:pt idx="5">
                  <c:v>Shipping Status Update</c:v>
                </c:pt>
                <c:pt idx="6">
                  <c:v>Shipping Status Analysis</c:v>
                </c:pt>
                <c:pt idx="7">
                  <c:v>Report Eng. Team - MO's Update</c:v>
                </c:pt>
                <c:pt idx="8">
                  <c:v>FUP Process - Resupply (TPLink), MO's Update, Invoices Divergence</c:v>
                </c:pt>
                <c:pt idx="9">
                  <c:v>PO's Asrock - BOM x Invoice Comparison</c:v>
                </c:pt>
                <c:pt idx="10">
                  <c:v>Callendar Update</c:v>
                </c:pt>
                <c:pt idx="11">
                  <c:v>Python &amp; Automation Process</c:v>
                </c:pt>
                <c:pt idx="12">
                  <c:v>TP Link -MO's Analyzes</c:v>
                </c:pt>
                <c:pt idx="13">
                  <c:v>PO's Tplink + Update Shipment Status</c:v>
                </c:pt>
                <c:pt idx="14">
                  <c:v>Tracking Asrock - Update</c:v>
                </c:pt>
                <c:pt idx="15">
                  <c:v>Tracking TP - Update</c:v>
                </c:pt>
                <c:pt idx="16">
                  <c:v>Shipping Status update</c:v>
                </c:pt>
              </c:strCache>
            </c:strRef>
          </c:cat>
          <c:val>
            <c:numRef>
              <c:f>'Activities Control'!$I$60:$I$76</c:f>
              <c:numCache>
                <c:formatCode>0%</c:formatCode>
                <c:ptCount val="17"/>
                <c:pt idx="0">
                  <c:v>0.30078465562336543</c:v>
                </c:pt>
                <c:pt idx="1">
                  <c:v>6.5387968613775091E-2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5.274629468177857E-2</c:v>
                </c:pt>
                <c:pt idx="6">
                  <c:v>0.10549258936355714</c:v>
                </c:pt>
                <c:pt idx="7">
                  <c:v>5.274629468177857E-2</c:v>
                </c:pt>
                <c:pt idx="8">
                  <c:v>5.274629468177857E-2</c:v>
                </c:pt>
                <c:pt idx="9">
                  <c:v>5.231037489102007E-2</c:v>
                </c:pt>
                <c:pt idx="10">
                  <c:v>2.6155187445510035E-2</c:v>
                </c:pt>
                <c:pt idx="11">
                  <c:v>7.9337401918047099E-2</c:v>
                </c:pt>
                <c:pt idx="12">
                  <c:v>5.318221447253707E-2</c:v>
                </c:pt>
                <c:pt idx="13">
                  <c:v>5.318221447253707E-2</c:v>
                </c:pt>
                <c:pt idx="14">
                  <c:v>2.6591107236268535E-2</c:v>
                </c:pt>
                <c:pt idx="15">
                  <c:v>2.6591107236268535E-2</c:v>
                </c:pt>
                <c:pt idx="16">
                  <c:v>5.274629468177857E-2</c:v>
                </c:pt>
              </c:numCache>
            </c:numRef>
          </c:val>
        </c:ser>
        <c:gapWidth val="75"/>
        <c:shape val="cylinder"/>
        <c:axId val="99037952"/>
        <c:axId val="99039488"/>
        <c:axId val="0"/>
      </c:bar3DChart>
      <c:catAx>
        <c:axId val="99037952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99039488"/>
        <c:crosses val="autoZero"/>
        <c:auto val="1"/>
        <c:lblAlgn val="ctr"/>
        <c:lblOffset val="100"/>
      </c:catAx>
      <c:valAx>
        <c:axId val="99039488"/>
        <c:scaling>
          <c:orientation val="minMax"/>
        </c:scaling>
        <c:axPos val="l"/>
        <c:majorGridlines/>
        <c:numFmt formatCode="0%" sourceLinked="1"/>
        <c:majorTickMark val="none"/>
        <c:tickLblPos val="nextTo"/>
        <c:spPr>
          <a:ln w="9525">
            <a:noFill/>
          </a:ln>
        </c:spPr>
        <c:crossAx val="99037952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122996</xdr:colOff>
      <xdr:row>2</xdr:row>
      <xdr:rowOff>57149</xdr:rowOff>
    </xdr:from>
    <xdr:to>
      <xdr:col>5</xdr:col>
      <xdr:colOff>284922</xdr:colOff>
      <xdr:row>11</xdr:row>
      <xdr:rowOff>2299252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383071</xdr:colOff>
      <xdr:row>2</xdr:row>
      <xdr:rowOff>77029</xdr:rowOff>
    </xdr:from>
    <xdr:to>
      <xdr:col>9</xdr:col>
      <xdr:colOff>443948</xdr:colOff>
      <xdr:row>11</xdr:row>
      <xdr:rowOff>1153354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0"/>
  <sheetViews>
    <sheetView showGridLines="0" tabSelected="1" zoomScale="115" zoomScaleNormal="115" workbookViewId="0">
      <pane ySplit="1" topLeftCell="A2" activePane="bottomLeft" state="frozen"/>
      <selection pane="bottomLeft" activeCell="N12" sqref="N12"/>
    </sheetView>
  </sheetViews>
  <sheetFormatPr defaultColWidth="9.140625" defaultRowHeight="12.75"/>
  <cols>
    <col min="1" max="1" width="12.85546875" style="3" customWidth="1"/>
    <col min="2" max="2" width="11.7109375" style="3" customWidth="1"/>
    <col min="3" max="3" width="17.85546875" style="3" bestFit="1" customWidth="1"/>
    <col min="4" max="4" width="13.5703125" style="3" customWidth="1"/>
    <col min="5" max="5" width="12.7109375" style="3" customWidth="1"/>
    <col min="6" max="6" width="38.140625" style="3" customWidth="1"/>
    <col min="7" max="7" width="17.42578125" style="3" customWidth="1"/>
    <col min="8" max="8" width="19.7109375" style="3" customWidth="1"/>
    <col min="9" max="9" width="8.5703125" style="3" customWidth="1"/>
    <col min="10" max="10" width="9.140625" style="3" hidden="1" customWidth="1"/>
    <col min="11" max="16384" width="9.140625" style="3"/>
  </cols>
  <sheetData>
    <row r="1" spans="1:28" ht="31.5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</row>
    <row r="2" spans="1:28" s="5" customFormat="1" ht="9" customHeight="1">
      <c r="A2" s="4"/>
      <c r="B2" s="4"/>
      <c r="C2" s="4"/>
      <c r="D2" s="4"/>
      <c r="E2" s="4"/>
      <c r="F2" s="4"/>
      <c r="G2" s="4"/>
      <c r="H2" s="4"/>
      <c r="I2" s="4"/>
      <c r="Y2" s="6" t="s">
        <v>1</v>
      </c>
      <c r="AB2" s="5" t="s">
        <v>1</v>
      </c>
    </row>
    <row r="3" spans="1:28" ht="18.75">
      <c r="F3" s="7"/>
      <c r="G3" s="7"/>
      <c r="H3" s="7"/>
      <c r="I3" s="8"/>
      <c r="Y3" s="6" t="s">
        <v>2</v>
      </c>
      <c r="AB3" s="3" t="s">
        <v>2</v>
      </c>
    </row>
    <row r="4" spans="1:28" ht="18.75">
      <c r="A4" s="9" t="s">
        <v>3</v>
      </c>
      <c r="B4" s="9" t="s">
        <v>4</v>
      </c>
      <c r="D4" s="10"/>
      <c r="F4" s="7"/>
      <c r="G4" s="7"/>
      <c r="H4" s="7"/>
      <c r="I4" s="8"/>
      <c r="Y4" s="6" t="s">
        <v>5</v>
      </c>
      <c r="AB4" s="3" t="s">
        <v>5</v>
      </c>
    </row>
    <row r="5" spans="1:28" ht="18.75">
      <c r="A5" s="11" t="s">
        <v>6</v>
      </c>
      <c r="B5" s="11" t="s">
        <v>7</v>
      </c>
      <c r="Y5" s="6" t="s">
        <v>8</v>
      </c>
      <c r="AB5" s="3" t="s">
        <v>8</v>
      </c>
    </row>
    <row r="6" spans="1:28" ht="15">
      <c r="Y6" s="6" t="s">
        <v>9</v>
      </c>
      <c r="AB6" s="3" t="s">
        <v>9</v>
      </c>
    </row>
    <row r="7" spans="1:28" ht="18.75">
      <c r="A7" s="9" t="s">
        <v>10</v>
      </c>
      <c r="B7" s="12">
        <f>A14</f>
        <v>45075</v>
      </c>
      <c r="Y7" s="6" t="s">
        <v>11</v>
      </c>
      <c r="AB7" s="3" t="s">
        <v>1</v>
      </c>
    </row>
    <row r="8" spans="1:28" ht="18.75">
      <c r="A8" s="11" t="s">
        <v>12</v>
      </c>
      <c r="B8" s="13">
        <f ca="1">TODAY()</f>
        <v>45076</v>
      </c>
      <c r="Y8" s="6" t="s">
        <v>13</v>
      </c>
      <c r="AB8" s="3" t="s">
        <v>11</v>
      </c>
    </row>
    <row r="9" spans="1:28" ht="18.75">
      <c r="A9" s="14" t="s">
        <v>14</v>
      </c>
      <c r="B9" s="15">
        <f ca="1">NOW()</f>
        <v>45076.360559259258</v>
      </c>
      <c r="Y9" s="6" t="s">
        <v>15</v>
      </c>
      <c r="AB9" s="3" t="s">
        <v>13</v>
      </c>
    </row>
    <row r="10" spans="1:28" ht="15">
      <c r="Y10" s="6" t="s">
        <v>16</v>
      </c>
      <c r="AB10" s="3" t="s">
        <v>15</v>
      </c>
    </row>
    <row r="11" spans="1:28" ht="15">
      <c r="Y11" s="6" t="s">
        <v>17</v>
      </c>
      <c r="AB11" s="3" t="s">
        <v>1</v>
      </c>
    </row>
    <row r="12" spans="1:28" ht="190.15" customHeight="1">
      <c r="A12" s="3" t="s">
        <v>18</v>
      </c>
      <c r="B12" s="16" t="s">
        <v>19</v>
      </c>
      <c r="N12" s="3" t="s">
        <v>38</v>
      </c>
      <c r="Y12" s="6" t="s">
        <v>20</v>
      </c>
      <c r="AB12" s="3" t="s">
        <v>2</v>
      </c>
    </row>
    <row r="13" spans="1:28" ht="30" customHeight="1">
      <c r="A13" s="17" t="s">
        <v>21</v>
      </c>
      <c r="B13" s="17" t="s">
        <v>22</v>
      </c>
      <c r="C13" s="17" t="s">
        <v>23</v>
      </c>
      <c r="D13" s="17" t="s">
        <v>24</v>
      </c>
      <c r="E13" s="17" t="s">
        <v>25</v>
      </c>
      <c r="F13" s="17" t="s">
        <v>26</v>
      </c>
      <c r="G13" s="17" t="s">
        <v>27</v>
      </c>
      <c r="H13" s="17" t="s">
        <v>28</v>
      </c>
      <c r="Y13" s="6" t="s">
        <v>29</v>
      </c>
      <c r="AB13" s="3" t="s">
        <v>5</v>
      </c>
    </row>
    <row r="14" spans="1:28" ht="15">
      <c r="A14" s="18">
        <v>45075</v>
      </c>
      <c r="B14" s="19">
        <f>WEEKDAY(A14)</f>
        <v>2</v>
      </c>
      <c r="C14" s="20">
        <v>0.3125</v>
      </c>
      <c r="D14" s="20">
        <v>0.39583333333333331</v>
      </c>
      <c r="E14" s="21">
        <f t="shared" ref="E14:E54" si="0">D14-C14</f>
        <v>8.3333333333333315E-2</v>
      </c>
      <c r="F14" s="22" t="s">
        <v>1</v>
      </c>
      <c r="G14" s="23">
        <f t="shared" ref="G14:G54" si="1">HOUR(E14)</f>
        <v>2</v>
      </c>
      <c r="H14" s="24">
        <f t="shared" ref="H14:H54" si="2">MINUTE(E14)</f>
        <v>0</v>
      </c>
      <c r="K14" s="25"/>
      <c r="Y14" s="6" t="s">
        <v>30</v>
      </c>
      <c r="AB14" s="3" t="s">
        <v>16</v>
      </c>
    </row>
    <row r="15" spans="1:28" ht="15">
      <c r="A15" s="18">
        <v>45075</v>
      </c>
      <c r="B15" s="19">
        <f>WEEKDAY(A15)</f>
        <v>2</v>
      </c>
      <c r="C15" s="20">
        <v>0.39583333333333331</v>
      </c>
      <c r="D15" s="20">
        <v>0.41666666666666669</v>
      </c>
      <c r="E15" s="21">
        <f t="shared" si="0"/>
        <v>2.083333333333337E-2</v>
      </c>
      <c r="F15" s="22" t="s">
        <v>2</v>
      </c>
      <c r="G15" s="23">
        <f t="shared" si="1"/>
        <v>0</v>
      </c>
      <c r="H15" s="24">
        <f t="shared" si="2"/>
        <v>30</v>
      </c>
      <c r="K15" s="25"/>
      <c r="Y15" s="6" t="s">
        <v>31</v>
      </c>
      <c r="AB15" s="3" t="s">
        <v>17</v>
      </c>
    </row>
    <row r="16" spans="1:28" ht="15">
      <c r="A16" s="18">
        <v>45075</v>
      </c>
      <c r="B16" s="19">
        <f>WEEKDAY(A16)</f>
        <v>2</v>
      </c>
      <c r="C16" s="20">
        <v>0.41666666666666669</v>
      </c>
      <c r="D16" s="20">
        <v>0.4375</v>
      </c>
      <c r="E16" s="21">
        <f t="shared" si="0"/>
        <v>2.0833333333333315E-2</v>
      </c>
      <c r="F16" s="22" t="s">
        <v>5</v>
      </c>
      <c r="G16" s="23">
        <f t="shared" si="1"/>
        <v>0</v>
      </c>
      <c r="H16" s="24">
        <f t="shared" si="2"/>
        <v>30</v>
      </c>
      <c r="K16" s="25"/>
      <c r="Y16" s="22" t="s">
        <v>32</v>
      </c>
      <c r="AB16" s="3" t="s">
        <v>20</v>
      </c>
    </row>
    <row r="17" spans="1:28" ht="15">
      <c r="A17" s="18">
        <v>45075</v>
      </c>
      <c r="B17" s="19">
        <f t="shared" ref="B17:B54" si="3">WEEKDAY(A17)</f>
        <v>2</v>
      </c>
      <c r="C17" s="20">
        <v>0.4375</v>
      </c>
      <c r="D17" s="20">
        <v>0.45833333333333331</v>
      </c>
      <c r="E17" s="21">
        <f t="shared" si="0"/>
        <v>2.0833333333333315E-2</v>
      </c>
      <c r="F17" s="22" t="s">
        <v>8</v>
      </c>
      <c r="G17" s="23">
        <f t="shared" si="1"/>
        <v>0</v>
      </c>
      <c r="H17" s="24">
        <f t="shared" si="2"/>
        <v>30</v>
      </c>
      <c r="Y17" s="22" t="s">
        <v>33</v>
      </c>
      <c r="AB17" s="3" t="s">
        <v>29</v>
      </c>
    </row>
    <row r="18" spans="1:28" ht="15">
      <c r="A18" s="18">
        <v>45075</v>
      </c>
      <c r="B18" s="19">
        <f t="shared" si="3"/>
        <v>2</v>
      </c>
      <c r="C18" s="20">
        <v>0.45833333333333331</v>
      </c>
      <c r="D18" s="20">
        <v>0.47916666666666669</v>
      </c>
      <c r="E18" s="21">
        <f t="shared" si="0"/>
        <v>2.083333333333337E-2</v>
      </c>
      <c r="F18" s="22" t="s">
        <v>9</v>
      </c>
      <c r="G18" s="23">
        <f t="shared" si="1"/>
        <v>0</v>
      </c>
      <c r="H18" s="24">
        <f t="shared" si="2"/>
        <v>30</v>
      </c>
      <c r="Y18"/>
      <c r="AB18" s="3" t="s">
        <v>1</v>
      </c>
    </row>
    <row r="19" spans="1:28" ht="15">
      <c r="A19" s="18">
        <v>45075</v>
      </c>
      <c r="B19" s="19">
        <f t="shared" si="3"/>
        <v>2</v>
      </c>
      <c r="C19" s="20">
        <v>0.47916666666666669</v>
      </c>
      <c r="D19" s="20">
        <v>0.5</v>
      </c>
      <c r="E19" s="21">
        <f t="shared" si="0"/>
        <v>2.0833333333333315E-2</v>
      </c>
      <c r="F19" s="22" t="s">
        <v>1</v>
      </c>
      <c r="G19" s="23">
        <f t="shared" si="1"/>
        <v>0</v>
      </c>
      <c r="H19" s="24">
        <f t="shared" si="2"/>
        <v>30</v>
      </c>
      <c r="Y19"/>
      <c r="AB19" s="3" t="s">
        <v>2</v>
      </c>
    </row>
    <row r="20" spans="1:28" ht="15">
      <c r="A20" s="18">
        <v>45075</v>
      </c>
      <c r="B20" s="19">
        <f t="shared" si="3"/>
        <v>2</v>
      </c>
      <c r="C20" s="20">
        <v>0.54166666666666663</v>
      </c>
      <c r="D20" s="20">
        <v>0.58333333333333337</v>
      </c>
      <c r="E20" s="21">
        <f t="shared" si="0"/>
        <v>4.1666666666666741E-2</v>
      </c>
      <c r="F20" s="22" t="s">
        <v>11</v>
      </c>
      <c r="G20" s="23">
        <f t="shared" si="1"/>
        <v>1</v>
      </c>
      <c r="H20" s="24">
        <f t="shared" si="2"/>
        <v>0</v>
      </c>
      <c r="Y20"/>
      <c r="AB20" s="3" t="s">
        <v>5</v>
      </c>
    </row>
    <row r="21" spans="1:28" ht="15">
      <c r="A21" s="18">
        <v>45075</v>
      </c>
      <c r="B21" s="19">
        <f t="shared" si="3"/>
        <v>2</v>
      </c>
      <c r="C21" s="20">
        <v>0.58333333333333337</v>
      </c>
      <c r="D21" s="20">
        <v>0.66666666666666663</v>
      </c>
      <c r="E21" s="21">
        <f t="shared" si="0"/>
        <v>8.3333333333333259E-2</v>
      </c>
      <c r="F21" s="22" t="s">
        <v>13</v>
      </c>
      <c r="G21" s="23">
        <f t="shared" si="1"/>
        <v>2</v>
      </c>
      <c r="H21" s="24">
        <f t="shared" si="2"/>
        <v>0</v>
      </c>
      <c r="Y21"/>
      <c r="AB21" s="3" t="s">
        <v>8</v>
      </c>
    </row>
    <row r="22" spans="1:28" ht="15">
      <c r="A22" s="18">
        <v>45075</v>
      </c>
      <c r="B22" s="19">
        <f t="shared" si="3"/>
        <v>2</v>
      </c>
      <c r="C22" s="20">
        <v>0.66666666666666663</v>
      </c>
      <c r="D22" s="20">
        <v>0.72916666666666663</v>
      </c>
      <c r="E22" s="21">
        <f t="shared" si="0"/>
        <v>6.25E-2</v>
      </c>
      <c r="F22" s="22" t="s">
        <v>15</v>
      </c>
      <c r="G22" s="23">
        <f t="shared" si="1"/>
        <v>1</v>
      </c>
      <c r="H22" s="24">
        <f t="shared" si="2"/>
        <v>30</v>
      </c>
      <c r="Y22"/>
      <c r="AB22" s="3" t="s">
        <v>9</v>
      </c>
    </row>
    <row r="23" spans="1:28" ht="15">
      <c r="A23" s="18">
        <v>45076</v>
      </c>
      <c r="B23" s="19">
        <f t="shared" si="3"/>
        <v>3</v>
      </c>
      <c r="C23" s="20">
        <v>0.3125</v>
      </c>
      <c r="D23" s="20">
        <v>0.39583333333333331</v>
      </c>
      <c r="E23" s="21">
        <f t="shared" si="0"/>
        <v>8.3333333333333315E-2</v>
      </c>
      <c r="F23" s="22" t="s">
        <v>1</v>
      </c>
      <c r="G23" s="23">
        <f t="shared" si="1"/>
        <v>2</v>
      </c>
      <c r="H23" s="24">
        <f t="shared" si="2"/>
        <v>0</v>
      </c>
      <c r="Y23"/>
      <c r="AB23" s="3" t="s">
        <v>1</v>
      </c>
    </row>
    <row r="24" spans="1:28" ht="15">
      <c r="A24" s="18">
        <v>45076</v>
      </c>
      <c r="B24" s="19">
        <f t="shared" si="3"/>
        <v>3</v>
      </c>
      <c r="C24" s="20">
        <v>0.39583333333333331</v>
      </c>
      <c r="D24" s="20">
        <v>0.41666666666666669</v>
      </c>
      <c r="E24" s="21">
        <f t="shared" si="0"/>
        <v>2.083333333333337E-2</v>
      </c>
      <c r="F24" s="22" t="s">
        <v>2</v>
      </c>
      <c r="G24" s="23">
        <f t="shared" si="1"/>
        <v>0</v>
      </c>
      <c r="H24" s="24">
        <f t="shared" si="2"/>
        <v>30</v>
      </c>
      <c r="Y24"/>
      <c r="AB24" s="3" t="s">
        <v>11</v>
      </c>
    </row>
    <row r="25" spans="1:28" ht="15">
      <c r="A25" s="18">
        <v>45076</v>
      </c>
      <c r="B25" s="19">
        <f t="shared" si="3"/>
        <v>3</v>
      </c>
      <c r="C25" s="20">
        <v>0.41666666666666669</v>
      </c>
      <c r="D25" s="20">
        <v>0.4375</v>
      </c>
      <c r="E25" s="21">
        <f t="shared" si="0"/>
        <v>2.0833333333333315E-2</v>
      </c>
      <c r="F25" s="22" t="s">
        <v>5</v>
      </c>
      <c r="G25" s="23">
        <f t="shared" si="1"/>
        <v>0</v>
      </c>
      <c r="H25" s="24">
        <f t="shared" si="2"/>
        <v>30</v>
      </c>
      <c r="Y25"/>
      <c r="AB25" s="3" t="s">
        <v>13</v>
      </c>
    </row>
    <row r="26" spans="1:28" ht="15">
      <c r="A26" s="18">
        <v>45076</v>
      </c>
      <c r="B26" s="19">
        <f t="shared" si="3"/>
        <v>3</v>
      </c>
      <c r="C26" s="20">
        <v>0.4375</v>
      </c>
      <c r="D26" s="20">
        <v>0.5</v>
      </c>
      <c r="E26" s="21">
        <f t="shared" si="0"/>
        <v>6.25E-2</v>
      </c>
      <c r="F26" s="22" t="s">
        <v>16</v>
      </c>
      <c r="G26" s="23">
        <f t="shared" si="1"/>
        <v>1</v>
      </c>
      <c r="H26" s="24">
        <f t="shared" si="2"/>
        <v>30</v>
      </c>
      <c r="Y26"/>
      <c r="AB26" s="3" t="s">
        <v>15</v>
      </c>
    </row>
    <row r="27" spans="1:28" ht="15">
      <c r="A27" s="18">
        <v>45076</v>
      </c>
      <c r="B27" s="19">
        <f t="shared" si="3"/>
        <v>3</v>
      </c>
      <c r="C27" s="20">
        <v>0.54166666666666663</v>
      </c>
      <c r="D27" s="20">
        <v>0.625</v>
      </c>
      <c r="E27" s="21">
        <f t="shared" si="0"/>
        <v>8.333333333333337E-2</v>
      </c>
      <c r="F27" s="22" t="s">
        <v>17</v>
      </c>
      <c r="G27" s="23">
        <f t="shared" si="1"/>
        <v>2</v>
      </c>
      <c r="H27" s="24">
        <f t="shared" si="2"/>
        <v>0</v>
      </c>
      <c r="Y27"/>
      <c r="AB27" s="3" t="s">
        <v>1</v>
      </c>
    </row>
    <row r="28" spans="1:28" ht="15">
      <c r="A28" s="18">
        <v>45076</v>
      </c>
      <c r="B28" s="19">
        <f t="shared" si="3"/>
        <v>3</v>
      </c>
      <c r="C28" s="20">
        <v>0.625</v>
      </c>
      <c r="D28" s="20">
        <v>0.66666666666666663</v>
      </c>
      <c r="E28" s="21">
        <f t="shared" si="0"/>
        <v>4.166666666666663E-2</v>
      </c>
      <c r="F28" s="22" t="s">
        <v>20</v>
      </c>
      <c r="G28" s="23">
        <f t="shared" si="1"/>
        <v>1</v>
      </c>
      <c r="H28" s="24">
        <f t="shared" si="2"/>
        <v>0</v>
      </c>
      <c r="Y28"/>
      <c r="AB28" s="3" t="s">
        <v>2</v>
      </c>
    </row>
    <row r="29" spans="1:28" ht="15">
      <c r="A29" s="18">
        <v>45076</v>
      </c>
      <c r="B29" s="19">
        <f t="shared" si="3"/>
        <v>3</v>
      </c>
      <c r="C29" s="20">
        <v>0.66666666666666663</v>
      </c>
      <c r="D29" s="20">
        <v>0.72916666666666663</v>
      </c>
      <c r="E29" s="21">
        <f t="shared" si="0"/>
        <v>6.25E-2</v>
      </c>
      <c r="F29" s="22" t="s">
        <v>29</v>
      </c>
      <c r="G29" s="23">
        <f t="shared" si="1"/>
        <v>1</v>
      </c>
      <c r="H29" s="24">
        <f t="shared" si="2"/>
        <v>30</v>
      </c>
      <c r="Y29"/>
      <c r="AB29" s="3" t="s">
        <v>5</v>
      </c>
    </row>
    <row r="30" spans="1:28" ht="15">
      <c r="A30" s="18">
        <v>45077</v>
      </c>
      <c r="B30" s="19">
        <f t="shared" si="3"/>
        <v>4</v>
      </c>
      <c r="C30" s="20">
        <v>0.3125</v>
      </c>
      <c r="D30" s="20">
        <v>0.39583333333333331</v>
      </c>
      <c r="E30" s="21">
        <f t="shared" si="0"/>
        <v>8.3333333333333315E-2</v>
      </c>
      <c r="F30" s="22" t="s">
        <v>1</v>
      </c>
      <c r="G30" s="23">
        <f t="shared" si="1"/>
        <v>2</v>
      </c>
      <c r="H30" s="24">
        <f t="shared" si="2"/>
        <v>0</v>
      </c>
      <c r="Y30"/>
      <c r="AB30" s="3" t="s">
        <v>16</v>
      </c>
    </row>
    <row r="31" spans="1:28" ht="15">
      <c r="A31" s="18">
        <v>45077</v>
      </c>
      <c r="B31" s="19">
        <f t="shared" si="3"/>
        <v>4</v>
      </c>
      <c r="C31" s="20">
        <v>0.39583333333333331</v>
      </c>
      <c r="D31" s="20">
        <v>0.41666666666666669</v>
      </c>
      <c r="E31" s="21">
        <f t="shared" si="0"/>
        <v>2.083333333333337E-2</v>
      </c>
      <c r="F31" s="22" t="s">
        <v>2</v>
      </c>
      <c r="G31" s="23">
        <f t="shared" si="1"/>
        <v>0</v>
      </c>
      <c r="H31" s="24">
        <f t="shared" si="2"/>
        <v>30</v>
      </c>
      <c r="Y31"/>
      <c r="AB31" s="3" t="s">
        <v>30</v>
      </c>
    </row>
    <row r="32" spans="1:28" ht="15">
      <c r="A32" s="18">
        <v>45077</v>
      </c>
      <c r="B32" s="19">
        <f t="shared" si="3"/>
        <v>4</v>
      </c>
      <c r="C32" s="20">
        <v>0.41666666666666669</v>
      </c>
      <c r="D32" s="20">
        <v>0.4375</v>
      </c>
      <c r="E32" s="21">
        <f t="shared" si="0"/>
        <v>2.0833333333333315E-2</v>
      </c>
      <c r="F32" s="22" t="s">
        <v>5</v>
      </c>
      <c r="G32" s="23">
        <f t="shared" si="1"/>
        <v>0</v>
      </c>
      <c r="H32" s="24">
        <f t="shared" si="2"/>
        <v>30</v>
      </c>
      <c r="Y32"/>
      <c r="AB32" s="3" t="s">
        <v>31</v>
      </c>
    </row>
    <row r="33" spans="1:28" ht="15">
      <c r="A33" s="18">
        <v>45077</v>
      </c>
      <c r="B33" s="19">
        <f t="shared" si="3"/>
        <v>4</v>
      </c>
      <c r="C33" s="20">
        <v>0.4375</v>
      </c>
      <c r="D33" s="20">
        <v>0.45833333333333331</v>
      </c>
      <c r="E33" s="21">
        <f t="shared" si="0"/>
        <v>2.0833333333333315E-2</v>
      </c>
      <c r="F33" s="22" t="s">
        <v>8</v>
      </c>
      <c r="G33" s="23">
        <f t="shared" si="1"/>
        <v>0</v>
      </c>
      <c r="H33" s="24">
        <f t="shared" si="2"/>
        <v>30</v>
      </c>
      <c r="Y33"/>
      <c r="AB33" s="3" t="s">
        <v>20</v>
      </c>
    </row>
    <row r="34" spans="1:28" ht="15">
      <c r="A34" s="18">
        <v>45077</v>
      </c>
      <c r="B34" s="19">
        <f t="shared" si="3"/>
        <v>4</v>
      </c>
      <c r="C34" s="20">
        <v>0.45833333333333331</v>
      </c>
      <c r="D34" s="20">
        <v>0.47916666666666669</v>
      </c>
      <c r="E34" s="21">
        <f t="shared" si="0"/>
        <v>2.083333333333337E-2</v>
      </c>
      <c r="F34" s="22" t="s">
        <v>9</v>
      </c>
      <c r="G34" s="23">
        <f t="shared" si="1"/>
        <v>0</v>
      </c>
      <c r="H34" s="24">
        <f t="shared" si="2"/>
        <v>30</v>
      </c>
      <c r="Y34"/>
      <c r="AB34" s="3" t="s">
        <v>1</v>
      </c>
    </row>
    <row r="35" spans="1:28" ht="15">
      <c r="A35" s="18">
        <v>45077</v>
      </c>
      <c r="B35" s="19">
        <f t="shared" si="3"/>
        <v>4</v>
      </c>
      <c r="C35" s="20">
        <v>0.47916666666666669</v>
      </c>
      <c r="D35" s="20">
        <v>0.5</v>
      </c>
      <c r="E35" s="21">
        <f t="shared" si="0"/>
        <v>2.0833333333333315E-2</v>
      </c>
      <c r="F35" s="22" t="s">
        <v>1</v>
      </c>
      <c r="G35" s="23">
        <f t="shared" si="1"/>
        <v>0</v>
      </c>
      <c r="H35" s="24">
        <f t="shared" si="2"/>
        <v>30</v>
      </c>
      <c r="Y35"/>
      <c r="AB35" s="3" t="s">
        <v>2</v>
      </c>
    </row>
    <row r="36" spans="1:28" ht="15">
      <c r="A36" s="18">
        <v>45077</v>
      </c>
      <c r="B36" s="19">
        <f t="shared" si="3"/>
        <v>4</v>
      </c>
      <c r="C36" s="20">
        <v>0.54166666666666663</v>
      </c>
      <c r="D36" s="20">
        <v>0.58333333333333337</v>
      </c>
      <c r="E36" s="21">
        <f t="shared" si="0"/>
        <v>4.1666666666666741E-2</v>
      </c>
      <c r="F36" s="22" t="s">
        <v>11</v>
      </c>
      <c r="G36" s="23">
        <f t="shared" si="1"/>
        <v>1</v>
      </c>
      <c r="H36" s="24">
        <f t="shared" si="2"/>
        <v>0</v>
      </c>
      <c r="Y36"/>
      <c r="AB36" s="3" t="s">
        <v>5</v>
      </c>
    </row>
    <row r="37" spans="1:28" ht="15">
      <c r="A37" s="18">
        <v>45077</v>
      </c>
      <c r="B37" s="19">
        <f t="shared" si="3"/>
        <v>4</v>
      </c>
      <c r="C37" s="20">
        <v>0.58333333333333337</v>
      </c>
      <c r="D37" s="20">
        <v>0.66666666666666663</v>
      </c>
      <c r="E37" s="21">
        <f t="shared" si="0"/>
        <v>8.3333333333333259E-2</v>
      </c>
      <c r="F37" s="22" t="s">
        <v>13</v>
      </c>
      <c r="G37" s="23">
        <f t="shared" si="1"/>
        <v>2</v>
      </c>
      <c r="H37" s="24">
        <f t="shared" si="2"/>
        <v>0</v>
      </c>
      <c r="Y37"/>
      <c r="AB37" s="3" t="s">
        <v>8</v>
      </c>
    </row>
    <row r="38" spans="1:28" ht="15">
      <c r="A38" s="18">
        <v>45077</v>
      </c>
      <c r="B38" s="19">
        <f t="shared" si="3"/>
        <v>4</v>
      </c>
      <c r="C38" s="20">
        <v>0.66666666666666663</v>
      </c>
      <c r="D38" s="20">
        <v>0.72916666666666663</v>
      </c>
      <c r="E38" s="21">
        <f t="shared" si="0"/>
        <v>6.25E-2</v>
      </c>
      <c r="F38" s="22" t="s">
        <v>15</v>
      </c>
      <c r="G38" s="23">
        <f t="shared" si="1"/>
        <v>1</v>
      </c>
      <c r="H38" s="24">
        <f t="shared" si="2"/>
        <v>30</v>
      </c>
      <c r="Y38"/>
      <c r="AB38" s="3" t="s">
        <v>9</v>
      </c>
    </row>
    <row r="39" spans="1:28" ht="15">
      <c r="A39" s="26">
        <v>45078</v>
      </c>
      <c r="B39" s="19">
        <f t="shared" si="3"/>
        <v>5</v>
      </c>
      <c r="C39" s="20">
        <v>0.3125</v>
      </c>
      <c r="D39" s="20">
        <v>0.39583333333333331</v>
      </c>
      <c r="E39" s="21">
        <f t="shared" si="0"/>
        <v>8.3333333333333315E-2</v>
      </c>
      <c r="F39" s="22" t="s">
        <v>1</v>
      </c>
      <c r="G39" s="23">
        <f t="shared" si="1"/>
        <v>2</v>
      </c>
      <c r="H39" s="24">
        <f t="shared" si="2"/>
        <v>0</v>
      </c>
      <c r="Y39"/>
      <c r="AB39" s="3" t="s">
        <v>1</v>
      </c>
    </row>
    <row r="40" spans="1:28" ht="15">
      <c r="A40" s="26">
        <v>45078</v>
      </c>
      <c r="B40" s="19">
        <f t="shared" si="3"/>
        <v>5</v>
      </c>
      <c r="C40" s="20">
        <v>0.39583333333333331</v>
      </c>
      <c r="D40" s="20">
        <v>0.41666666666666669</v>
      </c>
      <c r="E40" s="21">
        <f t="shared" si="0"/>
        <v>2.083333333333337E-2</v>
      </c>
      <c r="F40" s="22" t="s">
        <v>2</v>
      </c>
      <c r="G40" s="23">
        <f t="shared" si="1"/>
        <v>0</v>
      </c>
      <c r="H40" s="24">
        <f t="shared" si="2"/>
        <v>30</v>
      </c>
      <c r="Y40"/>
      <c r="AB40" s="3" t="s">
        <v>32</v>
      </c>
    </row>
    <row r="41" spans="1:28" ht="15">
      <c r="A41" s="26">
        <v>45078</v>
      </c>
      <c r="B41" s="19">
        <f t="shared" si="3"/>
        <v>5</v>
      </c>
      <c r="C41" s="20">
        <v>0.41666666666666669</v>
      </c>
      <c r="D41" s="20">
        <v>0.4375</v>
      </c>
      <c r="E41" s="21">
        <f t="shared" si="0"/>
        <v>2.0833333333333315E-2</v>
      </c>
      <c r="F41" s="22" t="s">
        <v>5</v>
      </c>
      <c r="G41" s="23">
        <f t="shared" si="1"/>
        <v>0</v>
      </c>
      <c r="H41" s="24">
        <f t="shared" si="2"/>
        <v>30</v>
      </c>
      <c r="Y41"/>
      <c r="AB41" s="3" t="s">
        <v>33</v>
      </c>
    </row>
    <row r="42" spans="1:28" ht="15">
      <c r="A42" s="26">
        <v>45078</v>
      </c>
      <c r="B42" s="19">
        <f t="shared" si="3"/>
        <v>5</v>
      </c>
      <c r="C42" s="20">
        <v>0.4375</v>
      </c>
      <c r="D42" s="20">
        <v>0.5</v>
      </c>
      <c r="E42" s="21">
        <f t="shared" si="0"/>
        <v>6.25E-2</v>
      </c>
      <c r="F42" s="22" t="s">
        <v>16</v>
      </c>
      <c r="G42" s="23">
        <f t="shared" si="1"/>
        <v>1</v>
      </c>
      <c r="H42" s="24">
        <f t="shared" si="2"/>
        <v>30</v>
      </c>
      <c r="Y42"/>
      <c r="AB42" s="3" t="s">
        <v>29</v>
      </c>
    </row>
    <row r="43" spans="1:28" ht="15">
      <c r="A43" s="26">
        <v>45078</v>
      </c>
      <c r="B43" s="19">
        <f t="shared" si="3"/>
        <v>5</v>
      </c>
      <c r="C43" s="20">
        <v>0.54166666666666663</v>
      </c>
      <c r="D43" s="20">
        <v>0.625</v>
      </c>
      <c r="E43" s="21">
        <f t="shared" si="0"/>
        <v>8.333333333333337E-2</v>
      </c>
      <c r="F43" s="22" t="s">
        <v>30</v>
      </c>
      <c r="G43" s="23">
        <f t="shared" si="1"/>
        <v>2</v>
      </c>
      <c r="H43" s="24">
        <f t="shared" si="2"/>
        <v>0</v>
      </c>
      <c r="Y43"/>
    </row>
    <row r="44" spans="1:28" ht="15">
      <c r="A44" s="26">
        <v>45078</v>
      </c>
      <c r="B44" s="19">
        <f t="shared" si="3"/>
        <v>5</v>
      </c>
      <c r="C44" s="20">
        <v>0.625</v>
      </c>
      <c r="D44" s="20">
        <v>0.70833333333333337</v>
      </c>
      <c r="E44" s="21">
        <f t="shared" si="0"/>
        <v>8.333333333333337E-2</v>
      </c>
      <c r="F44" s="22" t="s">
        <v>31</v>
      </c>
      <c r="G44" s="23">
        <f t="shared" si="1"/>
        <v>2</v>
      </c>
      <c r="H44" s="24">
        <f t="shared" si="2"/>
        <v>0</v>
      </c>
      <c r="Y44"/>
    </row>
    <row r="45" spans="1:28" ht="15">
      <c r="A45" s="26">
        <v>45078</v>
      </c>
      <c r="B45" s="19">
        <f t="shared" si="3"/>
        <v>5</v>
      </c>
      <c r="C45" s="20">
        <v>0.70833333333333337</v>
      </c>
      <c r="D45" s="20">
        <v>0.72916666666666663</v>
      </c>
      <c r="E45" s="21">
        <f t="shared" si="0"/>
        <v>2.0833333333333259E-2</v>
      </c>
      <c r="F45" s="22" t="s">
        <v>20</v>
      </c>
      <c r="G45" s="23">
        <f t="shared" si="1"/>
        <v>0</v>
      </c>
      <c r="H45" s="24">
        <f t="shared" si="2"/>
        <v>30</v>
      </c>
      <c r="Y45"/>
    </row>
    <row r="46" spans="1:28" ht="15">
      <c r="A46" s="26">
        <v>45079</v>
      </c>
      <c r="B46" s="19">
        <f t="shared" si="3"/>
        <v>6</v>
      </c>
      <c r="C46" s="20">
        <v>0.3125</v>
      </c>
      <c r="D46" s="20">
        <v>0.39583333333333331</v>
      </c>
      <c r="E46" s="21">
        <f t="shared" si="0"/>
        <v>8.3333333333333315E-2</v>
      </c>
      <c r="F46" s="22" t="s">
        <v>1</v>
      </c>
      <c r="G46" s="23">
        <f t="shared" si="1"/>
        <v>2</v>
      </c>
      <c r="H46" s="24">
        <f t="shared" si="2"/>
        <v>0</v>
      </c>
      <c r="Y46"/>
    </row>
    <row r="47" spans="1:28" ht="15">
      <c r="A47" s="26">
        <v>45079</v>
      </c>
      <c r="B47" s="19">
        <f t="shared" si="3"/>
        <v>6</v>
      </c>
      <c r="C47" s="20">
        <v>0.39583333333333331</v>
      </c>
      <c r="D47" s="20">
        <v>0.41666666666666669</v>
      </c>
      <c r="E47" s="21">
        <f t="shared" si="0"/>
        <v>2.083333333333337E-2</v>
      </c>
      <c r="F47" s="22" t="s">
        <v>2</v>
      </c>
      <c r="G47" s="23">
        <f t="shared" si="1"/>
        <v>0</v>
      </c>
      <c r="H47" s="24">
        <f t="shared" si="2"/>
        <v>30</v>
      </c>
      <c r="Y47"/>
    </row>
    <row r="48" spans="1:28" ht="15">
      <c r="A48" s="26">
        <v>45079</v>
      </c>
      <c r="B48" s="19">
        <f t="shared" si="3"/>
        <v>6</v>
      </c>
      <c r="C48" s="20">
        <v>0.41666666666666669</v>
      </c>
      <c r="D48" s="20">
        <v>0.4375</v>
      </c>
      <c r="E48" s="21">
        <f t="shared" si="0"/>
        <v>2.0833333333333315E-2</v>
      </c>
      <c r="F48" s="22" t="s">
        <v>5</v>
      </c>
      <c r="G48" s="23">
        <f t="shared" si="1"/>
        <v>0</v>
      </c>
      <c r="H48" s="24">
        <f t="shared" si="2"/>
        <v>30</v>
      </c>
      <c r="Y48"/>
    </row>
    <row r="49" spans="1:25" ht="15">
      <c r="A49" s="26">
        <v>45079</v>
      </c>
      <c r="B49" s="19">
        <f t="shared" si="3"/>
        <v>6</v>
      </c>
      <c r="C49" s="20">
        <v>0.4375</v>
      </c>
      <c r="D49" s="20">
        <v>0.45833333333333331</v>
      </c>
      <c r="E49" s="21">
        <f t="shared" si="0"/>
        <v>2.0833333333333315E-2</v>
      </c>
      <c r="F49" s="22" t="s">
        <v>8</v>
      </c>
      <c r="G49" s="23">
        <f t="shared" si="1"/>
        <v>0</v>
      </c>
      <c r="H49" s="24">
        <f t="shared" si="2"/>
        <v>30</v>
      </c>
      <c r="Y49"/>
    </row>
    <row r="50" spans="1:25" ht="15">
      <c r="A50" s="26">
        <v>45079</v>
      </c>
      <c r="B50" s="19">
        <f>WEEKDAY(A46)</f>
        <v>6</v>
      </c>
      <c r="C50" s="20">
        <v>0.45833333333333331</v>
      </c>
      <c r="D50" s="20">
        <v>0.47916666666666669</v>
      </c>
      <c r="E50" s="21">
        <f t="shared" si="0"/>
        <v>2.083333333333337E-2</v>
      </c>
      <c r="F50" s="22" t="s">
        <v>9</v>
      </c>
      <c r="G50" s="23">
        <f t="shared" si="1"/>
        <v>0</v>
      </c>
      <c r="H50" s="24">
        <f t="shared" si="2"/>
        <v>30</v>
      </c>
      <c r="Y50"/>
    </row>
    <row r="51" spans="1:25" ht="15">
      <c r="A51" s="26">
        <v>45079</v>
      </c>
      <c r="B51" s="19">
        <f t="shared" si="3"/>
        <v>6</v>
      </c>
      <c r="C51" s="20">
        <v>0.47916666666666669</v>
      </c>
      <c r="D51" s="20">
        <v>0.5</v>
      </c>
      <c r="E51" s="21">
        <f t="shared" si="0"/>
        <v>2.0833333333333315E-2</v>
      </c>
      <c r="F51" s="22" t="s">
        <v>1</v>
      </c>
      <c r="G51" s="23">
        <f t="shared" si="1"/>
        <v>0</v>
      </c>
      <c r="H51" s="24">
        <f t="shared" si="2"/>
        <v>30</v>
      </c>
      <c r="Y51"/>
    </row>
    <row r="52" spans="1:25" ht="15">
      <c r="A52" s="26">
        <v>45079</v>
      </c>
      <c r="B52" s="19">
        <f t="shared" si="3"/>
        <v>6</v>
      </c>
      <c r="C52" s="20">
        <v>0.54166666666666663</v>
      </c>
      <c r="D52" s="20">
        <v>0.58333333333333337</v>
      </c>
      <c r="E52" s="21">
        <f t="shared" si="0"/>
        <v>4.1666666666666741E-2</v>
      </c>
      <c r="F52" s="22" t="s">
        <v>32</v>
      </c>
      <c r="G52" s="23">
        <f t="shared" si="1"/>
        <v>1</v>
      </c>
      <c r="H52" s="24">
        <f t="shared" si="2"/>
        <v>0</v>
      </c>
      <c r="Y52"/>
    </row>
    <row r="53" spans="1:25" ht="15">
      <c r="A53" s="26">
        <v>45079</v>
      </c>
      <c r="B53" s="19">
        <f t="shared" si="3"/>
        <v>6</v>
      </c>
      <c r="C53" s="20">
        <v>0.58333333333333337</v>
      </c>
      <c r="D53" s="20">
        <v>0.64583333333333337</v>
      </c>
      <c r="E53" s="21">
        <f t="shared" si="0"/>
        <v>6.25E-2</v>
      </c>
      <c r="F53" s="22" t="s">
        <v>33</v>
      </c>
      <c r="G53" s="23">
        <f t="shared" si="1"/>
        <v>1</v>
      </c>
      <c r="H53" s="24">
        <f t="shared" si="2"/>
        <v>30</v>
      </c>
      <c r="Y53"/>
    </row>
    <row r="54" spans="1:25" ht="15">
      <c r="A54" s="26">
        <v>45079</v>
      </c>
      <c r="B54" s="19">
        <f t="shared" si="3"/>
        <v>6</v>
      </c>
      <c r="C54" s="20">
        <v>0.64583333333333337</v>
      </c>
      <c r="D54" s="20">
        <v>0.72916666666666663</v>
      </c>
      <c r="E54" s="21">
        <f t="shared" si="0"/>
        <v>8.3333333333333259E-2</v>
      </c>
      <c r="F54" s="22" t="s">
        <v>29</v>
      </c>
      <c r="G54" s="23">
        <f t="shared" si="1"/>
        <v>2</v>
      </c>
      <c r="H54" s="24">
        <f t="shared" si="2"/>
        <v>0</v>
      </c>
      <c r="Y54"/>
    </row>
    <row r="55" spans="1:25" ht="18.75">
      <c r="A55"/>
      <c r="F55" s="27" t="s">
        <v>34</v>
      </c>
      <c r="G55" s="23">
        <f>SUM(G14:G54)</f>
        <v>32</v>
      </c>
      <c r="H55" s="23">
        <f>SUM(H14:H54)</f>
        <v>780</v>
      </c>
      <c r="Y55"/>
    </row>
    <row r="56" spans="1:25">
      <c r="H56" s="28"/>
      <c r="Y56"/>
    </row>
    <row r="57" spans="1:25">
      <c r="H57" s="29"/>
      <c r="Y57"/>
    </row>
    <row r="58" spans="1:25" ht="13.5" thickBot="1">
      <c r="Y58"/>
    </row>
    <row r="59" spans="1:25" ht="13.5" thickBot="1">
      <c r="E59" s="30"/>
      <c r="F59" s="31" t="s">
        <v>35</v>
      </c>
      <c r="G59" s="32"/>
      <c r="H59" s="33" t="s">
        <v>36</v>
      </c>
      <c r="I59" s="34"/>
      <c r="J59" s="35"/>
      <c r="Y59"/>
    </row>
    <row r="60" spans="1:25">
      <c r="E60" s="30"/>
      <c r="F60" s="36" t="s">
        <v>1</v>
      </c>
      <c r="G60" s="37">
        <f>COUNTIF($F$14:$F$54,F60)</f>
        <v>8</v>
      </c>
      <c r="H60" s="38">
        <f>SUMIF($F$14:$F$54,F60,$G$14:$G$54)+(SUMIF($F$14:$F$54,F60,$H$14:$H$54)/60)</f>
        <v>11.5</v>
      </c>
      <c r="I60" s="39">
        <f>H60/$H$77</f>
        <v>0.30078465562336543</v>
      </c>
      <c r="Y60"/>
    </row>
    <row r="61" spans="1:25">
      <c r="E61" s="30"/>
      <c r="F61" s="40" t="s">
        <v>2</v>
      </c>
      <c r="G61" s="41">
        <f>COUNTIF($F$14:$F$54,F61)</f>
        <v>5</v>
      </c>
      <c r="H61" s="42">
        <f>SUMIF($F$14:$F$54,F61,$G$14:$G$54)+(SUMIF($F$14:$F$54,F61,$H$14:$H$54)/60)</f>
        <v>2.5</v>
      </c>
      <c r="I61" s="43">
        <f>H61/$H$77</f>
        <v>6.5387968613775091E-2</v>
      </c>
      <c r="Y61"/>
    </row>
    <row r="62" spans="1:25">
      <c r="E62" s="30"/>
      <c r="F62" s="40" t="s">
        <v>5</v>
      </c>
      <c r="G62" s="41">
        <f>COUNTIF($F$14:$F$54,F62)</f>
        <v>5</v>
      </c>
      <c r="H62" s="42">
        <f>SUMIF($F$14:$F$54,F62,$G$14:$G$54)+(SUMIF($F$35:$F$54,F62,$G$35:$G$54)/60)</f>
        <v>0</v>
      </c>
      <c r="I62" s="43">
        <f>H62/$H$77</f>
        <v>0</v>
      </c>
      <c r="Y62"/>
    </row>
    <row r="63" spans="1:25">
      <c r="E63" s="30"/>
      <c r="F63" s="40" t="s">
        <v>8</v>
      </c>
      <c r="G63" s="41">
        <f>COUNTIF($F$14:$F$54,F63)</f>
        <v>3</v>
      </c>
      <c r="H63" s="42">
        <f>SUMIF($F$14:$F$54,F63,$G$14:$G$54)+(SUMIF($F$35:$F$54,F63,$G$35:$G$54)/60)</f>
        <v>0</v>
      </c>
      <c r="I63" s="43">
        <f>H63/$H$77</f>
        <v>0</v>
      </c>
      <c r="Y63"/>
    </row>
    <row r="64" spans="1:25">
      <c r="E64" s="30"/>
      <c r="F64" s="40" t="s">
        <v>9</v>
      </c>
      <c r="G64" s="41">
        <f>COUNTIF($F$14:$F$54,F64)</f>
        <v>3</v>
      </c>
      <c r="H64" s="42">
        <f>SUMIF($F$14:$F$54,F64,$G$14:$G$54)+(SUMIF($F$35:$F$54,F64,$G$35:$G$54)/60)</f>
        <v>0</v>
      </c>
      <c r="I64" s="43">
        <f>H64/$H$77</f>
        <v>0</v>
      </c>
      <c r="Y64"/>
    </row>
    <row r="65" spans="1:25">
      <c r="E65" s="30"/>
      <c r="F65" s="40" t="s">
        <v>11</v>
      </c>
      <c r="G65" s="41">
        <f>COUNTIF($F$14:$F$54,F65)</f>
        <v>2</v>
      </c>
      <c r="H65" s="42">
        <f>SUMIF($F$14:$F$54,F65,$G$14:$G$54)+(SUMIF($F$35:$F$54,F65,$G$35:$G$54)/60)</f>
        <v>2.0166666666666666</v>
      </c>
      <c r="I65" s="43">
        <f>H65/$H$77</f>
        <v>5.274629468177857E-2</v>
      </c>
      <c r="Y65"/>
    </row>
    <row r="66" spans="1:25">
      <c r="E66" s="30"/>
      <c r="F66" s="40" t="s">
        <v>13</v>
      </c>
      <c r="G66" s="41">
        <f>COUNTIF($F$14:$F$54,F66)</f>
        <v>2</v>
      </c>
      <c r="H66" s="42">
        <f>SUMIF($F$14:$F$54,F66,$G$14:$G$54)+(SUMIF($F$35:$F$54,F66,$G$35:$G$54)/60)</f>
        <v>4.0333333333333332</v>
      </c>
      <c r="I66" s="43">
        <f>H66/$H$77</f>
        <v>0.10549258936355714</v>
      </c>
      <c r="Y66"/>
    </row>
    <row r="67" spans="1:25">
      <c r="E67" s="30"/>
      <c r="F67" s="40" t="s">
        <v>15</v>
      </c>
      <c r="G67" s="41">
        <f>COUNTIF($F$14:$F$54,F67)</f>
        <v>2</v>
      </c>
      <c r="H67" s="42">
        <f>SUMIF($F$14:$F$54,F67,$G$14:$G$54)+(SUMIF($F$35:$F$54,F67,$G$35:$G$54)/60)</f>
        <v>2.0166666666666666</v>
      </c>
      <c r="I67" s="43">
        <f>H67/$H$77</f>
        <v>5.274629468177857E-2</v>
      </c>
      <c r="Y67"/>
    </row>
    <row r="68" spans="1:25">
      <c r="E68" s="30"/>
      <c r="F68" s="40" t="s">
        <v>16</v>
      </c>
      <c r="G68" s="41">
        <f>COUNTIF($F$14:$F$54,F68)</f>
        <v>2</v>
      </c>
      <c r="H68" s="42">
        <f>SUMIF($F$14:$F$54,F68,$G$14:$G$54)+(SUMIF($F$35:$F$54,F68,$G$35:$G$54)/60)</f>
        <v>2.0166666666666666</v>
      </c>
      <c r="I68" s="43">
        <f>H68/$H$77</f>
        <v>5.274629468177857E-2</v>
      </c>
      <c r="Y68"/>
    </row>
    <row r="69" spans="1:25">
      <c r="E69" s="30"/>
      <c r="F69" s="40" t="s">
        <v>17</v>
      </c>
      <c r="G69" s="41">
        <f>COUNTIF($F$14:$F$54,F69)</f>
        <v>1</v>
      </c>
      <c r="H69" s="42">
        <f>SUMIF($F$14:$F$54,F69,$G$14:$G$54)+(SUMIF($F$35:$F$54,F69,$G$35:$G$54)/60)</f>
        <v>2</v>
      </c>
      <c r="I69" s="43">
        <f>H69/$H$77</f>
        <v>5.231037489102007E-2</v>
      </c>
      <c r="Y69"/>
    </row>
    <row r="70" spans="1:25">
      <c r="E70" s="30"/>
      <c r="F70" s="40" t="s">
        <v>20</v>
      </c>
      <c r="G70" s="41">
        <f>COUNTIF($F$14:$F$54,F70)</f>
        <v>2</v>
      </c>
      <c r="H70" s="42">
        <f>SUMIF($F$14:$F$54,F70,$G$14:$G$54)+(SUMIF($F$35:$F$54,F70,$G$35:$G$54)/60)</f>
        <v>1</v>
      </c>
      <c r="I70" s="43">
        <f>H70/$H$77</f>
        <v>2.6155187445510035E-2</v>
      </c>
      <c r="Y70"/>
    </row>
    <row r="71" spans="1:25">
      <c r="E71" s="30"/>
      <c r="F71" s="40" t="s">
        <v>29</v>
      </c>
      <c r="G71" s="41">
        <f>COUNTIF($F$14:$F$54,F71)</f>
        <v>2</v>
      </c>
      <c r="H71" s="42">
        <f>SUMIF($F$14:$F$54,F71,$G$14:$G$54)+(SUMIF($F$35:$F$54,F71,$G$35:$G$54)/60)</f>
        <v>3.0333333333333332</v>
      </c>
      <c r="I71" s="43">
        <f>H71/$H$77</f>
        <v>7.9337401918047099E-2</v>
      </c>
      <c r="Y71"/>
    </row>
    <row r="72" spans="1:25">
      <c r="E72" s="30"/>
      <c r="F72" s="40" t="s">
        <v>30</v>
      </c>
      <c r="G72" s="41">
        <f>COUNTIF($F$14:$F$54,F72)</f>
        <v>1</v>
      </c>
      <c r="H72" s="42">
        <f>SUMIF($F$14:$F$54,F72,$G$14:$G$54)+(SUMIF($F$35:$F$54,F72,$G$35:$G$54)/60)</f>
        <v>2.0333333333333332</v>
      </c>
      <c r="I72" s="43">
        <f>H72/$H$77</f>
        <v>5.318221447253707E-2</v>
      </c>
      <c r="Y72"/>
    </row>
    <row r="73" spans="1:25">
      <c r="E73" s="30"/>
      <c r="F73" s="40" t="s">
        <v>31</v>
      </c>
      <c r="G73" s="41">
        <f>COUNTIF($F$14:$F$54,F73)</f>
        <v>1</v>
      </c>
      <c r="H73" s="42">
        <f>SUMIF($F$14:$F$54,F73,$G$14:$G$54)+(SUMIF($F$35:$F$54,F73,$G$35:$G$54)/60)</f>
        <v>2.0333333333333332</v>
      </c>
      <c r="I73" s="43">
        <f>H73/$H$77</f>
        <v>5.318221447253707E-2</v>
      </c>
      <c r="Y73"/>
    </row>
    <row r="74" spans="1:25">
      <c r="E74" s="30"/>
      <c r="F74" s="40" t="s">
        <v>32</v>
      </c>
      <c r="G74" s="41">
        <f>COUNTIF($F$14:$F$54,F74)</f>
        <v>1</v>
      </c>
      <c r="H74" s="42">
        <f>SUMIF($F$14:$F$54,F74,$G$14:$G$54)+(SUMIF($F$35:$F$54,F74,$G$35:$G$54)/60)</f>
        <v>1.0166666666666666</v>
      </c>
      <c r="I74" s="43">
        <f>H74/$H$77</f>
        <v>2.6591107236268535E-2</v>
      </c>
      <c r="Y74"/>
    </row>
    <row r="75" spans="1:25">
      <c r="E75" s="30"/>
      <c r="F75" s="40" t="s">
        <v>33</v>
      </c>
      <c r="G75" s="41">
        <f>COUNTIF($F$14:$F$54,F75)</f>
        <v>1</v>
      </c>
      <c r="H75" s="42">
        <f>SUMIF($F$14:$F$54,F75,$G$14:$G$54)+(SUMIF($F$35:$F$54,F75,$G$35:$G$54)/60)</f>
        <v>1.0166666666666666</v>
      </c>
      <c r="I75" s="43">
        <f>H75/$H$77</f>
        <v>2.6591107236268535E-2</v>
      </c>
      <c r="Y75"/>
    </row>
    <row r="76" spans="1:25">
      <c r="E76" s="30"/>
      <c r="F76" s="40" t="s">
        <v>37</v>
      </c>
      <c r="G76" s="41">
        <f>COUNTIF($F$14:$F$54,F76)</f>
        <v>2</v>
      </c>
      <c r="H76" s="42">
        <f>SUMIF($F$14:$F$54,F76,$G$14:$G$54)+(SUMIF($F$35:$F$54,F76,$G$35:$G$54)/60)</f>
        <v>2.0166666666666666</v>
      </c>
      <c r="I76" s="43">
        <f>H76/$H$77</f>
        <v>5.274629468177857E-2</v>
      </c>
      <c r="Y76"/>
    </row>
    <row r="77" spans="1:25" ht="13.5" thickBot="1">
      <c r="B77"/>
      <c r="F77"/>
      <c r="H77" s="44">
        <f>SUM(H60:H76)</f>
        <v>38.23333333333332</v>
      </c>
      <c r="I77" s="45">
        <f>SUM(I60:I76)</f>
        <v>1.0000000000000004</v>
      </c>
      <c r="Y77"/>
    </row>
    <row r="78" spans="1:25">
      <c r="B78"/>
      <c r="Y78"/>
    </row>
    <row r="79" spans="1:25" ht="21">
      <c r="A79" s="46"/>
      <c r="B79" s="46"/>
      <c r="C79" s="46"/>
      <c r="D79" s="46"/>
      <c r="E79" s="47"/>
      <c r="F79" s="47"/>
      <c r="G79" s="48"/>
      <c r="H79" s="48"/>
      <c r="I79" s="48"/>
      <c r="J79" s="48"/>
      <c r="Y79"/>
    </row>
    <row r="80" spans="1:25">
      <c r="A80"/>
      <c r="B80"/>
      <c r="C80"/>
      <c r="D80"/>
      <c r="E80"/>
      <c r="F80"/>
      <c r="Y80"/>
    </row>
    <row r="81" spans="1:25">
      <c r="A81"/>
      <c r="B81"/>
      <c r="C81"/>
      <c r="D81"/>
      <c r="E81"/>
      <c r="F81"/>
      <c r="Y81"/>
    </row>
    <row r="82" spans="1:25">
      <c r="A82"/>
      <c r="B82"/>
      <c r="C82"/>
      <c r="D82"/>
      <c r="E82"/>
      <c r="F82"/>
      <c r="Y82"/>
    </row>
    <row r="83" spans="1:25">
      <c r="A83"/>
      <c r="B83"/>
      <c r="C83"/>
      <c r="D83"/>
      <c r="E83"/>
      <c r="F83"/>
      <c r="Y83"/>
    </row>
    <row r="84" spans="1:25">
      <c r="B84"/>
      <c r="Y84"/>
    </row>
    <row r="85" spans="1:25">
      <c r="B85"/>
      <c r="Y85"/>
    </row>
    <row r="86" spans="1:25">
      <c r="B86"/>
      <c r="Y86"/>
    </row>
    <row r="87" spans="1:25">
      <c r="B87"/>
      <c r="Y87"/>
    </row>
    <row r="88" spans="1:25">
      <c r="B88"/>
      <c r="Y88"/>
    </row>
    <row r="89" spans="1:25">
      <c r="B89"/>
      <c r="Y89"/>
    </row>
    <row r="90" spans="1:25">
      <c r="B90"/>
      <c r="Y90"/>
    </row>
  </sheetData>
  <autoFilter ref="A13:K55"/>
  <mergeCells count="3">
    <mergeCell ref="A1:I1"/>
    <mergeCell ref="F59:G59"/>
    <mergeCell ref="H59:I59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 Control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renanalmeida</dc:creator>
  <cp:lastModifiedBy>renanalmeida</cp:lastModifiedBy>
  <dcterms:created xsi:type="dcterms:W3CDTF">2023-05-30T11:39:09Z</dcterms:created>
  <dcterms:modified xsi:type="dcterms:W3CDTF">2023-05-30T11:39:45Z</dcterms:modified>
</cp:coreProperties>
</file>