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745" yWindow="15" windowWidth="14085" windowHeight="12885" firstSheet="6" activeTab="6"/>
  </bookViews>
  <sheets>
    <sheet name="Table 3" sheetId="3" state="hidden" r:id="rId1"/>
    <sheet name="Table 6" sheetId="6" state="hidden" r:id="rId2"/>
    <sheet name="Table 9" sheetId="9" state="hidden" r:id="rId3"/>
    <sheet name="data" sheetId="10" state="hidden" r:id="rId4"/>
    <sheet name="ZM43BR" sheetId="11" state="hidden" r:id="rId5"/>
    <sheet name="Sheet3" sheetId="12" state="hidden" r:id="rId6"/>
    <sheet name="ZM43BR.rev2" sheetId="14" r:id="rId7"/>
    <sheet name="data.rev1" sheetId="13" state="hidden" r:id="rId8"/>
    <sheet name="data.rev2" sheetId="15" r:id="rId9"/>
  </sheets>
  <externalReferences>
    <externalReference r:id="rId10"/>
  </externalReferences>
  <definedNames>
    <definedName name="_xlnm._FilterDatabase" localSheetId="3" hidden="1">data!$I$3:$L$69</definedName>
    <definedName name="_xlnm._FilterDatabase" localSheetId="4" hidden="1">ZM43BR!$B$3:$AM$72</definedName>
    <definedName name="_xlnm._FilterDatabase" localSheetId="6" hidden="1">ZM43BR.rev2!$B$3:$AN$72</definedName>
  </definedNames>
  <calcPr calcId="125725"/>
</workbook>
</file>

<file path=xl/calcChain.xml><?xml version="1.0" encoding="utf-8"?>
<calcChain xmlns="http://schemas.openxmlformats.org/spreadsheetml/2006/main">
  <c r="R72" i="15"/>
  <c r="S72" s="1"/>
  <c r="S71"/>
  <c r="R71"/>
  <c r="R70"/>
  <c r="S70" s="1"/>
  <c r="R69"/>
  <c r="S69" s="1"/>
  <c r="S68"/>
  <c r="R68"/>
  <c r="R67"/>
  <c r="S67" s="1"/>
  <c r="S66"/>
  <c r="R66"/>
  <c r="S65"/>
  <c r="R65"/>
  <c r="S64"/>
  <c r="R64"/>
  <c r="R63"/>
  <c r="S63" s="1"/>
  <c r="S62"/>
  <c r="R62"/>
  <c r="S61"/>
  <c r="R61"/>
  <c r="S60"/>
  <c r="R60"/>
  <c r="R59"/>
  <c r="S59" s="1"/>
  <c r="S58"/>
  <c r="R58"/>
  <c r="S57"/>
  <c r="R57"/>
  <c r="S56"/>
  <c r="R56"/>
  <c r="R55"/>
  <c r="S55" s="1"/>
  <c r="S54"/>
  <c r="R54"/>
  <c r="S53"/>
  <c r="R53"/>
  <c r="S52"/>
  <c r="R52"/>
  <c r="R51"/>
  <c r="S51" s="1"/>
  <c r="S50"/>
  <c r="R50"/>
  <c r="S49"/>
  <c r="R49"/>
  <c r="S48"/>
  <c r="R48"/>
  <c r="R47"/>
  <c r="S47" s="1"/>
  <c r="S46"/>
  <c r="R46"/>
  <c r="S45"/>
  <c r="R45"/>
  <c r="S44"/>
  <c r="R44"/>
  <c r="R43"/>
  <c r="S43" s="1"/>
  <c r="S42"/>
  <c r="R42"/>
  <c r="S41"/>
  <c r="R41"/>
  <c r="S40"/>
  <c r="R40"/>
  <c r="R39"/>
  <c r="S39" s="1"/>
  <c r="S38"/>
  <c r="R38"/>
  <c r="S37"/>
  <c r="R37"/>
  <c r="S36"/>
  <c r="R36"/>
  <c r="R35"/>
  <c r="S35" s="1"/>
  <c r="S34"/>
  <c r="R34"/>
  <c r="S33"/>
  <c r="R33"/>
  <c r="S32"/>
  <c r="R32"/>
  <c r="R31"/>
  <c r="S31" s="1"/>
  <c r="S30"/>
  <c r="R30"/>
  <c r="S29"/>
  <c r="R29"/>
  <c r="S28"/>
  <c r="R28"/>
  <c r="R27"/>
  <c r="S27" s="1"/>
  <c r="S26"/>
  <c r="R26"/>
  <c r="S25"/>
  <c r="R25"/>
  <c r="S24"/>
  <c r="R24"/>
  <c r="R23"/>
  <c r="S23" s="1"/>
  <c r="S22"/>
  <c r="R22"/>
  <c r="S21"/>
  <c r="R21"/>
  <c r="S20"/>
  <c r="R20"/>
  <c r="R19"/>
  <c r="S19" s="1"/>
  <c r="S18"/>
  <c r="R18"/>
  <c r="S17"/>
  <c r="R17"/>
  <c r="S16"/>
  <c r="R16"/>
  <c r="R15"/>
  <c r="S15" s="1"/>
  <c r="S14"/>
  <c r="R14"/>
  <c r="S13"/>
  <c r="R13"/>
  <c r="S12"/>
  <c r="R12"/>
  <c r="R11"/>
  <c r="S11" s="1"/>
  <c r="S10"/>
  <c r="R10"/>
  <c r="S9"/>
  <c r="R9"/>
  <c r="S8"/>
  <c r="R8"/>
  <c r="R7"/>
  <c r="S7" s="1"/>
  <c r="S6"/>
  <c r="R6"/>
  <c r="S5"/>
  <c r="R5"/>
  <c r="S4"/>
  <c r="R4"/>
  <c r="S5" i="13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4"/>
  <c r="G72" i="14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Q1"/>
  <c r="N1"/>
  <c r="C5" i="1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4"/>
  <c r="P1"/>
  <c r="M1"/>
  <c r="K5" i="1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4"/>
  <c r="F62" i="11"/>
  <c r="F72"/>
  <c r="F71"/>
  <c r="F70"/>
  <c r="F69"/>
  <c r="F68"/>
  <c r="F67"/>
  <c r="F66"/>
  <c r="F65"/>
  <c r="F64"/>
  <c r="F63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J7" i="10" s="1"/>
  <c r="J9" i="15" l="1"/>
  <c r="J17"/>
  <c r="J25"/>
  <c r="J33"/>
  <c r="J41"/>
  <c r="J49"/>
  <c r="J57"/>
  <c r="J65"/>
  <c r="J4"/>
  <c r="J8"/>
  <c r="J16"/>
  <c r="J24"/>
  <c r="J32"/>
  <c r="J40"/>
  <c r="J48"/>
  <c r="J56"/>
  <c r="J64"/>
  <c r="J72"/>
  <c r="J7"/>
  <c r="J15"/>
  <c r="J23"/>
  <c r="J31"/>
  <c r="J39"/>
  <c r="J47"/>
  <c r="J55"/>
  <c r="J63"/>
  <c r="J71"/>
  <c r="J6"/>
  <c r="J14"/>
  <c r="J22"/>
  <c r="J30"/>
  <c r="J38"/>
  <c r="J46"/>
  <c r="J54"/>
  <c r="J62"/>
  <c r="J70"/>
  <c r="J5"/>
  <c r="J13"/>
  <c r="J21"/>
  <c r="J29"/>
  <c r="J37"/>
  <c r="J45"/>
  <c r="J53"/>
  <c r="J61"/>
  <c r="J69"/>
  <c r="D4" i="14"/>
  <c r="J12" i="15"/>
  <c r="J20"/>
  <c r="J28"/>
  <c r="J36"/>
  <c r="J44"/>
  <c r="J52"/>
  <c r="J60"/>
  <c r="J68"/>
  <c r="F4" i="14"/>
  <c r="J11" i="15"/>
  <c r="J19"/>
  <c r="J27"/>
  <c r="J35"/>
  <c r="J43"/>
  <c r="J51"/>
  <c r="J59"/>
  <c r="J67"/>
  <c r="C4" i="14"/>
  <c r="J10" i="15"/>
  <c r="J18"/>
  <c r="J26"/>
  <c r="J34"/>
  <c r="J42"/>
  <c r="J50"/>
  <c r="J58"/>
  <c r="J66"/>
  <c r="F47" i="14"/>
  <c r="E47"/>
  <c r="D47"/>
  <c r="C47"/>
  <c r="F55"/>
  <c r="E55"/>
  <c r="D55"/>
  <c r="C55"/>
  <c r="E6"/>
  <c r="D6"/>
  <c r="C6"/>
  <c r="F6"/>
  <c r="E14"/>
  <c r="D14"/>
  <c r="C14"/>
  <c r="F14"/>
  <c r="E22"/>
  <c r="D22"/>
  <c r="C22"/>
  <c r="F22"/>
  <c r="E30"/>
  <c r="D30"/>
  <c r="C30"/>
  <c r="F30"/>
  <c r="E38"/>
  <c r="D38"/>
  <c r="C38"/>
  <c r="F38"/>
  <c r="E46"/>
  <c r="D46"/>
  <c r="C46"/>
  <c r="F46"/>
  <c r="E54"/>
  <c r="D54"/>
  <c r="C54"/>
  <c r="F54"/>
  <c r="E62"/>
  <c r="D62"/>
  <c r="F62"/>
  <c r="C62"/>
  <c r="E70"/>
  <c r="D70"/>
  <c r="F70"/>
  <c r="C70"/>
  <c r="F63"/>
  <c r="E63"/>
  <c r="D63"/>
  <c r="C63"/>
  <c r="F5"/>
  <c r="E5"/>
  <c r="D5"/>
  <c r="C5"/>
  <c r="F13"/>
  <c r="E13"/>
  <c r="D13"/>
  <c r="C13"/>
  <c r="F21"/>
  <c r="E21"/>
  <c r="D21"/>
  <c r="C21"/>
  <c r="F29"/>
  <c r="E29"/>
  <c r="D29"/>
  <c r="C29"/>
  <c r="F37"/>
  <c r="E37"/>
  <c r="D37"/>
  <c r="C37"/>
  <c r="F45"/>
  <c r="E45"/>
  <c r="D45"/>
  <c r="C45"/>
  <c r="F53"/>
  <c r="E53"/>
  <c r="D53"/>
  <c r="C53"/>
  <c r="F61"/>
  <c r="E61"/>
  <c r="D61"/>
  <c r="C61"/>
  <c r="F69"/>
  <c r="E69"/>
  <c r="D69"/>
  <c r="C69"/>
  <c r="E12"/>
  <c r="D12"/>
  <c r="C12"/>
  <c r="F12"/>
  <c r="E20"/>
  <c r="D20"/>
  <c r="C20"/>
  <c r="F20"/>
  <c r="E28"/>
  <c r="D28"/>
  <c r="C28"/>
  <c r="F28"/>
  <c r="E36"/>
  <c r="D36"/>
  <c r="C36"/>
  <c r="F36"/>
  <c r="E44"/>
  <c r="D44"/>
  <c r="C44"/>
  <c r="F44"/>
  <c r="E52"/>
  <c r="C52"/>
  <c r="D52"/>
  <c r="F52"/>
  <c r="E60"/>
  <c r="D60"/>
  <c r="C60"/>
  <c r="F60"/>
  <c r="E68"/>
  <c r="C68"/>
  <c r="D68"/>
  <c r="F68"/>
  <c r="E4"/>
  <c r="F15"/>
  <c r="E15"/>
  <c r="D15"/>
  <c r="C15"/>
  <c r="F39"/>
  <c r="E39"/>
  <c r="D39"/>
  <c r="C39"/>
  <c r="F11"/>
  <c r="E11"/>
  <c r="D11"/>
  <c r="C11"/>
  <c r="F19"/>
  <c r="E19"/>
  <c r="D19"/>
  <c r="C19"/>
  <c r="F27"/>
  <c r="E27"/>
  <c r="D27"/>
  <c r="C27"/>
  <c r="F35"/>
  <c r="E35"/>
  <c r="D35"/>
  <c r="C35"/>
  <c r="F43"/>
  <c r="E43"/>
  <c r="D43"/>
  <c r="C43"/>
  <c r="F51"/>
  <c r="E51"/>
  <c r="D51"/>
  <c r="C51"/>
  <c r="F59"/>
  <c r="E59"/>
  <c r="D59"/>
  <c r="C59"/>
  <c r="F67"/>
  <c r="E67"/>
  <c r="D67"/>
  <c r="C67"/>
  <c r="F23"/>
  <c r="E23"/>
  <c r="D23"/>
  <c r="C23"/>
  <c r="E10"/>
  <c r="D10"/>
  <c r="C10"/>
  <c r="F10"/>
  <c r="E18"/>
  <c r="D18"/>
  <c r="C18"/>
  <c r="F18"/>
  <c r="E26"/>
  <c r="D26"/>
  <c r="C26"/>
  <c r="F26"/>
  <c r="E34"/>
  <c r="D34"/>
  <c r="C34"/>
  <c r="F34"/>
  <c r="E42"/>
  <c r="D42"/>
  <c r="C42"/>
  <c r="F42"/>
  <c r="E50"/>
  <c r="D50"/>
  <c r="C50"/>
  <c r="F50"/>
  <c r="E58"/>
  <c r="D58"/>
  <c r="C58"/>
  <c r="F58"/>
  <c r="E66"/>
  <c r="D66"/>
  <c r="C66"/>
  <c r="F66"/>
  <c r="F31"/>
  <c r="E31"/>
  <c r="D31"/>
  <c r="C31"/>
  <c r="F9"/>
  <c r="E9"/>
  <c r="D9"/>
  <c r="C9"/>
  <c r="F17"/>
  <c r="E17"/>
  <c r="D17"/>
  <c r="C17"/>
  <c r="F25"/>
  <c r="E25"/>
  <c r="D25"/>
  <c r="C25"/>
  <c r="F33"/>
  <c r="E33"/>
  <c r="D33"/>
  <c r="C33"/>
  <c r="F41"/>
  <c r="E41"/>
  <c r="D41"/>
  <c r="C41"/>
  <c r="F49"/>
  <c r="E49"/>
  <c r="D49"/>
  <c r="C49"/>
  <c r="F57"/>
  <c r="E57"/>
  <c r="D57"/>
  <c r="C57"/>
  <c r="F65"/>
  <c r="E65"/>
  <c r="D65"/>
  <c r="C65"/>
  <c r="F7"/>
  <c r="E7"/>
  <c r="D7"/>
  <c r="C7"/>
  <c r="F71"/>
  <c r="E71"/>
  <c r="D71"/>
  <c r="C71"/>
  <c r="E8"/>
  <c r="D8"/>
  <c r="C8"/>
  <c r="F8"/>
  <c r="E16"/>
  <c r="D16"/>
  <c r="C16"/>
  <c r="F16"/>
  <c r="E24"/>
  <c r="D24"/>
  <c r="C24"/>
  <c r="F24"/>
  <c r="E32"/>
  <c r="D32"/>
  <c r="C32"/>
  <c r="F32"/>
  <c r="E40"/>
  <c r="D40"/>
  <c r="C40"/>
  <c r="F40"/>
  <c r="E48"/>
  <c r="D48"/>
  <c r="F48"/>
  <c r="C48"/>
  <c r="E56"/>
  <c r="D56"/>
  <c r="C56"/>
  <c r="F56"/>
  <c r="E64"/>
  <c r="D64"/>
  <c r="C64"/>
  <c r="F64"/>
  <c r="E72"/>
  <c r="D72"/>
  <c r="C72"/>
  <c r="F72"/>
  <c r="J8" i="10"/>
  <c r="E7"/>
  <c r="J24"/>
  <c r="E11"/>
  <c r="J60"/>
  <c r="J40"/>
  <c r="J16"/>
  <c r="E67"/>
  <c r="E51"/>
  <c r="E35"/>
  <c r="E18"/>
  <c r="J50"/>
  <c r="J67"/>
  <c r="J59"/>
  <c r="J51"/>
  <c r="J43"/>
  <c r="J35"/>
  <c r="J27"/>
  <c r="J19"/>
  <c r="J11"/>
  <c r="E69"/>
  <c r="E61"/>
  <c r="E53"/>
  <c r="E45"/>
  <c r="E37"/>
  <c r="E29"/>
  <c r="E20"/>
  <c r="E12"/>
  <c r="E26"/>
  <c r="E4"/>
  <c r="E62"/>
  <c r="E54"/>
  <c r="E46"/>
  <c r="E38"/>
  <c r="E30"/>
  <c r="E21"/>
  <c r="E13"/>
  <c r="E5"/>
  <c r="J68"/>
  <c r="E22"/>
  <c r="J52"/>
  <c r="J44"/>
  <c r="J36"/>
  <c r="J28"/>
  <c r="J20"/>
  <c r="J12"/>
  <c r="J69"/>
  <c r="J53"/>
  <c r="J37"/>
  <c r="J21"/>
  <c r="J5"/>
  <c r="E55"/>
  <c r="E39"/>
  <c r="E14"/>
  <c r="J4"/>
  <c r="J62"/>
  <c r="J54"/>
  <c r="J46"/>
  <c r="J38"/>
  <c r="J30"/>
  <c r="J22"/>
  <c r="J14"/>
  <c r="J6"/>
  <c r="E64"/>
  <c r="E56"/>
  <c r="E48"/>
  <c r="E40"/>
  <c r="E32"/>
  <c r="E23"/>
  <c r="E15"/>
  <c r="J61"/>
  <c r="J45"/>
  <c r="J29"/>
  <c r="J13"/>
  <c r="E63"/>
  <c r="E47"/>
  <c r="E31"/>
  <c r="E6"/>
  <c r="J63"/>
  <c r="J55"/>
  <c r="J47"/>
  <c r="J39"/>
  <c r="J31"/>
  <c r="J23"/>
  <c r="J15"/>
  <c r="E65"/>
  <c r="E57"/>
  <c r="E49"/>
  <c r="E41"/>
  <c r="E33"/>
  <c r="E24"/>
  <c r="E16"/>
  <c r="E8"/>
  <c r="J56"/>
  <c r="E66"/>
  <c r="E58"/>
  <c r="E50"/>
  <c r="E42"/>
  <c r="E34"/>
  <c r="E25"/>
  <c r="E17"/>
  <c r="E9"/>
  <c r="J64"/>
  <c r="J32"/>
  <c r="J65"/>
  <c r="J57"/>
  <c r="J49"/>
  <c r="J41"/>
  <c r="J33"/>
  <c r="J25"/>
  <c r="J17"/>
  <c r="J9"/>
  <c r="E10"/>
  <c r="J48"/>
  <c r="E59"/>
  <c r="E43"/>
  <c r="E27"/>
  <c r="J66"/>
  <c r="J58"/>
  <c r="J42"/>
  <c r="J34"/>
  <c r="J26"/>
  <c r="J18"/>
  <c r="J10"/>
  <c r="E68"/>
  <c r="E60"/>
  <c r="E52"/>
  <c r="E44"/>
  <c r="E36"/>
  <c r="E28"/>
  <c r="E19"/>
</calcChain>
</file>

<file path=xl/sharedStrings.xml><?xml version="1.0" encoding="utf-8"?>
<sst xmlns="http://schemas.openxmlformats.org/spreadsheetml/2006/main" count="3298" uniqueCount="518">
  <si>
    <r>
      <rPr>
        <b/>
        <sz val="9"/>
        <rFont val="Arial"/>
        <family val="2"/>
      </rPr>
      <t>Sold To:</t>
    </r>
  </si>
  <si>
    <r>
      <rPr>
        <b/>
        <sz val="9"/>
        <rFont val="Arial"/>
        <family val="2"/>
      </rPr>
      <t>Ship To:</t>
    </r>
  </si>
  <si>
    <r>
      <rPr>
        <b/>
        <sz val="9"/>
        <rFont val="Arial"/>
        <family val="2"/>
      </rPr>
      <t xml:space="preserve">Foxconn Brasil Industria e Comercio Ltda Av.Marginal Rodovida dos Bandeirantes, 800 Lote Area 1 - Jundiaí -
</t>
    </r>
    <r>
      <rPr>
        <b/>
        <sz val="9"/>
        <rFont val="Arial"/>
        <family val="2"/>
      </rPr>
      <t xml:space="preserve">CNPJ: 08.285.374/0001-02 IE: 407.450.557.114
</t>
    </r>
    <r>
      <rPr>
        <b/>
        <sz val="9"/>
        <rFont val="Arial"/>
        <family val="2"/>
      </rPr>
      <t>São Paulo</t>
    </r>
  </si>
  <si>
    <r>
      <rPr>
        <b/>
        <sz val="9"/>
        <rFont val="Arial"/>
        <family val="2"/>
      </rPr>
      <t xml:space="preserve">Foxconn Brasil Industria e Comercio Ltda Foxconn MSF IoT Device com PPB Av.Marginal Rodovida dos Bandeirantes, 800 Lote Area 1 - Jundiaí - São Paulo
</t>
    </r>
    <r>
      <rPr>
        <b/>
        <sz val="9"/>
        <rFont val="Arial"/>
        <family val="2"/>
      </rPr>
      <t xml:space="preserve">13213-008   BRAZIL
</t>
    </r>
    <r>
      <rPr>
        <b/>
        <sz val="9"/>
        <rFont val="Arial"/>
        <family val="2"/>
      </rPr>
      <t>Phone: +55 (11) 3308-2000 CNPJ: 08.285.374/0001-02</t>
    </r>
  </si>
  <si>
    <r>
      <rPr>
        <b/>
        <sz val="9"/>
        <rFont val="Arial"/>
        <family val="2"/>
      </rPr>
      <t>Terms</t>
    </r>
  </si>
  <si>
    <r>
      <rPr>
        <b/>
        <sz val="9"/>
        <rFont val="Arial"/>
        <family val="2"/>
      </rPr>
      <t>Sales Rep</t>
    </r>
  </si>
  <si>
    <r>
      <rPr>
        <b/>
        <sz val="9"/>
        <rFont val="Arial"/>
        <family val="2"/>
      </rPr>
      <t>PO Number</t>
    </r>
  </si>
  <si>
    <r>
      <rPr>
        <b/>
        <sz val="9"/>
        <rFont val="Arial"/>
        <family val="2"/>
      </rPr>
      <t>Ship Via</t>
    </r>
  </si>
  <si>
    <r>
      <rPr>
        <b/>
        <sz val="9"/>
        <rFont val="Arial"/>
        <family val="2"/>
      </rPr>
      <t>Ship Date</t>
    </r>
  </si>
  <si>
    <r>
      <rPr>
        <sz val="9"/>
        <rFont val="Arial MT"/>
        <family val="2"/>
      </rPr>
      <t>NET 30</t>
    </r>
  </si>
  <si>
    <r>
      <rPr>
        <sz val="9"/>
        <rFont val="Arial MT"/>
        <family val="2"/>
      </rPr>
      <t>Ricardo Rocha</t>
    </r>
  </si>
  <si>
    <r>
      <rPr>
        <sz val="9"/>
        <rFont val="Arial MT"/>
        <family val="2"/>
      </rPr>
      <t>AIR CARGO</t>
    </r>
  </si>
  <si>
    <r>
      <rPr>
        <b/>
        <sz val="9"/>
        <rFont val="Arial"/>
        <family val="2"/>
      </rPr>
      <t>SO No</t>
    </r>
  </si>
  <si>
    <r>
      <rPr>
        <b/>
        <sz val="9"/>
        <rFont val="Arial"/>
        <family val="2"/>
      </rPr>
      <t>SO Date</t>
    </r>
  </si>
  <si>
    <r>
      <rPr>
        <b/>
        <sz val="9"/>
        <rFont val="Arial"/>
        <family val="2"/>
      </rPr>
      <t>Sales Code</t>
    </r>
  </si>
  <si>
    <r>
      <rPr>
        <b/>
        <sz val="9"/>
        <rFont val="Arial"/>
        <family val="2"/>
      </rPr>
      <t>INCOTERMS</t>
    </r>
  </si>
  <si>
    <r>
      <rPr>
        <b/>
        <sz val="9"/>
        <rFont val="Arial"/>
        <family val="2"/>
      </rPr>
      <t>Tracking No.</t>
    </r>
  </si>
  <si>
    <r>
      <rPr>
        <sz val="9"/>
        <rFont val="Arial MT"/>
        <family val="2"/>
      </rPr>
      <t>FCA MIA</t>
    </r>
  </si>
  <si>
    <r>
      <rPr>
        <b/>
        <sz val="9"/>
        <rFont val="Arial"/>
        <family val="2"/>
      </rPr>
      <t>Qty</t>
    </r>
  </si>
  <si>
    <r>
      <rPr>
        <b/>
        <sz val="9"/>
        <rFont val="Arial"/>
        <family val="2"/>
      </rPr>
      <t>Price</t>
    </r>
  </si>
  <si>
    <r>
      <rPr>
        <b/>
        <sz val="9"/>
        <rFont val="Arial"/>
        <family val="2"/>
      </rPr>
      <t>Part Number</t>
    </r>
  </si>
  <si>
    <r>
      <rPr>
        <b/>
        <sz val="9"/>
        <rFont val="Arial"/>
        <family val="2"/>
      </rPr>
      <t>CustomerPN</t>
    </r>
  </si>
  <si>
    <r>
      <rPr>
        <b/>
        <sz val="9"/>
        <rFont val="Arial"/>
        <family val="2"/>
      </rPr>
      <t>Mfr.</t>
    </r>
  </si>
  <si>
    <r>
      <rPr>
        <b/>
        <sz val="9"/>
        <rFont val="Arial"/>
        <family val="2"/>
      </rPr>
      <t>Date Code</t>
    </r>
  </si>
  <si>
    <r>
      <rPr>
        <b/>
        <sz val="9"/>
        <rFont val="Arial"/>
        <family val="2"/>
      </rPr>
      <t>Origin</t>
    </r>
  </si>
  <si>
    <r>
      <rPr>
        <b/>
        <sz val="9"/>
        <rFont val="Arial"/>
        <family val="2"/>
      </rPr>
      <t>Line Total</t>
    </r>
  </si>
  <si>
    <r>
      <rPr>
        <sz val="9"/>
        <rFont val="Arial MT"/>
        <family val="2"/>
      </rPr>
      <t>C0402C105K8PACTU</t>
    </r>
  </si>
  <si>
    <r>
      <rPr>
        <sz val="8"/>
        <rFont val="Arial MT"/>
        <family val="2"/>
      </rPr>
      <t>FBRLAL60001038</t>
    </r>
  </si>
  <si>
    <r>
      <rPr>
        <sz val="9"/>
        <rFont val="Arial MT"/>
        <family val="2"/>
      </rPr>
      <t>KEMET</t>
    </r>
  </si>
  <si>
    <r>
      <rPr>
        <sz val="9"/>
        <rFont val="Arial MT"/>
        <family val="2"/>
      </rPr>
      <t>CHINA</t>
    </r>
  </si>
  <si>
    <r>
      <rPr>
        <sz val="9"/>
        <rFont val="Arial MT"/>
        <family val="2"/>
      </rPr>
      <t>C0603C105K3RACTU</t>
    </r>
  </si>
  <si>
    <r>
      <rPr>
        <sz val="8"/>
        <rFont val="Arial MT"/>
        <family val="2"/>
      </rPr>
      <t>FBRLAL60001008</t>
    </r>
  </si>
  <si>
    <r>
      <rPr>
        <sz val="9"/>
        <rFont val="Arial MT"/>
        <family val="2"/>
      </rPr>
      <t>TAIWAN</t>
    </r>
  </si>
  <si>
    <r>
      <rPr>
        <sz val="9"/>
        <rFont val="Arial MT"/>
        <family val="2"/>
      </rPr>
      <t>C0603X5R1A104K030BC</t>
    </r>
  </si>
  <si>
    <r>
      <rPr>
        <sz val="8"/>
        <rFont val="Arial MT"/>
        <family val="2"/>
      </rPr>
      <t>FBRLAL60001046</t>
    </r>
  </si>
  <si>
    <r>
      <rPr>
        <sz val="9"/>
        <rFont val="Arial MT"/>
        <family val="2"/>
      </rPr>
      <t>TDK</t>
    </r>
  </si>
  <si>
    <r>
      <rPr>
        <sz val="9"/>
        <rFont val="Arial MT"/>
        <family val="2"/>
      </rPr>
      <t>JAPAN</t>
    </r>
  </si>
  <si>
    <r>
      <rPr>
        <sz val="9"/>
        <rFont val="Arial MT"/>
        <family val="2"/>
      </rPr>
      <t>10061122-251120HLF</t>
    </r>
  </si>
  <si>
    <r>
      <rPr>
        <sz val="8"/>
        <rFont val="Arial MT"/>
        <family val="2"/>
      </rPr>
      <t>FBRLAL60001014</t>
    </r>
  </si>
  <si>
    <r>
      <rPr>
        <sz val="9"/>
        <rFont val="Arial MT"/>
        <family val="2"/>
      </rPr>
      <t>AMPHENOL</t>
    </r>
  </si>
  <si>
    <r>
      <rPr>
        <sz val="8"/>
        <rFont val="Arial MT"/>
        <family val="2"/>
      </rPr>
      <t>FBRLAL60001088</t>
    </r>
  </si>
  <si>
    <r>
      <rPr>
        <sz val="9"/>
        <rFont val="Arial MT"/>
        <family val="2"/>
      </rPr>
      <t>MOLEX</t>
    </r>
  </si>
  <si>
    <r>
      <rPr>
        <sz val="9"/>
        <rFont val="Arial MT"/>
        <family val="2"/>
      </rPr>
      <t>1981061-1</t>
    </r>
  </si>
  <si>
    <r>
      <rPr>
        <sz val="8"/>
        <rFont val="Arial MT"/>
        <family val="2"/>
      </rPr>
      <t>FBRLAL60001013</t>
    </r>
  </si>
  <si>
    <r>
      <rPr>
        <sz val="9"/>
        <rFont val="Arial MT"/>
        <family val="2"/>
      </rPr>
      <t>TE CONNECTIVITY</t>
    </r>
  </si>
  <si>
    <r>
      <rPr>
        <sz val="9"/>
        <rFont val="Arial MT"/>
        <family val="2"/>
      </rPr>
      <t>2450AT18D0100001E</t>
    </r>
  </si>
  <si>
    <r>
      <rPr>
        <sz val="8"/>
        <rFont val="Arial MT"/>
        <family val="2"/>
      </rPr>
      <t>FBRLAL60001027</t>
    </r>
  </si>
  <si>
    <r>
      <rPr>
        <sz val="9"/>
        <rFont val="Arial MT"/>
        <family val="2"/>
      </rPr>
      <t>JOHANSON</t>
    </r>
  </si>
  <si>
    <r>
      <rPr>
        <sz val="8"/>
        <rFont val="Arial MT"/>
        <family val="2"/>
      </rPr>
      <t>FBRLAL60001073</t>
    </r>
  </si>
  <si>
    <r>
      <rPr>
        <sz val="9"/>
        <rFont val="Arial MT"/>
        <family val="2"/>
      </rPr>
      <t>WURTH</t>
    </r>
  </si>
  <si>
    <r>
      <rPr>
        <sz val="9"/>
        <rFont val="Arial MT"/>
        <family val="2"/>
      </rPr>
      <t>ABS07-32.768KHZ-6-T</t>
    </r>
  </si>
  <si>
    <r>
      <rPr>
        <sz val="8"/>
        <rFont val="Arial MT"/>
        <family val="2"/>
      </rPr>
      <t>FBRLAL60001083</t>
    </r>
  </si>
  <si>
    <r>
      <rPr>
        <sz val="9"/>
        <rFont val="Arial MT"/>
        <family val="2"/>
      </rPr>
      <t>ABRACON</t>
    </r>
  </si>
  <si>
    <r>
      <rPr>
        <sz val="9"/>
        <rFont val="Arial MT"/>
        <family val="2"/>
      </rPr>
      <t>APFA2507QBDSEEZGKC</t>
    </r>
  </si>
  <si>
    <r>
      <rPr>
        <sz val="8"/>
        <rFont val="Arial MT"/>
        <family val="2"/>
      </rPr>
      <t>FBRLAL60001047</t>
    </r>
  </si>
  <si>
    <r>
      <rPr>
        <sz val="9"/>
        <rFont val="Arial MT"/>
        <family val="2"/>
      </rPr>
      <t>KINGBRIGHT</t>
    </r>
  </si>
  <si>
    <r>
      <rPr>
        <sz val="9"/>
        <rFont val="Arial MT"/>
        <family val="2"/>
      </rPr>
      <t>22+</t>
    </r>
  </si>
  <si>
    <r>
      <rPr>
        <sz val="9"/>
        <rFont val="Arial MT"/>
        <family val="2"/>
      </rPr>
      <t>BLM21PG221SN1D</t>
    </r>
  </si>
  <si>
    <r>
      <rPr>
        <sz val="8"/>
        <rFont val="Arial MT"/>
        <family val="2"/>
      </rPr>
      <t>FBRLAL60001054</t>
    </r>
  </si>
  <si>
    <r>
      <rPr>
        <sz val="9"/>
        <rFont val="Arial MT"/>
        <family val="2"/>
      </rPr>
      <t>MURATA</t>
    </r>
  </si>
  <si>
    <r>
      <rPr>
        <sz val="9"/>
        <rFont val="Arial MT"/>
        <family val="2"/>
      </rPr>
      <t>C0603X5R1E104M030BB</t>
    </r>
  </si>
  <si>
    <r>
      <rPr>
        <sz val="8"/>
        <rFont val="Arial MT"/>
        <family val="2"/>
      </rPr>
      <t>FBRLAL60001044</t>
    </r>
  </si>
  <si>
    <r>
      <rPr>
        <sz val="9"/>
        <rFont val="Arial MT"/>
        <family val="2"/>
      </rPr>
      <t>C0603X7R1A103K030BA</t>
    </r>
  </si>
  <si>
    <r>
      <rPr>
        <sz val="8"/>
        <rFont val="Arial MT"/>
        <family val="2"/>
      </rPr>
      <t>FBRLAL60001011</t>
    </r>
  </si>
  <si>
    <r>
      <rPr>
        <sz val="9"/>
        <rFont val="Arial MT"/>
        <family val="2"/>
      </rPr>
      <t>C1005X5R0J225K050BC</t>
    </r>
  </si>
  <si>
    <r>
      <rPr>
        <sz val="8"/>
        <rFont val="Arial MT"/>
        <family val="2"/>
      </rPr>
      <t>FBRLAL60001031</t>
    </r>
  </si>
  <si>
    <r>
      <rPr>
        <sz val="9"/>
        <rFont val="Arial MT"/>
        <family val="2"/>
      </rPr>
      <t>C1005X5R0J475K050BC</t>
    </r>
  </si>
  <si>
    <r>
      <rPr>
        <sz val="8"/>
        <rFont val="Arial MT"/>
        <family val="2"/>
      </rPr>
      <t>FBRLAL60001030</t>
    </r>
  </si>
  <si>
    <r>
      <rPr>
        <sz val="9"/>
        <rFont val="Arial MT"/>
        <family val="2"/>
      </rPr>
      <t>C1005X5R1V105K050BC</t>
    </r>
  </si>
  <si>
    <r>
      <rPr>
        <sz val="8"/>
        <rFont val="Arial MT"/>
        <family val="2"/>
      </rPr>
      <t>FBRLAL60001043</t>
    </r>
  </si>
  <si>
    <r>
      <rPr>
        <sz val="9"/>
        <rFont val="Arial MT"/>
        <family val="2"/>
      </rPr>
      <t>C1005X5R1V225K050BC</t>
    </r>
  </si>
  <si>
    <r>
      <rPr>
        <sz val="8"/>
        <rFont val="Arial MT"/>
        <family val="2"/>
      </rPr>
      <t>FBRLAL60001029</t>
    </r>
  </si>
  <si>
    <r>
      <rPr>
        <sz val="9"/>
        <rFont val="Arial MT"/>
        <family val="2"/>
      </rPr>
      <t>C1005X7R1H104K050BB</t>
    </r>
  </si>
  <si>
    <r>
      <rPr>
        <sz val="8"/>
        <rFont val="Arial MT"/>
        <family val="2"/>
      </rPr>
      <t>FBRLAL60001028</t>
    </r>
  </si>
  <si>
    <r>
      <rPr>
        <sz val="9"/>
        <rFont val="Arial MT"/>
        <family val="2"/>
      </rPr>
      <t>CL05A105KO5NNNC</t>
    </r>
  </si>
  <si>
    <r>
      <rPr>
        <sz val="8"/>
        <rFont val="Arial MT"/>
        <family val="2"/>
      </rPr>
      <t>FBRLAL60001010</t>
    </r>
  </si>
  <si>
    <r>
      <rPr>
        <sz val="9"/>
        <rFont val="Arial MT"/>
        <family val="2"/>
      </rPr>
      <t>CL10A226MO7JZNC</t>
    </r>
  </si>
  <si>
    <r>
      <rPr>
        <sz val="8"/>
        <rFont val="Arial MT"/>
        <family val="2"/>
      </rPr>
      <t>FBRLAL60001039</t>
    </r>
  </si>
  <si>
    <r>
      <rPr>
        <sz val="9"/>
        <rFont val="Arial MT"/>
        <family val="2"/>
      </rPr>
      <t>CM1610H32768DZBT</t>
    </r>
  </si>
  <si>
    <r>
      <rPr>
        <sz val="8"/>
        <rFont val="Arial MT"/>
        <family val="2"/>
      </rPr>
      <t>FBRLAL60001085</t>
    </r>
  </si>
  <si>
    <r>
      <rPr>
        <sz val="9"/>
        <rFont val="Arial MT"/>
        <family val="2"/>
      </rPr>
      <t>CITIZEN</t>
    </r>
  </si>
  <si>
    <r>
      <rPr>
        <sz val="9"/>
        <rFont val="Arial MT"/>
        <family val="2"/>
      </rPr>
      <t>CRCW040210K0FKED</t>
    </r>
  </si>
  <si>
    <r>
      <rPr>
        <sz val="8"/>
        <rFont val="Arial MT"/>
        <family val="2"/>
      </rPr>
      <t>FBRLAL60001069</t>
    </r>
  </si>
  <si>
    <r>
      <rPr>
        <sz val="9"/>
        <rFont val="Arial MT"/>
        <family val="2"/>
      </rPr>
      <t>VISHAY</t>
    </r>
  </si>
  <si>
    <r>
      <rPr>
        <sz val="9"/>
        <rFont val="Arial MT"/>
        <family val="2"/>
      </rPr>
      <t>ISRAEL</t>
    </r>
  </si>
  <si>
    <r>
      <rPr>
        <sz val="9"/>
        <rFont val="Arial MT"/>
        <family val="2"/>
      </rPr>
      <t>CRCW04024K70FKEDHP</t>
    </r>
  </si>
  <si>
    <r>
      <rPr>
        <sz val="8"/>
        <rFont val="Arial MT"/>
        <family val="2"/>
      </rPr>
      <t>FBRLAL60001067</t>
    </r>
  </si>
  <si>
    <r>
      <rPr>
        <sz val="9"/>
        <rFont val="Arial MT"/>
        <family val="2"/>
      </rPr>
      <t>DFE201612E-2R2M=P2</t>
    </r>
  </si>
  <si>
    <r>
      <rPr>
        <sz val="8"/>
        <rFont val="Arial MT"/>
        <family val="2"/>
      </rPr>
      <t>FBRLAL60001052</t>
    </r>
  </si>
  <si>
    <r>
      <rPr>
        <sz val="9"/>
        <rFont val="Arial MT"/>
        <family val="2"/>
      </rPr>
      <t>21+</t>
    </r>
  </si>
  <si>
    <r>
      <rPr>
        <sz val="9"/>
        <rFont val="Arial MT"/>
        <family val="2"/>
      </rPr>
      <t>VIETNAM</t>
    </r>
  </si>
  <si>
    <r>
      <rPr>
        <b/>
        <sz val="9"/>
        <rFont val="Arial"/>
        <family val="2"/>
      </rPr>
      <t>Terms and Conditions</t>
    </r>
  </si>
  <si>
    <r>
      <rPr>
        <sz val="9"/>
        <rFont val="Arial MT"/>
        <family val="2"/>
      </rPr>
      <t>Refer to page 2</t>
    </r>
  </si>
  <si>
    <r>
      <rPr>
        <sz val="9"/>
        <rFont val="Arial MT"/>
        <family val="2"/>
      </rPr>
      <t>DX07S024JJ3R1300</t>
    </r>
  </si>
  <si>
    <r>
      <rPr>
        <sz val="8"/>
        <rFont val="Arial MT"/>
        <family val="2"/>
      </rPr>
      <t>FBRLAL60001051</t>
    </r>
  </si>
  <si>
    <r>
      <rPr>
        <sz val="9"/>
        <rFont val="Arial MT"/>
        <family val="2"/>
      </rPr>
      <t>JAE</t>
    </r>
  </si>
  <si>
    <r>
      <rPr>
        <sz val="9"/>
        <rFont val="Arial MT"/>
        <family val="2"/>
      </rPr>
      <t>ERJ-1GN0R00C</t>
    </r>
  </si>
  <si>
    <r>
      <rPr>
        <sz val="8"/>
        <rFont val="Arial MT"/>
        <family val="2"/>
      </rPr>
      <t>FBRLAL60001064</t>
    </r>
  </si>
  <si>
    <r>
      <rPr>
        <sz val="9"/>
        <rFont val="Arial MT"/>
        <family val="2"/>
      </rPr>
      <t>PANASONIC</t>
    </r>
  </si>
  <si>
    <r>
      <rPr>
        <sz val="9"/>
        <rFont val="Arial MT"/>
        <family val="2"/>
      </rPr>
      <t>ERJ-1GNF10R0C</t>
    </r>
  </si>
  <si>
    <r>
      <rPr>
        <sz val="8"/>
        <rFont val="Arial MT"/>
        <family val="2"/>
      </rPr>
      <t>FBRLAL60001066</t>
    </r>
  </si>
  <si>
    <r>
      <rPr>
        <sz val="9"/>
        <rFont val="Arial MT"/>
        <family val="2"/>
      </rPr>
      <t>ERJ-1GNF27R0C</t>
    </r>
  </si>
  <si>
    <r>
      <rPr>
        <sz val="8"/>
        <rFont val="Arial MT"/>
        <family val="2"/>
      </rPr>
      <t>FBRLAL60001058</t>
    </r>
  </si>
  <si>
    <r>
      <rPr>
        <sz val="9"/>
        <rFont val="Arial MT"/>
        <family val="2"/>
      </rPr>
      <t>ERJ-1GNF3301C</t>
    </r>
  </si>
  <si>
    <r>
      <rPr>
        <sz val="8"/>
        <rFont val="Arial MT"/>
        <family val="2"/>
      </rPr>
      <t>FBRLAL60001062</t>
    </r>
  </si>
  <si>
    <r>
      <rPr>
        <sz val="9"/>
        <rFont val="Arial MT"/>
        <family val="2"/>
      </rPr>
      <t>ERJ-1GNF4701C</t>
    </r>
  </si>
  <si>
    <r>
      <rPr>
        <sz val="8"/>
        <rFont val="Arial MT"/>
        <family val="2"/>
      </rPr>
      <t>FBRLAL60001059</t>
    </r>
  </si>
  <si>
    <r>
      <rPr>
        <sz val="9"/>
        <rFont val="Arial MT"/>
        <family val="2"/>
      </rPr>
      <t>ERJ-1GNF5101C</t>
    </r>
  </si>
  <si>
    <r>
      <rPr>
        <sz val="8"/>
        <rFont val="Arial MT"/>
        <family val="2"/>
      </rPr>
      <t>FBRLAL60001057</t>
    </r>
  </si>
  <si>
    <r>
      <rPr>
        <sz val="9"/>
        <rFont val="Arial MT"/>
        <family val="2"/>
      </rPr>
      <t>ERJ-1GNJ103C</t>
    </r>
  </si>
  <si>
    <r>
      <rPr>
        <sz val="8"/>
        <rFont val="Arial MT"/>
        <family val="2"/>
      </rPr>
      <t>FBRLAL60001063</t>
    </r>
  </si>
  <si>
    <r>
      <rPr>
        <sz val="9"/>
        <rFont val="Arial MT"/>
        <family val="2"/>
      </rPr>
      <t>ERJ-2GE0R00X</t>
    </r>
  </si>
  <si>
    <r>
      <rPr>
        <sz val="8"/>
        <rFont val="Arial MT"/>
        <family val="2"/>
      </rPr>
      <t>FBRLAL60001016</t>
    </r>
  </si>
  <si>
    <r>
      <rPr>
        <sz val="9"/>
        <rFont val="Arial MT"/>
        <family val="2"/>
      </rPr>
      <t>Costa Rica</t>
    </r>
  </si>
  <si>
    <r>
      <rPr>
        <sz val="9"/>
        <rFont val="Arial MT"/>
        <family val="2"/>
      </rPr>
      <t>ERJ-2GEJ103X</t>
    </r>
  </si>
  <si>
    <r>
      <rPr>
        <sz val="8"/>
        <rFont val="Arial MT"/>
        <family val="2"/>
      </rPr>
      <t>FBRLAL60001060</t>
    </r>
  </si>
  <si>
    <r>
      <rPr>
        <sz val="9"/>
        <rFont val="Arial MT"/>
        <family val="2"/>
      </rPr>
      <t>ERJ-2GEJ220X</t>
    </r>
  </si>
  <si>
    <r>
      <rPr>
        <sz val="8"/>
        <rFont val="Arial MT"/>
        <family val="2"/>
      </rPr>
      <t>FBRLAL60001068</t>
    </r>
  </si>
  <si>
    <r>
      <rPr>
        <sz val="9"/>
        <rFont val="Arial MT"/>
        <family val="2"/>
      </rPr>
      <t>ERJ-2LWFR010X</t>
    </r>
  </si>
  <si>
    <r>
      <rPr>
        <sz val="8"/>
        <rFont val="Arial MT"/>
        <family val="2"/>
      </rPr>
      <t>FBRLAL60001061</t>
    </r>
  </si>
  <si>
    <r>
      <rPr>
        <sz val="9"/>
        <rFont val="Arial MT"/>
        <family val="2"/>
      </rPr>
      <t>ERJ-2RKF1002X</t>
    </r>
  </si>
  <si>
    <r>
      <rPr>
        <sz val="8"/>
        <rFont val="Arial MT"/>
        <family val="2"/>
      </rPr>
      <t>FBRLAL60001017</t>
    </r>
  </si>
  <si>
    <r>
      <rPr>
        <sz val="9"/>
        <rFont val="Arial MT"/>
        <family val="2"/>
      </rPr>
      <t>ERJ-2RKF1003X</t>
    </r>
  </si>
  <si>
    <r>
      <rPr>
        <sz val="8"/>
        <rFont val="Arial MT"/>
        <family val="2"/>
      </rPr>
      <t>FBRLAL60001018</t>
    </r>
  </si>
  <si>
    <r>
      <rPr>
        <sz val="9"/>
        <rFont val="Arial MT"/>
        <family val="2"/>
      </rPr>
      <t>ERJ-2RKF1004X</t>
    </r>
  </si>
  <si>
    <r>
      <rPr>
        <sz val="8"/>
        <rFont val="Arial MT"/>
        <family val="2"/>
      </rPr>
      <t>FBRLAL60001065</t>
    </r>
  </si>
  <si>
    <r>
      <rPr>
        <sz val="9"/>
        <rFont val="Arial MT"/>
        <family val="2"/>
      </rPr>
      <t>EVP-AA102K</t>
    </r>
  </si>
  <si>
    <r>
      <rPr>
        <sz val="8"/>
        <rFont val="Arial MT"/>
        <family val="2"/>
      </rPr>
      <t>FBRLAL60001074</t>
    </r>
  </si>
  <si>
    <r>
      <rPr>
        <sz val="9"/>
        <rFont val="Arial MT"/>
        <family val="2"/>
      </rPr>
      <t>FH26W-25S-0.3SHW(60)</t>
    </r>
  </si>
  <si>
    <r>
      <rPr>
        <sz val="8"/>
        <rFont val="Arial MT"/>
        <family val="2"/>
      </rPr>
      <t>FBRLAL60001050</t>
    </r>
  </si>
  <si>
    <r>
      <rPr>
        <sz val="9"/>
        <rFont val="Arial MT"/>
        <family val="2"/>
      </rPr>
      <t>Hirose</t>
    </r>
  </si>
  <si>
    <r>
      <rPr>
        <sz val="9"/>
        <rFont val="Arial MT"/>
        <family val="2"/>
      </rPr>
      <t>GRM0335C1H160JA01D</t>
    </r>
  </si>
  <si>
    <r>
      <rPr>
        <sz val="8"/>
        <rFont val="Arial MT"/>
        <family val="2"/>
      </rPr>
      <t>FBRLAL60001032</t>
    </r>
  </si>
  <si>
    <r>
      <rPr>
        <sz val="9"/>
        <rFont val="Arial MT"/>
        <family val="2"/>
      </rPr>
      <t>GRM033C71C104KE14J</t>
    </r>
  </si>
  <si>
    <r>
      <rPr>
        <sz val="8"/>
        <rFont val="Arial MT"/>
        <family val="2"/>
      </rPr>
      <t>FBRLAL60001035</t>
    </r>
  </si>
  <si>
    <r>
      <rPr>
        <sz val="9"/>
        <rFont val="Arial MT"/>
        <family val="2"/>
      </rPr>
      <t>GRM033C81A105ME05D</t>
    </r>
  </si>
  <si>
    <r>
      <rPr>
        <sz val="8"/>
        <rFont val="Arial MT"/>
        <family val="2"/>
      </rPr>
      <t>FBRLAL60001040</t>
    </r>
  </si>
  <si>
    <r>
      <rPr>
        <sz val="9"/>
        <rFont val="Arial MT"/>
        <family val="2"/>
      </rPr>
      <t>GRM033C81E104KE14D</t>
    </r>
  </si>
  <si>
    <r>
      <rPr>
        <sz val="8"/>
        <rFont val="Arial MT"/>
        <family val="2"/>
      </rPr>
      <t>FBRLAL60001024</t>
    </r>
  </si>
  <si>
    <r>
      <rPr>
        <sz val="9"/>
        <rFont val="Arial MT"/>
        <family val="2"/>
      </rPr>
      <t>GRM033R61A104KE15J</t>
    </r>
  </si>
  <si>
    <r>
      <rPr>
        <sz val="8"/>
        <rFont val="Arial MT"/>
        <family val="2"/>
      </rPr>
      <t>FBRLAL60001009</t>
    </r>
  </si>
  <si>
    <r>
      <rPr>
        <sz val="9"/>
        <rFont val="Arial MT"/>
        <family val="2"/>
      </rPr>
      <t>20+</t>
    </r>
  </si>
  <si>
    <r>
      <rPr>
        <sz val="9"/>
        <rFont val="Arial MT"/>
        <family val="2"/>
      </rPr>
      <t>GRM033R61A105ME15J</t>
    </r>
  </si>
  <si>
    <r>
      <rPr>
        <sz val="8"/>
        <rFont val="Arial MT"/>
        <family val="2"/>
      </rPr>
      <t>FBRLAL60001034</t>
    </r>
  </si>
  <si>
    <r>
      <rPr>
        <sz val="9"/>
        <rFont val="Arial MT"/>
        <family val="2"/>
      </rPr>
      <t>GRM033R61C104KE14D</t>
    </r>
  </si>
  <si>
    <r>
      <rPr>
        <sz val="8"/>
        <rFont val="Arial MT"/>
        <family val="2"/>
      </rPr>
      <t>FBRLAL60001042</t>
    </r>
  </si>
  <si>
    <r>
      <rPr>
        <sz val="9"/>
        <rFont val="Arial MT"/>
        <family val="2"/>
      </rPr>
      <t>GRM033R61E472MA12D</t>
    </r>
  </si>
  <si>
    <r>
      <rPr>
        <sz val="8"/>
        <rFont val="Arial MT"/>
        <family val="2"/>
      </rPr>
      <t>FBRLAL60001037</t>
    </r>
  </si>
  <si>
    <r>
      <rPr>
        <sz val="9"/>
        <rFont val="Arial MT"/>
        <family val="2"/>
      </rPr>
      <t>GRM033R71A472KA01D</t>
    </r>
  </si>
  <si>
    <r>
      <rPr>
        <sz val="8"/>
        <rFont val="Arial MT"/>
        <family val="2"/>
      </rPr>
      <t>FBRLAL60001041</t>
    </r>
  </si>
  <si>
    <r>
      <rPr>
        <sz val="9"/>
        <rFont val="Arial MT"/>
        <family val="2"/>
      </rPr>
      <t>GRM155R61A106ME11D</t>
    </r>
  </si>
  <si>
    <r>
      <rPr>
        <sz val="8"/>
        <rFont val="Arial MT"/>
        <family val="2"/>
      </rPr>
      <t>FBRLAL60001007</t>
    </r>
  </si>
  <si>
    <r>
      <rPr>
        <sz val="9"/>
        <rFont val="Arial MT"/>
        <family val="2"/>
      </rPr>
      <t>GRM188R61E106MA73J</t>
    </r>
  </si>
  <si>
    <r>
      <rPr>
        <sz val="8"/>
        <rFont val="Arial MT"/>
        <family val="2"/>
      </rPr>
      <t>FBRLAL60001005</t>
    </r>
  </si>
  <si>
    <r>
      <rPr>
        <sz val="9"/>
        <rFont val="Arial MT"/>
        <family val="2"/>
      </rPr>
      <t>GRM188R72A104KA35J</t>
    </r>
  </si>
  <si>
    <r>
      <rPr>
        <sz val="8"/>
        <rFont val="Arial MT"/>
        <family val="2"/>
      </rPr>
      <t>FBRLAL60001006</t>
    </r>
  </si>
  <si>
    <r>
      <rPr>
        <sz val="9"/>
        <rFont val="Arial MT"/>
        <family val="2"/>
      </rPr>
      <t>GRM21BR61A476ME15K</t>
    </r>
  </si>
  <si>
    <r>
      <rPr>
        <sz val="8"/>
        <rFont val="Arial MT"/>
        <family val="2"/>
      </rPr>
      <t>FBRLAL60001036</t>
    </r>
  </si>
  <si>
    <r>
      <rPr>
        <sz val="9"/>
        <rFont val="Arial MT"/>
        <family val="2"/>
      </rPr>
      <t>HZ1206C202R-10</t>
    </r>
  </si>
  <si>
    <r>
      <rPr>
        <sz val="8"/>
        <rFont val="Arial MT"/>
        <family val="2"/>
      </rPr>
      <t>FBRLAL60001055</t>
    </r>
  </si>
  <si>
    <r>
      <rPr>
        <sz val="9"/>
        <rFont val="Arial MT"/>
        <family val="2"/>
      </rPr>
      <t>LAIRD</t>
    </r>
  </si>
  <si>
    <r>
      <rPr>
        <sz val="9"/>
        <rFont val="Arial MT"/>
        <family val="2"/>
      </rPr>
      <t>KGM05AR51E103KH</t>
    </r>
  </si>
  <si>
    <r>
      <rPr>
        <sz val="8"/>
        <rFont val="Arial MT"/>
        <family val="2"/>
      </rPr>
      <t>FBRLAL60001045</t>
    </r>
  </si>
  <si>
    <r>
      <rPr>
        <sz val="9"/>
        <rFont val="Arial MT"/>
        <family val="2"/>
      </rPr>
      <t>KYOCERA</t>
    </r>
  </si>
  <si>
    <r>
      <rPr>
        <sz val="9"/>
        <rFont val="Arial MT"/>
        <family val="2"/>
      </rPr>
      <t>MLP2012H2R2MT0S1</t>
    </r>
  </si>
  <si>
    <r>
      <rPr>
        <sz val="8"/>
        <rFont val="Arial MT"/>
        <family val="2"/>
      </rPr>
      <t>FBRLAL60001053</t>
    </r>
  </si>
  <si>
    <r>
      <rPr>
        <sz val="9"/>
        <rFont val="Arial MT"/>
        <family val="2"/>
      </rPr>
      <t>MX25U51245GZ4I54</t>
    </r>
  </si>
  <si>
    <r>
      <rPr>
        <sz val="8"/>
        <rFont val="Arial MT"/>
        <family val="2"/>
      </rPr>
      <t>FBRLAL60001077</t>
    </r>
  </si>
  <si>
    <r>
      <rPr>
        <sz val="9"/>
        <rFont val="Arial MT"/>
        <family val="2"/>
      </rPr>
      <t>MACRONIX</t>
    </r>
  </si>
  <si>
    <r>
      <rPr>
        <sz val="9"/>
        <rFont val="Arial MT"/>
        <family val="2"/>
      </rPr>
      <t>NCP03XH103J05RL</t>
    </r>
  </si>
  <si>
    <r>
      <rPr>
        <sz val="8"/>
        <rFont val="Arial MT"/>
        <family val="2"/>
      </rPr>
      <t>FBRLAL60001072</t>
    </r>
  </si>
  <si>
    <r>
      <rPr>
        <sz val="9"/>
        <rFont val="Arial MT"/>
        <family val="2"/>
      </rPr>
      <t>PNM0402E2502BST1</t>
    </r>
  </si>
  <si>
    <r>
      <rPr>
        <sz val="8"/>
        <rFont val="Arial MT"/>
        <family val="2"/>
      </rPr>
      <t>FBRLAL60001071</t>
    </r>
  </si>
  <si>
    <r>
      <rPr>
        <sz val="9"/>
        <rFont val="Arial MT"/>
        <family val="2"/>
      </rPr>
      <t>USA</t>
    </r>
  </si>
  <si>
    <r>
      <rPr>
        <sz val="9"/>
        <rFont val="Arial MT"/>
        <family val="2"/>
      </rPr>
      <t>SFH 7016</t>
    </r>
  </si>
  <si>
    <r>
      <rPr>
        <sz val="8"/>
        <rFont val="Arial MT"/>
        <family val="2"/>
      </rPr>
      <t>FBRLAL60001012</t>
    </r>
  </si>
  <si>
    <r>
      <rPr>
        <sz val="9"/>
        <rFont val="Arial MT"/>
        <family val="2"/>
      </rPr>
      <t>OSRAM</t>
    </r>
  </si>
  <si>
    <r>
      <rPr>
        <sz val="9"/>
        <rFont val="Arial MT"/>
        <family val="2"/>
      </rPr>
      <t>SIT1572AI-J3-18E-DCC-32.768E</t>
    </r>
  </si>
  <si>
    <r>
      <rPr>
        <sz val="8"/>
        <rFont val="Arial MT"/>
        <family val="2"/>
      </rPr>
      <t>FBRLAL60001022</t>
    </r>
  </si>
  <si>
    <r>
      <rPr>
        <sz val="9"/>
        <rFont val="Arial MT"/>
        <family val="2"/>
      </rPr>
      <t>SITIME</t>
    </r>
  </si>
  <si>
    <r>
      <rPr>
        <sz val="9"/>
        <rFont val="Arial MT"/>
        <family val="2"/>
      </rPr>
      <t>SML-LX0404SIUPGUSB</t>
    </r>
  </si>
  <si>
    <r>
      <rPr>
        <sz val="8"/>
        <rFont val="Arial MT"/>
        <family val="2"/>
      </rPr>
      <t>FBRLAL60001048</t>
    </r>
  </si>
  <si>
    <r>
      <rPr>
        <sz val="9"/>
        <rFont val="Arial MT"/>
        <family val="2"/>
      </rPr>
      <t>LUMEX</t>
    </r>
  </si>
  <si>
    <r>
      <rPr>
        <sz val="9"/>
        <rFont val="Arial MT"/>
        <family val="2"/>
      </rPr>
      <t>TF13BA-6S-0.4SH(800)</t>
    </r>
  </si>
  <si>
    <r>
      <rPr>
        <sz val="8"/>
        <rFont val="Arial MT"/>
        <family val="2"/>
      </rPr>
      <t>FBRLAL60001049</t>
    </r>
  </si>
  <si>
    <r>
      <rPr>
        <sz val="9"/>
        <rFont val="Arial MT"/>
        <family val="2"/>
      </rPr>
      <t>South</t>
    </r>
  </si>
  <si>
    <r>
      <rPr>
        <sz val="9"/>
        <rFont val="Arial MT"/>
        <family val="2"/>
      </rPr>
      <t>TNPW04021K00BETD</t>
    </r>
  </si>
  <si>
    <r>
      <rPr>
        <sz val="8"/>
        <rFont val="Arial MT"/>
        <family val="2"/>
      </rPr>
      <t>FBRLAL60001070</t>
    </r>
  </si>
  <si>
    <r>
      <rPr>
        <sz val="9"/>
        <rFont val="Arial MT"/>
        <family val="2"/>
      </rPr>
      <t>GERMANY</t>
    </r>
  </si>
  <si>
    <r>
      <rPr>
        <sz val="9"/>
        <rFont val="Arial MT"/>
        <family val="2"/>
      </rPr>
      <t>VEMD8080</t>
    </r>
  </si>
  <si>
    <r>
      <rPr>
        <sz val="8"/>
        <rFont val="Arial MT"/>
        <family val="2"/>
      </rPr>
      <t>FBRLAL60001020</t>
    </r>
  </si>
  <si>
    <r>
      <rPr>
        <sz val="9"/>
        <rFont val="Arial MT"/>
        <family val="2"/>
      </rPr>
      <t>PHIL</t>
    </r>
  </si>
  <si>
    <r>
      <rPr>
        <b/>
        <sz val="9"/>
        <rFont val="Arial"/>
        <family val="2"/>
      </rPr>
      <t>Comments</t>
    </r>
  </si>
  <si>
    <r>
      <rPr>
        <b/>
        <sz val="9"/>
        <rFont val="Arial"/>
        <family val="2"/>
      </rPr>
      <t>SubTotal:</t>
    </r>
  </si>
  <si>
    <r>
      <rPr>
        <b/>
        <sz val="9"/>
        <rFont val="Arial"/>
        <family val="2"/>
      </rPr>
      <t>Total Charges</t>
    </r>
  </si>
  <si>
    <r>
      <rPr>
        <b/>
        <sz val="9"/>
        <rFont val="Arial"/>
        <family val="2"/>
      </rPr>
      <t>Total Credits</t>
    </r>
  </si>
  <si>
    <r>
      <rPr>
        <b/>
        <sz val="9"/>
        <rFont val="Arial"/>
        <family val="2"/>
      </rPr>
      <t>Invoice Total</t>
    </r>
  </si>
  <si>
    <r>
      <rPr>
        <sz val="8"/>
        <rFont val="Arial MT"/>
        <family val="2"/>
      </rPr>
      <t>US DOLLAR</t>
    </r>
  </si>
  <si>
    <r>
      <rPr>
        <sz val="9"/>
        <rFont val="Arial MT"/>
        <family val="2"/>
      </rPr>
      <t xml:space="preserve">Beneficiary Name: Beneficiary Bank: Account No:
</t>
    </r>
    <r>
      <rPr>
        <sz val="9"/>
        <rFont val="Arial MT"/>
        <family val="2"/>
      </rPr>
      <t>Bank Address: SWIFT:</t>
    </r>
  </si>
  <si>
    <r>
      <rPr>
        <sz val="9"/>
        <rFont val="Arial MT"/>
        <family val="2"/>
      </rPr>
      <t xml:space="preserve">EPE Components Electronic Parts Exchange Inc Eastern Bank
</t>
    </r>
    <r>
      <rPr>
        <sz val="9"/>
        <rFont val="Arial MT"/>
        <family val="2"/>
      </rPr>
      <t xml:space="preserve">600719421
</t>
    </r>
    <r>
      <rPr>
        <sz val="9"/>
        <rFont val="Arial MT"/>
        <family val="2"/>
      </rPr>
      <t>19 Congress Street, Salem MA 01970 USA EASRUS3B</t>
    </r>
  </si>
  <si>
    <t>Qty</t>
  </si>
  <si>
    <t>Price</t>
  </si>
  <si>
    <t>Part Number</t>
  </si>
  <si>
    <t>CustomerPN</t>
  </si>
  <si>
    <t>Mfr.</t>
  </si>
  <si>
    <t>Date Code</t>
  </si>
  <si>
    <t>Origin</t>
  </si>
  <si>
    <t>Line Total</t>
  </si>
  <si>
    <t>C0402C105K8PACTU</t>
  </si>
  <si>
    <t>FBRLAL60001038</t>
  </si>
  <si>
    <t>KEMET</t>
  </si>
  <si>
    <t>CHINA</t>
  </si>
  <si>
    <t>C0603C105K3RACTU</t>
  </si>
  <si>
    <t>FBRLAL60001008</t>
  </si>
  <si>
    <t>TAIWAN</t>
  </si>
  <si>
    <t>C0603X5R1A104K030BC</t>
  </si>
  <si>
    <t>FBRLAL60001046</t>
  </si>
  <si>
    <t>TDK</t>
  </si>
  <si>
    <t>JAPAN</t>
  </si>
  <si>
    <t>10061122-251120HLF</t>
  </si>
  <si>
    <t>FBRLAL60001014</t>
  </si>
  <si>
    <t>AMPHENOL</t>
  </si>
  <si>
    <t>FBRLAL60001088</t>
  </si>
  <si>
    <t>MOLEX</t>
  </si>
  <si>
    <t>1981061-1</t>
  </si>
  <si>
    <t>FBRLAL60001013</t>
  </si>
  <si>
    <t>TE CONNECTIVITY</t>
  </si>
  <si>
    <t>2450AT18D0100001E</t>
  </si>
  <si>
    <t>FBRLAL60001027</t>
  </si>
  <si>
    <t>JOHANSON</t>
  </si>
  <si>
    <t>FBRLAL60001073</t>
  </si>
  <si>
    <t>WURTH</t>
  </si>
  <si>
    <t>ABS07-32.768KHZ-6-T</t>
  </si>
  <si>
    <t>FBRLAL60001083</t>
  </si>
  <si>
    <t>ABRACON</t>
  </si>
  <si>
    <t>APFA2507QBDSEEZGKC</t>
  </si>
  <si>
    <t>FBRLAL60001047</t>
  </si>
  <si>
    <t>KINGBRIGHT</t>
  </si>
  <si>
    <t>22+</t>
  </si>
  <si>
    <t>BLM21PG221SN1D</t>
  </si>
  <si>
    <t>FBRLAL60001054</t>
  </si>
  <si>
    <t>MURATA</t>
  </si>
  <si>
    <t>C0603X5R1E104M030BB</t>
  </si>
  <si>
    <t>FBRLAL60001044</t>
  </si>
  <si>
    <t>C0603X7R1A103K030BA</t>
  </si>
  <si>
    <t>FBRLAL60001011</t>
  </si>
  <si>
    <t>C1005X5R0J225K050BC</t>
  </si>
  <si>
    <t>FBRLAL60001031</t>
  </si>
  <si>
    <t>C1005X5R0J475K050BC</t>
  </si>
  <si>
    <t>FBRLAL60001030</t>
  </si>
  <si>
    <t>C1005X5R1V105K050BC</t>
  </si>
  <si>
    <t>FBRLAL60001043</t>
  </si>
  <si>
    <t>C1005X5R1V225K050BC</t>
  </si>
  <si>
    <t>FBRLAL60001029</t>
  </si>
  <si>
    <t>C1005X7R1H104K050BB</t>
  </si>
  <si>
    <t>FBRLAL60001028</t>
  </si>
  <si>
    <t>CL05A105KO5NNNC</t>
  </si>
  <si>
    <t>FBRLAL60001010</t>
  </si>
  <si>
    <t>CL10A226MO7JZNC</t>
  </si>
  <si>
    <t>FBRLAL60001039</t>
  </si>
  <si>
    <t>CM1610H32768DZBT</t>
  </si>
  <si>
    <t>FBRLAL60001085</t>
  </si>
  <si>
    <t>CITIZEN</t>
  </si>
  <si>
    <t>CRCW040210K0FKED</t>
  </si>
  <si>
    <t>FBRLAL60001069</t>
  </si>
  <si>
    <t>VISHAY</t>
  </si>
  <si>
    <t>ISRAEL</t>
  </si>
  <si>
    <t>CRCW04024K70FKEDHP</t>
  </si>
  <si>
    <t>FBRLAL60001067</t>
  </si>
  <si>
    <t>DFE201612E-2R2M=P2</t>
  </si>
  <si>
    <t>FBRLAL60001052</t>
  </si>
  <si>
    <t>21+</t>
  </si>
  <si>
    <t>VIETNAM</t>
  </si>
  <si>
    <t>DX07S024JJ3R1300</t>
  </si>
  <si>
    <t>FBRLAL60001051</t>
  </si>
  <si>
    <t>JAE</t>
  </si>
  <si>
    <t>ERJ-1GN0R00C</t>
  </si>
  <si>
    <t>FBRLAL60001064</t>
  </si>
  <si>
    <t>PANASONIC</t>
  </si>
  <si>
    <t>ERJ-1GNF10R0C</t>
  </si>
  <si>
    <t>FBRLAL60001066</t>
  </si>
  <si>
    <t>ERJ-1GNF27R0C</t>
  </si>
  <si>
    <t>FBRLAL60001058</t>
  </si>
  <si>
    <t>ERJ-1GNF3301C</t>
  </si>
  <si>
    <t>FBRLAL60001062</t>
  </si>
  <si>
    <t>ERJ-1GNF4701C</t>
  </si>
  <si>
    <t>FBRLAL60001059</t>
  </si>
  <si>
    <t>ERJ-1GNF5101C</t>
  </si>
  <si>
    <t>FBRLAL60001057</t>
  </si>
  <si>
    <t>ERJ-1GNJ103C</t>
  </si>
  <si>
    <t>FBRLAL60001063</t>
  </si>
  <si>
    <t>ERJ-2GE0R00X</t>
  </si>
  <si>
    <t>FBRLAL60001016</t>
  </si>
  <si>
    <t>Costa Rica</t>
  </si>
  <si>
    <t>ERJ-2GEJ103X</t>
  </si>
  <si>
    <t>FBRLAL60001060</t>
  </si>
  <si>
    <t>ERJ-2GEJ220X</t>
  </si>
  <si>
    <t>FBRLAL60001068</t>
  </si>
  <si>
    <t>ERJ-2LWFR010X</t>
  </si>
  <si>
    <t>FBRLAL60001061</t>
  </si>
  <si>
    <t>ERJ-2RKF1002X</t>
  </si>
  <si>
    <t>FBRLAL60001017</t>
  </si>
  <si>
    <t>ERJ-2RKF1003X</t>
  </si>
  <si>
    <t>FBRLAL60001018</t>
  </si>
  <si>
    <t>ERJ-2RKF1004X</t>
  </si>
  <si>
    <t>FBRLAL60001065</t>
  </si>
  <si>
    <t>EVP-AA102K</t>
  </si>
  <si>
    <t>FBRLAL60001074</t>
  </si>
  <si>
    <t>FH26W-25S-0.3SHW(60)</t>
  </si>
  <si>
    <t>FBRLAL60001050</t>
  </si>
  <si>
    <t>Hirose</t>
  </si>
  <si>
    <t>GRM0335C1H160JA01D</t>
  </si>
  <si>
    <t>FBRLAL60001032</t>
  </si>
  <si>
    <t>GRM033C71C104KE14J</t>
  </si>
  <si>
    <t>FBRLAL60001035</t>
  </si>
  <si>
    <t>GRM033C81A105ME05D</t>
  </si>
  <si>
    <t>FBRLAL60001040</t>
  </si>
  <si>
    <t>GRM033C81E104KE14D</t>
  </si>
  <si>
    <t>FBRLAL60001024</t>
  </si>
  <si>
    <t>GRM033R61A104KE15J</t>
  </si>
  <si>
    <t>FBRLAL60001009</t>
  </si>
  <si>
    <t>20+</t>
  </si>
  <si>
    <t>GRM033R61A105ME15J</t>
  </si>
  <si>
    <t>FBRLAL60001034</t>
  </si>
  <si>
    <t>GRM033R61C104KE14D</t>
  </si>
  <si>
    <t>FBRLAL60001042</t>
  </si>
  <si>
    <t>GRM033R61E472MA12D</t>
  </si>
  <si>
    <t>FBRLAL60001037</t>
  </si>
  <si>
    <t>GRM033R71A472KA01D</t>
  </si>
  <si>
    <t>FBRLAL60001041</t>
  </si>
  <si>
    <t>GRM155R61A106ME11D</t>
  </si>
  <si>
    <t>FBRLAL60001007</t>
  </si>
  <si>
    <t>GRM188R61E106MA73J</t>
  </si>
  <si>
    <t>FBRLAL60001005</t>
  </si>
  <si>
    <t>GRM188R72A104KA35J</t>
  </si>
  <si>
    <t>FBRLAL60001006</t>
  </si>
  <si>
    <t>GRM21BR61A476ME15K</t>
  </si>
  <si>
    <t>FBRLAL60001036</t>
  </si>
  <si>
    <t>HZ1206C202R-10</t>
  </si>
  <si>
    <t>FBRLAL60001055</t>
  </si>
  <si>
    <t>LAIRD</t>
  </si>
  <si>
    <t>KGM05AR51E103KH</t>
  </si>
  <si>
    <t>FBRLAL60001045</t>
  </si>
  <si>
    <t>KYOCERA</t>
  </si>
  <si>
    <t>MLP2012H2R2MT0S1</t>
  </si>
  <si>
    <t>FBRLAL60001053</t>
  </si>
  <si>
    <t>MX25U51245GZ4I54</t>
  </si>
  <si>
    <t>FBRLAL60001077</t>
  </si>
  <si>
    <t>MACRONIX</t>
  </si>
  <si>
    <t>NCP03XH103J05RL</t>
  </si>
  <si>
    <t>FBRLAL60001072</t>
  </si>
  <si>
    <t>PNM0402E2502BST1</t>
  </si>
  <si>
    <t>FBRLAL60001071</t>
  </si>
  <si>
    <t>USA</t>
  </si>
  <si>
    <t>SFH 7016</t>
  </si>
  <si>
    <t>FBRLAL60001012</t>
  </si>
  <si>
    <t>OSRAM</t>
  </si>
  <si>
    <t>SIT1572AI-J3-18E-DCC-32.768E</t>
  </si>
  <si>
    <t>FBRLAL60001022</t>
  </si>
  <si>
    <t>SITIME</t>
  </si>
  <si>
    <t>SML-LX0404SIUPGUSB</t>
  </si>
  <si>
    <t>FBRLAL60001048</t>
  </si>
  <si>
    <t>LUMEX</t>
  </si>
  <si>
    <t>TF13BA-6S-0.4SH(800)</t>
  </si>
  <si>
    <t>FBRLAL60001049</t>
  </si>
  <si>
    <t>South</t>
  </si>
  <si>
    <t>TNPW04021K00BETD</t>
  </si>
  <si>
    <t>FBRLAL60001070</t>
  </si>
  <si>
    <t>GERMANY</t>
  </si>
  <si>
    <t>VEMD8080</t>
  </si>
  <si>
    <t>FBRLAL60001020</t>
  </si>
  <si>
    <t>PHIL</t>
  </si>
  <si>
    <t>Vlook PN Fox</t>
  </si>
  <si>
    <t>Purch.doc.</t>
  </si>
  <si>
    <t>Item</t>
  </si>
  <si>
    <t>D</t>
  </si>
  <si>
    <t>Vendor</t>
  </si>
  <si>
    <t>Name 1</t>
  </si>
  <si>
    <t>Plnt</t>
  </si>
  <si>
    <t>SLoc</t>
  </si>
  <si>
    <t>Material</t>
  </si>
  <si>
    <t>Short text</t>
  </si>
  <si>
    <t>O</t>
  </si>
  <si>
    <t>NBM code</t>
  </si>
  <si>
    <t>Quantity</t>
  </si>
  <si>
    <t>OUn</t>
  </si>
  <si>
    <t>U</t>
  </si>
  <si>
    <t xml:space="preserve">  Net price</t>
  </si>
  <si>
    <t>Curr.</t>
  </si>
  <si>
    <t xml:space="preserve">    Per</t>
  </si>
  <si>
    <t>Unit Price</t>
  </si>
  <si>
    <t>Net value</t>
  </si>
  <si>
    <t>Deliv.date</t>
  </si>
  <si>
    <t>IncoT</t>
  </si>
  <si>
    <t>On</t>
  </si>
  <si>
    <t>Created</t>
  </si>
  <si>
    <t>Shipment</t>
  </si>
  <si>
    <t>Inco. 2</t>
  </si>
  <si>
    <t>Invoice PW</t>
  </si>
  <si>
    <t>Invoice Dt</t>
  </si>
  <si>
    <t>ETD PWCE</t>
  </si>
  <si>
    <t>ETA PWCE</t>
  </si>
  <si>
    <t>ETD Status Text</t>
  </si>
  <si>
    <t>ETD Status</t>
  </si>
  <si>
    <t>Dolar tax</t>
  </si>
  <si>
    <t>M0081</t>
  </si>
  <si>
    <t>EPE COMPONENTS, ELECTRONIC PARTS</t>
  </si>
  <si>
    <t>275A</t>
  </si>
  <si>
    <t>W001</t>
  </si>
  <si>
    <t>CONN FPC BOTTOM 25POS 0.3MM R/A</t>
  </si>
  <si>
    <t>8536.90.40</t>
  </si>
  <si>
    <t>PC</t>
  </si>
  <si>
    <t>USD</t>
  </si>
  <si>
    <t>EXW</t>
  </si>
  <si>
    <t>RENANP</t>
  </si>
  <si>
    <t>FOXCONN</t>
  </si>
  <si>
    <t>Waiting Acknowledgment</t>
  </si>
  <si>
    <t>WA</t>
  </si>
  <si>
    <t>Host board to sensor board flex cable</t>
  </si>
  <si>
    <t>8544.42.00</t>
  </si>
  <si>
    <t>CONN SPRING BATTERY 3POS R/A SMD</t>
  </si>
  <si>
    <t>RF ANT 2.4GHZ CHIP SOLDER SMD</t>
  </si>
  <si>
    <t>8517.71.90</t>
  </si>
  <si>
    <t>SWITCH TACTILE SPST-NO 0.05A 12V</t>
  </si>
  <si>
    <t>8536.50.90.006</t>
  </si>
  <si>
    <t>CRYSTAL 32.7680KHZ 6PF SMD</t>
  </si>
  <si>
    <t>8541.60.90.003</t>
  </si>
  <si>
    <t>LED RGB CLEAR 4SMD R/A</t>
  </si>
  <si>
    <t>8541.41.21</t>
  </si>
  <si>
    <t>FERRITE BEAD 220 OHM 0805 1LN</t>
  </si>
  <si>
    <t>8504.50.00.002</t>
  </si>
  <si>
    <t>CAP CER 1UF 10V X5R 0402</t>
  </si>
  <si>
    <t>8532.24.10</t>
  </si>
  <si>
    <t>CAP CER 1UF 25V X7R 0603</t>
  </si>
  <si>
    <t>CAP CER 0.1UF 10V X5R 0201</t>
  </si>
  <si>
    <t>CAP CER 0.1UF 25V X5R 0201</t>
  </si>
  <si>
    <t>CAP CER 10000PF 10V X7R 0201</t>
  </si>
  <si>
    <t>CAP CER 2.2UF 6.3V X5R 0402</t>
  </si>
  <si>
    <t>CAP CER 4.7UF 6.3V X5R 0402</t>
  </si>
  <si>
    <t>CAP CER 1UF 35V X5R 0402</t>
  </si>
  <si>
    <t>CAP CER 2.2UF 35V X5R 0402</t>
  </si>
  <si>
    <t>CAP CER 0.1UF 50V X7R 0402</t>
  </si>
  <si>
    <t>CAP CER 1UF 16V X5R 0402</t>
  </si>
  <si>
    <t>CAP CER 22UF 16V X5R 0603</t>
  </si>
  <si>
    <t>FBRLAL60001015</t>
  </si>
  <si>
    <t>RES SMD 0 OHM JUMPER 1/20W 0201</t>
  </si>
  <si>
    <t>8533.21.20</t>
  </si>
  <si>
    <t>RES SMD 10K OHM 1% 1/16W 0402</t>
  </si>
  <si>
    <t>RES SMD 4.7K OHM 1% 1/5W 0402</t>
  </si>
  <si>
    <t>FIXED IND 2.2UH 1.8A 116MOHM SMD</t>
  </si>
  <si>
    <t>CONN RCP USB3.1 TYPEC 24P SMD RA</t>
  </si>
  <si>
    <t>RES SMD 10 OHM 1% 1/20W 0201</t>
  </si>
  <si>
    <t>RES SMD 27 OHM 1% 1/20W 0201</t>
  </si>
  <si>
    <t>RES SMD 3.3K OHM 1% 1/20W 0201</t>
  </si>
  <si>
    <t>RES SMD 4.7K OHM 1% 1/20W 0201</t>
  </si>
  <si>
    <t>RES SMD 5.1K OHM 1% 1/20W 0201</t>
  </si>
  <si>
    <t>RES SMD 10K OHM 5% 1/20W 0201</t>
  </si>
  <si>
    <t>RES SMD 0 OHM JUMPER 1/10W 0402</t>
  </si>
  <si>
    <t>RES SMD 10K OHM 5% 1/10W 0402</t>
  </si>
  <si>
    <t>RES SMD 22 OHM 5% 1/10W 0402</t>
  </si>
  <si>
    <t>RES 0.01 OHM 1% 1/5W 0402</t>
  </si>
  <si>
    <t>RES SMD 10K OHM 1% 1/10W 0402</t>
  </si>
  <si>
    <t>RES SMD 100K OHM 1% 1/10W 0402</t>
  </si>
  <si>
    <t>RES SMD 1M OHM 1% 1/10W 0402</t>
  </si>
  <si>
    <t>SWITCH TACTILE SPST-NO 0.02A 15V</t>
  </si>
  <si>
    <t>FBRLAL60001084</t>
  </si>
  <si>
    <t>CRYSTAL 32.0000MHZ 12PF SMD</t>
  </si>
  <si>
    <t>8541.60.10.001</t>
  </si>
  <si>
    <t>CAP CER 16PF 50V C0G/NP0 0201</t>
  </si>
  <si>
    <t>CAP CER 0.1UF 16V X7S 0201</t>
  </si>
  <si>
    <t>CAP CER 1UF 10V X6S 0201</t>
  </si>
  <si>
    <t>CAP CER 0.1UF 25V X6S 0201</t>
  </si>
  <si>
    <t>CAP CER MLCC</t>
  </si>
  <si>
    <t>CAP CER 0.1UF 16V X5R 0201</t>
  </si>
  <si>
    <t>CAP CER 4700PF 25V X5R 0201</t>
  </si>
  <si>
    <t>CAP CER 4700PF 10V X7R 0201</t>
  </si>
  <si>
    <t>CAP CER 10UF 10V X5R 0402</t>
  </si>
  <si>
    <t>CAP CER 10UF 25V X5R 0603</t>
  </si>
  <si>
    <t>CAP CER 0.1UF 100V X7R 0603</t>
  </si>
  <si>
    <t>CAP CER 47UF 10V X5R 0805</t>
  </si>
  <si>
    <t>FERRITE BEAD 2 KOHM 1206 1LN</t>
  </si>
  <si>
    <t>CAP CER 10000PF 25V X5R 0402</t>
  </si>
  <si>
    <t>FBRLAL60001021</t>
  </si>
  <si>
    <t>ACCEL 2-16G I2C/SPI 12LGA</t>
  </si>
  <si>
    <t>8542.39.39</t>
  </si>
  <si>
    <t>FIXED IND 2.2UH 1A 195 MOHM SMD</t>
  </si>
  <si>
    <t>IC FLASH 512MBIT SPI/QUAD 8WSON</t>
  </si>
  <si>
    <t>8542.32.21</t>
  </si>
  <si>
    <t>THERMISTOR NTC 10KOHM 3380K 0201</t>
  </si>
  <si>
    <t>8533.40.11</t>
  </si>
  <si>
    <t>RES SMD 25K OHM 0.1% 1/20W 0402</t>
  </si>
  <si>
    <t>CHIP LED</t>
  </si>
  <si>
    <t>MEMS OSC XO 32.7680KHZ LVCMOS</t>
  </si>
  <si>
    <t>LED RGB CLEAR SMD</t>
  </si>
  <si>
    <t>CONN FPC BOTTOM 6POS 0.4MM R/A</t>
  </si>
  <si>
    <t>RES 1K OHM 0.1% 1/16W 0402</t>
  </si>
  <si>
    <t>PHOTODIODE 780 TO 1050 NM</t>
  </si>
  <si>
    <t>8541.49.00</t>
  </si>
  <si>
    <t>Check PN Foxconn</t>
  </si>
  <si>
    <t>Counif PN</t>
  </si>
  <si>
    <t>a</t>
  </si>
  <si>
    <t>Check Qty Fox</t>
  </si>
  <si>
    <t>Comentarios</t>
  </si>
  <si>
    <t>Less Qty &gt; Ordered 500</t>
  </si>
  <si>
    <t>PN not Invoiced</t>
  </si>
  <si>
    <t>Check Qty EPE</t>
  </si>
  <si>
    <t>Check PN EPE</t>
  </si>
  <si>
    <t>Check Values</t>
  </si>
  <si>
    <t>Comments</t>
  </si>
  <si>
    <t>PN Fox</t>
  </si>
  <si>
    <t>Manufacturer PN</t>
  </si>
  <si>
    <t>CRCW02010000Z0ED</t>
  </si>
  <si>
    <t>FA-20H 32.0000MF12Y-W3</t>
  </si>
  <si>
    <t>LIS2DS12TR</t>
  </si>
  <si>
    <t>ST MICRO</t>
  </si>
  <si>
    <t>MALTA</t>
  </si>
  <si>
    <t>Epson</t>
  </si>
  <si>
    <t>THAILAND</t>
  </si>
</sst>
</file>

<file path=xl/styles.xml><?xml version="1.0" encoding="utf-8"?>
<styleSheet xmlns="http://schemas.openxmlformats.org/spreadsheetml/2006/main">
  <numFmts count="3">
    <numFmt numFmtId="164" formatCode="mm/dd/yyyy;@"/>
    <numFmt numFmtId="165" formatCode="\$0.00"/>
    <numFmt numFmtId="166" formatCode="\$#,##0.00"/>
  </numFmts>
  <fonts count="13">
    <font>
      <sz val="10"/>
      <color rgb="FF000000"/>
      <name val="Times New Roman"/>
      <charset val="204"/>
    </font>
    <font>
      <b/>
      <sz val="9"/>
      <name val="Arial"/>
    </font>
    <font>
      <sz val="9"/>
      <color rgb="FF000000"/>
      <name val="Arial MT"/>
      <family val="2"/>
    </font>
    <font>
      <sz val="9"/>
      <name val="Arial MT"/>
    </font>
    <font>
      <sz val="8"/>
      <name val="Arial MT"/>
    </font>
    <font>
      <b/>
      <sz val="9"/>
      <color rgb="FF000000"/>
      <name val="Arial"/>
      <family val="2"/>
    </font>
    <font>
      <b/>
      <sz val="9"/>
      <name val="Arial"/>
      <family val="2"/>
    </font>
    <font>
      <sz val="9"/>
      <name val="Arial MT"/>
      <family val="2"/>
    </font>
    <font>
      <sz val="8"/>
      <name val="Arial MT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E3E3E3"/>
      </patternFill>
    </fill>
    <fill>
      <patternFill patternType="solid">
        <fgColor rgb="FFD7D7D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9" fillId="4" borderId="0" applyNumberFormat="0" applyBorder="0" applyAlignment="0" applyProtection="0"/>
  </cellStyleXfs>
  <cellXfs count="184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 indent="2"/>
    </xf>
    <xf numFmtId="1" fontId="2" fillId="0" borderId="5" xfId="0" applyNumberFormat="1" applyFont="1" applyFill="1" applyBorder="1" applyAlignment="1">
      <alignment horizontal="left" vertical="top" indent="1" shrinkToFit="1"/>
    </xf>
    <xf numFmtId="1" fontId="2" fillId="0" borderId="5" xfId="0" applyNumberFormat="1" applyFont="1" applyFill="1" applyBorder="1" applyAlignment="1">
      <alignment horizontal="center" vertical="top" shrinkToFit="1"/>
    </xf>
    <xf numFmtId="0" fontId="3" fillId="0" borderId="5" xfId="0" applyFont="1" applyFill="1" applyBorder="1" applyAlignment="1">
      <alignment horizontal="center" vertical="top" wrapText="1"/>
    </xf>
    <xf numFmtId="165" fontId="2" fillId="0" borderId="5" xfId="0" applyNumberFormat="1" applyFont="1" applyFill="1" applyBorder="1" applyAlignment="1">
      <alignment horizontal="center" vertical="top" shrinkToFit="1"/>
    </xf>
    <xf numFmtId="1" fontId="2" fillId="0" borderId="9" xfId="0" applyNumberFormat="1" applyFont="1" applyFill="1" applyBorder="1" applyAlignment="1">
      <alignment horizontal="left" vertical="top" indent="2" shrinkToFit="1"/>
    </xf>
    <xf numFmtId="1" fontId="2" fillId="0" borderId="9" xfId="0" applyNumberFormat="1" applyFont="1" applyFill="1" applyBorder="1" applyAlignment="1">
      <alignment horizontal="center" vertical="top" shrinkToFit="1"/>
    </xf>
    <xf numFmtId="0" fontId="3" fillId="0" borderId="9" xfId="0" applyFont="1" applyFill="1" applyBorder="1" applyAlignment="1">
      <alignment horizontal="center" vertical="top" wrapText="1"/>
    </xf>
    <xf numFmtId="165" fontId="2" fillId="0" borderId="9" xfId="0" applyNumberFormat="1" applyFont="1" applyFill="1" applyBorder="1" applyAlignment="1">
      <alignment horizontal="center" vertical="top" shrinkToFit="1"/>
    </xf>
    <xf numFmtId="0" fontId="0" fillId="0" borderId="9" xfId="0" applyFill="1" applyBorder="1" applyAlignment="1">
      <alignment horizontal="left" wrapText="1"/>
    </xf>
    <xf numFmtId="1" fontId="2" fillId="0" borderId="9" xfId="0" applyNumberFormat="1" applyFont="1" applyFill="1" applyBorder="1" applyAlignment="1">
      <alignment horizontal="left" vertical="top" indent="1" shrinkToFit="1"/>
    </xf>
    <xf numFmtId="1" fontId="2" fillId="0" borderId="12" xfId="0" applyNumberFormat="1" applyFont="1" applyFill="1" applyBorder="1" applyAlignment="1">
      <alignment horizontal="left" vertical="top" indent="2" shrinkToFit="1"/>
    </xf>
    <xf numFmtId="0" fontId="3" fillId="0" borderId="12" xfId="0" applyFont="1" applyFill="1" applyBorder="1" applyAlignment="1">
      <alignment horizontal="center" vertical="top" wrapText="1"/>
    </xf>
    <xf numFmtId="165" fontId="2" fillId="0" borderId="12" xfId="0" applyNumberFormat="1" applyFont="1" applyFill="1" applyBorder="1" applyAlignment="1">
      <alignment horizontal="center" vertical="top" shrinkToFit="1"/>
    </xf>
    <xf numFmtId="1" fontId="2" fillId="0" borderId="5" xfId="0" applyNumberFormat="1" applyFont="1" applyFill="1" applyBorder="1" applyAlignment="1">
      <alignment horizontal="left" vertical="top" indent="2" shrinkToFit="1"/>
    </xf>
    <xf numFmtId="1" fontId="2" fillId="0" borderId="12" xfId="0" applyNumberFormat="1" applyFont="1" applyFill="1" applyBorder="1" applyAlignment="1">
      <alignment horizontal="left" vertical="top" indent="1" shrinkToFit="1"/>
    </xf>
    <xf numFmtId="0" fontId="1" fillId="2" borderId="1" xfId="0" applyFont="1" applyFill="1" applyBorder="1" applyAlignment="1">
      <alignment horizontal="right" vertical="top" wrapText="1" indent="2"/>
    </xf>
    <xf numFmtId="165" fontId="2" fillId="0" borderId="5" xfId="0" applyNumberFormat="1" applyFont="1" applyFill="1" applyBorder="1" applyAlignment="1">
      <alignment horizontal="left" vertical="top" indent="3" shrinkToFit="1"/>
    </xf>
    <xf numFmtId="165" fontId="2" fillId="0" borderId="9" xfId="0" applyNumberFormat="1" applyFont="1" applyFill="1" applyBorder="1" applyAlignment="1">
      <alignment horizontal="left" vertical="top" indent="3" shrinkToFit="1"/>
    </xf>
    <xf numFmtId="165" fontId="2" fillId="0" borderId="9" xfId="0" applyNumberFormat="1" applyFont="1" applyFill="1" applyBorder="1" applyAlignment="1">
      <alignment horizontal="right" vertical="top" indent="3" shrinkToFit="1"/>
    </xf>
    <xf numFmtId="166" fontId="2" fillId="0" borderId="9" xfId="0" applyNumberFormat="1" applyFont="1" applyFill="1" applyBorder="1" applyAlignment="1">
      <alignment horizontal="right" vertical="top" indent="2" shrinkToFit="1"/>
    </xf>
    <xf numFmtId="1" fontId="2" fillId="0" borderId="12" xfId="0" applyNumberFormat="1" applyFont="1" applyFill="1" applyBorder="1" applyAlignment="1">
      <alignment horizontal="center" vertical="top" shrinkToFit="1"/>
    </xf>
    <xf numFmtId="165" fontId="2" fillId="0" borderId="12" xfId="0" applyNumberFormat="1" applyFont="1" applyFill="1" applyBorder="1" applyAlignment="1">
      <alignment horizontal="right" vertical="top" indent="3" shrinkToFit="1"/>
    </xf>
    <xf numFmtId="0" fontId="0" fillId="2" borderId="3" xfId="0" applyFill="1" applyBorder="1" applyAlignment="1">
      <alignment horizontal="left" wrapText="1"/>
    </xf>
    <xf numFmtId="0" fontId="0" fillId="0" borderId="3" xfId="0" applyFill="1" applyBorder="1" applyAlignment="1">
      <alignment horizontal="left" vertical="top" wrapText="1"/>
    </xf>
    <xf numFmtId="1" fontId="0" fillId="0" borderId="0" xfId="0" applyNumberFormat="1" applyFill="1" applyBorder="1" applyAlignment="1">
      <alignment horizontal="left" vertical="top"/>
    </xf>
    <xf numFmtId="165" fontId="0" fillId="0" borderId="0" xfId="0" applyNumberFormat="1" applyFill="1" applyBorder="1" applyAlignment="1">
      <alignment horizontal="left" vertical="top"/>
    </xf>
    <xf numFmtId="0" fontId="9" fillId="5" borderId="0" xfId="1" applyFill="1" applyAlignment="1">
      <alignment horizontal="center"/>
    </xf>
    <xf numFmtId="0" fontId="9" fillId="5" borderId="0" xfId="1" applyFill="1"/>
    <xf numFmtId="14" fontId="9" fillId="5" borderId="0" xfId="1" applyNumberFormat="1" applyFill="1" applyAlignment="1">
      <alignment horizontal="center"/>
    </xf>
    <xf numFmtId="0" fontId="10" fillId="6" borderId="16" xfId="1" applyFont="1" applyFill="1" applyBorder="1" applyAlignment="1">
      <alignment horizontal="center"/>
    </xf>
    <xf numFmtId="0" fontId="9" fillId="4" borderId="0" xfId="2" applyAlignment="1">
      <alignment horizontal="center"/>
    </xf>
    <xf numFmtId="0" fontId="0" fillId="7" borderId="0" xfId="0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9" fillId="7" borderId="0" xfId="1" applyFill="1" applyAlignment="1">
      <alignment horizontal="center"/>
    </xf>
    <xf numFmtId="0" fontId="11" fillId="7" borderId="0" xfId="1" applyFont="1" applyFill="1"/>
    <xf numFmtId="0" fontId="0" fillId="5" borderId="0" xfId="0" applyFill="1" applyBorder="1" applyAlignment="1">
      <alignment horizontal="left" vertical="top"/>
    </xf>
    <xf numFmtId="0" fontId="10" fillId="6" borderId="0" xfId="1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 vertical="top"/>
    </xf>
    <xf numFmtId="1" fontId="0" fillId="0" borderId="0" xfId="0" applyNumberForma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166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165" fontId="2" fillId="0" borderId="10" xfId="0" applyNumberFormat="1" applyFont="1" applyFill="1" applyBorder="1" applyAlignment="1">
      <alignment horizontal="left" vertical="top" indent="1" shrinkToFit="1"/>
    </xf>
    <xf numFmtId="165" fontId="2" fillId="0" borderId="11" xfId="0" applyNumberFormat="1" applyFont="1" applyFill="1" applyBorder="1" applyAlignment="1">
      <alignment horizontal="left" vertical="top" indent="1" shrinkToFit="1"/>
    </xf>
    <xf numFmtId="0" fontId="3" fillId="0" borderId="10" xfId="0" applyFont="1" applyFill="1" applyBorder="1" applyAlignment="1">
      <alignment horizontal="left" vertical="top" wrapText="1" indent="3"/>
    </xf>
    <xf numFmtId="0" fontId="3" fillId="0" borderId="11" xfId="0" applyFont="1" applyFill="1" applyBorder="1" applyAlignment="1">
      <alignment horizontal="left" vertical="top" wrapText="1" indent="3"/>
    </xf>
    <xf numFmtId="0" fontId="4" fillId="0" borderId="10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left" vertical="top" wrapText="1" indent="4"/>
    </xf>
    <xf numFmtId="0" fontId="3" fillId="0" borderId="0" xfId="0" applyFont="1" applyFill="1" applyBorder="1" applyAlignment="1">
      <alignment horizontal="left" vertical="top" wrapText="1" indent="4"/>
    </xf>
    <xf numFmtId="0" fontId="3" fillId="0" borderId="11" xfId="0" applyFont="1" applyFill="1" applyBorder="1" applyAlignment="1">
      <alignment horizontal="left" vertical="top" wrapText="1" indent="4"/>
    </xf>
    <xf numFmtId="0" fontId="3" fillId="0" borderId="10" xfId="0" applyFont="1" applyFill="1" applyBorder="1" applyAlignment="1">
      <alignment horizontal="left" vertical="top" wrapText="1" indent="2"/>
    </xf>
    <xf numFmtId="0" fontId="3" fillId="0" borderId="11" xfId="0" applyFont="1" applyFill="1" applyBorder="1" applyAlignment="1">
      <alignment horizontal="left" vertical="top" wrapText="1" indent="2"/>
    </xf>
    <xf numFmtId="165" fontId="2" fillId="0" borderId="13" xfId="0" applyNumberFormat="1" applyFont="1" applyFill="1" applyBorder="1" applyAlignment="1">
      <alignment horizontal="left" vertical="top" indent="1" shrinkToFit="1"/>
    </xf>
    <xf numFmtId="165" fontId="2" fillId="0" borderId="14" xfId="0" applyNumberFormat="1" applyFont="1" applyFill="1" applyBorder="1" applyAlignment="1">
      <alignment horizontal="left" vertical="top" indent="1" shrinkToFit="1"/>
    </xf>
    <xf numFmtId="0" fontId="3" fillId="0" borderId="13" xfId="0" applyFont="1" applyFill="1" applyBorder="1" applyAlignment="1">
      <alignment horizontal="left" vertical="top" wrapText="1" indent="3"/>
    </xf>
    <xf numFmtId="0" fontId="3" fillId="0" borderId="14" xfId="0" applyFont="1" applyFill="1" applyBorder="1" applyAlignment="1">
      <alignment horizontal="left" vertical="top" wrapText="1" indent="3"/>
    </xf>
    <xf numFmtId="0" fontId="4" fillId="0" borderId="13" xfId="0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 indent="3"/>
    </xf>
    <xf numFmtId="0" fontId="3" fillId="0" borderId="1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 indent="2"/>
    </xf>
    <xf numFmtId="0" fontId="3" fillId="0" borderId="0" xfId="0" applyFont="1" applyFill="1" applyBorder="1" applyAlignment="1">
      <alignment horizontal="left" vertical="top" wrapText="1" indent="3"/>
    </xf>
    <xf numFmtId="1" fontId="2" fillId="0" borderId="10" xfId="0" applyNumberFormat="1" applyFont="1" applyFill="1" applyBorder="1" applyAlignment="1">
      <alignment horizontal="left" vertical="top" indent="5" shrinkToFit="1"/>
    </xf>
    <xf numFmtId="1" fontId="2" fillId="0" borderId="11" xfId="0" applyNumberFormat="1" applyFont="1" applyFill="1" applyBorder="1" applyAlignment="1">
      <alignment horizontal="left" vertical="top" indent="5" shrinkToFit="1"/>
    </xf>
    <xf numFmtId="1" fontId="2" fillId="0" borderId="10" xfId="0" applyNumberFormat="1" applyFont="1" applyFill="1" applyBorder="1" applyAlignment="1">
      <alignment horizontal="center" vertical="top" shrinkToFit="1"/>
    </xf>
    <xf numFmtId="1" fontId="2" fillId="0" borderId="11" xfId="0" applyNumberFormat="1" applyFont="1" applyFill="1" applyBorder="1" applyAlignment="1">
      <alignment horizontal="center" vertical="top" shrinkToFit="1"/>
    </xf>
    <xf numFmtId="0" fontId="3" fillId="0" borderId="10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0" fontId="3" fillId="0" borderId="11" xfId="0" applyFont="1" applyFill="1" applyBorder="1" applyAlignment="1">
      <alignment horizontal="left" vertical="top" wrapText="1" indent="1"/>
    </xf>
    <xf numFmtId="165" fontId="2" fillId="0" borderId="6" xfId="0" applyNumberFormat="1" applyFont="1" applyFill="1" applyBorder="1" applyAlignment="1">
      <alignment horizontal="left" vertical="top" indent="1" shrinkToFit="1"/>
    </xf>
    <xf numFmtId="165" fontId="2" fillId="0" borderId="7" xfId="0" applyNumberFormat="1" applyFont="1" applyFill="1" applyBorder="1" applyAlignment="1">
      <alignment horizontal="left" vertical="top" indent="1" shrinkToFit="1"/>
    </xf>
    <xf numFmtId="0" fontId="3" fillId="0" borderId="6" xfId="0" applyFont="1" applyFill="1" applyBorder="1" applyAlignment="1">
      <alignment horizontal="left" vertical="top" wrapText="1" indent="3"/>
    </xf>
    <xf numFmtId="0" fontId="3" fillId="0" borderId="7" xfId="0" applyFont="1" applyFill="1" applyBorder="1" applyAlignment="1">
      <alignment horizontal="left" vertical="top" wrapText="1" indent="3"/>
    </xf>
    <xf numFmtId="0" fontId="4" fillId="0" borderId="6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 indent="4"/>
    </xf>
    <xf numFmtId="0" fontId="3" fillId="0" borderId="8" xfId="0" applyFont="1" applyFill="1" applyBorder="1" applyAlignment="1">
      <alignment horizontal="left" vertical="top" wrapText="1" indent="4"/>
    </xf>
    <xf numFmtId="0" fontId="3" fillId="0" borderId="7" xfId="0" applyFont="1" applyFill="1" applyBorder="1" applyAlignment="1">
      <alignment horizontal="left" vertical="top" wrapText="1" indent="4"/>
    </xf>
    <xf numFmtId="1" fontId="2" fillId="0" borderId="2" xfId="0" applyNumberFormat="1" applyFont="1" applyFill="1" applyBorder="1" applyAlignment="1">
      <alignment horizontal="left" vertical="top" indent="3" shrinkToFit="1"/>
    </xf>
    <xf numFmtId="1" fontId="2" fillId="0" borderId="4" xfId="0" applyNumberFormat="1" applyFont="1" applyFill="1" applyBorder="1" applyAlignment="1">
      <alignment horizontal="left" vertical="top" indent="3" shrinkToFit="1"/>
    </xf>
    <xf numFmtId="164" fontId="2" fillId="0" borderId="2" xfId="0" applyNumberFormat="1" applyFont="1" applyFill="1" applyBorder="1" applyAlignment="1">
      <alignment horizontal="left" vertical="top" indent="6" shrinkToFit="1"/>
    </xf>
    <xf numFmtId="164" fontId="2" fillId="0" borderId="4" xfId="0" applyNumberFormat="1" applyFont="1" applyFill="1" applyBorder="1" applyAlignment="1">
      <alignment horizontal="left" vertical="top" indent="6" shrinkToFit="1"/>
    </xf>
    <xf numFmtId="0" fontId="0" fillId="0" borderId="2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3" fillId="0" borderId="2" xfId="0" applyFont="1" applyFill="1" applyBorder="1" applyAlignment="1">
      <alignment horizontal="left" vertical="top" wrapText="1" indent="2"/>
    </xf>
    <xf numFmtId="0" fontId="3" fillId="0" borderId="3" xfId="0" applyFont="1" applyFill="1" applyBorder="1" applyAlignment="1">
      <alignment horizontal="left" vertical="top" wrapText="1" indent="2"/>
    </xf>
    <xf numFmtId="0" fontId="3" fillId="0" borderId="4" xfId="0" applyFont="1" applyFill="1" applyBorder="1" applyAlignment="1">
      <alignment horizontal="left" vertical="top" wrapText="1" indent="2"/>
    </xf>
    <xf numFmtId="0" fontId="0" fillId="0" borderId="3" xfId="0" applyFill="1" applyBorder="1" applyAlignment="1">
      <alignment horizontal="left" wrapTex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4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6"/>
    </xf>
    <xf numFmtId="0" fontId="1" fillId="2" borderId="4" xfId="0" applyFont="1" applyFill="1" applyBorder="1" applyAlignment="1">
      <alignment horizontal="left" vertical="top" wrapText="1" indent="6"/>
    </xf>
    <xf numFmtId="0" fontId="1" fillId="0" borderId="2" xfId="0" applyFont="1" applyFill="1" applyBorder="1" applyAlignment="1">
      <alignment horizontal="left" vertical="top" wrapText="1" indent="1"/>
    </xf>
    <xf numFmtId="0" fontId="1" fillId="0" borderId="4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left" vertical="top" wrapText="1" indent="4"/>
    </xf>
    <xf numFmtId="0" fontId="3" fillId="0" borderId="4" xfId="0" applyFont="1" applyFill="1" applyBorder="1" applyAlignment="1">
      <alignment horizontal="left" vertical="top" wrapText="1" indent="4"/>
    </xf>
    <xf numFmtId="1" fontId="2" fillId="0" borderId="2" xfId="0" applyNumberFormat="1" applyFont="1" applyFill="1" applyBorder="1" applyAlignment="1">
      <alignment horizontal="left" vertical="top" indent="4" shrinkToFit="1"/>
    </xf>
    <xf numFmtId="1" fontId="2" fillId="0" borderId="3" xfId="0" applyNumberFormat="1" applyFont="1" applyFill="1" applyBorder="1" applyAlignment="1">
      <alignment horizontal="left" vertical="top" indent="4" shrinkToFit="1"/>
    </xf>
    <xf numFmtId="1" fontId="2" fillId="0" borderId="4" xfId="0" applyNumberFormat="1" applyFont="1" applyFill="1" applyBorder="1" applyAlignment="1">
      <alignment horizontal="left" vertical="top" indent="4" shrinkToFit="1"/>
    </xf>
    <xf numFmtId="0" fontId="3" fillId="0" borderId="2" xfId="0" applyFont="1" applyFill="1" applyBorder="1" applyAlignment="1">
      <alignment horizontal="left" vertical="top" wrapText="1" indent="5"/>
    </xf>
    <xf numFmtId="0" fontId="3" fillId="0" borderId="3" xfId="0" applyFont="1" applyFill="1" applyBorder="1" applyAlignment="1">
      <alignment horizontal="left" vertical="top" wrapText="1" indent="5"/>
    </xf>
    <xf numFmtId="0" fontId="3" fillId="0" borderId="4" xfId="0" applyFont="1" applyFill="1" applyBorder="1" applyAlignment="1">
      <alignment horizontal="left" vertical="top" wrapText="1" indent="5"/>
    </xf>
    <xf numFmtId="164" fontId="2" fillId="0" borderId="2" xfId="0" applyNumberFormat="1" applyFont="1" applyFill="1" applyBorder="1" applyAlignment="1">
      <alignment horizontal="left" vertical="top" indent="5" shrinkToFit="1"/>
    </xf>
    <xf numFmtId="164" fontId="2" fillId="0" borderId="4" xfId="0" applyNumberFormat="1" applyFont="1" applyFill="1" applyBorder="1" applyAlignment="1">
      <alignment horizontal="left" vertical="top" indent="5" shrinkToFit="1"/>
    </xf>
    <xf numFmtId="0" fontId="1" fillId="2" borderId="2" xfId="0" applyFont="1" applyFill="1" applyBorder="1" applyAlignment="1">
      <alignment horizontal="left" vertical="top" wrapText="1" indent="3"/>
    </xf>
    <xf numFmtId="0" fontId="1" fillId="2" borderId="4" xfId="0" applyFont="1" applyFill="1" applyBorder="1" applyAlignment="1">
      <alignment horizontal="left" vertical="top" wrapText="1" indent="3"/>
    </xf>
    <xf numFmtId="0" fontId="1" fillId="2" borderId="2" xfId="0" applyFont="1" applyFill="1" applyBorder="1" applyAlignment="1">
      <alignment horizontal="left" vertical="top" wrapText="1" indent="2"/>
    </xf>
    <xf numFmtId="0" fontId="1" fillId="2" borderId="3" xfId="0" applyFont="1" applyFill="1" applyBorder="1" applyAlignment="1">
      <alignment horizontal="left" vertical="top" wrapText="1" indent="2"/>
    </xf>
    <xf numFmtId="0" fontId="1" fillId="2" borderId="4" xfId="0" applyFont="1" applyFill="1" applyBorder="1" applyAlignment="1">
      <alignment horizontal="left" vertical="top" wrapText="1" indent="2"/>
    </xf>
    <xf numFmtId="0" fontId="0" fillId="0" borderId="2" xfId="0" applyFill="1" applyBorder="1" applyAlignment="1">
      <alignment horizontal="left" vertical="top" wrapText="1" indent="1"/>
    </xf>
    <xf numFmtId="0" fontId="0" fillId="0" borderId="3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left" vertical="top" wrapText="1" indent="4"/>
    </xf>
    <xf numFmtId="0" fontId="1" fillId="2" borderId="4" xfId="0" applyFont="1" applyFill="1" applyBorder="1" applyAlignment="1">
      <alignment horizontal="left" vertical="top" wrapText="1" indent="4"/>
    </xf>
    <xf numFmtId="0" fontId="1" fillId="2" borderId="2" xfId="0" applyFont="1" applyFill="1" applyBorder="1" applyAlignment="1">
      <alignment horizontal="left" vertical="top" wrapText="1" indent="5"/>
    </xf>
    <xf numFmtId="0" fontId="1" fillId="2" borderId="4" xfId="0" applyFont="1" applyFill="1" applyBorder="1" applyAlignment="1">
      <alignment horizontal="left" vertical="top" wrapText="1" indent="5"/>
    </xf>
    <xf numFmtId="0" fontId="3" fillId="0" borderId="13" xfId="0" applyFont="1" applyFill="1" applyBorder="1" applyAlignment="1">
      <alignment horizontal="left" vertical="top" wrapText="1" indent="2"/>
    </xf>
    <xf numFmtId="0" fontId="3" fillId="0" borderId="14" xfId="0" applyFont="1" applyFill="1" applyBorder="1" applyAlignment="1">
      <alignment horizontal="left" vertical="top" wrapText="1" indent="2"/>
    </xf>
    <xf numFmtId="0" fontId="3" fillId="0" borderId="10" xfId="0" applyFont="1" applyFill="1" applyBorder="1" applyAlignment="1">
      <alignment horizontal="left" vertical="top" wrapText="1" indent="6"/>
    </xf>
    <xf numFmtId="0" fontId="3" fillId="0" borderId="11" xfId="0" applyFont="1" applyFill="1" applyBorder="1" applyAlignment="1">
      <alignment horizontal="left" vertical="top" wrapText="1" indent="6"/>
    </xf>
    <xf numFmtId="0" fontId="3" fillId="0" borderId="10" xfId="0" applyFont="1" applyFill="1" applyBorder="1" applyAlignment="1">
      <alignment horizontal="left" vertical="top" wrapText="1" indent="5"/>
    </xf>
    <xf numFmtId="0" fontId="3" fillId="0" borderId="11" xfId="0" applyFont="1" applyFill="1" applyBorder="1" applyAlignment="1">
      <alignment horizontal="left" vertical="top" wrapText="1" indent="5"/>
    </xf>
    <xf numFmtId="0" fontId="3" fillId="0" borderId="6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0" fillId="2" borderId="3" xfId="0" applyFill="1" applyBorder="1" applyAlignment="1">
      <alignment horizontal="left" wrapText="1"/>
    </xf>
    <xf numFmtId="0" fontId="4" fillId="2" borderId="3" xfId="0" applyFont="1" applyFill="1" applyBorder="1" applyAlignment="1">
      <alignment horizontal="left" vertical="top" wrapText="1" indent="1"/>
    </xf>
    <xf numFmtId="0" fontId="4" fillId="2" borderId="4" xfId="0" applyFont="1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166" fontId="5" fillId="0" borderId="2" xfId="0" applyNumberFormat="1" applyFont="1" applyFill="1" applyBorder="1" applyAlignment="1">
      <alignment horizontal="left" vertical="top" indent="1" shrinkToFit="1"/>
    </xf>
    <xf numFmtId="166" fontId="5" fillId="0" borderId="4" xfId="0" applyNumberFormat="1" applyFont="1" applyFill="1" applyBorder="1" applyAlignment="1">
      <alignment horizontal="left" vertical="top" indent="1" shrinkToFit="1"/>
    </xf>
    <xf numFmtId="165" fontId="5" fillId="0" borderId="2" xfId="0" applyNumberFormat="1" applyFont="1" applyFill="1" applyBorder="1" applyAlignment="1">
      <alignment horizontal="left" vertical="top" indent="1" shrinkToFit="1"/>
    </xf>
    <xf numFmtId="165" fontId="5" fillId="0" borderId="4" xfId="0" applyNumberFormat="1" applyFont="1" applyFill="1" applyBorder="1" applyAlignment="1">
      <alignment horizontal="left" vertical="top" indent="1" shrinkToFit="1"/>
    </xf>
    <xf numFmtId="0" fontId="3" fillId="0" borderId="10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left" vertical="top" wrapText="1" indent="4"/>
    </xf>
    <xf numFmtId="0" fontId="3" fillId="0" borderId="15" xfId="0" applyFont="1" applyFill="1" applyBorder="1" applyAlignment="1">
      <alignment horizontal="left" vertical="top" wrapText="1" indent="4"/>
    </xf>
    <xf numFmtId="0" fontId="3" fillId="0" borderId="14" xfId="0" applyFont="1" applyFill="1" applyBorder="1" applyAlignment="1">
      <alignment horizontal="left" vertical="top" wrapText="1" indent="4"/>
    </xf>
    <xf numFmtId="0" fontId="3" fillId="0" borderId="13" xfId="0" applyFont="1" applyFill="1" applyBorder="1" applyAlignment="1">
      <alignment horizontal="left" vertical="top" wrapText="1" indent="1"/>
    </xf>
    <xf numFmtId="0" fontId="3" fillId="0" borderId="14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 indent="2"/>
    </xf>
    <xf numFmtId="0" fontId="3" fillId="0" borderId="8" xfId="0" applyFont="1" applyFill="1" applyBorder="1" applyAlignment="1">
      <alignment horizontal="left" vertical="top" wrapText="1" indent="2"/>
    </xf>
    <xf numFmtId="0" fontId="3" fillId="0" borderId="7" xfId="0" applyFont="1" applyFill="1" applyBorder="1" applyAlignment="1">
      <alignment horizontal="left" vertical="top" wrapText="1" indent="2"/>
    </xf>
    <xf numFmtId="0" fontId="3" fillId="0" borderId="8" xfId="0" applyFont="1" applyFill="1" applyBorder="1" applyAlignment="1">
      <alignment horizontal="left" vertical="top" wrapText="1" indent="3"/>
    </xf>
    <xf numFmtId="0" fontId="3" fillId="0" borderId="6" xfId="0" applyFont="1" applyFill="1" applyBorder="1" applyAlignment="1">
      <alignment horizontal="left" vertical="top" wrapText="1" indent="1"/>
    </xf>
    <xf numFmtId="0" fontId="3" fillId="0" borderId="7" xfId="0" applyFont="1" applyFill="1" applyBorder="1" applyAlignment="1">
      <alignment horizontal="left" vertical="top" wrapText="1" indent="1"/>
    </xf>
    <xf numFmtId="164" fontId="2" fillId="0" borderId="3" xfId="0" applyNumberFormat="1" applyFont="1" applyFill="1" applyBorder="1" applyAlignment="1">
      <alignment horizontal="left" vertical="top" indent="6" shrinkToFit="1"/>
    </xf>
    <xf numFmtId="0" fontId="1" fillId="2" borderId="3" xfId="0" applyFont="1" applyFill="1" applyBorder="1" applyAlignment="1">
      <alignment horizontal="left" vertical="top" wrapText="1" indent="6"/>
    </xf>
    <xf numFmtId="0" fontId="3" fillId="0" borderId="3" xfId="0" applyFont="1" applyFill="1" applyBorder="1" applyAlignment="1">
      <alignment horizontal="left" vertical="top" wrapText="1" indent="4"/>
    </xf>
    <xf numFmtId="164" fontId="2" fillId="0" borderId="3" xfId="0" applyNumberFormat="1" applyFont="1" applyFill="1" applyBorder="1" applyAlignment="1">
      <alignment horizontal="left" vertical="top" indent="5" shrinkToFit="1"/>
    </xf>
    <xf numFmtId="0" fontId="1" fillId="2" borderId="3" xfId="0" applyFont="1" applyFill="1" applyBorder="1" applyAlignment="1">
      <alignment horizontal="left" vertical="top" wrapText="1" indent="5"/>
    </xf>
  </cellXfs>
  <cellStyles count="3">
    <cellStyle name="20% - Accent1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nalmeida/Desktop/My%20Docs/Analise%20Custo%20Wearable/Arquivos%20corrigidos/Wearable_Material%20Contro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Comp Summary"/>
      <sheetName val="ZP237"/>
      <sheetName val="SQ01"/>
      <sheetName val="ZM43BR"/>
    </sheetNames>
    <sheetDataSet>
      <sheetData sheetId="0"/>
      <sheetData sheetId="1">
        <row r="5">
          <cell r="A5" t="str">
            <v>MP</v>
          </cell>
          <cell r="B5" t="str">
            <v xml:space="preserve">  Component</v>
          </cell>
        </row>
        <row r="6">
          <cell r="A6" t="str">
            <v>10061122-251120HLF</v>
          </cell>
          <cell r="B6" t="str">
            <v>FBRLAL60001014</v>
          </cell>
        </row>
        <row r="7">
          <cell r="A7" t="str">
            <v>150150225</v>
          </cell>
          <cell r="B7" t="str">
            <v>FBRLAL60001088</v>
          </cell>
        </row>
        <row r="8">
          <cell r="A8" t="str">
            <v>1981061-1</v>
          </cell>
          <cell r="B8" t="str">
            <v>FBRLAL60001013</v>
          </cell>
        </row>
        <row r="9">
          <cell r="A9" t="str">
            <v>2450AT18D0100001E</v>
          </cell>
          <cell r="B9" t="str">
            <v>FBRLAL60001027</v>
          </cell>
        </row>
        <row r="10">
          <cell r="A10" t="str">
            <v>37387</v>
          </cell>
          <cell r="B10" t="str">
            <v>FBRLAL60001087</v>
          </cell>
        </row>
        <row r="11">
          <cell r="A11" t="str">
            <v>434153017835</v>
          </cell>
          <cell r="B11" t="str">
            <v>FBRLAL60001073</v>
          </cell>
        </row>
        <row r="12">
          <cell r="A12" t="str">
            <v>ABS07-32.768KHZ-6-T</v>
          </cell>
          <cell r="B12" t="str">
            <v>FBRLAL60001083</v>
          </cell>
        </row>
        <row r="13">
          <cell r="A13" t="str">
            <v>APFA2507QBDSEEZGKC</v>
          </cell>
          <cell r="B13" t="str">
            <v>FBRLAL60001047</v>
          </cell>
        </row>
        <row r="14">
          <cell r="A14" t="str">
            <v>BLM21PG221SN1D</v>
          </cell>
          <cell r="B14" t="str">
            <v>FBRLAL60001054</v>
          </cell>
        </row>
        <row r="15">
          <cell r="A15" t="str">
            <v>BW48ABKCLASBK</v>
          </cell>
          <cell r="B15" t="str">
            <v>FBRLAL60001086</v>
          </cell>
        </row>
        <row r="16">
          <cell r="A16" t="str">
            <v>C0402C105K8PACTU</v>
          </cell>
          <cell r="B16" t="str">
            <v>FBRLAL60001038</v>
          </cell>
        </row>
        <row r="17">
          <cell r="A17" t="str">
            <v>C0603C105K3RACTU</v>
          </cell>
          <cell r="B17" t="str">
            <v>FBRLAL60001008</v>
          </cell>
        </row>
        <row r="18">
          <cell r="A18" t="str">
            <v>C0603X5R1A104K030BC</v>
          </cell>
          <cell r="B18" t="str">
            <v>FBRLAL60001046</v>
          </cell>
        </row>
        <row r="19">
          <cell r="A19" t="str">
            <v>C0603X5R1E104M030BB</v>
          </cell>
          <cell r="B19" t="str">
            <v>FBRLAL60001044</v>
          </cell>
        </row>
        <row r="20">
          <cell r="A20" t="str">
            <v>C0603X7R1A103K030BA</v>
          </cell>
          <cell r="B20" t="str">
            <v>FBRLAL60001011</v>
          </cell>
        </row>
        <row r="21">
          <cell r="A21" t="str">
            <v>C1005X5R0J225K050BC</v>
          </cell>
          <cell r="B21" t="str">
            <v>FBRLAL60001031</v>
          </cell>
        </row>
        <row r="22">
          <cell r="A22" t="str">
            <v>C1005X5R0J475K050BC</v>
          </cell>
          <cell r="B22" t="str">
            <v>FBRLAL60001030</v>
          </cell>
        </row>
        <row r="23">
          <cell r="A23" t="str">
            <v>C1005X5R1V105K050BC</v>
          </cell>
          <cell r="B23" t="str">
            <v>FBRLAL60001043</v>
          </cell>
        </row>
        <row r="24">
          <cell r="A24" t="str">
            <v>C1005X5R1V225K050BC</v>
          </cell>
          <cell r="B24" t="str">
            <v>FBRLAL60001029</v>
          </cell>
        </row>
        <row r="25">
          <cell r="A25" t="str">
            <v>C1005X7R1H104K050BB</v>
          </cell>
          <cell r="B25" t="str">
            <v>FBRLAL60001028</v>
          </cell>
        </row>
        <row r="26">
          <cell r="A26" t="str">
            <v>CL05A105KO5NNNC</v>
          </cell>
          <cell r="B26" t="str">
            <v>FBRLAL60001010</v>
          </cell>
        </row>
        <row r="27">
          <cell r="A27" t="str">
            <v>CL10A226MO7JZNC</v>
          </cell>
          <cell r="B27" t="str">
            <v>FBRLAL60001039</v>
          </cell>
        </row>
        <row r="28">
          <cell r="A28" t="str">
            <v>CM1610H32768DZBT</v>
          </cell>
          <cell r="B28" t="str">
            <v>FBRLAL60001085</v>
          </cell>
        </row>
        <row r="29">
          <cell r="A29" t="str">
            <v>CRCW02010000Z0ED</v>
          </cell>
          <cell r="B29" t="str">
            <v>FBRLAL60001015</v>
          </cell>
        </row>
        <row r="30">
          <cell r="A30" t="str">
            <v>CRCW040210K0FKEE</v>
          </cell>
          <cell r="B30" t="str">
            <v>FBRLAL60001069</v>
          </cell>
        </row>
        <row r="31">
          <cell r="A31" t="str">
            <v>CRCW04024K70FKEDHP</v>
          </cell>
          <cell r="B31" t="str">
            <v>FBRLAL60001067</v>
          </cell>
        </row>
        <row r="32">
          <cell r="A32" t="str">
            <v>DFE201612E-2R2M=P2</v>
          </cell>
          <cell r="B32" t="str">
            <v>FBRLAL60001052</v>
          </cell>
        </row>
        <row r="33">
          <cell r="A33" t="str">
            <v>DX07S024JJ3R1300</v>
          </cell>
          <cell r="B33" t="str">
            <v>FBRLAL60001051</v>
          </cell>
        </row>
        <row r="34">
          <cell r="A34" t="str">
            <v>ERJ-1GN0R00C</v>
          </cell>
          <cell r="B34" t="str">
            <v>FBRLAL60001064</v>
          </cell>
        </row>
        <row r="35">
          <cell r="A35" t="str">
            <v>ERJ-1GNF10R0C</v>
          </cell>
          <cell r="B35" t="str">
            <v>FBRLAL60001066</v>
          </cell>
        </row>
        <row r="36">
          <cell r="A36" t="str">
            <v>ERJ-1GNF27R0C</v>
          </cell>
          <cell r="B36" t="str">
            <v>FBRLAL60001058</v>
          </cell>
        </row>
        <row r="37">
          <cell r="A37" t="str">
            <v>ERJ-1GNF3301C</v>
          </cell>
          <cell r="B37" t="str">
            <v>FBRLAL60001062</v>
          </cell>
        </row>
        <row r="38">
          <cell r="A38" t="str">
            <v>ERJ-1GNF4701C</v>
          </cell>
          <cell r="B38" t="str">
            <v>FBRLAL60001059</v>
          </cell>
        </row>
        <row r="39">
          <cell r="A39" t="str">
            <v>ERJ-1GNF5101C</v>
          </cell>
          <cell r="B39" t="str">
            <v>FBRLAL60001057</v>
          </cell>
        </row>
        <row r="40">
          <cell r="A40" t="str">
            <v>ERJ-1GNJ103C</v>
          </cell>
          <cell r="B40" t="str">
            <v>FBRLAL60001063</v>
          </cell>
        </row>
        <row r="41">
          <cell r="A41" t="str">
            <v>ERJ-2GE0R00X</v>
          </cell>
          <cell r="B41" t="str">
            <v>FBRLAL60001016</v>
          </cell>
        </row>
        <row r="42">
          <cell r="A42" t="str">
            <v>ERJ-2GEJ103X</v>
          </cell>
          <cell r="B42" t="str">
            <v>FBRLAL60001060</v>
          </cell>
        </row>
        <row r="43">
          <cell r="A43" t="str">
            <v>ERJ-2GEJ220X</v>
          </cell>
          <cell r="B43" t="str">
            <v>FBRLAL60001068</v>
          </cell>
        </row>
        <row r="44">
          <cell r="A44" t="str">
            <v>ERJ-2LWFR010X</v>
          </cell>
          <cell r="B44" t="str">
            <v>FBRLAL60001061</v>
          </cell>
        </row>
        <row r="45">
          <cell r="A45" t="str">
            <v>ERJ-2RKF1002X</v>
          </cell>
          <cell r="B45" t="str">
            <v>FBRLAL60001017</v>
          </cell>
        </row>
        <row r="46">
          <cell r="A46" t="str">
            <v>ERJ-2RKF1003X</v>
          </cell>
          <cell r="B46" t="str">
            <v>FBRLAL60001018</v>
          </cell>
        </row>
        <row r="47">
          <cell r="A47" t="str">
            <v>ERJ-2RKF1004X</v>
          </cell>
          <cell r="B47" t="str">
            <v>FBRLAL60001065</v>
          </cell>
        </row>
        <row r="48">
          <cell r="A48" t="str">
            <v>EVP-AA102K</v>
          </cell>
          <cell r="B48" t="str">
            <v>FBRLAL60001074</v>
          </cell>
        </row>
        <row r="49">
          <cell r="A49" t="str">
            <v>FA-20H 32.0000MF12Y-W3</v>
          </cell>
          <cell r="B49" t="str">
            <v>FBRLAL60001084</v>
          </cell>
        </row>
        <row r="50">
          <cell r="A50" t="str">
            <v>FH26W-25S-0.3SHW(60)</v>
          </cell>
          <cell r="B50" t="str">
            <v>FBRLAL60001050</v>
          </cell>
        </row>
        <row r="51">
          <cell r="A51" t="str">
            <v>GRM0335C1H160JA01D</v>
          </cell>
          <cell r="B51" t="str">
            <v>FBRLAL60001032</v>
          </cell>
        </row>
        <row r="52">
          <cell r="A52" t="str">
            <v>GRM033C71C104KE14J</v>
          </cell>
          <cell r="B52" t="str">
            <v>FBRLAL60001035</v>
          </cell>
        </row>
        <row r="53">
          <cell r="A53" t="str">
            <v>GRM033C81A105ME05D</v>
          </cell>
          <cell r="B53" t="str">
            <v>FBRLAL60001040</v>
          </cell>
        </row>
        <row r="54">
          <cell r="A54" t="str">
            <v>GRM033C81E104KE14D</v>
          </cell>
          <cell r="B54" t="str">
            <v>FBRLAL60001024</v>
          </cell>
        </row>
        <row r="55">
          <cell r="A55" t="str">
            <v>GRM033R61A104KE15J</v>
          </cell>
          <cell r="B55" t="str">
            <v>FBRLAL60001009</v>
          </cell>
        </row>
        <row r="56">
          <cell r="A56" t="str">
            <v>GRM033R61A105ME15J</v>
          </cell>
          <cell r="B56" t="str">
            <v>FBRLAL60001034</v>
          </cell>
        </row>
        <row r="57">
          <cell r="A57" t="str">
            <v>GRM033R61C104KE14D</v>
          </cell>
          <cell r="B57" t="str">
            <v>FBRLAL60001042</v>
          </cell>
        </row>
        <row r="58">
          <cell r="A58" t="str">
            <v>GRM033R61E472MA12D</v>
          </cell>
          <cell r="B58" t="str">
            <v>FBRLAL60001037</v>
          </cell>
        </row>
        <row r="59">
          <cell r="A59" t="str">
            <v>GRM033R71A472KA01D</v>
          </cell>
          <cell r="B59" t="str">
            <v>FBRLAL60001041</v>
          </cell>
        </row>
        <row r="60">
          <cell r="A60" t="str">
            <v>GRM155R61A106ME11D</v>
          </cell>
          <cell r="B60" t="str">
            <v>FBRLAL60001007</v>
          </cell>
        </row>
        <row r="61">
          <cell r="A61" t="str">
            <v>GRM188R61E106MA73J</v>
          </cell>
          <cell r="B61" t="str">
            <v>FBRLAL60001005</v>
          </cell>
        </row>
        <row r="62">
          <cell r="A62" t="str">
            <v>GRM188R72A104KA35J</v>
          </cell>
          <cell r="B62" t="str">
            <v>FBRLAL60001006</v>
          </cell>
        </row>
        <row r="63">
          <cell r="A63" t="str">
            <v>GRM21BR61A476ME15K</v>
          </cell>
          <cell r="B63" t="str">
            <v>FBRLAL60001036</v>
          </cell>
        </row>
        <row r="64">
          <cell r="A64" t="str">
            <v>HZ1206C202R-10</v>
          </cell>
          <cell r="B64" t="str">
            <v>FBRLAL60001055</v>
          </cell>
        </row>
        <row r="65">
          <cell r="A65" t="str">
            <v>KGM05AR51E103KH</v>
          </cell>
          <cell r="B65" t="str">
            <v>FBRLAL60001045</v>
          </cell>
        </row>
        <row r="66">
          <cell r="A66" t="str">
            <v>LIS2DS12TR</v>
          </cell>
          <cell r="B66" t="str">
            <v>FBRLAL60001021</v>
          </cell>
        </row>
        <row r="67">
          <cell r="A67" t="str">
            <v>MAX14689EWL+T</v>
          </cell>
          <cell r="B67" t="str">
            <v>FBRLAL60001082</v>
          </cell>
        </row>
        <row r="68">
          <cell r="A68" t="str">
            <v>MAX20360FEWZ+T</v>
          </cell>
          <cell r="B68" t="str">
            <v>FBRLAL60001075</v>
          </cell>
        </row>
        <row r="69">
          <cell r="A69" t="str">
            <v>MAX30208_HSP3_DEMO_B</v>
          </cell>
          <cell r="B69" t="str">
            <v>FBRLAL60001023</v>
          </cell>
        </row>
        <row r="70">
          <cell r="A70" t="str">
            <v>MAX30208CLB+</v>
          </cell>
          <cell r="B70" t="str">
            <v>FBRLAL60001025</v>
          </cell>
        </row>
        <row r="71">
          <cell r="A71" t="str">
            <v>MAX3207EAUT+T</v>
          </cell>
          <cell r="B71" t="str">
            <v>FBRLAL60001080</v>
          </cell>
        </row>
        <row r="72">
          <cell r="A72" t="str">
            <v>MAX32666GXMBT+</v>
          </cell>
          <cell r="B72" t="str">
            <v>FBRLAL60001078</v>
          </cell>
        </row>
        <row r="73">
          <cell r="A73" t="str">
            <v>MAX32674CGWGZ+</v>
          </cell>
          <cell r="B73" t="str">
            <v>FBRLAL60001076</v>
          </cell>
        </row>
        <row r="74">
          <cell r="A74" t="str">
            <v>MAX4737EBE+T</v>
          </cell>
          <cell r="B74" t="str">
            <v>FBRLAL60001081</v>
          </cell>
        </row>
        <row r="75">
          <cell r="A75" t="str">
            <v>MAX86176ENX+T</v>
          </cell>
          <cell r="B75" t="str">
            <v>FBRLAL60001019</v>
          </cell>
        </row>
        <row r="76">
          <cell r="A76" t="str">
            <v>MAX9062EBS+TG45</v>
          </cell>
          <cell r="B76" t="str">
            <v>FBRLAL60001079</v>
          </cell>
        </row>
        <row r="77">
          <cell r="A77" t="str">
            <v>MLP2012H2R2MT0S1</v>
          </cell>
          <cell r="B77" t="str">
            <v>FBRLAL60001053</v>
          </cell>
        </row>
        <row r="78">
          <cell r="A78" t="str">
            <v>MX25U51245GZ4I54</v>
          </cell>
          <cell r="B78" t="str">
            <v>FBRLAL60001077</v>
          </cell>
        </row>
        <row r="79">
          <cell r="A79" t="str">
            <v>NCP03XH103J05RL</v>
          </cell>
          <cell r="B79" t="str">
            <v>FBRLAL60001072</v>
          </cell>
        </row>
        <row r="80">
          <cell r="A80" t="str">
            <v>PNM0402E2502BST1</v>
          </cell>
          <cell r="B80" t="str">
            <v>FBRLAL60001071</v>
          </cell>
        </row>
        <row r="81">
          <cell r="A81" t="str">
            <v>SFH 7016</v>
          </cell>
          <cell r="B81" t="str">
            <v>FBRLAL60001012</v>
          </cell>
        </row>
        <row r="82">
          <cell r="A82" t="str">
            <v>SIT1572AI-J3-18E-DCC-32.768E</v>
          </cell>
          <cell r="B82" t="str">
            <v>FBRLAL60001022</v>
          </cell>
        </row>
        <row r="83">
          <cell r="A83" t="str">
            <v>SML-LX0404SIUPGUSB</v>
          </cell>
          <cell r="B83" t="str">
            <v>FBRLAL60001048</v>
          </cell>
        </row>
        <row r="84">
          <cell r="A84" t="str">
            <v>SUBASSY</v>
          </cell>
          <cell r="B84" t="str">
            <v>FBRLAMAXR-CB</v>
          </cell>
        </row>
        <row r="85">
          <cell r="B85" t="str">
            <v>FBRLAMAXR-HB</v>
          </cell>
        </row>
        <row r="86">
          <cell r="B86" t="str">
            <v>FBRLAMAXR-SB</v>
          </cell>
        </row>
        <row r="87">
          <cell r="A87" t="str">
            <v>TF13BA-6S-0.4SH(800)</v>
          </cell>
          <cell r="B87" t="str">
            <v>FBRLAL60001049</v>
          </cell>
        </row>
        <row r="88">
          <cell r="A88" t="str">
            <v>TNPW04021K00BETD</v>
          </cell>
          <cell r="B88" t="str">
            <v>FBRLAL60001070</v>
          </cell>
        </row>
        <row r="89">
          <cell r="A89" t="str">
            <v>Undefined30</v>
          </cell>
          <cell r="B89" t="str">
            <v>FBRLAL60001026</v>
          </cell>
        </row>
        <row r="90">
          <cell r="A90" t="str">
            <v>Undefined7</v>
          </cell>
          <cell r="B90" t="str">
            <v>FBRLAL60001004</v>
          </cell>
        </row>
        <row r="91">
          <cell r="A91" t="str">
            <v>Undefined92</v>
          </cell>
          <cell r="B91" t="str">
            <v>FBRLAL60001089</v>
          </cell>
        </row>
        <row r="92">
          <cell r="A92" t="str">
            <v>Undefined93</v>
          </cell>
          <cell r="B92" t="str">
            <v>FBRLAL60001090</v>
          </cell>
        </row>
        <row r="93">
          <cell r="A93" t="str">
            <v>Undefined94</v>
          </cell>
          <cell r="B93" t="str">
            <v>FBRLAL60001091</v>
          </cell>
        </row>
        <row r="94">
          <cell r="A94" t="str">
            <v>Undefined95</v>
          </cell>
          <cell r="B94" t="str">
            <v>FBRLAL60001092</v>
          </cell>
        </row>
        <row r="95">
          <cell r="A95" t="str">
            <v>Undefined96</v>
          </cell>
          <cell r="B95" t="str">
            <v>FBRLAL60001093</v>
          </cell>
        </row>
        <row r="96">
          <cell r="A96" t="str">
            <v>Undefined97</v>
          </cell>
          <cell r="B96" t="str">
            <v>FBRLAL60001094</v>
          </cell>
        </row>
        <row r="97">
          <cell r="A97" t="str">
            <v>Undefined98</v>
          </cell>
          <cell r="B97" t="str">
            <v>FBRLAL60001095</v>
          </cell>
        </row>
        <row r="98">
          <cell r="A98" t="str">
            <v>Undefined99</v>
          </cell>
          <cell r="B98" t="str">
            <v>FBRLAL60001096</v>
          </cell>
        </row>
        <row r="99">
          <cell r="A99" t="str">
            <v>VEMD8080</v>
          </cell>
          <cell r="B99" t="str">
            <v>FBRLAL60001020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workbookViewId="0">
      <selection activeCell="H28" sqref="H28:J28"/>
    </sheetView>
  </sheetViews>
  <sheetFormatPr defaultRowHeight="12.75"/>
  <cols>
    <col min="1" max="1" width="9.83203125" customWidth="1"/>
    <col min="2" max="2" width="6.5" customWidth="1"/>
    <col min="3" max="3" width="3.33203125" customWidth="1"/>
    <col min="4" max="4" width="27.5" customWidth="1"/>
    <col min="5" max="5" width="5.1640625" customWidth="1"/>
    <col min="6" max="6" width="11.33203125" customWidth="1"/>
    <col min="7" max="7" width="5.1640625" customWidth="1"/>
    <col min="8" max="8" width="3.83203125" customWidth="1"/>
    <col min="9" max="9" width="10.6640625" customWidth="1"/>
    <col min="10" max="10" width="7.1640625" customWidth="1"/>
    <col min="11" max="11" width="11.83203125" customWidth="1"/>
    <col min="12" max="12" width="10.5" customWidth="1"/>
    <col min="13" max="13" width="17.83203125" customWidth="1"/>
  </cols>
  <sheetData>
    <row r="1" spans="1:13" ht="12.75" customHeight="1">
      <c r="A1" s="44" t="s">
        <v>0</v>
      </c>
      <c r="B1" s="45"/>
      <c r="C1" s="45"/>
      <c r="D1" s="45"/>
      <c r="E1" s="45"/>
      <c r="F1" s="46"/>
      <c r="G1" s="44" t="s">
        <v>1</v>
      </c>
      <c r="H1" s="45"/>
      <c r="I1" s="45"/>
      <c r="J1" s="45"/>
      <c r="K1" s="45"/>
      <c r="L1" s="45"/>
      <c r="M1" s="46"/>
    </row>
    <row r="2" spans="1:13" ht="82.35" customHeight="1">
      <c r="A2" s="123" t="s">
        <v>2</v>
      </c>
      <c r="B2" s="124"/>
      <c r="C2" s="124"/>
      <c r="D2" s="124"/>
      <c r="E2" s="124"/>
      <c r="F2" s="125"/>
      <c r="G2" s="123" t="s">
        <v>3</v>
      </c>
      <c r="H2" s="124"/>
      <c r="I2" s="124"/>
      <c r="J2" s="124"/>
      <c r="K2" s="124"/>
      <c r="L2" s="124"/>
      <c r="M2" s="125"/>
    </row>
    <row r="3" spans="1:13" ht="14.25" customHeight="1">
      <c r="A3" s="118" t="s">
        <v>4</v>
      </c>
      <c r="B3" s="119"/>
      <c r="C3" s="105" t="s">
        <v>5</v>
      </c>
      <c r="D3" s="107"/>
      <c r="E3" s="126" t="s">
        <v>6</v>
      </c>
      <c r="F3" s="127"/>
      <c r="G3" s="127"/>
      <c r="H3" s="128"/>
      <c r="I3" s="105" t="s">
        <v>7</v>
      </c>
      <c r="J3" s="106"/>
      <c r="K3" s="107"/>
      <c r="L3" s="129" t="s">
        <v>8</v>
      </c>
      <c r="M3" s="130"/>
    </row>
    <row r="4" spans="1:13" ht="14.45" customHeight="1">
      <c r="A4" s="95" t="s">
        <v>9</v>
      </c>
      <c r="B4" s="97"/>
      <c r="C4" s="108" t="s">
        <v>10</v>
      </c>
      <c r="D4" s="109"/>
      <c r="E4" s="110">
        <v>4800019318</v>
      </c>
      <c r="F4" s="111"/>
      <c r="G4" s="111"/>
      <c r="H4" s="112"/>
      <c r="I4" s="113" t="s">
        <v>11</v>
      </c>
      <c r="J4" s="114"/>
      <c r="K4" s="115"/>
      <c r="L4" s="116">
        <v>45141</v>
      </c>
      <c r="M4" s="117"/>
    </row>
    <row r="5" spans="1:13" ht="14.25" customHeight="1">
      <c r="A5" s="118" t="s">
        <v>12</v>
      </c>
      <c r="B5" s="119"/>
      <c r="C5" s="105" t="s">
        <v>13</v>
      </c>
      <c r="D5" s="107"/>
      <c r="E5" s="99" t="s">
        <v>14</v>
      </c>
      <c r="F5" s="100"/>
      <c r="G5" s="120" t="s">
        <v>15</v>
      </c>
      <c r="H5" s="121"/>
      <c r="I5" s="122"/>
      <c r="J5" s="105" t="s">
        <v>16</v>
      </c>
      <c r="K5" s="106"/>
      <c r="L5" s="106"/>
      <c r="M5" s="107"/>
    </row>
    <row r="6" spans="1:13" ht="14.1" customHeight="1">
      <c r="A6" s="89">
        <v>14068</v>
      </c>
      <c r="B6" s="90"/>
      <c r="C6" s="91">
        <v>45131</v>
      </c>
      <c r="D6" s="92"/>
      <c r="E6" s="93"/>
      <c r="F6" s="94"/>
      <c r="G6" s="95" t="s">
        <v>17</v>
      </c>
      <c r="H6" s="96"/>
      <c r="I6" s="97"/>
      <c r="J6" s="93"/>
      <c r="K6" s="98"/>
      <c r="L6" s="98"/>
      <c r="M6" s="94"/>
    </row>
    <row r="7" spans="1:13" ht="15" customHeight="1">
      <c r="A7" s="2" t="s">
        <v>18</v>
      </c>
      <c r="B7" s="99" t="s">
        <v>19</v>
      </c>
      <c r="C7" s="100"/>
      <c r="D7" s="101" t="s">
        <v>20</v>
      </c>
      <c r="E7" s="102"/>
      <c r="F7" s="103" t="s">
        <v>21</v>
      </c>
      <c r="G7" s="104"/>
      <c r="H7" s="105" t="s">
        <v>22</v>
      </c>
      <c r="I7" s="106"/>
      <c r="J7" s="107"/>
      <c r="K7" s="1" t="s">
        <v>23</v>
      </c>
      <c r="L7" s="1" t="s">
        <v>24</v>
      </c>
      <c r="M7" s="1" t="s">
        <v>25</v>
      </c>
    </row>
    <row r="8" spans="1:13" ht="14.1" customHeight="1">
      <c r="A8" s="3">
        <v>2800</v>
      </c>
      <c r="B8" s="80">
        <v>0.03</v>
      </c>
      <c r="C8" s="81"/>
      <c r="D8" s="82" t="s">
        <v>26</v>
      </c>
      <c r="E8" s="83"/>
      <c r="F8" s="84" t="s">
        <v>27</v>
      </c>
      <c r="G8" s="85"/>
      <c r="H8" s="86" t="s">
        <v>28</v>
      </c>
      <c r="I8" s="87"/>
      <c r="J8" s="88"/>
      <c r="K8" s="4">
        <v>2231</v>
      </c>
      <c r="L8" s="5" t="s">
        <v>29</v>
      </c>
      <c r="M8" s="6">
        <v>84</v>
      </c>
    </row>
    <row r="9" spans="1:13" ht="14.25" customHeight="1">
      <c r="A9" s="7">
        <v>300</v>
      </c>
      <c r="B9" s="50">
        <v>0.18</v>
      </c>
      <c r="C9" s="51"/>
      <c r="D9" s="52" t="s">
        <v>30</v>
      </c>
      <c r="E9" s="53"/>
      <c r="F9" s="54" t="s">
        <v>31</v>
      </c>
      <c r="G9" s="55"/>
      <c r="H9" s="56" t="s">
        <v>28</v>
      </c>
      <c r="I9" s="57"/>
      <c r="J9" s="58"/>
      <c r="K9" s="8">
        <v>2237</v>
      </c>
      <c r="L9" s="9" t="s">
        <v>32</v>
      </c>
      <c r="M9" s="10">
        <v>54</v>
      </c>
    </row>
    <row r="10" spans="1:13" ht="14.25" customHeight="1">
      <c r="A10" s="7">
        <v>300</v>
      </c>
      <c r="B10" s="50">
        <v>0.06</v>
      </c>
      <c r="C10" s="51"/>
      <c r="D10" s="59" t="s">
        <v>33</v>
      </c>
      <c r="E10" s="60"/>
      <c r="F10" s="54" t="s">
        <v>34</v>
      </c>
      <c r="G10" s="55"/>
      <c r="H10" s="68" t="s">
        <v>35</v>
      </c>
      <c r="I10" s="69"/>
      <c r="J10" s="70"/>
      <c r="K10" s="8">
        <v>2139</v>
      </c>
      <c r="L10" s="9" t="s">
        <v>36</v>
      </c>
      <c r="M10" s="10">
        <v>18</v>
      </c>
    </row>
    <row r="11" spans="1:13" ht="14.25" customHeight="1">
      <c r="A11" s="7">
        <v>140</v>
      </c>
      <c r="B11" s="50">
        <v>0.45</v>
      </c>
      <c r="C11" s="51"/>
      <c r="D11" s="52" t="s">
        <v>37</v>
      </c>
      <c r="E11" s="53"/>
      <c r="F11" s="54" t="s">
        <v>38</v>
      </c>
      <c r="G11" s="55"/>
      <c r="H11" s="52" t="s">
        <v>39</v>
      </c>
      <c r="I11" s="72"/>
      <c r="J11" s="53"/>
      <c r="K11" s="8">
        <v>1728</v>
      </c>
      <c r="L11" s="9" t="s">
        <v>36</v>
      </c>
      <c r="M11" s="10">
        <v>63</v>
      </c>
    </row>
    <row r="12" spans="1:13" ht="14.25" customHeight="1">
      <c r="A12" s="7">
        <v>200</v>
      </c>
      <c r="B12" s="50">
        <v>2.44</v>
      </c>
      <c r="C12" s="51"/>
      <c r="D12" s="75">
        <v>150150225</v>
      </c>
      <c r="E12" s="76"/>
      <c r="F12" s="54" t="s">
        <v>40</v>
      </c>
      <c r="G12" s="55"/>
      <c r="H12" s="56" t="s">
        <v>41</v>
      </c>
      <c r="I12" s="57"/>
      <c r="J12" s="58"/>
      <c r="K12" s="8">
        <v>2305</v>
      </c>
      <c r="L12" s="9" t="s">
        <v>29</v>
      </c>
      <c r="M12" s="10">
        <v>488</v>
      </c>
    </row>
    <row r="13" spans="1:13" ht="14.25" customHeight="1">
      <c r="A13" s="7">
        <v>140</v>
      </c>
      <c r="B13" s="50">
        <v>4.28</v>
      </c>
      <c r="C13" s="51"/>
      <c r="D13" s="68" t="s">
        <v>42</v>
      </c>
      <c r="E13" s="70"/>
      <c r="F13" s="54" t="s">
        <v>43</v>
      </c>
      <c r="G13" s="55"/>
      <c r="H13" s="77" t="s">
        <v>44</v>
      </c>
      <c r="I13" s="78"/>
      <c r="J13" s="79"/>
      <c r="K13" s="11"/>
      <c r="L13" s="9" t="s">
        <v>29</v>
      </c>
      <c r="M13" s="10">
        <v>599.20000000000005</v>
      </c>
    </row>
    <row r="14" spans="1:13" ht="14.25" customHeight="1">
      <c r="A14" s="7">
        <v>160</v>
      </c>
      <c r="B14" s="50">
        <v>0.72</v>
      </c>
      <c r="C14" s="51"/>
      <c r="D14" s="52" t="s">
        <v>45</v>
      </c>
      <c r="E14" s="53"/>
      <c r="F14" s="54" t="s">
        <v>46</v>
      </c>
      <c r="G14" s="55"/>
      <c r="H14" s="52" t="s">
        <v>47</v>
      </c>
      <c r="I14" s="72"/>
      <c r="J14" s="53"/>
      <c r="K14" s="8">
        <v>2139</v>
      </c>
      <c r="L14" s="9" t="s">
        <v>32</v>
      </c>
      <c r="M14" s="10">
        <v>115.2</v>
      </c>
    </row>
    <row r="15" spans="1:13" ht="14.25" customHeight="1">
      <c r="A15" s="7">
        <v>150</v>
      </c>
      <c r="B15" s="50">
        <v>1.03</v>
      </c>
      <c r="C15" s="51"/>
      <c r="D15" s="73">
        <v>434153017835</v>
      </c>
      <c r="E15" s="74"/>
      <c r="F15" s="54" t="s">
        <v>48</v>
      </c>
      <c r="G15" s="55"/>
      <c r="H15" s="56" t="s">
        <v>49</v>
      </c>
      <c r="I15" s="57"/>
      <c r="J15" s="58"/>
      <c r="K15" s="8">
        <v>20210621</v>
      </c>
      <c r="L15" s="9" t="s">
        <v>29</v>
      </c>
      <c r="M15" s="10">
        <v>154.5</v>
      </c>
    </row>
    <row r="16" spans="1:13" ht="14.25" customHeight="1">
      <c r="A16" s="7">
        <v>250</v>
      </c>
      <c r="B16" s="50">
        <v>1.03</v>
      </c>
      <c r="C16" s="51"/>
      <c r="D16" s="52" t="s">
        <v>50</v>
      </c>
      <c r="E16" s="53"/>
      <c r="F16" s="54" t="s">
        <v>51</v>
      </c>
      <c r="G16" s="55"/>
      <c r="H16" s="52" t="s">
        <v>52</v>
      </c>
      <c r="I16" s="72"/>
      <c r="J16" s="53"/>
      <c r="K16" s="8">
        <v>2148</v>
      </c>
      <c r="L16" s="9" t="s">
        <v>29</v>
      </c>
      <c r="M16" s="10">
        <v>257.5</v>
      </c>
    </row>
    <row r="17" spans="1:13" ht="14.25" customHeight="1">
      <c r="A17" s="7">
        <v>200</v>
      </c>
      <c r="B17" s="50">
        <v>0.9</v>
      </c>
      <c r="C17" s="51"/>
      <c r="D17" s="59" t="s">
        <v>53</v>
      </c>
      <c r="E17" s="60"/>
      <c r="F17" s="54" t="s">
        <v>54</v>
      </c>
      <c r="G17" s="55"/>
      <c r="H17" s="59" t="s">
        <v>55</v>
      </c>
      <c r="I17" s="71"/>
      <c r="J17" s="60"/>
      <c r="K17" s="9" t="s">
        <v>56</v>
      </c>
      <c r="L17" s="9" t="s">
        <v>29</v>
      </c>
      <c r="M17" s="10">
        <v>180</v>
      </c>
    </row>
    <row r="18" spans="1:13" ht="14.25" customHeight="1">
      <c r="A18" s="7">
        <v>300</v>
      </c>
      <c r="B18" s="50">
        <v>0.1</v>
      </c>
      <c r="C18" s="51"/>
      <c r="D18" s="56" t="s">
        <v>57</v>
      </c>
      <c r="E18" s="58"/>
      <c r="F18" s="54" t="s">
        <v>58</v>
      </c>
      <c r="G18" s="55"/>
      <c r="H18" s="52" t="s">
        <v>59</v>
      </c>
      <c r="I18" s="72"/>
      <c r="J18" s="53"/>
      <c r="K18" s="8">
        <v>2215</v>
      </c>
      <c r="L18" s="9" t="s">
        <v>36</v>
      </c>
      <c r="M18" s="10">
        <v>30</v>
      </c>
    </row>
    <row r="19" spans="1:13" ht="14.25" customHeight="1">
      <c r="A19" s="7">
        <v>300</v>
      </c>
      <c r="B19" s="50">
        <v>7.0000000000000007E-2</v>
      </c>
      <c r="C19" s="51"/>
      <c r="D19" s="59" t="s">
        <v>60</v>
      </c>
      <c r="E19" s="60"/>
      <c r="F19" s="54" t="s">
        <v>61</v>
      </c>
      <c r="G19" s="55"/>
      <c r="H19" s="68" t="s">
        <v>35</v>
      </c>
      <c r="I19" s="69"/>
      <c r="J19" s="70"/>
      <c r="K19" s="8">
        <v>2129</v>
      </c>
      <c r="L19" s="9" t="s">
        <v>36</v>
      </c>
      <c r="M19" s="10">
        <v>21</v>
      </c>
    </row>
    <row r="20" spans="1:13" ht="14.25" customHeight="1">
      <c r="A20" s="7">
        <v>300</v>
      </c>
      <c r="B20" s="50">
        <v>0.09</v>
      </c>
      <c r="C20" s="51"/>
      <c r="D20" s="59" t="s">
        <v>62</v>
      </c>
      <c r="E20" s="60"/>
      <c r="F20" s="54" t="s">
        <v>63</v>
      </c>
      <c r="G20" s="55"/>
      <c r="H20" s="68" t="s">
        <v>35</v>
      </c>
      <c r="I20" s="69"/>
      <c r="J20" s="70"/>
      <c r="K20" s="11"/>
      <c r="L20" s="9" t="s">
        <v>36</v>
      </c>
      <c r="M20" s="10">
        <v>27</v>
      </c>
    </row>
    <row r="21" spans="1:13" ht="14.25" customHeight="1">
      <c r="A21" s="7">
        <v>300</v>
      </c>
      <c r="B21" s="50">
        <v>0.1</v>
      </c>
      <c r="C21" s="51"/>
      <c r="D21" s="59" t="s">
        <v>64</v>
      </c>
      <c r="E21" s="60"/>
      <c r="F21" s="54" t="s">
        <v>65</v>
      </c>
      <c r="G21" s="55"/>
      <c r="H21" s="68" t="s">
        <v>35</v>
      </c>
      <c r="I21" s="69"/>
      <c r="J21" s="70"/>
      <c r="K21" s="8">
        <v>2134</v>
      </c>
      <c r="L21" s="9" t="s">
        <v>36</v>
      </c>
      <c r="M21" s="10">
        <v>30</v>
      </c>
    </row>
    <row r="22" spans="1:13" ht="14.25" customHeight="1">
      <c r="A22" s="12">
        <v>1200</v>
      </c>
      <c r="B22" s="50">
        <v>0.17</v>
      </c>
      <c r="C22" s="51"/>
      <c r="D22" s="59" t="s">
        <v>66</v>
      </c>
      <c r="E22" s="60"/>
      <c r="F22" s="54" t="s">
        <v>67</v>
      </c>
      <c r="G22" s="55"/>
      <c r="H22" s="68" t="s">
        <v>35</v>
      </c>
      <c r="I22" s="69"/>
      <c r="J22" s="70"/>
      <c r="K22" s="8">
        <v>2214</v>
      </c>
      <c r="L22" s="9" t="s">
        <v>36</v>
      </c>
      <c r="M22" s="10">
        <v>202.8</v>
      </c>
    </row>
    <row r="23" spans="1:13" ht="14.25" customHeight="1">
      <c r="A23" s="7">
        <v>300</v>
      </c>
      <c r="B23" s="50">
        <v>0.09</v>
      </c>
      <c r="C23" s="51"/>
      <c r="D23" s="59" t="s">
        <v>68</v>
      </c>
      <c r="E23" s="60"/>
      <c r="F23" s="54" t="s">
        <v>69</v>
      </c>
      <c r="G23" s="55"/>
      <c r="H23" s="68" t="s">
        <v>35</v>
      </c>
      <c r="I23" s="69"/>
      <c r="J23" s="70"/>
      <c r="K23" s="8">
        <v>2219</v>
      </c>
      <c r="L23" s="9" t="s">
        <v>36</v>
      </c>
      <c r="M23" s="10">
        <v>27</v>
      </c>
    </row>
    <row r="24" spans="1:13" ht="14.25" customHeight="1">
      <c r="A24" s="7">
        <v>300</v>
      </c>
      <c r="B24" s="50">
        <v>0.17</v>
      </c>
      <c r="C24" s="51"/>
      <c r="D24" s="59" t="s">
        <v>70</v>
      </c>
      <c r="E24" s="60"/>
      <c r="F24" s="54" t="s">
        <v>71</v>
      </c>
      <c r="G24" s="55"/>
      <c r="H24" s="68" t="s">
        <v>35</v>
      </c>
      <c r="I24" s="69"/>
      <c r="J24" s="70"/>
      <c r="K24" s="8">
        <v>2216</v>
      </c>
      <c r="L24" s="9" t="s">
        <v>36</v>
      </c>
      <c r="M24" s="10">
        <v>49.5</v>
      </c>
    </row>
    <row r="25" spans="1:13" ht="14.25" customHeight="1">
      <c r="A25" s="7">
        <v>300</v>
      </c>
      <c r="B25" s="50">
        <v>7.0000000000000007E-2</v>
      </c>
      <c r="C25" s="51"/>
      <c r="D25" s="59" t="s">
        <v>72</v>
      </c>
      <c r="E25" s="60"/>
      <c r="F25" s="54" t="s">
        <v>73</v>
      </c>
      <c r="G25" s="55"/>
      <c r="H25" s="68" t="s">
        <v>35</v>
      </c>
      <c r="I25" s="69"/>
      <c r="J25" s="70"/>
      <c r="K25" s="8">
        <v>2207</v>
      </c>
      <c r="L25" s="9" t="s">
        <v>36</v>
      </c>
      <c r="M25" s="10">
        <v>21</v>
      </c>
    </row>
    <row r="26" spans="1:13" ht="14.25" customHeight="1">
      <c r="A26" s="7">
        <v>300</v>
      </c>
      <c r="B26" s="50">
        <v>0.06</v>
      </c>
      <c r="C26" s="51"/>
      <c r="D26" s="52" t="s">
        <v>74</v>
      </c>
      <c r="E26" s="53"/>
      <c r="F26" s="54" t="s">
        <v>75</v>
      </c>
      <c r="G26" s="55"/>
      <c r="H26" s="68" t="s">
        <v>35</v>
      </c>
      <c r="I26" s="69"/>
      <c r="J26" s="70"/>
      <c r="K26" s="8">
        <v>211126</v>
      </c>
      <c r="L26" s="9" t="s">
        <v>29</v>
      </c>
      <c r="M26" s="10">
        <v>18</v>
      </c>
    </row>
    <row r="27" spans="1:13" ht="14.25" customHeight="1">
      <c r="A27" s="12">
        <v>2100</v>
      </c>
      <c r="B27" s="50">
        <v>0.27</v>
      </c>
      <c r="C27" s="51"/>
      <c r="D27" s="52" t="s">
        <v>76</v>
      </c>
      <c r="E27" s="53"/>
      <c r="F27" s="54" t="s">
        <v>77</v>
      </c>
      <c r="G27" s="55"/>
      <c r="H27" s="68" t="s">
        <v>35</v>
      </c>
      <c r="I27" s="69"/>
      <c r="J27" s="70"/>
      <c r="K27" s="8">
        <v>211209</v>
      </c>
      <c r="L27" s="9" t="s">
        <v>29</v>
      </c>
      <c r="M27" s="10">
        <v>567</v>
      </c>
    </row>
    <row r="28" spans="1:13" ht="14.25" customHeight="1">
      <c r="A28" s="7">
        <v>250</v>
      </c>
      <c r="B28" s="50">
        <v>1.25</v>
      </c>
      <c r="C28" s="51"/>
      <c r="D28" s="52" t="s">
        <v>78</v>
      </c>
      <c r="E28" s="53"/>
      <c r="F28" s="54" t="s">
        <v>79</v>
      </c>
      <c r="G28" s="55"/>
      <c r="H28" s="56" t="s">
        <v>80</v>
      </c>
      <c r="I28" s="57"/>
      <c r="J28" s="58"/>
      <c r="K28" s="8">
        <v>2134</v>
      </c>
      <c r="L28" s="9" t="s">
        <v>36</v>
      </c>
      <c r="M28" s="10">
        <v>312.5</v>
      </c>
    </row>
    <row r="29" spans="1:13" ht="14.25" customHeight="1">
      <c r="A29" s="12">
        <v>2100</v>
      </c>
      <c r="B29" s="50">
        <v>0.01</v>
      </c>
      <c r="C29" s="51"/>
      <c r="D29" s="52" t="s">
        <v>81</v>
      </c>
      <c r="E29" s="53"/>
      <c r="F29" s="54" t="s">
        <v>82</v>
      </c>
      <c r="G29" s="55"/>
      <c r="H29" s="56" t="s">
        <v>83</v>
      </c>
      <c r="I29" s="57"/>
      <c r="J29" s="58"/>
      <c r="K29" s="8">
        <v>2320</v>
      </c>
      <c r="L29" s="9" t="s">
        <v>84</v>
      </c>
      <c r="M29" s="10">
        <v>21</v>
      </c>
    </row>
    <row r="30" spans="1:13" ht="14.25" customHeight="1">
      <c r="A30" s="7">
        <v>300</v>
      </c>
      <c r="B30" s="50">
        <v>0.06</v>
      </c>
      <c r="C30" s="51"/>
      <c r="D30" s="59" t="s">
        <v>85</v>
      </c>
      <c r="E30" s="60"/>
      <c r="F30" s="54" t="s">
        <v>86</v>
      </c>
      <c r="G30" s="55"/>
      <c r="H30" s="56" t="s">
        <v>83</v>
      </c>
      <c r="I30" s="57"/>
      <c r="J30" s="58"/>
      <c r="K30" s="8">
        <v>2312</v>
      </c>
      <c r="L30" s="9" t="s">
        <v>84</v>
      </c>
      <c r="M30" s="10">
        <v>18</v>
      </c>
    </row>
    <row r="31" spans="1:13" ht="14.45" customHeight="1">
      <c r="A31" s="13">
        <v>680</v>
      </c>
      <c r="B31" s="61">
        <v>0.28999999999999998</v>
      </c>
      <c r="C31" s="62"/>
      <c r="D31" s="63" t="s">
        <v>87</v>
      </c>
      <c r="E31" s="64"/>
      <c r="F31" s="65" t="s">
        <v>88</v>
      </c>
      <c r="G31" s="66"/>
      <c r="H31" s="63" t="s">
        <v>59</v>
      </c>
      <c r="I31" s="67"/>
      <c r="J31" s="64"/>
      <c r="K31" s="14" t="s">
        <v>89</v>
      </c>
      <c r="L31" s="14" t="s">
        <v>90</v>
      </c>
      <c r="M31" s="15">
        <v>197.2</v>
      </c>
    </row>
    <row r="32" spans="1:13" ht="14.25" customHeight="1">
      <c r="A32" s="44" t="s">
        <v>91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ht="73.7" customHeight="1">
      <c r="A33" s="47" t="s">
        <v>92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9"/>
    </row>
  </sheetData>
  <mergeCells count="126">
    <mergeCell ref="A1:F1"/>
    <mergeCell ref="G1:M1"/>
    <mergeCell ref="A2:F2"/>
    <mergeCell ref="G2:M2"/>
    <mergeCell ref="A3:B3"/>
    <mergeCell ref="C3:D3"/>
    <mergeCell ref="E3:H3"/>
    <mergeCell ref="I3:K3"/>
    <mergeCell ref="L3:M3"/>
    <mergeCell ref="A4:B4"/>
    <mergeCell ref="C4:D4"/>
    <mergeCell ref="E4:H4"/>
    <mergeCell ref="I4:K4"/>
    <mergeCell ref="L4:M4"/>
    <mergeCell ref="A5:B5"/>
    <mergeCell ref="C5:D5"/>
    <mergeCell ref="E5:F5"/>
    <mergeCell ref="G5:I5"/>
    <mergeCell ref="J5:M5"/>
    <mergeCell ref="A6:B6"/>
    <mergeCell ref="C6:D6"/>
    <mergeCell ref="E6:F6"/>
    <mergeCell ref="G6:I6"/>
    <mergeCell ref="J6:M6"/>
    <mergeCell ref="B7:C7"/>
    <mergeCell ref="D7:E7"/>
    <mergeCell ref="F7:G7"/>
    <mergeCell ref="H7:J7"/>
    <mergeCell ref="B8:C8"/>
    <mergeCell ref="D8:E8"/>
    <mergeCell ref="F8:G8"/>
    <mergeCell ref="H8:J8"/>
    <mergeCell ref="B9:C9"/>
    <mergeCell ref="D9:E9"/>
    <mergeCell ref="F9:G9"/>
    <mergeCell ref="H9:J9"/>
    <mergeCell ref="B10:C10"/>
    <mergeCell ref="D10:E10"/>
    <mergeCell ref="F10:G10"/>
    <mergeCell ref="H10:J10"/>
    <mergeCell ref="B11:C11"/>
    <mergeCell ref="D11:E11"/>
    <mergeCell ref="F11:G11"/>
    <mergeCell ref="H11:J11"/>
    <mergeCell ref="B12:C12"/>
    <mergeCell ref="D12:E12"/>
    <mergeCell ref="F12:G12"/>
    <mergeCell ref="H12:J12"/>
    <mergeCell ref="B13:C13"/>
    <mergeCell ref="D13:E13"/>
    <mergeCell ref="F13:G13"/>
    <mergeCell ref="H13:J13"/>
    <mergeCell ref="B14:C14"/>
    <mergeCell ref="D14:E14"/>
    <mergeCell ref="F14:G14"/>
    <mergeCell ref="H14:J14"/>
    <mergeCell ref="B15:C15"/>
    <mergeCell ref="D15:E15"/>
    <mergeCell ref="F15:G15"/>
    <mergeCell ref="H15:J15"/>
    <mergeCell ref="B16:C16"/>
    <mergeCell ref="D16:E16"/>
    <mergeCell ref="F16:G16"/>
    <mergeCell ref="H16:J16"/>
    <mergeCell ref="B17:C17"/>
    <mergeCell ref="D17:E17"/>
    <mergeCell ref="F17:G17"/>
    <mergeCell ref="H17:J17"/>
    <mergeCell ref="B18:C18"/>
    <mergeCell ref="D18:E18"/>
    <mergeCell ref="F18:G18"/>
    <mergeCell ref="H18:J18"/>
    <mergeCell ref="B19:C19"/>
    <mergeCell ref="D19:E19"/>
    <mergeCell ref="F19:G19"/>
    <mergeCell ref="H19:J19"/>
    <mergeCell ref="B20:C20"/>
    <mergeCell ref="D20:E20"/>
    <mergeCell ref="F20:G20"/>
    <mergeCell ref="H20:J20"/>
    <mergeCell ref="B21:C21"/>
    <mergeCell ref="D21:E21"/>
    <mergeCell ref="F21:G21"/>
    <mergeCell ref="H21:J21"/>
    <mergeCell ref="B22:C22"/>
    <mergeCell ref="D22:E22"/>
    <mergeCell ref="F22:G22"/>
    <mergeCell ref="H22:J22"/>
    <mergeCell ref="B23:C23"/>
    <mergeCell ref="D23:E23"/>
    <mergeCell ref="F23:G23"/>
    <mergeCell ref="H23:J23"/>
    <mergeCell ref="B24:C24"/>
    <mergeCell ref="D24:E24"/>
    <mergeCell ref="F24:G24"/>
    <mergeCell ref="H24:J24"/>
    <mergeCell ref="B25:C25"/>
    <mergeCell ref="D25:E25"/>
    <mergeCell ref="F25:G25"/>
    <mergeCell ref="H25:J25"/>
    <mergeCell ref="B26:C26"/>
    <mergeCell ref="D26:E26"/>
    <mergeCell ref="F26:G26"/>
    <mergeCell ref="H26:J26"/>
    <mergeCell ref="B27:C27"/>
    <mergeCell ref="D27:E27"/>
    <mergeCell ref="F27:G27"/>
    <mergeCell ref="H27:J27"/>
    <mergeCell ref="B28:C28"/>
    <mergeCell ref="D28:E28"/>
    <mergeCell ref="F28:G28"/>
    <mergeCell ref="H28:J28"/>
    <mergeCell ref="A32:M32"/>
    <mergeCell ref="A33:M33"/>
    <mergeCell ref="B29:C29"/>
    <mergeCell ref="D29:E29"/>
    <mergeCell ref="F29:G29"/>
    <mergeCell ref="H29:J29"/>
    <mergeCell ref="B30:C30"/>
    <mergeCell ref="D30:E30"/>
    <mergeCell ref="F30:G30"/>
    <mergeCell ref="H30:J30"/>
    <mergeCell ref="B31:C31"/>
    <mergeCell ref="D31:E31"/>
    <mergeCell ref="F31:G31"/>
    <mergeCell ref="H31:J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3"/>
  <sheetViews>
    <sheetView workbookViewId="0">
      <selection activeCell="H28" sqref="H28:J28"/>
    </sheetView>
  </sheetViews>
  <sheetFormatPr defaultRowHeight="12.75"/>
  <cols>
    <col min="1" max="1" width="9.83203125" customWidth="1"/>
    <col min="2" max="2" width="6.5" customWidth="1"/>
    <col min="3" max="3" width="3.33203125" customWidth="1"/>
    <col min="4" max="4" width="27.5" customWidth="1"/>
    <col min="5" max="5" width="5.1640625" customWidth="1"/>
    <col min="6" max="6" width="11.33203125" customWidth="1"/>
    <col min="7" max="7" width="5.1640625" customWidth="1"/>
    <col min="8" max="8" width="3.83203125" customWidth="1"/>
    <col min="9" max="9" width="10.6640625" customWidth="1"/>
    <col min="10" max="10" width="7.1640625" customWidth="1"/>
    <col min="11" max="11" width="11.83203125" customWidth="1"/>
    <col min="12" max="12" width="10.5" customWidth="1"/>
    <col min="13" max="13" width="17.83203125" customWidth="1"/>
  </cols>
  <sheetData>
    <row r="1" spans="1:13" ht="12.75" customHeight="1">
      <c r="A1" s="44" t="s">
        <v>0</v>
      </c>
      <c r="B1" s="45"/>
      <c r="C1" s="45"/>
      <c r="D1" s="45"/>
      <c r="E1" s="45"/>
      <c r="F1" s="46"/>
      <c r="G1" s="44" t="s">
        <v>1</v>
      </c>
      <c r="H1" s="45"/>
      <c r="I1" s="45"/>
      <c r="J1" s="45"/>
      <c r="K1" s="45"/>
      <c r="L1" s="45"/>
      <c r="M1" s="46"/>
    </row>
    <row r="2" spans="1:13" ht="82.35" customHeight="1">
      <c r="A2" s="123" t="s">
        <v>2</v>
      </c>
      <c r="B2" s="124"/>
      <c r="C2" s="124"/>
      <c r="D2" s="124"/>
      <c r="E2" s="124"/>
      <c r="F2" s="125"/>
      <c r="G2" s="123" t="s">
        <v>3</v>
      </c>
      <c r="H2" s="124"/>
      <c r="I2" s="124"/>
      <c r="J2" s="124"/>
      <c r="K2" s="124"/>
      <c r="L2" s="124"/>
      <c r="M2" s="125"/>
    </row>
    <row r="3" spans="1:13" ht="14.25" customHeight="1">
      <c r="A3" s="118" t="s">
        <v>4</v>
      </c>
      <c r="B3" s="119"/>
      <c r="C3" s="105" t="s">
        <v>5</v>
      </c>
      <c r="D3" s="107"/>
      <c r="E3" s="126" t="s">
        <v>6</v>
      </c>
      <c r="F3" s="127"/>
      <c r="G3" s="127"/>
      <c r="H3" s="128"/>
      <c r="I3" s="105" t="s">
        <v>7</v>
      </c>
      <c r="J3" s="106"/>
      <c r="K3" s="107"/>
      <c r="L3" s="129" t="s">
        <v>8</v>
      </c>
      <c r="M3" s="130"/>
    </row>
    <row r="4" spans="1:13" ht="14.45" customHeight="1">
      <c r="A4" s="95" t="s">
        <v>9</v>
      </c>
      <c r="B4" s="97"/>
      <c r="C4" s="108" t="s">
        <v>10</v>
      </c>
      <c r="D4" s="109"/>
      <c r="E4" s="110">
        <v>4800019318</v>
      </c>
      <c r="F4" s="111"/>
      <c r="G4" s="111"/>
      <c r="H4" s="112"/>
      <c r="I4" s="113" t="s">
        <v>11</v>
      </c>
      <c r="J4" s="114"/>
      <c r="K4" s="115"/>
      <c r="L4" s="116">
        <v>45141</v>
      </c>
      <c r="M4" s="117"/>
    </row>
    <row r="5" spans="1:13" ht="14.25" customHeight="1">
      <c r="A5" s="118" t="s">
        <v>12</v>
      </c>
      <c r="B5" s="119"/>
      <c r="C5" s="105" t="s">
        <v>13</v>
      </c>
      <c r="D5" s="107"/>
      <c r="E5" s="99" t="s">
        <v>14</v>
      </c>
      <c r="F5" s="100"/>
      <c r="G5" s="120" t="s">
        <v>15</v>
      </c>
      <c r="H5" s="121"/>
      <c r="I5" s="122"/>
      <c r="J5" s="105" t="s">
        <v>16</v>
      </c>
      <c r="K5" s="106"/>
      <c r="L5" s="106"/>
      <c r="M5" s="107"/>
    </row>
    <row r="6" spans="1:13" ht="14.1" customHeight="1">
      <c r="A6" s="89">
        <v>14068</v>
      </c>
      <c r="B6" s="90"/>
      <c r="C6" s="91">
        <v>45131</v>
      </c>
      <c r="D6" s="92"/>
      <c r="E6" s="93"/>
      <c r="F6" s="94"/>
      <c r="G6" s="95" t="s">
        <v>17</v>
      </c>
      <c r="H6" s="96"/>
      <c r="I6" s="97"/>
      <c r="J6" s="93"/>
      <c r="K6" s="98"/>
      <c r="L6" s="98"/>
      <c r="M6" s="94"/>
    </row>
    <row r="7" spans="1:13" ht="15" customHeight="1">
      <c r="A7" s="2" t="s">
        <v>18</v>
      </c>
      <c r="B7" s="99" t="s">
        <v>19</v>
      </c>
      <c r="C7" s="100"/>
      <c r="D7" s="101" t="s">
        <v>20</v>
      </c>
      <c r="E7" s="102"/>
      <c r="F7" s="103" t="s">
        <v>21</v>
      </c>
      <c r="G7" s="104"/>
      <c r="H7" s="105" t="s">
        <v>22</v>
      </c>
      <c r="I7" s="106"/>
      <c r="J7" s="107"/>
      <c r="K7" s="1" t="s">
        <v>23</v>
      </c>
      <c r="L7" s="1" t="s">
        <v>24</v>
      </c>
      <c r="M7" s="1" t="s">
        <v>25</v>
      </c>
    </row>
    <row r="8" spans="1:13" ht="14.1" customHeight="1">
      <c r="A8" s="16">
        <v>130</v>
      </c>
      <c r="B8" s="80">
        <v>3.11</v>
      </c>
      <c r="C8" s="81"/>
      <c r="D8" s="86" t="s">
        <v>93</v>
      </c>
      <c r="E8" s="88"/>
      <c r="F8" s="84" t="s">
        <v>94</v>
      </c>
      <c r="G8" s="85"/>
      <c r="H8" s="137" t="s">
        <v>95</v>
      </c>
      <c r="I8" s="138"/>
      <c r="J8" s="139"/>
      <c r="K8" s="5" t="s">
        <v>56</v>
      </c>
      <c r="L8" s="5" t="s">
        <v>36</v>
      </c>
      <c r="M8" s="6">
        <v>404.3</v>
      </c>
    </row>
    <row r="9" spans="1:13" ht="14.25" customHeight="1">
      <c r="A9" s="12">
        <v>5400</v>
      </c>
      <c r="B9" s="50">
        <v>0.01</v>
      </c>
      <c r="C9" s="51"/>
      <c r="D9" s="135" t="s">
        <v>96</v>
      </c>
      <c r="E9" s="136"/>
      <c r="F9" s="54" t="s">
        <v>97</v>
      </c>
      <c r="G9" s="55"/>
      <c r="H9" s="59" t="s">
        <v>98</v>
      </c>
      <c r="I9" s="71"/>
      <c r="J9" s="60"/>
      <c r="K9" s="9" t="s">
        <v>89</v>
      </c>
      <c r="L9" s="9" t="s">
        <v>36</v>
      </c>
      <c r="M9" s="10">
        <v>54</v>
      </c>
    </row>
    <row r="10" spans="1:13" ht="14.25" customHeight="1">
      <c r="A10" s="7">
        <v>500</v>
      </c>
      <c r="B10" s="50">
        <v>0.04</v>
      </c>
      <c r="C10" s="51"/>
      <c r="D10" s="56" t="s">
        <v>99</v>
      </c>
      <c r="E10" s="58"/>
      <c r="F10" s="54" t="s">
        <v>100</v>
      </c>
      <c r="G10" s="55"/>
      <c r="H10" s="59" t="s">
        <v>98</v>
      </c>
      <c r="I10" s="71"/>
      <c r="J10" s="60"/>
      <c r="K10" s="8">
        <v>220628</v>
      </c>
      <c r="L10" s="9" t="s">
        <v>36</v>
      </c>
      <c r="M10" s="10">
        <v>20</v>
      </c>
    </row>
    <row r="11" spans="1:13" ht="14.25" customHeight="1">
      <c r="A11" s="7">
        <v>600</v>
      </c>
      <c r="B11" s="50">
        <v>0.04</v>
      </c>
      <c r="C11" s="51"/>
      <c r="D11" s="56" t="s">
        <v>101</v>
      </c>
      <c r="E11" s="58"/>
      <c r="F11" s="54" t="s">
        <v>102</v>
      </c>
      <c r="G11" s="55"/>
      <c r="H11" s="59" t="s">
        <v>98</v>
      </c>
      <c r="I11" s="71"/>
      <c r="J11" s="60"/>
      <c r="K11" s="9" t="s">
        <v>89</v>
      </c>
      <c r="L11" s="9" t="s">
        <v>36</v>
      </c>
      <c r="M11" s="10">
        <v>24</v>
      </c>
    </row>
    <row r="12" spans="1:13" ht="14.25" customHeight="1">
      <c r="A12" s="12">
        <v>1200</v>
      </c>
      <c r="B12" s="50">
        <v>0.02</v>
      </c>
      <c r="C12" s="51"/>
      <c r="D12" s="56" t="s">
        <v>103</v>
      </c>
      <c r="E12" s="58"/>
      <c r="F12" s="54" t="s">
        <v>104</v>
      </c>
      <c r="G12" s="55"/>
      <c r="H12" s="59" t="s">
        <v>98</v>
      </c>
      <c r="I12" s="71"/>
      <c r="J12" s="60"/>
      <c r="K12" s="9" t="s">
        <v>89</v>
      </c>
      <c r="L12" s="9" t="s">
        <v>36</v>
      </c>
      <c r="M12" s="10">
        <v>24</v>
      </c>
    </row>
    <row r="13" spans="1:13" ht="13.7" customHeight="1">
      <c r="A13" s="12">
        <v>1000</v>
      </c>
      <c r="B13" s="50">
        <v>0.03</v>
      </c>
      <c r="C13" s="51"/>
      <c r="D13" s="56" t="s">
        <v>105</v>
      </c>
      <c r="E13" s="58"/>
      <c r="F13" s="54" t="s">
        <v>106</v>
      </c>
      <c r="G13" s="55"/>
      <c r="H13" s="59" t="s">
        <v>98</v>
      </c>
      <c r="I13" s="71"/>
      <c r="J13" s="60"/>
      <c r="K13" s="8">
        <v>220916</v>
      </c>
      <c r="L13" s="9" t="s">
        <v>36</v>
      </c>
      <c r="M13" s="10">
        <v>30</v>
      </c>
    </row>
    <row r="14" spans="1:13" ht="14.25" customHeight="1">
      <c r="A14" s="7">
        <v>600</v>
      </c>
      <c r="B14" s="50">
        <v>0.04</v>
      </c>
      <c r="C14" s="51"/>
      <c r="D14" s="56" t="s">
        <v>107</v>
      </c>
      <c r="E14" s="58"/>
      <c r="F14" s="54" t="s">
        <v>108</v>
      </c>
      <c r="G14" s="55"/>
      <c r="H14" s="59" t="s">
        <v>98</v>
      </c>
      <c r="I14" s="71"/>
      <c r="J14" s="60"/>
      <c r="K14" s="9" t="s">
        <v>89</v>
      </c>
      <c r="L14" s="9" t="s">
        <v>36</v>
      </c>
      <c r="M14" s="10">
        <v>24</v>
      </c>
    </row>
    <row r="15" spans="1:13" ht="14.25" customHeight="1">
      <c r="A15" s="12">
        <v>1000</v>
      </c>
      <c r="B15" s="50">
        <v>0.02</v>
      </c>
      <c r="C15" s="51"/>
      <c r="D15" s="135" t="s">
        <v>109</v>
      </c>
      <c r="E15" s="136"/>
      <c r="F15" s="54" t="s">
        <v>110</v>
      </c>
      <c r="G15" s="55"/>
      <c r="H15" s="59" t="s">
        <v>98</v>
      </c>
      <c r="I15" s="71"/>
      <c r="J15" s="60"/>
      <c r="K15" s="8">
        <v>221112</v>
      </c>
      <c r="L15" s="9" t="s">
        <v>36</v>
      </c>
      <c r="M15" s="10">
        <v>20</v>
      </c>
    </row>
    <row r="16" spans="1:13" ht="14.25" customHeight="1">
      <c r="A16" s="12">
        <v>3000</v>
      </c>
      <c r="B16" s="50">
        <v>0.02</v>
      </c>
      <c r="C16" s="51"/>
      <c r="D16" s="135" t="s">
        <v>111</v>
      </c>
      <c r="E16" s="136"/>
      <c r="F16" s="54" t="s">
        <v>112</v>
      </c>
      <c r="G16" s="55"/>
      <c r="H16" s="59" t="s">
        <v>98</v>
      </c>
      <c r="I16" s="71"/>
      <c r="J16" s="60"/>
      <c r="K16" s="9" t="s">
        <v>89</v>
      </c>
      <c r="L16" s="9" t="s">
        <v>113</v>
      </c>
      <c r="M16" s="10">
        <v>60</v>
      </c>
    </row>
    <row r="17" spans="1:13" ht="14.25" customHeight="1">
      <c r="A17" s="7">
        <v>500</v>
      </c>
      <c r="B17" s="50">
        <v>0.04</v>
      </c>
      <c r="C17" s="51"/>
      <c r="D17" s="135" t="s">
        <v>114</v>
      </c>
      <c r="E17" s="136"/>
      <c r="F17" s="54" t="s">
        <v>115</v>
      </c>
      <c r="G17" s="55"/>
      <c r="H17" s="59" t="s">
        <v>98</v>
      </c>
      <c r="I17" s="71"/>
      <c r="J17" s="60"/>
      <c r="K17" s="8">
        <v>230103</v>
      </c>
      <c r="L17" s="9" t="s">
        <v>29</v>
      </c>
      <c r="M17" s="10">
        <v>20</v>
      </c>
    </row>
    <row r="18" spans="1:13" ht="14.25" customHeight="1">
      <c r="A18" s="7">
        <v>500</v>
      </c>
      <c r="B18" s="50">
        <v>0.38</v>
      </c>
      <c r="C18" s="51"/>
      <c r="D18" s="135" t="s">
        <v>116</v>
      </c>
      <c r="E18" s="136"/>
      <c r="F18" s="54" t="s">
        <v>117</v>
      </c>
      <c r="G18" s="55"/>
      <c r="H18" s="59" t="s">
        <v>98</v>
      </c>
      <c r="I18" s="71"/>
      <c r="J18" s="60"/>
      <c r="K18" s="8">
        <v>230618</v>
      </c>
      <c r="L18" s="9" t="s">
        <v>29</v>
      </c>
      <c r="M18" s="10">
        <v>190</v>
      </c>
    </row>
    <row r="19" spans="1:13" ht="14.25" customHeight="1">
      <c r="A19" s="7">
        <v>300</v>
      </c>
      <c r="B19" s="50">
        <v>0.17</v>
      </c>
      <c r="C19" s="51"/>
      <c r="D19" s="56" t="s">
        <v>118</v>
      </c>
      <c r="E19" s="58"/>
      <c r="F19" s="54" t="s">
        <v>119</v>
      </c>
      <c r="G19" s="55"/>
      <c r="H19" s="59" t="s">
        <v>98</v>
      </c>
      <c r="I19" s="71"/>
      <c r="J19" s="60"/>
      <c r="K19" s="8">
        <v>2238</v>
      </c>
      <c r="L19" s="9" t="s">
        <v>36</v>
      </c>
      <c r="M19" s="10">
        <v>51</v>
      </c>
    </row>
    <row r="20" spans="1:13" ht="14.25" customHeight="1">
      <c r="A20" s="7">
        <v>600</v>
      </c>
      <c r="B20" s="50">
        <v>0.04</v>
      </c>
      <c r="C20" s="51"/>
      <c r="D20" s="56" t="s">
        <v>120</v>
      </c>
      <c r="E20" s="58"/>
      <c r="F20" s="54" t="s">
        <v>121</v>
      </c>
      <c r="G20" s="55"/>
      <c r="H20" s="59" t="s">
        <v>98</v>
      </c>
      <c r="I20" s="71"/>
      <c r="J20" s="60"/>
      <c r="K20" s="9" t="s">
        <v>89</v>
      </c>
      <c r="L20" s="9" t="s">
        <v>29</v>
      </c>
      <c r="M20" s="10">
        <v>24</v>
      </c>
    </row>
    <row r="21" spans="1:13" ht="14.25" customHeight="1">
      <c r="A21" s="7">
        <v>500</v>
      </c>
      <c r="B21" s="50">
        <v>0.04</v>
      </c>
      <c r="C21" s="51"/>
      <c r="D21" s="56" t="s">
        <v>122</v>
      </c>
      <c r="E21" s="58"/>
      <c r="F21" s="54" t="s">
        <v>123</v>
      </c>
      <c r="G21" s="55"/>
      <c r="H21" s="59" t="s">
        <v>98</v>
      </c>
      <c r="I21" s="71"/>
      <c r="J21" s="60"/>
      <c r="K21" s="8">
        <v>230620</v>
      </c>
      <c r="L21" s="9" t="s">
        <v>29</v>
      </c>
      <c r="M21" s="10">
        <v>20</v>
      </c>
    </row>
    <row r="22" spans="1:13" ht="14.25" customHeight="1">
      <c r="A22" s="7">
        <v>500</v>
      </c>
      <c r="B22" s="50">
        <v>0.03</v>
      </c>
      <c r="C22" s="51"/>
      <c r="D22" s="56" t="s">
        <v>124</v>
      </c>
      <c r="E22" s="58"/>
      <c r="F22" s="54" t="s">
        <v>125</v>
      </c>
      <c r="G22" s="55"/>
      <c r="H22" s="59" t="s">
        <v>98</v>
      </c>
      <c r="I22" s="71"/>
      <c r="J22" s="60"/>
      <c r="K22" s="8">
        <v>230424</v>
      </c>
      <c r="L22" s="9" t="s">
        <v>29</v>
      </c>
      <c r="M22" s="10">
        <v>15</v>
      </c>
    </row>
    <row r="23" spans="1:13" ht="14.25" customHeight="1">
      <c r="A23" s="7">
        <v>150</v>
      </c>
      <c r="B23" s="50">
        <v>1.21</v>
      </c>
      <c r="C23" s="51"/>
      <c r="D23" s="133" t="s">
        <v>126</v>
      </c>
      <c r="E23" s="134"/>
      <c r="F23" s="54" t="s">
        <v>127</v>
      </c>
      <c r="G23" s="55"/>
      <c r="H23" s="59" t="s">
        <v>98</v>
      </c>
      <c r="I23" s="71"/>
      <c r="J23" s="60"/>
      <c r="K23" s="9" t="s">
        <v>89</v>
      </c>
      <c r="L23" s="9" t="s">
        <v>29</v>
      </c>
      <c r="M23" s="10">
        <v>181.5</v>
      </c>
    </row>
    <row r="24" spans="1:13" ht="14.25" customHeight="1">
      <c r="A24" s="7">
        <v>140</v>
      </c>
      <c r="B24" s="50">
        <v>2.1</v>
      </c>
      <c r="C24" s="51"/>
      <c r="D24" s="59" t="s">
        <v>128</v>
      </c>
      <c r="E24" s="60"/>
      <c r="F24" s="54" t="s">
        <v>129</v>
      </c>
      <c r="G24" s="55"/>
      <c r="H24" s="68" t="s">
        <v>130</v>
      </c>
      <c r="I24" s="69"/>
      <c r="J24" s="70"/>
      <c r="K24" s="8">
        <v>211105</v>
      </c>
      <c r="L24" s="9" t="s">
        <v>36</v>
      </c>
      <c r="M24" s="10">
        <v>294</v>
      </c>
    </row>
    <row r="25" spans="1:13" ht="14.25" customHeight="1">
      <c r="A25" s="7">
        <v>600</v>
      </c>
      <c r="B25" s="50">
        <v>0.02</v>
      </c>
      <c r="C25" s="51"/>
      <c r="D25" s="59" t="s">
        <v>131</v>
      </c>
      <c r="E25" s="60"/>
      <c r="F25" s="54" t="s">
        <v>132</v>
      </c>
      <c r="G25" s="55"/>
      <c r="H25" s="52" t="s">
        <v>59</v>
      </c>
      <c r="I25" s="72"/>
      <c r="J25" s="53"/>
      <c r="K25" s="8">
        <v>2134</v>
      </c>
      <c r="L25" s="9" t="s">
        <v>36</v>
      </c>
      <c r="M25" s="10">
        <v>12</v>
      </c>
    </row>
    <row r="26" spans="1:13" ht="14.25" customHeight="1">
      <c r="A26" s="12">
        <v>2500</v>
      </c>
      <c r="B26" s="50">
        <v>0.01</v>
      </c>
      <c r="C26" s="51"/>
      <c r="D26" s="59" t="s">
        <v>133</v>
      </c>
      <c r="E26" s="60"/>
      <c r="F26" s="54" t="s">
        <v>134</v>
      </c>
      <c r="G26" s="55"/>
      <c r="H26" s="52" t="s">
        <v>59</v>
      </c>
      <c r="I26" s="72"/>
      <c r="J26" s="53"/>
      <c r="K26" s="8">
        <v>2223</v>
      </c>
      <c r="L26" s="9" t="s">
        <v>36</v>
      </c>
      <c r="M26" s="10">
        <v>25</v>
      </c>
    </row>
    <row r="27" spans="1:13" ht="14.25" customHeight="1">
      <c r="A27" s="12">
        <v>1000</v>
      </c>
      <c r="B27" s="50">
        <v>0.13</v>
      </c>
      <c r="C27" s="51"/>
      <c r="D27" s="59" t="s">
        <v>135</v>
      </c>
      <c r="E27" s="60"/>
      <c r="F27" s="54" t="s">
        <v>136</v>
      </c>
      <c r="G27" s="55"/>
      <c r="H27" s="52" t="s">
        <v>59</v>
      </c>
      <c r="I27" s="72"/>
      <c r="J27" s="53"/>
      <c r="K27" s="8">
        <v>2202</v>
      </c>
      <c r="L27" s="9" t="s">
        <v>36</v>
      </c>
      <c r="M27" s="10">
        <v>130</v>
      </c>
    </row>
    <row r="28" spans="1:13" ht="14.45" customHeight="1">
      <c r="A28" s="7">
        <v>300</v>
      </c>
      <c r="B28" s="50">
        <v>0.06</v>
      </c>
      <c r="C28" s="51"/>
      <c r="D28" s="59" t="s">
        <v>137</v>
      </c>
      <c r="E28" s="60"/>
      <c r="F28" s="54" t="s">
        <v>138</v>
      </c>
      <c r="G28" s="55"/>
      <c r="H28" s="52" t="s">
        <v>59</v>
      </c>
      <c r="I28" s="72"/>
      <c r="J28" s="53"/>
      <c r="K28" s="8">
        <v>2205</v>
      </c>
      <c r="L28" s="9" t="s">
        <v>36</v>
      </c>
      <c r="M28" s="10">
        <v>18</v>
      </c>
    </row>
    <row r="29" spans="1:13" ht="14.25" customHeight="1">
      <c r="A29" s="7">
        <v>300</v>
      </c>
      <c r="B29" s="50">
        <v>0.04</v>
      </c>
      <c r="C29" s="51"/>
      <c r="D29" s="59" t="s">
        <v>139</v>
      </c>
      <c r="E29" s="60"/>
      <c r="F29" s="54" t="s">
        <v>140</v>
      </c>
      <c r="G29" s="55"/>
      <c r="H29" s="52" t="s">
        <v>59</v>
      </c>
      <c r="I29" s="72"/>
      <c r="J29" s="53"/>
      <c r="K29" s="9" t="s">
        <v>141</v>
      </c>
      <c r="L29" s="9" t="s">
        <v>36</v>
      </c>
      <c r="M29" s="10">
        <v>12</v>
      </c>
    </row>
    <row r="30" spans="1:13" ht="14.25" customHeight="1">
      <c r="A30" s="12">
        <v>1000</v>
      </c>
      <c r="B30" s="50">
        <v>0.12</v>
      </c>
      <c r="C30" s="51"/>
      <c r="D30" s="59" t="s">
        <v>142</v>
      </c>
      <c r="E30" s="60"/>
      <c r="F30" s="54" t="s">
        <v>143</v>
      </c>
      <c r="G30" s="55"/>
      <c r="H30" s="52" t="s">
        <v>59</v>
      </c>
      <c r="I30" s="72"/>
      <c r="J30" s="53"/>
      <c r="K30" s="8">
        <v>2147</v>
      </c>
      <c r="L30" s="9" t="s">
        <v>36</v>
      </c>
      <c r="M30" s="10">
        <v>120</v>
      </c>
    </row>
    <row r="31" spans="1:13" ht="14.45" customHeight="1">
      <c r="A31" s="17">
        <v>1500</v>
      </c>
      <c r="B31" s="61">
        <v>0.02</v>
      </c>
      <c r="C31" s="62"/>
      <c r="D31" s="131" t="s">
        <v>144</v>
      </c>
      <c r="E31" s="132"/>
      <c r="F31" s="65" t="s">
        <v>145</v>
      </c>
      <c r="G31" s="66"/>
      <c r="H31" s="63" t="s">
        <v>59</v>
      </c>
      <c r="I31" s="67"/>
      <c r="J31" s="64"/>
      <c r="K31" s="14" t="s">
        <v>141</v>
      </c>
      <c r="L31" s="14" t="s">
        <v>36</v>
      </c>
      <c r="M31" s="15">
        <v>30</v>
      </c>
    </row>
    <row r="32" spans="1:13" ht="14.25" customHeight="1">
      <c r="A32" s="44" t="s">
        <v>91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ht="73.7" customHeight="1">
      <c r="A33" s="47" t="s">
        <v>92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9"/>
    </row>
  </sheetData>
  <mergeCells count="126">
    <mergeCell ref="A1:F1"/>
    <mergeCell ref="G1:M1"/>
    <mergeCell ref="A2:F2"/>
    <mergeCell ref="G2:M2"/>
    <mergeCell ref="A3:B3"/>
    <mergeCell ref="C3:D3"/>
    <mergeCell ref="E3:H3"/>
    <mergeCell ref="I3:K3"/>
    <mergeCell ref="L3:M3"/>
    <mergeCell ref="A4:B4"/>
    <mergeCell ref="C4:D4"/>
    <mergeCell ref="E4:H4"/>
    <mergeCell ref="I4:K4"/>
    <mergeCell ref="L4:M4"/>
    <mergeCell ref="A5:B5"/>
    <mergeCell ref="C5:D5"/>
    <mergeCell ref="E5:F5"/>
    <mergeCell ref="G5:I5"/>
    <mergeCell ref="J5:M5"/>
    <mergeCell ref="A6:B6"/>
    <mergeCell ref="C6:D6"/>
    <mergeCell ref="E6:F6"/>
    <mergeCell ref="G6:I6"/>
    <mergeCell ref="J6:M6"/>
    <mergeCell ref="B7:C7"/>
    <mergeCell ref="D7:E7"/>
    <mergeCell ref="F7:G7"/>
    <mergeCell ref="H7:J7"/>
    <mergeCell ref="B8:C8"/>
    <mergeCell ref="D8:E8"/>
    <mergeCell ref="F8:G8"/>
    <mergeCell ref="H8:J8"/>
    <mergeCell ref="B9:C9"/>
    <mergeCell ref="D9:E9"/>
    <mergeCell ref="F9:G9"/>
    <mergeCell ref="H9:J9"/>
    <mergeCell ref="B10:C10"/>
    <mergeCell ref="D10:E10"/>
    <mergeCell ref="F10:G10"/>
    <mergeCell ref="H10:J10"/>
    <mergeCell ref="B11:C11"/>
    <mergeCell ref="D11:E11"/>
    <mergeCell ref="F11:G11"/>
    <mergeCell ref="H11:J11"/>
    <mergeCell ref="B12:C12"/>
    <mergeCell ref="D12:E12"/>
    <mergeCell ref="F12:G12"/>
    <mergeCell ref="H12:J12"/>
    <mergeCell ref="B13:C13"/>
    <mergeCell ref="D13:E13"/>
    <mergeCell ref="F13:G13"/>
    <mergeCell ref="H13:J13"/>
    <mergeCell ref="B14:C14"/>
    <mergeCell ref="D14:E14"/>
    <mergeCell ref="F14:G14"/>
    <mergeCell ref="H14:J14"/>
    <mergeCell ref="B15:C15"/>
    <mergeCell ref="D15:E15"/>
    <mergeCell ref="F15:G15"/>
    <mergeCell ref="H15:J15"/>
    <mergeCell ref="B16:C16"/>
    <mergeCell ref="D16:E16"/>
    <mergeCell ref="F16:G16"/>
    <mergeCell ref="H16:J16"/>
    <mergeCell ref="B17:C17"/>
    <mergeCell ref="D17:E17"/>
    <mergeCell ref="F17:G17"/>
    <mergeCell ref="H17:J17"/>
    <mergeCell ref="B18:C18"/>
    <mergeCell ref="D18:E18"/>
    <mergeCell ref="F18:G18"/>
    <mergeCell ref="H18:J18"/>
    <mergeCell ref="B19:C19"/>
    <mergeCell ref="D19:E19"/>
    <mergeCell ref="F19:G19"/>
    <mergeCell ref="H19:J19"/>
    <mergeCell ref="B20:C20"/>
    <mergeCell ref="D20:E20"/>
    <mergeCell ref="F20:G20"/>
    <mergeCell ref="H20:J20"/>
    <mergeCell ref="B21:C21"/>
    <mergeCell ref="D21:E21"/>
    <mergeCell ref="F21:G21"/>
    <mergeCell ref="H21:J21"/>
    <mergeCell ref="B22:C22"/>
    <mergeCell ref="D22:E22"/>
    <mergeCell ref="F22:G22"/>
    <mergeCell ref="H22:J22"/>
    <mergeCell ref="B23:C23"/>
    <mergeCell ref="D23:E23"/>
    <mergeCell ref="F23:G23"/>
    <mergeCell ref="H23:J23"/>
    <mergeCell ref="B24:C24"/>
    <mergeCell ref="D24:E24"/>
    <mergeCell ref="F24:G24"/>
    <mergeCell ref="H24:J24"/>
    <mergeCell ref="B25:C25"/>
    <mergeCell ref="D25:E25"/>
    <mergeCell ref="F25:G25"/>
    <mergeCell ref="H25:J25"/>
    <mergeCell ref="B26:C26"/>
    <mergeCell ref="D26:E26"/>
    <mergeCell ref="F26:G26"/>
    <mergeCell ref="H26:J26"/>
    <mergeCell ref="B27:C27"/>
    <mergeCell ref="D27:E27"/>
    <mergeCell ref="F27:G27"/>
    <mergeCell ref="H27:J27"/>
    <mergeCell ref="B28:C28"/>
    <mergeCell ref="D28:E28"/>
    <mergeCell ref="F28:G28"/>
    <mergeCell ref="H28:J28"/>
    <mergeCell ref="A32:M32"/>
    <mergeCell ref="A33:M33"/>
    <mergeCell ref="B29:C29"/>
    <mergeCell ref="D29:E29"/>
    <mergeCell ref="F29:G29"/>
    <mergeCell ref="H29:J29"/>
    <mergeCell ref="B30:C30"/>
    <mergeCell ref="D30:E30"/>
    <mergeCell ref="F30:G30"/>
    <mergeCell ref="H30:J30"/>
    <mergeCell ref="B31:C31"/>
    <mergeCell ref="D31:E31"/>
    <mergeCell ref="F31:G31"/>
    <mergeCell ref="H31:J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2"/>
  <sheetViews>
    <sheetView workbookViewId="0">
      <selection activeCell="H28" sqref="H28:J28"/>
    </sheetView>
  </sheetViews>
  <sheetFormatPr defaultRowHeight="12.75"/>
  <cols>
    <col min="1" max="1" width="9.83203125" customWidth="1"/>
    <col min="2" max="2" width="6.5" customWidth="1"/>
    <col min="3" max="3" width="3.33203125" customWidth="1"/>
    <col min="4" max="4" width="4" customWidth="1"/>
    <col min="5" max="5" width="23.5" customWidth="1"/>
    <col min="6" max="6" width="5.1640625" customWidth="1"/>
    <col min="7" max="7" width="11.33203125" customWidth="1"/>
    <col min="8" max="8" width="5.1640625" customWidth="1"/>
    <col min="9" max="9" width="3.83203125" customWidth="1"/>
    <col min="10" max="10" width="10.6640625" customWidth="1"/>
    <col min="11" max="11" width="8.1640625" customWidth="1"/>
    <col min="12" max="12" width="11.83203125" customWidth="1"/>
    <col min="13" max="13" width="8.5" customWidth="1"/>
    <col min="14" max="14" width="1.83203125" customWidth="1"/>
    <col min="15" max="15" width="17.83203125" customWidth="1"/>
  </cols>
  <sheetData>
    <row r="1" spans="1:15" ht="12.75" customHeight="1">
      <c r="A1" s="44" t="s">
        <v>0</v>
      </c>
      <c r="B1" s="45"/>
      <c r="C1" s="45"/>
      <c r="D1" s="45"/>
      <c r="E1" s="45"/>
      <c r="F1" s="45"/>
      <c r="G1" s="46"/>
      <c r="H1" s="44" t="s">
        <v>1</v>
      </c>
      <c r="I1" s="45"/>
      <c r="J1" s="45"/>
      <c r="K1" s="45"/>
      <c r="L1" s="45"/>
      <c r="M1" s="45"/>
      <c r="N1" s="45"/>
      <c r="O1" s="46"/>
    </row>
    <row r="2" spans="1:15" ht="82.35" customHeight="1">
      <c r="A2" s="123" t="s">
        <v>2</v>
      </c>
      <c r="B2" s="124"/>
      <c r="C2" s="124"/>
      <c r="D2" s="124"/>
      <c r="E2" s="124"/>
      <c r="F2" s="124"/>
      <c r="G2" s="125"/>
      <c r="H2" s="123" t="s">
        <v>3</v>
      </c>
      <c r="I2" s="124"/>
      <c r="J2" s="124"/>
      <c r="K2" s="124"/>
      <c r="L2" s="124"/>
      <c r="M2" s="124"/>
      <c r="N2" s="124"/>
      <c r="O2" s="125"/>
    </row>
    <row r="3" spans="1:15" ht="14.25" customHeight="1">
      <c r="A3" s="118" t="s">
        <v>4</v>
      </c>
      <c r="B3" s="119"/>
      <c r="C3" s="105" t="s">
        <v>5</v>
      </c>
      <c r="D3" s="106"/>
      <c r="E3" s="107"/>
      <c r="F3" s="126" t="s">
        <v>6</v>
      </c>
      <c r="G3" s="127"/>
      <c r="H3" s="127"/>
      <c r="I3" s="128"/>
      <c r="J3" s="105" t="s">
        <v>7</v>
      </c>
      <c r="K3" s="106"/>
      <c r="L3" s="107"/>
      <c r="M3" s="129" t="s">
        <v>8</v>
      </c>
      <c r="N3" s="183"/>
      <c r="O3" s="130"/>
    </row>
    <row r="4" spans="1:15" ht="14.45" customHeight="1">
      <c r="A4" s="95" t="s">
        <v>9</v>
      </c>
      <c r="B4" s="97"/>
      <c r="C4" s="108" t="s">
        <v>10</v>
      </c>
      <c r="D4" s="181"/>
      <c r="E4" s="109"/>
      <c r="F4" s="110">
        <v>4800019318</v>
      </c>
      <c r="G4" s="111"/>
      <c r="H4" s="111"/>
      <c r="I4" s="112"/>
      <c r="J4" s="113" t="s">
        <v>11</v>
      </c>
      <c r="K4" s="114"/>
      <c r="L4" s="115"/>
      <c r="M4" s="116">
        <v>45141</v>
      </c>
      <c r="N4" s="182"/>
      <c r="O4" s="117"/>
    </row>
    <row r="5" spans="1:15" ht="14.25" customHeight="1">
      <c r="A5" s="118" t="s">
        <v>12</v>
      </c>
      <c r="B5" s="119"/>
      <c r="C5" s="105" t="s">
        <v>13</v>
      </c>
      <c r="D5" s="106"/>
      <c r="E5" s="107"/>
      <c r="F5" s="99" t="s">
        <v>14</v>
      </c>
      <c r="G5" s="100"/>
      <c r="H5" s="120" t="s">
        <v>15</v>
      </c>
      <c r="I5" s="121"/>
      <c r="J5" s="122"/>
      <c r="K5" s="105" t="s">
        <v>16</v>
      </c>
      <c r="L5" s="106"/>
      <c r="M5" s="106"/>
      <c r="N5" s="106"/>
      <c r="O5" s="107"/>
    </row>
    <row r="6" spans="1:15" ht="14.1" customHeight="1">
      <c r="A6" s="89">
        <v>14068</v>
      </c>
      <c r="B6" s="90"/>
      <c r="C6" s="91">
        <v>45131</v>
      </c>
      <c r="D6" s="179"/>
      <c r="E6" s="92"/>
      <c r="F6" s="93"/>
      <c r="G6" s="94"/>
      <c r="H6" s="95" t="s">
        <v>17</v>
      </c>
      <c r="I6" s="96"/>
      <c r="J6" s="97"/>
      <c r="K6" s="93"/>
      <c r="L6" s="98"/>
      <c r="M6" s="98"/>
      <c r="N6" s="98"/>
      <c r="O6" s="94"/>
    </row>
    <row r="7" spans="1:15" ht="15" customHeight="1">
      <c r="A7" s="2" t="s">
        <v>18</v>
      </c>
      <c r="B7" s="99" t="s">
        <v>19</v>
      </c>
      <c r="C7" s="100"/>
      <c r="D7" s="101" t="s">
        <v>20</v>
      </c>
      <c r="E7" s="180"/>
      <c r="F7" s="102"/>
      <c r="G7" s="103" t="s">
        <v>21</v>
      </c>
      <c r="H7" s="104"/>
      <c r="I7" s="105" t="s">
        <v>22</v>
      </c>
      <c r="J7" s="106"/>
      <c r="K7" s="107"/>
      <c r="L7" s="1" t="s">
        <v>23</v>
      </c>
      <c r="M7" s="99" t="s">
        <v>24</v>
      </c>
      <c r="N7" s="100"/>
      <c r="O7" s="18" t="s">
        <v>25</v>
      </c>
    </row>
    <row r="8" spans="1:15" ht="14.1" customHeight="1">
      <c r="A8" s="16">
        <v>300</v>
      </c>
      <c r="B8" s="80">
        <v>0.04</v>
      </c>
      <c r="C8" s="81"/>
      <c r="D8" s="173" t="s">
        <v>146</v>
      </c>
      <c r="E8" s="174"/>
      <c r="F8" s="175"/>
      <c r="G8" s="84" t="s">
        <v>147</v>
      </c>
      <c r="H8" s="85"/>
      <c r="I8" s="82" t="s">
        <v>59</v>
      </c>
      <c r="J8" s="176"/>
      <c r="K8" s="83"/>
      <c r="L8" s="5" t="s">
        <v>141</v>
      </c>
      <c r="M8" s="177" t="s">
        <v>36</v>
      </c>
      <c r="N8" s="178"/>
      <c r="O8" s="19">
        <v>12</v>
      </c>
    </row>
    <row r="9" spans="1:15" ht="14.25" customHeight="1">
      <c r="A9" s="7">
        <v>300</v>
      </c>
      <c r="B9" s="50">
        <v>0.04</v>
      </c>
      <c r="C9" s="51"/>
      <c r="D9" s="59" t="s">
        <v>148</v>
      </c>
      <c r="E9" s="71"/>
      <c r="F9" s="60"/>
      <c r="G9" s="54" t="s">
        <v>149</v>
      </c>
      <c r="H9" s="55"/>
      <c r="I9" s="52" t="s">
        <v>59</v>
      </c>
      <c r="J9" s="72"/>
      <c r="K9" s="53"/>
      <c r="L9" s="9" t="s">
        <v>141</v>
      </c>
      <c r="M9" s="77" t="s">
        <v>29</v>
      </c>
      <c r="N9" s="79"/>
      <c r="O9" s="20">
        <v>12</v>
      </c>
    </row>
    <row r="10" spans="1:15" ht="14.25" customHeight="1">
      <c r="A10" s="12">
        <v>1000</v>
      </c>
      <c r="B10" s="50">
        <v>0.04</v>
      </c>
      <c r="C10" s="51"/>
      <c r="D10" s="59" t="s">
        <v>150</v>
      </c>
      <c r="E10" s="71"/>
      <c r="F10" s="60"/>
      <c r="G10" s="54" t="s">
        <v>151</v>
      </c>
      <c r="H10" s="55"/>
      <c r="I10" s="52" t="s">
        <v>59</v>
      </c>
      <c r="J10" s="72"/>
      <c r="K10" s="53"/>
      <c r="L10" s="8">
        <v>2310</v>
      </c>
      <c r="M10" s="77" t="s">
        <v>36</v>
      </c>
      <c r="N10" s="79"/>
      <c r="O10" s="20">
        <v>40</v>
      </c>
    </row>
    <row r="11" spans="1:15" ht="14.25" customHeight="1">
      <c r="A11" s="12">
        <v>3250</v>
      </c>
      <c r="B11" s="50">
        <v>0.09</v>
      </c>
      <c r="C11" s="51"/>
      <c r="D11" s="59" t="s">
        <v>152</v>
      </c>
      <c r="E11" s="71"/>
      <c r="F11" s="60"/>
      <c r="G11" s="54" t="s">
        <v>153</v>
      </c>
      <c r="H11" s="55"/>
      <c r="I11" s="52" t="s">
        <v>59</v>
      </c>
      <c r="J11" s="72"/>
      <c r="K11" s="53"/>
      <c r="L11" s="11"/>
      <c r="M11" s="77" t="s">
        <v>36</v>
      </c>
      <c r="N11" s="79"/>
      <c r="O11" s="21">
        <v>292.5</v>
      </c>
    </row>
    <row r="12" spans="1:15" ht="14.25" customHeight="1">
      <c r="A12" s="12">
        <v>1000</v>
      </c>
      <c r="B12" s="50">
        <v>0.06</v>
      </c>
      <c r="C12" s="51"/>
      <c r="D12" s="59" t="s">
        <v>154</v>
      </c>
      <c r="E12" s="71"/>
      <c r="F12" s="60"/>
      <c r="G12" s="54" t="s">
        <v>155</v>
      </c>
      <c r="H12" s="55"/>
      <c r="I12" s="52" t="s">
        <v>59</v>
      </c>
      <c r="J12" s="72"/>
      <c r="K12" s="53"/>
      <c r="L12" s="8">
        <v>2310</v>
      </c>
      <c r="M12" s="77" t="s">
        <v>36</v>
      </c>
      <c r="N12" s="79"/>
      <c r="O12" s="20">
        <v>60</v>
      </c>
    </row>
    <row r="13" spans="1:15" ht="14.25" customHeight="1">
      <c r="A13" s="7">
        <v>300</v>
      </c>
      <c r="B13" s="50">
        <v>0.36</v>
      </c>
      <c r="C13" s="51"/>
      <c r="D13" s="59" t="s">
        <v>156</v>
      </c>
      <c r="E13" s="71"/>
      <c r="F13" s="60"/>
      <c r="G13" s="54" t="s">
        <v>157</v>
      </c>
      <c r="H13" s="55"/>
      <c r="I13" s="52" t="s">
        <v>59</v>
      </c>
      <c r="J13" s="72"/>
      <c r="K13" s="53"/>
      <c r="L13" s="9" t="s">
        <v>141</v>
      </c>
      <c r="M13" s="77" t="s">
        <v>36</v>
      </c>
      <c r="N13" s="79"/>
      <c r="O13" s="21">
        <v>108</v>
      </c>
    </row>
    <row r="14" spans="1:15" ht="14.25" customHeight="1">
      <c r="A14" s="7">
        <v>300</v>
      </c>
      <c r="B14" s="50">
        <v>0.18</v>
      </c>
      <c r="C14" s="51"/>
      <c r="D14" s="56" t="s">
        <v>158</v>
      </c>
      <c r="E14" s="57"/>
      <c r="F14" s="58"/>
      <c r="G14" s="54" t="s">
        <v>159</v>
      </c>
      <c r="H14" s="55"/>
      <c r="I14" s="68" t="s">
        <v>160</v>
      </c>
      <c r="J14" s="69"/>
      <c r="K14" s="70"/>
      <c r="L14" s="8">
        <v>2211</v>
      </c>
      <c r="M14" s="162" t="s">
        <v>32</v>
      </c>
      <c r="N14" s="163"/>
      <c r="O14" s="20">
        <v>54</v>
      </c>
    </row>
    <row r="15" spans="1:15" ht="14.25" customHeight="1">
      <c r="A15" s="7">
        <v>300</v>
      </c>
      <c r="B15" s="50">
        <v>0.24</v>
      </c>
      <c r="C15" s="51"/>
      <c r="D15" s="52" t="s">
        <v>161</v>
      </c>
      <c r="E15" s="72"/>
      <c r="F15" s="53"/>
      <c r="G15" s="54" t="s">
        <v>162</v>
      </c>
      <c r="H15" s="55"/>
      <c r="I15" s="52" t="s">
        <v>163</v>
      </c>
      <c r="J15" s="72"/>
      <c r="K15" s="53"/>
      <c r="L15" s="8">
        <v>2204</v>
      </c>
      <c r="M15" s="77" t="s">
        <v>29</v>
      </c>
      <c r="N15" s="79"/>
      <c r="O15" s="20">
        <v>72</v>
      </c>
    </row>
    <row r="16" spans="1:15" ht="14.25" customHeight="1">
      <c r="A16" s="7">
        <v>300</v>
      </c>
      <c r="B16" s="50">
        <v>0.31</v>
      </c>
      <c r="C16" s="51"/>
      <c r="D16" s="52" t="s">
        <v>164</v>
      </c>
      <c r="E16" s="72"/>
      <c r="F16" s="53"/>
      <c r="G16" s="54" t="s">
        <v>165</v>
      </c>
      <c r="H16" s="55"/>
      <c r="I16" s="68" t="s">
        <v>35</v>
      </c>
      <c r="J16" s="69"/>
      <c r="K16" s="70"/>
      <c r="L16" s="8">
        <v>2309</v>
      </c>
      <c r="M16" s="77" t="s">
        <v>36</v>
      </c>
      <c r="N16" s="79"/>
      <c r="O16" s="20">
        <v>93</v>
      </c>
    </row>
    <row r="17" spans="1:15" ht="14.25" customHeight="1">
      <c r="A17" s="7">
        <v>130</v>
      </c>
      <c r="B17" s="50">
        <v>9.7799999999999994</v>
      </c>
      <c r="C17" s="51"/>
      <c r="D17" s="52" t="s">
        <v>166</v>
      </c>
      <c r="E17" s="72"/>
      <c r="F17" s="53"/>
      <c r="G17" s="54" t="s">
        <v>167</v>
      </c>
      <c r="H17" s="55"/>
      <c r="I17" s="52" t="s">
        <v>168</v>
      </c>
      <c r="J17" s="72"/>
      <c r="K17" s="53"/>
      <c r="L17" s="8">
        <v>2144</v>
      </c>
      <c r="M17" s="162" t="s">
        <v>32</v>
      </c>
      <c r="N17" s="163"/>
      <c r="O17" s="22">
        <v>1271.4000000000001</v>
      </c>
    </row>
    <row r="18" spans="1:15" ht="14.25" customHeight="1">
      <c r="A18" s="7">
        <v>250</v>
      </c>
      <c r="B18" s="50">
        <v>0.26</v>
      </c>
      <c r="C18" s="51"/>
      <c r="D18" s="56" t="s">
        <v>169</v>
      </c>
      <c r="E18" s="57"/>
      <c r="F18" s="58"/>
      <c r="G18" s="54" t="s">
        <v>170</v>
      </c>
      <c r="H18" s="55"/>
      <c r="I18" s="52" t="s">
        <v>59</v>
      </c>
      <c r="J18" s="72"/>
      <c r="K18" s="53"/>
      <c r="L18" s="9" t="s">
        <v>89</v>
      </c>
      <c r="M18" s="77" t="s">
        <v>29</v>
      </c>
      <c r="N18" s="79"/>
      <c r="O18" s="20">
        <v>65</v>
      </c>
    </row>
    <row r="19" spans="1:15" ht="13.35" customHeight="1">
      <c r="A19" s="7">
        <v>300</v>
      </c>
      <c r="B19" s="50">
        <v>1.1399999999999999</v>
      </c>
      <c r="C19" s="51"/>
      <c r="D19" s="52" t="s">
        <v>171</v>
      </c>
      <c r="E19" s="72"/>
      <c r="F19" s="53"/>
      <c r="G19" s="54" t="s">
        <v>172</v>
      </c>
      <c r="H19" s="55"/>
      <c r="I19" s="56" t="s">
        <v>83</v>
      </c>
      <c r="J19" s="57"/>
      <c r="K19" s="58"/>
      <c r="L19" s="8">
        <v>2306</v>
      </c>
      <c r="M19" s="77" t="s">
        <v>173</v>
      </c>
      <c r="N19" s="79"/>
      <c r="O19" s="21">
        <v>342</v>
      </c>
    </row>
    <row r="20" spans="1:15" ht="14.25" customHeight="1">
      <c r="A20" s="7">
        <v>220</v>
      </c>
      <c r="B20" s="50">
        <v>1.45</v>
      </c>
      <c r="C20" s="51"/>
      <c r="D20" s="68" t="s">
        <v>174</v>
      </c>
      <c r="E20" s="69"/>
      <c r="F20" s="70"/>
      <c r="G20" s="54" t="s">
        <v>175</v>
      </c>
      <c r="H20" s="55"/>
      <c r="I20" s="56" t="s">
        <v>176</v>
      </c>
      <c r="J20" s="57"/>
      <c r="K20" s="58"/>
      <c r="L20" s="8">
        <v>2206</v>
      </c>
      <c r="M20" s="162" t="s">
        <v>32</v>
      </c>
      <c r="N20" s="163"/>
      <c r="O20" s="21">
        <v>319</v>
      </c>
    </row>
    <row r="21" spans="1:15" ht="14.25" customHeight="1">
      <c r="A21" s="7">
        <v>130</v>
      </c>
      <c r="B21" s="50">
        <v>2.25</v>
      </c>
      <c r="C21" s="51"/>
      <c r="D21" s="162" t="s">
        <v>177</v>
      </c>
      <c r="E21" s="172"/>
      <c r="F21" s="163"/>
      <c r="G21" s="54" t="s">
        <v>178</v>
      </c>
      <c r="H21" s="55"/>
      <c r="I21" s="68" t="s">
        <v>179</v>
      </c>
      <c r="J21" s="69"/>
      <c r="K21" s="70"/>
      <c r="L21" s="8">
        <v>2226</v>
      </c>
      <c r="M21" s="162" t="s">
        <v>32</v>
      </c>
      <c r="N21" s="163"/>
      <c r="O21" s="21">
        <v>292.5</v>
      </c>
    </row>
    <row r="22" spans="1:15" ht="14.25" customHeight="1">
      <c r="A22" s="7">
        <v>200</v>
      </c>
      <c r="B22" s="50">
        <v>0.87</v>
      </c>
      <c r="C22" s="51"/>
      <c r="D22" s="52" t="s">
        <v>180</v>
      </c>
      <c r="E22" s="72"/>
      <c r="F22" s="53"/>
      <c r="G22" s="54" t="s">
        <v>181</v>
      </c>
      <c r="H22" s="55"/>
      <c r="I22" s="56" t="s">
        <v>182</v>
      </c>
      <c r="J22" s="57"/>
      <c r="K22" s="58"/>
      <c r="L22" s="8">
        <v>2221</v>
      </c>
      <c r="M22" s="162" t="s">
        <v>32</v>
      </c>
      <c r="N22" s="163"/>
      <c r="O22" s="21">
        <v>174</v>
      </c>
    </row>
    <row r="23" spans="1:15" ht="14.25" customHeight="1">
      <c r="A23" s="7">
        <v>280</v>
      </c>
      <c r="B23" s="50">
        <v>1.19</v>
      </c>
      <c r="C23" s="51"/>
      <c r="D23" s="52" t="s">
        <v>183</v>
      </c>
      <c r="E23" s="72"/>
      <c r="F23" s="53"/>
      <c r="G23" s="54" t="s">
        <v>184</v>
      </c>
      <c r="H23" s="55"/>
      <c r="I23" s="68" t="s">
        <v>130</v>
      </c>
      <c r="J23" s="69"/>
      <c r="K23" s="70"/>
      <c r="L23" s="8">
        <v>2147</v>
      </c>
      <c r="M23" s="77" t="s">
        <v>185</v>
      </c>
      <c r="N23" s="79"/>
      <c r="O23" s="21">
        <v>333.2</v>
      </c>
    </row>
    <row r="24" spans="1:15" ht="14.25" customHeight="1">
      <c r="A24" s="12">
        <v>1000</v>
      </c>
      <c r="B24" s="50">
        <v>0.42</v>
      </c>
      <c r="C24" s="51"/>
      <c r="D24" s="52" t="s">
        <v>186</v>
      </c>
      <c r="E24" s="72"/>
      <c r="F24" s="53"/>
      <c r="G24" s="54" t="s">
        <v>187</v>
      </c>
      <c r="H24" s="55"/>
      <c r="I24" s="56" t="s">
        <v>83</v>
      </c>
      <c r="J24" s="57"/>
      <c r="K24" s="58"/>
      <c r="L24" s="8">
        <v>2245</v>
      </c>
      <c r="M24" s="162" t="s">
        <v>188</v>
      </c>
      <c r="N24" s="163"/>
      <c r="O24" s="21">
        <v>420</v>
      </c>
    </row>
    <row r="25" spans="1:15" ht="28.5" customHeight="1">
      <c r="A25" s="13">
        <v>500</v>
      </c>
      <c r="B25" s="61">
        <v>1.63</v>
      </c>
      <c r="C25" s="62"/>
      <c r="D25" s="164" t="s">
        <v>189</v>
      </c>
      <c r="E25" s="165"/>
      <c r="F25" s="166"/>
      <c r="G25" s="65" t="s">
        <v>190</v>
      </c>
      <c r="H25" s="66"/>
      <c r="I25" s="167" t="s">
        <v>83</v>
      </c>
      <c r="J25" s="168"/>
      <c r="K25" s="169"/>
      <c r="L25" s="23">
        <v>2236</v>
      </c>
      <c r="M25" s="170" t="s">
        <v>191</v>
      </c>
      <c r="N25" s="171"/>
      <c r="O25" s="24">
        <v>815</v>
      </c>
    </row>
    <row r="26" spans="1:15" ht="14.25" customHeight="1">
      <c r="A26" s="146" t="s">
        <v>192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8"/>
    </row>
    <row r="27" spans="1:15" ht="14.25" customHeight="1">
      <c r="A27" s="149"/>
      <c r="B27" s="150"/>
      <c r="C27" s="150"/>
      <c r="D27" s="150"/>
      <c r="E27" s="150"/>
      <c r="F27" s="150"/>
      <c r="G27" s="150"/>
      <c r="H27" s="150"/>
      <c r="I27" s="150"/>
      <c r="J27" s="150"/>
      <c r="K27" s="151"/>
      <c r="L27" s="44" t="s">
        <v>193</v>
      </c>
      <c r="M27" s="46"/>
      <c r="N27" s="158">
        <v>10133.799999999999</v>
      </c>
      <c r="O27" s="159"/>
    </row>
    <row r="28" spans="1:15" ht="14.25" customHeight="1">
      <c r="A28" s="152"/>
      <c r="B28" s="153"/>
      <c r="C28" s="153"/>
      <c r="D28" s="153"/>
      <c r="E28" s="153"/>
      <c r="F28" s="153"/>
      <c r="G28" s="153"/>
      <c r="H28" s="153"/>
      <c r="I28" s="153"/>
      <c r="J28" s="153"/>
      <c r="K28" s="154"/>
      <c r="L28" s="44" t="s">
        <v>194</v>
      </c>
      <c r="M28" s="46"/>
      <c r="N28" s="160">
        <v>0</v>
      </c>
      <c r="O28" s="161"/>
    </row>
    <row r="29" spans="1:15" ht="14.25" customHeight="1">
      <c r="A29" s="152"/>
      <c r="B29" s="153"/>
      <c r="C29" s="153"/>
      <c r="D29" s="153"/>
      <c r="E29" s="153"/>
      <c r="F29" s="153"/>
      <c r="G29" s="153"/>
      <c r="H29" s="153"/>
      <c r="I29" s="153"/>
      <c r="J29" s="153"/>
      <c r="K29" s="154"/>
      <c r="L29" s="44" t="s">
        <v>195</v>
      </c>
      <c r="M29" s="46"/>
      <c r="N29" s="160">
        <v>0</v>
      </c>
      <c r="O29" s="161"/>
    </row>
    <row r="30" spans="1:15" ht="15" customHeight="1">
      <c r="A30" s="155"/>
      <c r="B30" s="156"/>
      <c r="C30" s="156"/>
      <c r="D30" s="156"/>
      <c r="E30" s="156"/>
      <c r="F30" s="156"/>
      <c r="G30" s="156"/>
      <c r="H30" s="156"/>
      <c r="I30" s="156"/>
      <c r="J30" s="156"/>
      <c r="K30" s="157"/>
      <c r="L30" s="44" t="s">
        <v>196</v>
      </c>
      <c r="M30" s="46"/>
      <c r="N30" s="158">
        <v>10133.799999999999</v>
      </c>
      <c r="O30" s="159"/>
    </row>
    <row r="31" spans="1:15" ht="14.25" customHeight="1">
      <c r="A31" s="44" t="s">
        <v>91</v>
      </c>
      <c r="B31" s="45"/>
      <c r="C31" s="45"/>
      <c r="D31" s="45"/>
      <c r="E31" s="140"/>
      <c r="F31" s="140"/>
      <c r="G31" s="140"/>
      <c r="H31" s="140"/>
      <c r="I31" s="140"/>
      <c r="J31" s="25"/>
      <c r="K31" s="25"/>
      <c r="L31" s="25"/>
      <c r="M31" s="25"/>
      <c r="N31" s="141" t="s">
        <v>197</v>
      </c>
      <c r="O31" s="142"/>
    </row>
    <row r="32" spans="1:15" ht="73.7" customHeight="1">
      <c r="A32" s="143" t="s">
        <v>198</v>
      </c>
      <c r="B32" s="144"/>
      <c r="C32" s="144"/>
      <c r="D32" s="144"/>
      <c r="E32" s="124" t="s">
        <v>199</v>
      </c>
      <c r="F32" s="124"/>
      <c r="G32" s="124"/>
      <c r="H32" s="124"/>
      <c r="I32" s="124"/>
      <c r="J32" s="26"/>
      <c r="K32" s="26"/>
      <c r="L32" s="26"/>
      <c r="M32" s="26"/>
      <c r="N32" s="144"/>
      <c r="O32" s="145"/>
    </row>
  </sheetData>
  <mergeCells count="135">
    <mergeCell ref="A1:G1"/>
    <mergeCell ref="H1:O1"/>
    <mergeCell ref="A2:G2"/>
    <mergeCell ref="H2:O2"/>
    <mergeCell ref="A3:B3"/>
    <mergeCell ref="C3:E3"/>
    <mergeCell ref="F3:I3"/>
    <mergeCell ref="J3:L3"/>
    <mergeCell ref="M3:O3"/>
    <mergeCell ref="A4:B4"/>
    <mergeCell ref="C4:E4"/>
    <mergeCell ref="F4:I4"/>
    <mergeCell ref="J4:L4"/>
    <mergeCell ref="M4:O4"/>
    <mergeCell ref="A5:B5"/>
    <mergeCell ref="C5:E5"/>
    <mergeCell ref="F5:G5"/>
    <mergeCell ref="H5:J5"/>
    <mergeCell ref="K5:O5"/>
    <mergeCell ref="A6:B6"/>
    <mergeCell ref="C6:E6"/>
    <mergeCell ref="F6:G6"/>
    <mergeCell ref="H6:J6"/>
    <mergeCell ref="K6:O6"/>
    <mergeCell ref="B7:C7"/>
    <mergeCell ref="D7:F7"/>
    <mergeCell ref="G7:H7"/>
    <mergeCell ref="I7:K7"/>
    <mergeCell ref="M7:N7"/>
    <mergeCell ref="B8:C8"/>
    <mergeCell ref="D8:F8"/>
    <mergeCell ref="G8:H8"/>
    <mergeCell ref="I8:K8"/>
    <mergeCell ref="M8:N8"/>
    <mergeCell ref="B9:C9"/>
    <mergeCell ref="D9:F9"/>
    <mergeCell ref="G9:H9"/>
    <mergeCell ref="I9:K9"/>
    <mergeCell ref="M9:N9"/>
    <mergeCell ref="B10:C10"/>
    <mergeCell ref="D10:F10"/>
    <mergeCell ref="G10:H10"/>
    <mergeCell ref="I10:K10"/>
    <mergeCell ref="M10:N10"/>
    <mergeCell ref="B11:C11"/>
    <mergeCell ref="D11:F11"/>
    <mergeCell ref="G11:H11"/>
    <mergeCell ref="I11:K11"/>
    <mergeCell ref="M11:N11"/>
    <mergeCell ref="B12:C12"/>
    <mergeCell ref="D12:F12"/>
    <mergeCell ref="G12:H12"/>
    <mergeCell ref="I12:K12"/>
    <mergeCell ref="M12:N12"/>
    <mergeCell ref="B13:C13"/>
    <mergeCell ref="D13:F13"/>
    <mergeCell ref="G13:H13"/>
    <mergeCell ref="I13:K13"/>
    <mergeCell ref="M13:N13"/>
    <mergeCell ref="B14:C14"/>
    <mergeCell ref="D14:F14"/>
    <mergeCell ref="G14:H14"/>
    <mergeCell ref="I14:K14"/>
    <mergeCell ref="M14:N14"/>
    <mergeCell ref="B15:C15"/>
    <mergeCell ref="D15:F15"/>
    <mergeCell ref="G15:H15"/>
    <mergeCell ref="I15:K15"/>
    <mergeCell ref="M15:N15"/>
    <mergeCell ref="B16:C16"/>
    <mergeCell ref="D16:F16"/>
    <mergeCell ref="G16:H16"/>
    <mergeCell ref="I16:K16"/>
    <mergeCell ref="M16:N16"/>
    <mergeCell ref="B17:C17"/>
    <mergeCell ref="D17:F17"/>
    <mergeCell ref="G17:H17"/>
    <mergeCell ref="I17:K17"/>
    <mergeCell ref="M17:N17"/>
    <mergeCell ref="B18:C18"/>
    <mergeCell ref="D18:F18"/>
    <mergeCell ref="G18:H18"/>
    <mergeCell ref="I18:K18"/>
    <mergeCell ref="M18:N18"/>
    <mergeCell ref="B19:C19"/>
    <mergeCell ref="D19:F19"/>
    <mergeCell ref="G19:H19"/>
    <mergeCell ref="I19:K19"/>
    <mergeCell ref="M19:N19"/>
    <mergeCell ref="B20:C20"/>
    <mergeCell ref="D20:F20"/>
    <mergeCell ref="G20:H20"/>
    <mergeCell ref="I20:K20"/>
    <mergeCell ref="M20:N20"/>
    <mergeCell ref="B21:C21"/>
    <mergeCell ref="D21:F21"/>
    <mergeCell ref="G21:H21"/>
    <mergeCell ref="I21:K21"/>
    <mergeCell ref="M21:N21"/>
    <mergeCell ref="B22:C22"/>
    <mergeCell ref="D22:F22"/>
    <mergeCell ref="G22:H22"/>
    <mergeCell ref="I22:K22"/>
    <mergeCell ref="M22:N22"/>
    <mergeCell ref="B23:C23"/>
    <mergeCell ref="D23:F23"/>
    <mergeCell ref="G23:H23"/>
    <mergeCell ref="I23:K23"/>
    <mergeCell ref="M23:N23"/>
    <mergeCell ref="B24:C24"/>
    <mergeCell ref="D24:F24"/>
    <mergeCell ref="G24:H24"/>
    <mergeCell ref="I24:K24"/>
    <mergeCell ref="M24:N24"/>
    <mergeCell ref="B25:C25"/>
    <mergeCell ref="D25:F25"/>
    <mergeCell ref="G25:H25"/>
    <mergeCell ref="I25:K25"/>
    <mergeCell ref="M25:N25"/>
    <mergeCell ref="A31:D31"/>
    <mergeCell ref="E31:I31"/>
    <mergeCell ref="N31:O31"/>
    <mergeCell ref="A32:D32"/>
    <mergeCell ref="E32:I32"/>
    <mergeCell ref="N32:O32"/>
    <mergeCell ref="A26:O26"/>
    <mergeCell ref="A27:K30"/>
    <mergeCell ref="L27:M27"/>
    <mergeCell ref="N27:O27"/>
    <mergeCell ref="L28:M28"/>
    <mergeCell ref="N28:O28"/>
    <mergeCell ref="L29:M29"/>
    <mergeCell ref="N29:O29"/>
    <mergeCell ref="L30:M30"/>
    <mergeCell ref="N30:O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3:R69"/>
  <sheetViews>
    <sheetView topLeftCell="H1" workbookViewId="0">
      <selection activeCell="H3" sqref="H3"/>
    </sheetView>
  </sheetViews>
  <sheetFormatPr defaultRowHeight="12.75"/>
  <cols>
    <col min="5" max="6" width="14.33203125" style="35" customWidth="1"/>
    <col min="7" max="7" width="30" bestFit="1" customWidth="1"/>
    <col min="9" max="9" width="17.1640625" bestFit="1" customWidth="1"/>
    <col min="10" max="11" width="18.33203125" customWidth="1"/>
    <col min="15" max="15" width="13.33203125" style="42" customWidth="1"/>
    <col min="16" max="16" width="11.5" bestFit="1" customWidth="1"/>
    <col min="17" max="17" width="10.1640625" bestFit="1" customWidth="1"/>
  </cols>
  <sheetData>
    <row r="3" spans="3:18">
      <c r="C3" t="s">
        <v>200</v>
      </c>
      <c r="D3" t="s">
        <v>201</v>
      </c>
      <c r="E3" s="34" t="s">
        <v>501</v>
      </c>
      <c r="F3" s="34"/>
      <c r="G3" t="s">
        <v>202</v>
      </c>
      <c r="I3" t="s">
        <v>203</v>
      </c>
      <c r="J3" s="34" t="s">
        <v>498</v>
      </c>
      <c r="K3" s="34" t="s">
        <v>499</v>
      </c>
      <c r="L3" t="s">
        <v>204</v>
      </c>
      <c r="O3" s="40" t="s">
        <v>205</v>
      </c>
      <c r="P3" t="s">
        <v>206</v>
      </c>
      <c r="Q3" t="s">
        <v>207</v>
      </c>
      <c r="R3" t="s">
        <v>502</v>
      </c>
    </row>
    <row r="4" spans="3:18">
      <c r="C4" s="27">
        <v>2800</v>
      </c>
      <c r="D4" s="28">
        <v>0.03</v>
      </c>
      <c r="E4" s="35" t="b">
        <f>VLOOKUP(I4,ZM43BR!F:AC,14,0)=C4</f>
        <v>1</v>
      </c>
      <c r="G4" t="s">
        <v>208</v>
      </c>
      <c r="I4" t="s">
        <v>209</v>
      </c>
      <c r="J4" t="str">
        <f>VLOOKUP(I4,ZM43BR!F:F,1,0)</f>
        <v>FBRLAL60001038</v>
      </c>
      <c r="K4">
        <f>COUNTIF(I:I,I4)</f>
        <v>1</v>
      </c>
      <c r="L4" t="s">
        <v>210</v>
      </c>
      <c r="O4" s="41">
        <v>2231</v>
      </c>
      <c r="P4" t="s">
        <v>211</v>
      </c>
      <c r="Q4" s="28">
        <v>84</v>
      </c>
    </row>
    <row r="5" spans="3:18">
      <c r="C5" s="27">
        <v>300</v>
      </c>
      <c r="D5" s="28">
        <v>0.18</v>
      </c>
      <c r="E5" s="35" t="b">
        <f>VLOOKUP(I5,ZM43BR!F:AC,14,0)=C5</f>
        <v>1</v>
      </c>
      <c r="G5" t="s">
        <v>212</v>
      </c>
      <c r="I5" t="s">
        <v>213</v>
      </c>
      <c r="J5" t="str">
        <f>VLOOKUP(I5,ZM43BR!F:F,1,0)</f>
        <v>FBRLAL60001008</v>
      </c>
      <c r="K5">
        <f t="shared" ref="K5:K68" si="0">COUNTIF(I:I,I5)</f>
        <v>1</v>
      </c>
      <c r="L5" t="s">
        <v>210</v>
      </c>
      <c r="O5" s="41">
        <v>2237</v>
      </c>
      <c r="P5" t="s">
        <v>214</v>
      </c>
      <c r="Q5" s="28">
        <v>54</v>
      </c>
    </row>
    <row r="6" spans="3:18">
      <c r="C6" s="27">
        <v>300</v>
      </c>
      <c r="D6" s="28">
        <v>0.06</v>
      </c>
      <c r="E6" s="35" t="b">
        <f>VLOOKUP(I6,ZM43BR!F:AC,14,0)=C6</f>
        <v>1</v>
      </c>
      <c r="G6" t="s">
        <v>215</v>
      </c>
      <c r="I6" t="s">
        <v>216</v>
      </c>
      <c r="J6" t="str">
        <f>VLOOKUP(I6,ZM43BR!F:F,1,0)</f>
        <v>FBRLAL60001046</v>
      </c>
      <c r="K6">
        <f t="shared" si="0"/>
        <v>1</v>
      </c>
      <c r="L6" t="s">
        <v>217</v>
      </c>
      <c r="O6" s="41">
        <v>2139</v>
      </c>
      <c r="P6" t="s">
        <v>218</v>
      </c>
      <c r="Q6" s="28">
        <v>18</v>
      </c>
    </row>
    <row r="7" spans="3:18">
      <c r="C7" s="27">
        <v>140</v>
      </c>
      <c r="D7" s="28">
        <v>0.45</v>
      </c>
      <c r="E7" s="35" t="b">
        <f>VLOOKUP(I7,ZM43BR!F:AC,14,0)=C7</f>
        <v>1</v>
      </c>
      <c r="G7" t="s">
        <v>219</v>
      </c>
      <c r="I7" t="s">
        <v>220</v>
      </c>
      <c r="J7" t="str">
        <f>VLOOKUP(I7,ZM43BR!F:F,1,0)</f>
        <v>FBRLAL60001014</v>
      </c>
      <c r="K7">
        <f t="shared" si="0"/>
        <v>1</v>
      </c>
      <c r="L7" t="s">
        <v>221</v>
      </c>
      <c r="O7" s="41">
        <v>1728</v>
      </c>
      <c r="P7" t="s">
        <v>218</v>
      </c>
      <c r="Q7" s="28">
        <v>63</v>
      </c>
    </row>
    <row r="8" spans="3:18">
      <c r="C8" s="27">
        <v>200</v>
      </c>
      <c r="D8" s="28">
        <v>2.44</v>
      </c>
      <c r="E8" s="35" t="b">
        <f>VLOOKUP(I8,ZM43BR!F:AC,14,0)=C8</f>
        <v>1</v>
      </c>
      <c r="G8" s="27">
        <v>150150225</v>
      </c>
      <c r="I8" t="s">
        <v>222</v>
      </c>
      <c r="J8" t="str">
        <f>VLOOKUP(I8,ZM43BR!F:F,1,0)</f>
        <v>FBRLAL60001088</v>
      </c>
      <c r="K8">
        <f t="shared" si="0"/>
        <v>1</v>
      </c>
      <c r="L8" t="s">
        <v>223</v>
      </c>
      <c r="O8" s="41">
        <v>2305</v>
      </c>
      <c r="P8" t="s">
        <v>211</v>
      </c>
      <c r="Q8" s="28">
        <v>488</v>
      </c>
    </row>
    <row r="9" spans="3:18">
      <c r="C9" s="27">
        <v>140</v>
      </c>
      <c r="D9" s="28">
        <v>4.28</v>
      </c>
      <c r="E9" s="35" t="b">
        <f>VLOOKUP(I9,ZM43BR!F:AC,14,0)=C9</f>
        <v>1</v>
      </c>
      <c r="G9" t="s">
        <v>224</v>
      </c>
      <c r="I9" t="s">
        <v>225</v>
      </c>
      <c r="J9" t="str">
        <f>VLOOKUP(I9,ZM43BR!F:F,1,0)</f>
        <v>FBRLAL60001013</v>
      </c>
      <c r="K9">
        <f t="shared" si="0"/>
        <v>1</v>
      </c>
      <c r="L9" t="s">
        <v>226</v>
      </c>
      <c r="P9" t="s">
        <v>211</v>
      </c>
      <c r="Q9" s="28">
        <v>599.20000000000005</v>
      </c>
    </row>
    <row r="10" spans="3:18">
      <c r="C10" s="27">
        <v>160</v>
      </c>
      <c r="D10" s="28">
        <v>0.72</v>
      </c>
      <c r="E10" s="35" t="b">
        <f>VLOOKUP(I10,ZM43BR!F:AC,14,0)=C10</f>
        <v>1</v>
      </c>
      <c r="G10" t="s">
        <v>227</v>
      </c>
      <c r="I10" t="s">
        <v>228</v>
      </c>
      <c r="J10" t="str">
        <f>VLOOKUP(I10,ZM43BR!F:F,1,0)</f>
        <v>FBRLAL60001027</v>
      </c>
      <c r="K10">
        <f t="shared" si="0"/>
        <v>1</v>
      </c>
      <c r="L10" t="s">
        <v>229</v>
      </c>
      <c r="O10" s="41">
        <v>2139</v>
      </c>
      <c r="P10" t="s">
        <v>214</v>
      </c>
      <c r="Q10" s="28">
        <v>115.2</v>
      </c>
    </row>
    <row r="11" spans="3:18">
      <c r="C11" s="27">
        <v>150</v>
      </c>
      <c r="D11" s="28">
        <v>1.03</v>
      </c>
      <c r="E11" s="35" t="b">
        <f>VLOOKUP(I11,ZM43BR!F:AC,14,0)=C11</f>
        <v>1</v>
      </c>
      <c r="G11" s="27">
        <v>434153017835</v>
      </c>
      <c r="I11" t="s">
        <v>230</v>
      </c>
      <c r="J11" t="str">
        <f>VLOOKUP(I11,ZM43BR!F:F,1,0)</f>
        <v>FBRLAL60001073</v>
      </c>
      <c r="K11">
        <f t="shared" si="0"/>
        <v>1</v>
      </c>
      <c r="L11" t="s">
        <v>231</v>
      </c>
      <c r="O11" s="41">
        <v>20210621</v>
      </c>
      <c r="P11" t="s">
        <v>211</v>
      </c>
      <c r="Q11" s="28">
        <v>154.5</v>
      </c>
    </row>
    <row r="12" spans="3:18">
      <c r="C12" s="27">
        <v>250</v>
      </c>
      <c r="D12" s="28">
        <v>1.03</v>
      </c>
      <c r="E12" s="35" t="b">
        <f>VLOOKUP(I12,ZM43BR!F:AC,14,0)=C12</f>
        <v>1</v>
      </c>
      <c r="G12" t="s">
        <v>232</v>
      </c>
      <c r="I12" t="s">
        <v>233</v>
      </c>
      <c r="J12" t="str">
        <f>VLOOKUP(I12,ZM43BR!F:F,1,0)</f>
        <v>FBRLAL60001083</v>
      </c>
      <c r="K12">
        <f t="shared" si="0"/>
        <v>1</v>
      </c>
      <c r="L12" t="s">
        <v>234</v>
      </c>
      <c r="O12" s="41">
        <v>2148</v>
      </c>
      <c r="P12" t="s">
        <v>211</v>
      </c>
      <c r="Q12" s="28">
        <v>257.5</v>
      </c>
    </row>
    <row r="13" spans="3:18">
      <c r="C13" s="27">
        <v>200</v>
      </c>
      <c r="D13" s="28">
        <v>0.9</v>
      </c>
      <c r="E13" s="35" t="b">
        <f>VLOOKUP(I13,ZM43BR!F:AC,14,0)=C13</f>
        <v>1</v>
      </c>
      <c r="G13" t="s">
        <v>235</v>
      </c>
      <c r="I13" t="s">
        <v>236</v>
      </c>
      <c r="J13" t="str">
        <f>VLOOKUP(I13,ZM43BR!F:F,1,0)</f>
        <v>FBRLAL60001047</v>
      </c>
      <c r="K13">
        <f t="shared" si="0"/>
        <v>1</v>
      </c>
      <c r="L13" t="s">
        <v>237</v>
      </c>
      <c r="O13" s="42" t="s">
        <v>238</v>
      </c>
      <c r="P13" t="s">
        <v>211</v>
      </c>
      <c r="Q13" s="28">
        <v>180</v>
      </c>
    </row>
    <row r="14" spans="3:18">
      <c r="C14" s="27">
        <v>300</v>
      </c>
      <c r="D14" s="28">
        <v>0.1</v>
      </c>
      <c r="E14" s="35" t="b">
        <f>VLOOKUP(I14,ZM43BR!F:AC,14,0)=C14</f>
        <v>1</v>
      </c>
      <c r="G14" t="s">
        <v>239</v>
      </c>
      <c r="I14" t="s">
        <v>240</v>
      </c>
      <c r="J14" t="str">
        <f>VLOOKUP(I14,ZM43BR!F:F,1,0)</f>
        <v>FBRLAL60001054</v>
      </c>
      <c r="K14">
        <f t="shared" si="0"/>
        <v>1</v>
      </c>
      <c r="L14" t="s">
        <v>241</v>
      </c>
      <c r="O14" s="41">
        <v>2215</v>
      </c>
      <c r="P14" t="s">
        <v>218</v>
      </c>
      <c r="Q14" s="28">
        <v>30</v>
      </c>
    </row>
    <row r="15" spans="3:18">
      <c r="C15" s="27">
        <v>300</v>
      </c>
      <c r="D15" s="28">
        <v>7.0000000000000007E-2</v>
      </c>
      <c r="E15" s="35" t="b">
        <f>VLOOKUP(I15,ZM43BR!F:AC,14,0)=C15</f>
        <v>1</v>
      </c>
      <c r="G15" t="s">
        <v>242</v>
      </c>
      <c r="I15" t="s">
        <v>243</v>
      </c>
      <c r="J15" t="str">
        <f>VLOOKUP(I15,ZM43BR!F:F,1,0)</f>
        <v>FBRLAL60001044</v>
      </c>
      <c r="K15">
        <f t="shared" si="0"/>
        <v>1</v>
      </c>
      <c r="L15" t="s">
        <v>217</v>
      </c>
      <c r="O15" s="41">
        <v>2129</v>
      </c>
      <c r="P15" t="s">
        <v>218</v>
      </c>
      <c r="Q15" s="28">
        <v>21</v>
      </c>
    </row>
    <row r="16" spans="3:18">
      <c r="C16" s="27">
        <v>300</v>
      </c>
      <c r="D16" s="28">
        <v>0.09</v>
      </c>
      <c r="E16" s="35" t="b">
        <f>VLOOKUP(I16,ZM43BR!F:AC,14,0)=C16</f>
        <v>1</v>
      </c>
      <c r="G16" t="s">
        <v>244</v>
      </c>
      <c r="I16" t="s">
        <v>245</v>
      </c>
      <c r="J16" t="str">
        <f>VLOOKUP(I16,ZM43BR!F:F,1,0)</f>
        <v>FBRLAL60001011</v>
      </c>
      <c r="K16">
        <f t="shared" si="0"/>
        <v>1</v>
      </c>
      <c r="L16" t="s">
        <v>217</v>
      </c>
      <c r="P16" t="s">
        <v>218</v>
      </c>
      <c r="Q16" s="28">
        <v>27</v>
      </c>
    </row>
    <row r="17" spans="3:17">
      <c r="C17" s="27">
        <v>300</v>
      </c>
      <c r="D17" s="28">
        <v>0.1</v>
      </c>
      <c r="E17" s="35" t="b">
        <f>VLOOKUP(I17,ZM43BR!F:AC,14,0)=C17</f>
        <v>1</v>
      </c>
      <c r="G17" t="s">
        <v>246</v>
      </c>
      <c r="I17" t="s">
        <v>247</v>
      </c>
      <c r="J17" t="str">
        <f>VLOOKUP(I17,ZM43BR!F:F,1,0)</f>
        <v>FBRLAL60001031</v>
      </c>
      <c r="K17">
        <f t="shared" si="0"/>
        <v>1</v>
      </c>
      <c r="L17" t="s">
        <v>217</v>
      </c>
      <c r="O17" s="41">
        <v>2134</v>
      </c>
      <c r="P17" t="s">
        <v>218</v>
      </c>
      <c r="Q17" s="28">
        <v>30</v>
      </c>
    </row>
    <row r="18" spans="3:17">
      <c r="C18" s="27">
        <v>1200</v>
      </c>
      <c r="D18" s="28">
        <v>0.17</v>
      </c>
      <c r="E18" s="35" t="b">
        <f>VLOOKUP(I18,ZM43BR!F:AC,14,0)=C18</f>
        <v>1</v>
      </c>
      <c r="G18" t="s">
        <v>248</v>
      </c>
      <c r="I18" t="s">
        <v>249</v>
      </c>
      <c r="J18" t="str">
        <f>VLOOKUP(I18,ZM43BR!F:F,1,0)</f>
        <v>FBRLAL60001030</v>
      </c>
      <c r="K18">
        <f t="shared" si="0"/>
        <v>1</v>
      </c>
      <c r="L18" t="s">
        <v>217</v>
      </c>
      <c r="O18" s="41">
        <v>2214</v>
      </c>
      <c r="P18" t="s">
        <v>218</v>
      </c>
      <c r="Q18" s="28">
        <v>202.8</v>
      </c>
    </row>
    <row r="19" spans="3:17">
      <c r="C19" s="27">
        <v>300</v>
      </c>
      <c r="D19" s="28">
        <v>0.09</v>
      </c>
      <c r="E19" s="35" t="b">
        <f>VLOOKUP(I19,ZM43BR!F:AC,14,0)=C19</f>
        <v>1</v>
      </c>
      <c r="G19" t="s">
        <v>250</v>
      </c>
      <c r="I19" t="s">
        <v>251</v>
      </c>
      <c r="J19" t="str">
        <f>VLOOKUP(I19,ZM43BR!F:F,1,0)</f>
        <v>FBRLAL60001043</v>
      </c>
      <c r="K19">
        <f t="shared" si="0"/>
        <v>1</v>
      </c>
      <c r="L19" t="s">
        <v>217</v>
      </c>
      <c r="O19" s="41">
        <v>2219</v>
      </c>
      <c r="P19" t="s">
        <v>218</v>
      </c>
      <c r="Q19" s="28">
        <v>27</v>
      </c>
    </row>
    <row r="20" spans="3:17">
      <c r="C20" s="27">
        <v>300</v>
      </c>
      <c r="D20" s="28">
        <v>0.17</v>
      </c>
      <c r="E20" s="35" t="b">
        <f>VLOOKUP(I20,ZM43BR!F:AC,14,0)=C20</f>
        <v>1</v>
      </c>
      <c r="G20" t="s">
        <v>252</v>
      </c>
      <c r="I20" t="s">
        <v>253</v>
      </c>
      <c r="J20" t="str">
        <f>VLOOKUP(I20,ZM43BR!F:F,1,0)</f>
        <v>FBRLAL60001029</v>
      </c>
      <c r="K20">
        <f t="shared" si="0"/>
        <v>1</v>
      </c>
      <c r="L20" t="s">
        <v>217</v>
      </c>
      <c r="O20" s="41">
        <v>2216</v>
      </c>
      <c r="P20" t="s">
        <v>218</v>
      </c>
      <c r="Q20" s="28">
        <v>49.5</v>
      </c>
    </row>
    <row r="21" spans="3:17">
      <c r="C21" s="27">
        <v>300</v>
      </c>
      <c r="D21" s="28">
        <v>7.0000000000000007E-2</v>
      </c>
      <c r="E21" s="35" t="b">
        <f>VLOOKUP(I21,ZM43BR!F:AC,14,0)=C21</f>
        <v>1</v>
      </c>
      <c r="G21" t="s">
        <v>254</v>
      </c>
      <c r="I21" t="s">
        <v>255</v>
      </c>
      <c r="J21" t="str">
        <f>VLOOKUP(I21,ZM43BR!F:F,1,0)</f>
        <v>FBRLAL60001028</v>
      </c>
      <c r="K21">
        <f t="shared" si="0"/>
        <v>1</v>
      </c>
      <c r="L21" t="s">
        <v>217</v>
      </c>
      <c r="O21" s="41">
        <v>2207</v>
      </c>
      <c r="P21" t="s">
        <v>218</v>
      </c>
      <c r="Q21" s="28">
        <v>21</v>
      </c>
    </row>
    <row r="22" spans="3:17">
      <c r="C22" s="27">
        <v>300</v>
      </c>
      <c r="D22" s="28">
        <v>0.06</v>
      </c>
      <c r="E22" s="35" t="b">
        <f>VLOOKUP(I22,ZM43BR!F:AC,14,0)=C22</f>
        <v>1</v>
      </c>
      <c r="G22" t="s">
        <v>256</v>
      </c>
      <c r="I22" t="s">
        <v>257</v>
      </c>
      <c r="J22" t="str">
        <f>VLOOKUP(I22,ZM43BR!F:F,1,0)</f>
        <v>FBRLAL60001010</v>
      </c>
      <c r="K22">
        <f t="shared" si="0"/>
        <v>1</v>
      </c>
      <c r="L22" t="s">
        <v>217</v>
      </c>
      <c r="O22" s="41">
        <v>211126</v>
      </c>
      <c r="P22" t="s">
        <v>211</v>
      </c>
      <c r="Q22" s="28">
        <v>18</v>
      </c>
    </row>
    <row r="23" spans="3:17">
      <c r="C23" s="27">
        <v>2100</v>
      </c>
      <c r="D23" s="28">
        <v>0.27</v>
      </c>
      <c r="E23" s="35" t="b">
        <f>VLOOKUP(I23,ZM43BR!F:AC,14,0)=C23</f>
        <v>1</v>
      </c>
      <c r="G23" t="s">
        <v>258</v>
      </c>
      <c r="I23" t="s">
        <v>259</v>
      </c>
      <c r="J23" t="str">
        <f>VLOOKUP(I23,ZM43BR!F:F,1,0)</f>
        <v>FBRLAL60001039</v>
      </c>
      <c r="K23">
        <f t="shared" si="0"/>
        <v>1</v>
      </c>
      <c r="L23" t="s">
        <v>217</v>
      </c>
      <c r="O23" s="41">
        <v>211209</v>
      </c>
      <c r="P23" t="s">
        <v>211</v>
      </c>
      <c r="Q23" s="28">
        <v>567</v>
      </c>
    </row>
    <row r="24" spans="3:17">
      <c r="C24" s="27">
        <v>250</v>
      </c>
      <c r="D24" s="28">
        <v>1.25</v>
      </c>
      <c r="E24" s="35" t="b">
        <f>VLOOKUP(I24,ZM43BR!F:AC,14,0)=C24</f>
        <v>1</v>
      </c>
      <c r="G24" t="s">
        <v>260</v>
      </c>
      <c r="I24" t="s">
        <v>261</v>
      </c>
      <c r="J24" t="str">
        <f>VLOOKUP(I24,ZM43BR!F:F,1,0)</f>
        <v>FBRLAL60001085</v>
      </c>
      <c r="K24">
        <f t="shared" si="0"/>
        <v>1</v>
      </c>
      <c r="L24" t="s">
        <v>262</v>
      </c>
      <c r="O24" s="41">
        <v>2134</v>
      </c>
      <c r="P24" t="s">
        <v>218</v>
      </c>
      <c r="Q24" s="28">
        <v>312.5</v>
      </c>
    </row>
    <row r="25" spans="3:17">
      <c r="C25" s="27">
        <v>2100</v>
      </c>
      <c r="D25" s="28">
        <v>0.01</v>
      </c>
      <c r="E25" s="35" t="b">
        <f>VLOOKUP(I25,ZM43BR!F:AC,14,0)=C25</f>
        <v>1</v>
      </c>
      <c r="G25" t="s">
        <v>263</v>
      </c>
      <c r="I25" t="s">
        <v>264</v>
      </c>
      <c r="J25" t="str">
        <f>VLOOKUP(I25,ZM43BR!F:F,1,0)</f>
        <v>FBRLAL60001069</v>
      </c>
      <c r="K25">
        <f t="shared" si="0"/>
        <v>1</v>
      </c>
      <c r="L25" t="s">
        <v>265</v>
      </c>
      <c r="O25" s="41">
        <v>2320</v>
      </c>
      <c r="P25" t="s">
        <v>266</v>
      </c>
      <c r="Q25" s="28">
        <v>21</v>
      </c>
    </row>
    <row r="26" spans="3:17">
      <c r="C26" s="27">
        <v>300</v>
      </c>
      <c r="D26" s="28">
        <v>0.06</v>
      </c>
      <c r="E26" s="35" t="b">
        <f>VLOOKUP(I26,ZM43BR!F:AC,14,0)=C26</f>
        <v>0</v>
      </c>
      <c r="G26" t="s">
        <v>267</v>
      </c>
      <c r="I26" t="s">
        <v>268</v>
      </c>
      <c r="J26" t="str">
        <f>VLOOKUP(I26,ZM43BR!F:F,1,0)</f>
        <v>FBRLAL60001067</v>
      </c>
      <c r="K26">
        <f t="shared" si="0"/>
        <v>1</v>
      </c>
      <c r="L26" t="s">
        <v>265</v>
      </c>
      <c r="O26" s="41">
        <v>2312</v>
      </c>
      <c r="P26" t="s">
        <v>266</v>
      </c>
      <c r="Q26" s="28">
        <v>18</v>
      </c>
    </row>
    <row r="27" spans="3:17">
      <c r="C27" s="27">
        <v>680</v>
      </c>
      <c r="D27" s="28">
        <v>0.28999999999999998</v>
      </c>
      <c r="E27" s="35" t="b">
        <f>VLOOKUP(I27,ZM43BR!F:AC,14,0)=C27</f>
        <v>1</v>
      </c>
      <c r="G27" t="s">
        <v>269</v>
      </c>
      <c r="I27" t="s">
        <v>270</v>
      </c>
      <c r="J27" t="str">
        <f>VLOOKUP(I27,ZM43BR!F:F,1,0)</f>
        <v>FBRLAL60001052</v>
      </c>
      <c r="K27">
        <f t="shared" si="0"/>
        <v>1</v>
      </c>
      <c r="L27" t="s">
        <v>241</v>
      </c>
      <c r="O27" s="42" t="s">
        <v>271</v>
      </c>
      <c r="P27" t="s">
        <v>272</v>
      </c>
      <c r="Q27" s="28">
        <v>197.2</v>
      </c>
    </row>
    <row r="28" spans="3:17">
      <c r="C28">
        <v>130</v>
      </c>
      <c r="D28">
        <v>3.11</v>
      </c>
      <c r="E28" s="35" t="b">
        <f>VLOOKUP(I28,ZM43BR!F:AC,14,0)=C28</f>
        <v>1</v>
      </c>
      <c r="G28" t="s">
        <v>273</v>
      </c>
      <c r="I28" t="s">
        <v>274</v>
      </c>
      <c r="J28" t="str">
        <f>VLOOKUP(I28,ZM43BR!F:F,1,0)</f>
        <v>FBRLAL60001051</v>
      </c>
      <c r="K28">
        <f t="shared" si="0"/>
        <v>1</v>
      </c>
      <c r="L28" t="s">
        <v>275</v>
      </c>
      <c r="O28" s="42" t="s">
        <v>238</v>
      </c>
      <c r="P28" t="s">
        <v>218</v>
      </c>
      <c r="Q28">
        <v>404.3</v>
      </c>
    </row>
    <row r="29" spans="3:17">
      <c r="C29">
        <v>5400</v>
      </c>
      <c r="D29">
        <v>0.01</v>
      </c>
      <c r="E29" s="35" t="b">
        <f>VLOOKUP(I29,ZM43BR!F:AC,14,0)=C29</f>
        <v>1</v>
      </c>
      <c r="G29" t="s">
        <v>276</v>
      </c>
      <c r="I29" t="s">
        <v>277</v>
      </c>
      <c r="J29" t="str">
        <f>VLOOKUP(I29,ZM43BR!F:F,1,0)</f>
        <v>FBRLAL60001064</v>
      </c>
      <c r="K29">
        <f t="shared" si="0"/>
        <v>1</v>
      </c>
      <c r="L29" t="s">
        <v>278</v>
      </c>
      <c r="O29" s="42" t="s">
        <v>271</v>
      </c>
      <c r="P29" t="s">
        <v>218</v>
      </c>
      <c r="Q29">
        <v>54</v>
      </c>
    </row>
    <row r="30" spans="3:17">
      <c r="C30">
        <v>500</v>
      </c>
      <c r="D30">
        <v>0.04</v>
      </c>
      <c r="E30" s="35" t="b">
        <f>VLOOKUP(I30,ZM43BR!F:AC,14,0)=C30</f>
        <v>1</v>
      </c>
      <c r="G30" t="s">
        <v>279</v>
      </c>
      <c r="I30" t="s">
        <v>280</v>
      </c>
      <c r="J30" t="str">
        <f>VLOOKUP(I30,ZM43BR!F:F,1,0)</f>
        <v>FBRLAL60001066</v>
      </c>
      <c r="K30">
        <f t="shared" si="0"/>
        <v>1</v>
      </c>
      <c r="L30" t="s">
        <v>278</v>
      </c>
      <c r="O30" s="42">
        <v>220628</v>
      </c>
      <c r="P30" t="s">
        <v>218</v>
      </c>
      <c r="Q30">
        <v>20</v>
      </c>
    </row>
    <row r="31" spans="3:17">
      <c r="C31">
        <v>600</v>
      </c>
      <c r="D31">
        <v>0.04</v>
      </c>
      <c r="E31" s="35" t="b">
        <f>VLOOKUP(I31,ZM43BR!F:AC,14,0)=C31</f>
        <v>1</v>
      </c>
      <c r="G31" t="s">
        <v>281</v>
      </c>
      <c r="I31" t="s">
        <v>282</v>
      </c>
      <c r="J31" t="str">
        <f>VLOOKUP(I31,ZM43BR!F:F,1,0)</f>
        <v>FBRLAL60001058</v>
      </c>
      <c r="K31">
        <f t="shared" si="0"/>
        <v>1</v>
      </c>
      <c r="L31" t="s">
        <v>278</v>
      </c>
      <c r="O31" s="42" t="s">
        <v>271</v>
      </c>
      <c r="P31" t="s">
        <v>218</v>
      </c>
      <c r="Q31">
        <v>24</v>
      </c>
    </row>
    <row r="32" spans="3:17">
      <c r="C32">
        <v>1200</v>
      </c>
      <c r="D32">
        <v>0.02</v>
      </c>
      <c r="E32" s="35" t="b">
        <f>VLOOKUP(I32,ZM43BR!F:AC,14,0)=C32</f>
        <v>1</v>
      </c>
      <c r="G32" t="s">
        <v>283</v>
      </c>
      <c r="I32" t="s">
        <v>284</v>
      </c>
      <c r="J32" t="str">
        <f>VLOOKUP(I32,ZM43BR!F:F,1,0)</f>
        <v>FBRLAL60001062</v>
      </c>
      <c r="K32">
        <f t="shared" si="0"/>
        <v>1</v>
      </c>
      <c r="L32" t="s">
        <v>278</v>
      </c>
      <c r="O32" s="42" t="s">
        <v>271</v>
      </c>
      <c r="P32" t="s">
        <v>218</v>
      </c>
      <c r="Q32">
        <v>24</v>
      </c>
    </row>
    <row r="33" spans="3:17">
      <c r="C33">
        <v>1000</v>
      </c>
      <c r="D33">
        <v>0.03</v>
      </c>
      <c r="E33" s="35" t="b">
        <f>VLOOKUP(I33,ZM43BR!F:AC,14,0)=C33</f>
        <v>1</v>
      </c>
      <c r="G33" t="s">
        <v>285</v>
      </c>
      <c r="I33" t="s">
        <v>286</v>
      </c>
      <c r="J33" t="str">
        <f>VLOOKUP(I33,ZM43BR!F:F,1,0)</f>
        <v>FBRLAL60001059</v>
      </c>
      <c r="K33">
        <f t="shared" si="0"/>
        <v>1</v>
      </c>
      <c r="L33" t="s">
        <v>278</v>
      </c>
      <c r="O33" s="42">
        <v>220916</v>
      </c>
      <c r="P33" t="s">
        <v>218</v>
      </c>
      <c r="Q33">
        <v>30</v>
      </c>
    </row>
    <row r="34" spans="3:17">
      <c r="C34">
        <v>600</v>
      </c>
      <c r="D34">
        <v>0.04</v>
      </c>
      <c r="E34" s="35" t="b">
        <f>VLOOKUP(I34,ZM43BR!F:AC,14,0)=C34</f>
        <v>1</v>
      </c>
      <c r="G34" t="s">
        <v>287</v>
      </c>
      <c r="I34" t="s">
        <v>288</v>
      </c>
      <c r="J34" t="str">
        <f>VLOOKUP(I34,ZM43BR!F:F,1,0)</f>
        <v>FBRLAL60001057</v>
      </c>
      <c r="K34">
        <f t="shared" si="0"/>
        <v>1</v>
      </c>
      <c r="L34" t="s">
        <v>278</v>
      </c>
      <c r="O34" s="42" t="s">
        <v>271</v>
      </c>
      <c r="P34" t="s">
        <v>218</v>
      </c>
      <c r="Q34">
        <v>24</v>
      </c>
    </row>
    <row r="35" spans="3:17">
      <c r="C35">
        <v>1000</v>
      </c>
      <c r="D35">
        <v>0.02</v>
      </c>
      <c r="E35" s="35" t="b">
        <f>VLOOKUP(I35,ZM43BR!F:AC,14,0)=C35</f>
        <v>1</v>
      </c>
      <c r="G35" t="s">
        <v>289</v>
      </c>
      <c r="I35" t="s">
        <v>290</v>
      </c>
      <c r="J35" t="str">
        <f>VLOOKUP(I35,ZM43BR!F:F,1,0)</f>
        <v>FBRLAL60001063</v>
      </c>
      <c r="K35">
        <f t="shared" si="0"/>
        <v>1</v>
      </c>
      <c r="L35" t="s">
        <v>278</v>
      </c>
      <c r="O35" s="42">
        <v>221112</v>
      </c>
      <c r="P35" t="s">
        <v>218</v>
      </c>
      <c r="Q35">
        <v>20</v>
      </c>
    </row>
    <row r="36" spans="3:17">
      <c r="C36">
        <v>3000</v>
      </c>
      <c r="D36">
        <v>0.02</v>
      </c>
      <c r="E36" s="35" t="b">
        <f>VLOOKUP(I36,ZM43BR!F:AC,14,0)=C36</f>
        <v>1</v>
      </c>
      <c r="G36" t="s">
        <v>291</v>
      </c>
      <c r="I36" t="s">
        <v>292</v>
      </c>
      <c r="J36" t="str">
        <f>VLOOKUP(I36,ZM43BR!F:F,1,0)</f>
        <v>FBRLAL60001016</v>
      </c>
      <c r="K36">
        <f t="shared" si="0"/>
        <v>1</v>
      </c>
      <c r="L36" t="s">
        <v>278</v>
      </c>
      <c r="O36" s="42" t="s">
        <v>271</v>
      </c>
      <c r="P36" t="s">
        <v>293</v>
      </c>
      <c r="Q36">
        <v>60</v>
      </c>
    </row>
    <row r="37" spans="3:17">
      <c r="C37">
        <v>500</v>
      </c>
      <c r="D37">
        <v>0.04</v>
      </c>
      <c r="E37" s="35" t="b">
        <f>VLOOKUP(I37,ZM43BR!F:AC,14,0)=C37</f>
        <v>1</v>
      </c>
      <c r="G37" t="s">
        <v>294</v>
      </c>
      <c r="I37" t="s">
        <v>295</v>
      </c>
      <c r="J37" t="str">
        <f>VLOOKUP(I37,ZM43BR!F:F,1,0)</f>
        <v>FBRLAL60001060</v>
      </c>
      <c r="K37">
        <f t="shared" si="0"/>
        <v>1</v>
      </c>
      <c r="L37" t="s">
        <v>278</v>
      </c>
      <c r="O37" s="42">
        <v>230103</v>
      </c>
      <c r="P37" t="s">
        <v>211</v>
      </c>
      <c r="Q37">
        <v>20</v>
      </c>
    </row>
    <row r="38" spans="3:17">
      <c r="C38">
        <v>500</v>
      </c>
      <c r="D38">
        <v>0.38</v>
      </c>
      <c r="E38" s="35" t="b">
        <f>VLOOKUP(I38,ZM43BR!F:AC,14,0)=C38</f>
        <v>1</v>
      </c>
      <c r="G38" t="s">
        <v>296</v>
      </c>
      <c r="I38" t="s">
        <v>297</v>
      </c>
      <c r="J38" t="str">
        <f>VLOOKUP(I38,ZM43BR!F:F,1,0)</f>
        <v>FBRLAL60001068</v>
      </c>
      <c r="K38">
        <f t="shared" si="0"/>
        <v>1</v>
      </c>
      <c r="L38" t="s">
        <v>278</v>
      </c>
      <c r="O38" s="42">
        <v>230618</v>
      </c>
      <c r="P38" t="s">
        <v>211</v>
      </c>
      <c r="Q38">
        <v>190</v>
      </c>
    </row>
    <row r="39" spans="3:17">
      <c r="C39">
        <v>300</v>
      </c>
      <c r="D39">
        <v>0.17</v>
      </c>
      <c r="E39" s="35" t="b">
        <f>VLOOKUP(I39,ZM43BR!F:AC,14,0)=C39</f>
        <v>1</v>
      </c>
      <c r="G39" t="s">
        <v>298</v>
      </c>
      <c r="I39" t="s">
        <v>299</v>
      </c>
      <c r="J39" t="str">
        <f>VLOOKUP(I39,ZM43BR!F:F,1,0)</f>
        <v>FBRLAL60001061</v>
      </c>
      <c r="K39">
        <f t="shared" si="0"/>
        <v>1</v>
      </c>
      <c r="L39" t="s">
        <v>278</v>
      </c>
      <c r="O39" s="42">
        <v>2238</v>
      </c>
      <c r="P39" t="s">
        <v>218</v>
      </c>
      <c r="Q39">
        <v>51</v>
      </c>
    </row>
    <row r="40" spans="3:17">
      <c r="C40">
        <v>600</v>
      </c>
      <c r="D40">
        <v>0.04</v>
      </c>
      <c r="E40" s="35" t="b">
        <f>VLOOKUP(I40,ZM43BR!F:AC,14,0)=C40</f>
        <v>1</v>
      </c>
      <c r="G40" t="s">
        <v>300</v>
      </c>
      <c r="I40" t="s">
        <v>301</v>
      </c>
      <c r="J40" t="str">
        <f>VLOOKUP(I40,ZM43BR!F:F,1,0)</f>
        <v>FBRLAL60001017</v>
      </c>
      <c r="K40">
        <f t="shared" si="0"/>
        <v>1</v>
      </c>
      <c r="L40" t="s">
        <v>278</v>
      </c>
      <c r="O40" s="42" t="s">
        <v>271</v>
      </c>
      <c r="P40" t="s">
        <v>211</v>
      </c>
      <c r="Q40">
        <v>24</v>
      </c>
    </row>
    <row r="41" spans="3:17">
      <c r="C41">
        <v>500</v>
      </c>
      <c r="D41">
        <v>0.04</v>
      </c>
      <c r="E41" s="35" t="b">
        <f>VLOOKUP(I41,ZM43BR!F:AC,14,0)=C41</f>
        <v>1</v>
      </c>
      <c r="G41" t="s">
        <v>302</v>
      </c>
      <c r="I41" t="s">
        <v>303</v>
      </c>
      <c r="J41" t="str">
        <f>VLOOKUP(I41,ZM43BR!F:F,1,0)</f>
        <v>FBRLAL60001018</v>
      </c>
      <c r="K41">
        <f t="shared" si="0"/>
        <v>1</v>
      </c>
      <c r="L41" t="s">
        <v>278</v>
      </c>
      <c r="O41" s="42">
        <v>230620</v>
      </c>
      <c r="P41" t="s">
        <v>211</v>
      </c>
      <c r="Q41">
        <v>20</v>
      </c>
    </row>
    <row r="42" spans="3:17">
      <c r="C42">
        <v>500</v>
      </c>
      <c r="D42">
        <v>0.03</v>
      </c>
      <c r="E42" s="35" t="b">
        <f>VLOOKUP(I42,ZM43BR!F:AC,14,0)=C42</f>
        <v>1</v>
      </c>
      <c r="G42" t="s">
        <v>304</v>
      </c>
      <c r="I42" t="s">
        <v>305</v>
      </c>
      <c r="J42" t="str">
        <f>VLOOKUP(I42,ZM43BR!F:F,1,0)</f>
        <v>FBRLAL60001065</v>
      </c>
      <c r="K42">
        <f t="shared" si="0"/>
        <v>1</v>
      </c>
      <c r="L42" t="s">
        <v>278</v>
      </c>
      <c r="O42" s="42">
        <v>230424</v>
      </c>
      <c r="P42" t="s">
        <v>211</v>
      </c>
      <c r="Q42">
        <v>15</v>
      </c>
    </row>
    <row r="43" spans="3:17">
      <c r="C43">
        <v>150</v>
      </c>
      <c r="D43">
        <v>1.21</v>
      </c>
      <c r="E43" s="35" t="b">
        <f>VLOOKUP(I43,ZM43BR!F:AC,14,0)=C43</f>
        <v>1</v>
      </c>
      <c r="G43" t="s">
        <v>306</v>
      </c>
      <c r="I43" t="s">
        <v>307</v>
      </c>
      <c r="J43" t="str">
        <f>VLOOKUP(I43,ZM43BR!F:F,1,0)</f>
        <v>FBRLAL60001074</v>
      </c>
      <c r="K43">
        <f t="shared" si="0"/>
        <v>1</v>
      </c>
      <c r="L43" t="s">
        <v>278</v>
      </c>
      <c r="O43" s="42" t="s">
        <v>271</v>
      </c>
      <c r="P43" t="s">
        <v>211</v>
      </c>
      <c r="Q43">
        <v>181.5</v>
      </c>
    </row>
    <row r="44" spans="3:17">
      <c r="C44">
        <v>140</v>
      </c>
      <c r="D44">
        <v>2.1</v>
      </c>
      <c r="E44" s="35" t="b">
        <f>VLOOKUP(I44,ZM43BR!F:AC,14,0)=C44</f>
        <v>1</v>
      </c>
      <c r="G44" t="s">
        <v>308</v>
      </c>
      <c r="I44" t="s">
        <v>309</v>
      </c>
      <c r="J44" t="str">
        <f>VLOOKUP(I44,ZM43BR!F:F,1,0)</f>
        <v>FBRLAL60001050</v>
      </c>
      <c r="K44">
        <f t="shared" si="0"/>
        <v>1</v>
      </c>
      <c r="L44" t="s">
        <v>310</v>
      </c>
      <c r="O44" s="42">
        <v>211105</v>
      </c>
      <c r="P44" t="s">
        <v>218</v>
      </c>
      <c r="Q44">
        <v>294</v>
      </c>
    </row>
    <row r="45" spans="3:17">
      <c r="C45">
        <v>600</v>
      </c>
      <c r="D45">
        <v>0.02</v>
      </c>
      <c r="E45" s="35" t="b">
        <f>VLOOKUP(I45,ZM43BR!F:AC,14,0)=C45</f>
        <v>1</v>
      </c>
      <c r="G45" t="s">
        <v>311</v>
      </c>
      <c r="I45" t="s">
        <v>312</v>
      </c>
      <c r="J45" t="str">
        <f>VLOOKUP(I45,ZM43BR!F:F,1,0)</f>
        <v>FBRLAL60001032</v>
      </c>
      <c r="K45">
        <f t="shared" si="0"/>
        <v>1</v>
      </c>
      <c r="L45" t="s">
        <v>241</v>
      </c>
      <c r="O45" s="42">
        <v>2134</v>
      </c>
      <c r="P45" t="s">
        <v>218</v>
      </c>
      <c r="Q45">
        <v>12</v>
      </c>
    </row>
    <row r="46" spans="3:17">
      <c r="C46">
        <v>2500</v>
      </c>
      <c r="D46">
        <v>0.01</v>
      </c>
      <c r="E46" s="35" t="b">
        <f>VLOOKUP(I46,ZM43BR!F:AC,14,0)=C46</f>
        <v>1</v>
      </c>
      <c r="G46" t="s">
        <v>313</v>
      </c>
      <c r="I46" t="s">
        <v>314</v>
      </c>
      <c r="J46" t="str">
        <f>VLOOKUP(I46,ZM43BR!F:F,1,0)</f>
        <v>FBRLAL60001035</v>
      </c>
      <c r="K46">
        <f t="shared" si="0"/>
        <v>1</v>
      </c>
      <c r="L46" t="s">
        <v>241</v>
      </c>
      <c r="O46" s="42">
        <v>2223</v>
      </c>
      <c r="P46" t="s">
        <v>218</v>
      </c>
      <c r="Q46">
        <v>25</v>
      </c>
    </row>
    <row r="47" spans="3:17">
      <c r="C47">
        <v>1000</v>
      </c>
      <c r="D47">
        <v>0.13</v>
      </c>
      <c r="E47" s="35" t="b">
        <f>VLOOKUP(I47,ZM43BR!F:AC,14,0)=C47</f>
        <v>1</v>
      </c>
      <c r="G47" t="s">
        <v>315</v>
      </c>
      <c r="I47" t="s">
        <v>316</v>
      </c>
      <c r="J47" t="str">
        <f>VLOOKUP(I47,ZM43BR!F:F,1,0)</f>
        <v>FBRLAL60001040</v>
      </c>
      <c r="K47">
        <f t="shared" si="0"/>
        <v>1</v>
      </c>
      <c r="L47" t="s">
        <v>241</v>
      </c>
      <c r="O47" s="42">
        <v>2202</v>
      </c>
      <c r="P47" t="s">
        <v>218</v>
      </c>
      <c r="Q47">
        <v>130</v>
      </c>
    </row>
    <row r="48" spans="3:17">
      <c r="C48">
        <v>300</v>
      </c>
      <c r="D48">
        <v>0.06</v>
      </c>
      <c r="E48" s="35" t="b">
        <f>VLOOKUP(I48,ZM43BR!F:AC,14,0)=C48</f>
        <v>1</v>
      </c>
      <c r="G48" t="s">
        <v>317</v>
      </c>
      <c r="I48" t="s">
        <v>318</v>
      </c>
      <c r="J48" t="str">
        <f>VLOOKUP(I48,ZM43BR!F:F,1,0)</f>
        <v>FBRLAL60001024</v>
      </c>
      <c r="K48">
        <f t="shared" si="0"/>
        <v>1</v>
      </c>
      <c r="L48" t="s">
        <v>241</v>
      </c>
      <c r="O48" s="42">
        <v>2205</v>
      </c>
      <c r="P48" t="s">
        <v>218</v>
      </c>
      <c r="Q48">
        <v>18</v>
      </c>
    </row>
    <row r="49" spans="3:17">
      <c r="C49">
        <v>300</v>
      </c>
      <c r="D49">
        <v>0.04</v>
      </c>
      <c r="E49" s="35" t="b">
        <f>VLOOKUP(I49,ZM43BR!F:AC,14,0)=C49</f>
        <v>1</v>
      </c>
      <c r="G49" t="s">
        <v>319</v>
      </c>
      <c r="I49" t="s">
        <v>320</v>
      </c>
      <c r="J49" t="str">
        <f>VLOOKUP(I49,ZM43BR!F:F,1,0)</f>
        <v>FBRLAL60001009</v>
      </c>
      <c r="K49">
        <f t="shared" si="0"/>
        <v>1</v>
      </c>
      <c r="L49" t="s">
        <v>241</v>
      </c>
      <c r="O49" s="42" t="s">
        <v>321</v>
      </c>
      <c r="P49" t="s">
        <v>218</v>
      </c>
      <c r="Q49">
        <v>12</v>
      </c>
    </row>
    <row r="50" spans="3:17">
      <c r="C50">
        <v>1000</v>
      </c>
      <c r="D50">
        <v>0.12</v>
      </c>
      <c r="E50" s="35" t="b">
        <f>VLOOKUP(I50,ZM43BR!F:AC,14,0)=C50</f>
        <v>1</v>
      </c>
      <c r="G50" t="s">
        <v>322</v>
      </c>
      <c r="I50" t="s">
        <v>323</v>
      </c>
      <c r="J50" t="str">
        <f>VLOOKUP(I50,ZM43BR!F:F,1,0)</f>
        <v>FBRLAL60001034</v>
      </c>
      <c r="K50">
        <f t="shared" si="0"/>
        <v>1</v>
      </c>
      <c r="L50" t="s">
        <v>241</v>
      </c>
      <c r="O50" s="42">
        <v>2147</v>
      </c>
      <c r="P50" t="s">
        <v>218</v>
      </c>
      <c r="Q50">
        <v>120</v>
      </c>
    </row>
    <row r="51" spans="3:17">
      <c r="C51">
        <v>1500</v>
      </c>
      <c r="D51">
        <v>0.02</v>
      </c>
      <c r="E51" s="35" t="b">
        <f>VLOOKUP(I51,ZM43BR!F:AC,14,0)=C51</f>
        <v>1</v>
      </c>
      <c r="G51" t="s">
        <v>324</v>
      </c>
      <c r="I51" t="s">
        <v>325</v>
      </c>
      <c r="J51" t="str">
        <f>VLOOKUP(I51,ZM43BR!F:F,1,0)</f>
        <v>FBRLAL60001042</v>
      </c>
      <c r="K51">
        <f t="shared" si="0"/>
        <v>1</v>
      </c>
      <c r="L51" t="s">
        <v>241</v>
      </c>
      <c r="O51" s="42" t="s">
        <v>321</v>
      </c>
      <c r="P51" t="s">
        <v>218</v>
      </c>
      <c r="Q51">
        <v>30</v>
      </c>
    </row>
    <row r="52" spans="3:17">
      <c r="C52">
        <v>300</v>
      </c>
      <c r="D52">
        <v>0.04</v>
      </c>
      <c r="E52" s="35" t="b">
        <f>VLOOKUP(I52,ZM43BR!F:AC,14,0)=C52</f>
        <v>1</v>
      </c>
      <c r="G52" t="s">
        <v>326</v>
      </c>
      <c r="I52" t="s">
        <v>327</v>
      </c>
      <c r="J52" t="str">
        <f>VLOOKUP(I52,ZM43BR!F:F,1,0)</f>
        <v>FBRLAL60001037</v>
      </c>
      <c r="K52">
        <f t="shared" si="0"/>
        <v>1</v>
      </c>
      <c r="L52" t="s">
        <v>241</v>
      </c>
      <c r="O52" s="42" t="s">
        <v>321</v>
      </c>
      <c r="P52" t="s">
        <v>218</v>
      </c>
      <c r="Q52">
        <v>12</v>
      </c>
    </row>
    <row r="53" spans="3:17">
      <c r="C53">
        <v>300</v>
      </c>
      <c r="D53">
        <v>0.04</v>
      </c>
      <c r="E53" s="35" t="b">
        <f>VLOOKUP(I53,ZM43BR!F:AC,14,0)=C53</f>
        <v>1</v>
      </c>
      <c r="G53" t="s">
        <v>328</v>
      </c>
      <c r="I53" t="s">
        <v>329</v>
      </c>
      <c r="J53" t="str">
        <f>VLOOKUP(I53,ZM43BR!F:F,1,0)</f>
        <v>FBRLAL60001041</v>
      </c>
      <c r="K53">
        <f t="shared" si="0"/>
        <v>1</v>
      </c>
      <c r="L53" t="s">
        <v>241</v>
      </c>
      <c r="O53" s="42" t="s">
        <v>321</v>
      </c>
      <c r="P53" t="s">
        <v>211</v>
      </c>
      <c r="Q53">
        <v>12</v>
      </c>
    </row>
    <row r="54" spans="3:17">
      <c r="C54">
        <v>1000</v>
      </c>
      <c r="D54">
        <v>0.04</v>
      </c>
      <c r="E54" s="35" t="b">
        <f>VLOOKUP(I54,ZM43BR!F:AC,14,0)=C54</f>
        <v>1</v>
      </c>
      <c r="G54" t="s">
        <v>330</v>
      </c>
      <c r="I54" t="s">
        <v>331</v>
      </c>
      <c r="J54" t="str">
        <f>VLOOKUP(I54,ZM43BR!F:F,1,0)</f>
        <v>FBRLAL60001007</v>
      </c>
      <c r="K54">
        <f t="shared" si="0"/>
        <v>1</v>
      </c>
      <c r="L54" t="s">
        <v>241</v>
      </c>
      <c r="O54" s="42">
        <v>2310</v>
      </c>
      <c r="P54" t="s">
        <v>218</v>
      </c>
      <c r="Q54">
        <v>40</v>
      </c>
    </row>
    <row r="55" spans="3:17">
      <c r="C55">
        <v>3250</v>
      </c>
      <c r="D55">
        <v>0.09</v>
      </c>
      <c r="E55" s="35" t="b">
        <f>VLOOKUP(I55,ZM43BR!F:AC,14,0)=C55</f>
        <v>1</v>
      </c>
      <c r="G55" t="s">
        <v>332</v>
      </c>
      <c r="I55" t="s">
        <v>333</v>
      </c>
      <c r="J55" t="str">
        <f>VLOOKUP(I55,ZM43BR!F:F,1,0)</f>
        <v>FBRLAL60001005</v>
      </c>
      <c r="K55">
        <f t="shared" si="0"/>
        <v>1</v>
      </c>
      <c r="L55" t="s">
        <v>241</v>
      </c>
      <c r="P55" t="s">
        <v>218</v>
      </c>
      <c r="Q55">
        <v>292.5</v>
      </c>
    </row>
    <row r="56" spans="3:17">
      <c r="C56">
        <v>1000</v>
      </c>
      <c r="D56">
        <v>0.06</v>
      </c>
      <c r="E56" s="35" t="b">
        <f>VLOOKUP(I56,ZM43BR!F:AC,14,0)=C56</f>
        <v>1</v>
      </c>
      <c r="G56" t="s">
        <v>334</v>
      </c>
      <c r="I56" t="s">
        <v>335</v>
      </c>
      <c r="J56" t="str">
        <f>VLOOKUP(I56,ZM43BR!F:F,1,0)</f>
        <v>FBRLAL60001006</v>
      </c>
      <c r="K56">
        <f t="shared" si="0"/>
        <v>1</v>
      </c>
      <c r="L56" t="s">
        <v>241</v>
      </c>
      <c r="O56" s="42">
        <v>2310</v>
      </c>
      <c r="P56" t="s">
        <v>218</v>
      </c>
      <c r="Q56">
        <v>60</v>
      </c>
    </row>
    <row r="57" spans="3:17">
      <c r="C57">
        <v>300</v>
      </c>
      <c r="D57">
        <v>0.36</v>
      </c>
      <c r="E57" s="35" t="b">
        <f>VLOOKUP(I57,ZM43BR!F:AC,14,0)=C57</f>
        <v>1</v>
      </c>
      <c r="G57" t="s">
        <v>336</v>
      </c>
      <c r="I57" t="s">
        <v>337</v>
      </c>
      <c r="J57" t="str">
        <f>VLOOKUP(I57,ZM43BR!F:F,1,0)</f>
        <v>FBRLAL60001036</v>
      </c>
      <c r="K57">
        <f t="shared" si="0"/>
        <v>1</v>
      </c>
      <c r="L57" t="s">
        <v>241</v>
      </c>
      <c r="O57" s="42" t="s">
        <v>321</v>
      </c>
      <c r="P57" t="s">
        <v>218</v>
      </c>
      <c r="Q57">
        <v>108</v>
      </c>
    </row>
    <row r="58" spans="3:17">
      <c r="C58">
        <v>300</v>
      </c>
      <c r="D58">
        <v>0.18</v>
      </c>
      <c r="E58" s="35" t="b">
        <f>VLOOKUP(I58,ZM43BR!F:AC,14,0)=C58</f>
        <v>1</v>
      </c>
      <c r="G58" t="s">
        <v>338</v>
      </c>
      <c r="I58" t="s">
        <v>339</v>
      </c>
      <c r="J58" t="str">
        <f>VLOOKUP(I58,ZM43BR!F:F,1,0)</f>
        <v>FBRLAL60001055</v>
      </c>
      <c r="K58">
        <f t="shared" si="0"/>
        <v>1</v>
      </c>
      <c r="L58" t="s">
        <v>340</v>
      </c>
      <c r="O58" s="42">
        <v>2211</v>
      </c>
      <c r="P58" t="s">
        <v>214</v>
      </c>
      <c r="Q58">
        <v>54</v>
      </c>
    </row>
    <row r="59" spans="3:17">
      <c r="C59">
        <v>300</v>
      </c>
      <c r="D59">
        <v>0.24</v>
      </c>
      <c r="E59" s="35" t="b">
        <f>VLOOKUP(I59,ZM43BR!F:AC,14,0)=C59</f>
        <v>1</v>
      </c>
      <c r="G59" t="s">
        <v>341</v>
      </c>
      <c r="I59" t="s">
        <v>342</v>
      </c>
      <c r="J59" t="str">
        <f>VLOOKUP(I59,ZM43BR!F:F,1,0)</f>
        <v>FBRLAL60001045</v>
      </c>
      <c r="K59">
        <f t="shared" si="0"/>
        <v>1</v>
      </c>
      <c r="L59" t="s">
        <v>343</v>
      </c>
      <c r="O59" s="42">
        <v>2204</v>
      </c>
      <c r="P59" t="s">
        <v>211</v>
      </c>
      <c r="Q59">
        <v>72</v>
      </c>
    </row>
    <row r="60" spans="3:17">
      <c r="C60">
        <v>300</v>
      </c>
      <c r="D60">
        <v>0.31</v>
      </c>
      <c r="E60" s="35" t="b">
        <f>VLOOKUP(I60,ZM43BR!F:AC,14,0)=C60</f>
        <v>1</v>
      </c>
      <c r="G60" t="s">
        <v>344</v>
      </c>
      <c r="I60" t="s">
        <v>345</v>
      </c>
      <c r="J60" t="str">
        <f>VLOOKUP(I60,ZM43BR!F:F,1,0)</f>
        <v>FBRLAL60001053</v>
      </c>
      <c r="K60">
        <f t="shared" si="0"/>
        <v>1</v>
      </c>
      <c r="L60" t="s">
        <v>217</v>
      </c>
      <c r="O60" s="42">
        <v>2309</v>
      </c>
      <c r="P60" t="s">
        <v>218</v>
      </c>
      <c r="Q60">
        <v>93</v>
      </c>
    </row>
    <row r="61" spans="3:17">
      <c r="C61">
        <v>130</v>
      </c>
      <c r="D61">
        <v>9.7799999999999994</v>
      </c>
      <c r="E61" s="35" t="b">
        <f>VLOOKUP(I61,ZM43BR!F:AC,14,0)=C61</f>
        <v>1</v>
      </c>
      <c r="G61" t="s">
        <v>346</v>
      </c>
      <c r="I61" t="s">
        <v>347</v>
      </c>
      <c r="J61" t="str">
        <f>VLOOKUP(I61,ZM43BR!F:F,1,0)</f>
        <v>FBRLAL60001077</v>
      </c>
      <c r="K61">
        <f t="shared" si="0"/>
        <v>1</v>
      </c>
      <c r="L61" t="s">
        <v>348</v>
      </c>
      <c r="O61" s="42">
        <v>2144</v>
      </c>
      <c r="P61" t="s">
        <v>214</v>
      </c>
      <c r="Q61">
        <v>1271.4000000000001</v>
      </c>
    </row>
    <row r="62" spans="3:17">
      <c r="C62">
        <v>250</v>
      </c>
      <c r="D62">
        <v>0.26</v>
      </c>
      <c r="E62" s="35" t="b">
        <f>VLOOKUP(I62,ZM43BR!F:AC,14,0)=C62</f>
        <v>1</v>
      </c>
      <c r="G62" t="s">
        <v>349</v>
      </c>
      <c r="I62" t="s">
        <v>350</v>
      </c>
      <c r="J62" t="str">
        <f>VLOOKUP(I62,ZM43BR!F:F,1,0)</f>
        <v>FBRLAL60001072</v>
      </c>
      <c r="K62">
        <f t="shared" si="0"/>
        <v>1</v>
      </c>
      <c r="L62" t="s">
        <v>241</v>
      </c>
      <c r="O62" s="42" t="s">
        <v>271</v>
      </c>
      <c r="P62" t="s">
        <v>211</v>
      </c>
      <c r="Q62">
        <v>65</v>
      </c>
    </row>
    <row r="63" spans="3:17">
      <c r="C63">
        <v>300</v>
      </c>
      <c r="D63">
        <v>1.1399999999999999</v>
      </c>
      <c r="E63" s="35" t="b">
        <f>VLOOKUP(I63,ZM43BR!F:AC,14,0)=C63</f>
        <v>1</v>
      </c>
      <c r="G63" t="s">
        <v>351</v>
      </c>
      <c r="I63" t="s">
        <v>352</v>
      </c>
      <c r="J63" t="str">
        <f>VLOOKUP(I63,ZM43BR!F:F,1,0)</f>
        <v>FBRLAL60001071</v>
      </c>
      <c r="K63">
        <f t="shared" si="0"/>
        <v>1</v>
      </c>
      <c r="L63" t="s">
        <v>265</v>
      </c>
      <c r="O63" s="42">
        <v>2306</v>
      </c>
      <c r="P63" t="s">
        <v>353</v>
      </c>
      <c r="Q63">
        <v>342</v>
      </c>
    </row>
    <row r="64" spans="3:17">
      <c r="C64">
        <v>220</v>
      </c>
      <c r="D64">
        <v>1.45</v>
      </c>
      <c r="E64" s="35" t="b">
        <f>VLOOKUP(I64,ZM43BR!F:AC,14,0)=C64</f>
        <v>1</v>
      </c>
      <c r="G64" t="s">
        <v>354</v>
      </c>
      <c r="I64" t="s">
        <v>355</v>
      </c>
      <c r="J64" t="str">
        <f>VLOOKUP(I64,ZM43BR!F:F,1,0)</f>
        <v>FBRLAL60001012</v>
      </c>
      <c r="K64">
        <f t="shared" si="0"/>
        <v>1</v>
      </c>
      <c r="L64" t="s">
        <v>356</v>
      </c>
      <c r="O64" s="42">
        <v>2206</v>
      </c>
      <c r="P64" t="s">
        <v>214</v>
      </c>
      <c r="Q64">
        <v>319</v>
      </c>
    </row>
    <row r="65" spans="3:17">
      <c r="C65">
        <v>130</v>
      </c>
      <c r="D65">
        <v>2.25</v>
      </c>
      <c r="E65" s="35" t="b">
        <f>VLOOKUP(I65,ZM43BR!F:AC,14,0)=C65</f>
        <v>1</v>
      </c>
      <c r="G65" t="s">
        <v>357</v>
      </c>
      <c r="I65" t="s">
        <v>358</v>
      </c>
      <c r="J65" t="str">
        <f>VLOOKUP(I65,ZM43BR!F:F,1,0)</f>
        <v>FBRLAL60001022</v>
      </c>
      <c r="K65">
        <f t="shared" si="0"/>
        <v>1</v>
      </c>
      <c r="L65" t="s">
        <v>359</v>
      </c>
      <c r="O65" s="42">
        <v>2226</v>
      </c>
      <c r="P65" t="s">
        <v>214</v>
      </c>
      <c r="Q65">
        <v>292.5</v>
      </c>
    </row>
    <row r="66" spans="3:17">
      <c r="C66">
        <v>200</v>
      </c>
      <c r="D66">
        <v>0.87</v>
      </c>
      <c r="E66" s="35" t="b">
        <f>VLOOKUP(I66,ZM43BR!F:AC,14,0)=C66</f>
        <v>1</v>
      </c>
      <c r="G66" t="s">
        <v>360</v>
      </c>
      <c r="I66" t="s">
        <v>361</v>
      </c>
      <c r="J66" t="str">
        <f>VLOOKUP(I66,ZM43BR!F:F,1,0)</f>
        <v>FBRLAL60001048</v>
      </c>
      <c r="K66">
        <f t="shared" si="0"/>
        <v>1</v>
      </c>
      <c r="L66" t="s">
        <v>362</v>
      </c>
      <c r="O66" s="42">
        <v>2221</v>
      </c>
      <c r="P66" t="s">
        <v>214</v>
      </c>
      <c r="Q66">
        <v>174</v>
      </c>
    </row>
    <row r="67" spans="3:17">
      <c r="C67">
        <v>280</v>
      </c>
      <c r="D67">
        <v>1.19</v>
      </c>
      <c r="E67" s="35" t="b">
        <f>VLOOKUP(I67,ZM43BR!F:AC,14,0)=C67</f>
        <v>1</v>
      </c>
      <c r="G67" t="s">
        <v>363</v>
      </c>
      <c r="I67" t="s">
        <v>364</v>
      </c>
      <c r="J67" t="str">
        <f>VLOOKUP(I67,ZM43BR!F:F,1,0)</f>
        <v>FBRLAL60001049</v>
      </c>
      <c r="K67">
        <f t="shared" si="0"/>
        <v>1</v>
      </c>
      <c r="L67" t="s">
        <v>310</v>
      </c>
      <c r="O67" s="42">
        <v>2147</v>
      </c>
      <c r="P67" t="s">
        <v>365</v>
      </c>
      <c r="Q67">
        <v>333.2</v>
      </c>
    </row>
    <row r="68" spans="3:17">
      <c r="C68">
        <v>1000</v>
      </c>
      <c r="D68">
        <v>0.42</v>
      </c>
      <c r="E68" s="35" t="b">
        <f>VLOOKUP(I68,ZM43BR!F:AC,14,0)=C68</f>
        <v>1</v>
      </c>
      <c r="G68" t="s">
        <v>366</v>
      </c>
      <c r="I68" t="s">
        <v>367</v>
      </c>
      <c r="J68" t="str">
        <f>VLOOKUP(I68,ZM43BR!F:F,1,0)</f>
        <v>FBRLAL60001070</v>
      </c>
      <c r="K68">
        <f t="shared" si="0"/>
        <v>1</v>
      </c>
      <c r="L68" t="s">
        <v>265</v>
      </c>
      <c r="O68" s="42">
        <v>2245</v>
      </c>
      <c r="P68" t="s">
        <v>368</v>
      </c>
      <c r="Q68">
        <v>420</v>
      </c>
    </row>
    <row r="69" spans="3:17">
      <c r="C69">
        <v>500</v>
      </c>
      <c r="D69">
        <v>1.63</v>
      </c>
      <c r="E69" s="35" t="b">
        <f>VLOOKUP(I69,ZM43BR!F:AC,14,0)=C69</f>
        <v>1</v>
      </c>
      <c r="G69" t="s">
        <v>369</v>
      </c>
      <c r="I69" t="s">
        <v>370</v>
      </c>
      <c r="J69" t="str">
        <f>VLOOKUP(I69,ZM43BR!F:F,1,0)</f>
        <v>FBRLAL60001020</v>
      </c>
      <c r="K69">
        <f t="shared" ref="K69" si="1">COUNTIF(I:I,I69)</f>
        <v>1</v>
      </c>
      <c r="L69" t="s">
        <v>265</v>
      </c>
      <c r="O69" s="42">
        <v>2236</v>
      </c>
      <c r="P69" t="s">
        <v>371</v>
      </c>
      <c r="Q69">
        <v>815</v>
      </c>
    </row>
  </sheetData>
  <autoFilter ref="I3:L69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M72"/>
  <sheetViews>
    <sheetView zoomScale="115" zoomScaleNormal="115" workbookViewId="0">
      <selection activeCell="H3" sqref="H3"/>
    </sheetView>
  </sheetViews>
  <sheetFormatPr defaultRowHeight="12.75"/>
  <cols>
    <col min="1" max="1" width="9.33203125" style="30"/>
    <col min="2" max="2" width="14.1640625" style="30" customWidth="1"/>
    <col min="3" max="3" width="13.83203125" style="29" bestFit="1" customWidth="1"/>
    <col min="4" max="5" width="17.6640625" style="29" customWidth="1"/>
    <col min="6" max="6" width="17.5" style="29" customWidth="1"/>
    <col min="7" max="7" width="1.6640625" style="29" customWidth="1"/>
    <col min="8" max="8" width="12.83203125" style="29" bestFit="1" customWidth="1"/>
    <col min="9" max="11" width="9.33203125" style="29"/>
    <col min="12" max="26" width="9.33203125" style="30"/>
    <col min="27" max="27" width="13.83203125" style="31" customWidth="1"/>
    <col min="28" max="16384" width="9.33203125" style="30"/>
  </cols>
  <sheetData>
    <row r="1" spans="2:39">
      <c r="M1" s="30">
        <f>48800/20000</f>
        <v>2.44</v>
      </c>
      <c r="P1" s="30">
        <f>20000*0.17</f>
        <v>3400.0000000000005</v>
      </c>
    </row>
    <row r="2" spans="2:39" ht="14.25" customHeight="1" thickBot="1"/>
    <row r="3" spans="2:39" ht="13.5" thickBot="1">
      <c r="B3" s="37" t="s">
        <v>508</v>
      </c>
      <c r="C3" s="36" t="s">
        <v>505</v>
      </c>
      <c r="D3" s="36" t="s">
        <v>506</v>
      </c>
      <c r="E3" s="36" t="s">
        <v>507</v>
      </c>
      <c r="F3" s="32" t="s">
        <v>372</v>
      </c>
      <c r="G3" s="29" t="s">
        <v>500</v>
      </c>
      <c r="H3" s="29" t="s">
        <v>373</v>
      </c>
      <c r="I3" s="29" t="s">
        <v>374</v>
      </c>
      <c r="J3" s="29" t="s">
        <v>375</v>
      </c>
      <c r="K3" s="29" t="s">
        <v>376</v>
      </c>
      <c r="L3" s="30" t="s">
        <v>377</v>
      </c>
      <c r="M3" s="30" t="s">
        <v>378</v>
      </c>
      <c r="N3" s="30" t="s">
        <v>379</v>
      </c>
      <c r="O3" s="30" t="s">
        <v>380</v>
      </c>
      <c r="P3" s="30" t="s">
        <v>381</v>
      </c>
      <c r="Q3" s="30" t="s">
        <v>382</v>
      </c>
      <c r="R3" s="30" t="s">
        <v>383</v>
      </c>
      <c r="S3" s="30" t="s">
        <v>384</v>
      </c>
      <c r="T3" s="30" t="s">
        <v>385</v>
      </c>
      <c r="U3" s="30" t="s">
        <v>386</v>
      </c>
      <c r="V3" s="30" t="s">
        <v>387</v>
      </c>
      <c r="W3" s="30" t="s">
        <v>388</v>
      </c>
      <c r="X3" s="30" t="s">
        <v>389</v>
      </c>
      <c r="Y3" s="30" t="s">
        <v>390</v>
      </c>
      <c r="Z3" s="30" t="s">
        <v>391</v>
      </c>
      <c r="AA3" s="31" t="s">
        <v>392</v>
      </c>
      <c r="AB3" s="30" t="s">
        <v>393</v>
      </c>
      <c r="AC3" s="30" t="s">
        <v>394</v>
      </c>
      <c r="AD3" s="30" t="s">
        <v>395</v>
      </c>
      <c r="AE3" s="30" t="s">
        <v>396</v>
      </c>
      <c r="AF3" s="30" t="s">
        <v>397</v>
      </c>
      <c r="AG3" s="30" t="s">
        <v>398</v>
      </c>
      <c r="AH3" s="30" t="s">
        <v>399</v>
      </c>
      <c r="AI3" s="30" t="s">
        <v>400</v>
      </c>
      <c r="AJ3" s="30" t="s">
        <v>401</v>
      </c>
      <c r="AK3" s="30" t="s">
        <v>402</v>
      </c>
      <c r="AL3" s="30" t="s">
        <v>403</v>
      </c>
      <c r="AM3" s="30" t="s">
        <v>404</v>
      </c>
    </row>
    <row r="4" spans="2:39">
      <c r="C4" s="29" t="b">
        <f>INDEX(data.rev1!$C$4:$C$90,MATCH(F4,data.rev1!$I$4:$I$90,0))=S4</f>
        <v>1</v>
      </c>
      <c r="D4" s="29" t="str">
        <f>VLOOKUP(F4,data.rev1!I:I,1,0)</f>
        <v>FBRLAL60001014</v>
      </c>
      <c r="E4" s="29" t="b">
        <f>INDEX(data.rev1!$D$4:$D$90,MATCH(F4,data.rev1!$I$4:$I$90,0))=Y4</f>
        <v>1</v>
      </c>
      <c r="F4" s="33" t="str">
        <f>O4</f>
        <v>FBRLAL60001014</v>
      </c>
      <c r="H4" s="29">
        <v>4800019318</v>
      </c>
      <c r="I4" s="29">
        <v>10</v>
      </c>
      <c r="K4" s="29" t="s">
        <v>405</v>
      </c>
      <c r="L4" s="30" t="s">
        <v>406</v>
      </c>
      <c r="M4" s="30" t="s">
        <v>407</v>
      </c>
      <c r="N4" s="30" t="s">
        <v>408</v>
      </c>
      <c r="O4" s="30" t="s">
        <v>220</v>
      </c>
      <c r="P4" s="30" t="s">
        <v>409</v>
      </c>
      <c r="Q4" s="30">
        <v>1</v>
      </c>
      <c r="R4" s="30" t="s">
        <v>410</v>
      </c>
      <c r="S4" s="30">
        <v>140</v>
      </c>
      <c r="T4" s="30" t="s">
        <v>411</v>
      </c>
      <c r="U4" s="30">
        <v>1</v>
      </c>
      <c r="V4" s="30">
        <v>9000</v>
      </c>
      <c r="W4" s="30" t="s">
        <v>412</v>
      </c>
      <c r="X4" s="30">
        <v>20000</v>
      </c>
      <c r="Y4" s="30">
        <v>0.45</v>
      </c>
      <c r="Z4" s="30">
        <v>63</v>
      </c>
      <c r="AA4" s="31">
        <v>45163</v>
      </c>
      <c r="AB4" s="30" t="s">
        <v>413</v>
      </c>
      <c r="AC4" s="30">
        <v>45128</v>
      </c>
      <c r="AD4" s="30" t="s">
        <v>414</v>
      </c>
      <c r="AF4" s="30" t="s">
        <v>415</v>
      </c>
      <c r="AK4" s="30" t="s">
        <v>416</v>
      </c>
      <c r="AL4" s="30" t="s">
        <v>417</v>
      </c>
    </row>
    <row r="5" spans="2:39">
      <c r="C5" s="29" t="b">
        <f>INDEX(data.rev1!$C$4:$C$90,MATCH(F5,data.rev1!$I$4:$I$90,0))=S5</f>
        <v>1</v>
      </c>
      <c r="D5" s="29" t="str">
        <f>VLOOKUP(F5,data.rev1!I:I,1,0)</f>
        <v>FBRLAL60001088</v>
      </c>
      <c r="E5" s="29" t="b">
        <f>INDEX(data.rev1!$D$4:$D$90,MATCH(F5,data.rev1!$I$4:$I$90,0))=Y5</f>
        <v>0</v>
      </c>
      <c r="F5" s="33" t="str">
        <f t="shared" ref="F5:F68" si="0">O5</f>
        <v>FBRLAL60001088</v>
      </c>
      <c r="H5" s="29">
        <v>4800019318</v>
      </c>
      <c r="I5" s="29">
        <v>20</v>
      </c>
      <c r="K5" s="29" t="s">
        <v>405</v>
      </c>
      <c r="L5" s="30" t="s">
        <v>406</v>
      </c>
      <c r="M5" s="30" t="s">
        <v>407</v>
      </c>
      <c r="N5" s="30" t="s">
        <v>408</v>
      </c>
      <c r="O5" s="30" t="s">
        <v>222</v>
      </c>
      <c r="P5" s="30" t="s">
        <v>418</v>
      </c>
      <c r="Q5" s="30">
        <v>1</v>
      </c>
      <c r="R5" s="30" t="s">
        <v>419</v>
      </c>
      <c r="S5" s="30">
        <v>200</v>
      </c>
      <c r="T5" s="30" t="s">
        <v>411</v>
      </c>
      <c r="U5" s="30">
        <v>1</v>
      </c>
      <c r="V5" s="30">
        <v>9000</v>
      </c>
      <c r="W5" s="30" t="s">
        <v>412</v>
      </c>
      <c r="X5" s="30">
        <v>20000</v>
      </c>
      <c r="Y5" s="30">
        <v>0.45</v>
      </c>
      <c r="Z5" s="30">
        <v>90</v>
      </c>
      <c r="AA5" s="31">
        <v>45163</v>
      </c>
      <c r="AB5" s="30" t="s">
        <v>413</v>
      </c>
      <c r="AC5" s="30">
        <v>45128</v>
      </c>
      <c r="AD5" s="30" t="s">
        <v>414</v>
      </c>
      <c r="AF5" s="30" t="s">
        <v>415</v>
      </c>
      <c r="AK5" s="30" t="s">
        <v>416</v>
      </c>
      <c r="AL5" s="30" t="s">
        <v>417</v>
      </c>
    </row>
    <row r="6" spans="2:39">
      <c r="C6" s="29" t="b">
        <f>INDEX(data.rev1!$C$4:$C$90,MATCH(F6,data.rev1!$I$4:$I$90,0))=S6</f>
        <v>1</v>
      </c>
      <c r="D6" s="29" t="str">
        <f>VLOOKUP(F6,data.rev1!I:I,1,0)</f>
        <v>FBRLAL60001013</v>
      </c>
      <c r="E6" s="29" t="b">
        <f>INDEX(data.rev1!$D$4:$D$90,MATCH(F6,data.rev1!$I$4:$I$90,0))=Y6</f>
        <v>1</v>
      </c>
      <c r="F6" s="33" t="str">
        <f t="shared" si="0"/>
        <v>FBRLAL60001013</v>
      </c>
      <c r="H6" s="29">
        <v>4800019318</v>
      </c>
      <c r="I6" s="29">
        <v>30</v>
      </c>
      <c r="K6" s="29" t="s">
        <v>405</v>
      </c>
      <c r="L6" s="30" t="s">
        <v>406</v>
      </c>
      <c r="M6" s="30" t="s">
        <v>407</v>
      </c>
      <c r="N6" s="30" t="s">
        <v>408</v>
      </c>
      <c r="O6" s="30" t="s">
        <v>225</v>
      </c>
      <c r="P6" s="30" t="s">
        <v>420</v>
      </c>
      <c r="Q6" s="30">
        <v>1</v>
      </c>
      <c r="R6" s="30" t="s">
        <v>410</v>
      </c>
      <c r="S6" s="30">
        <v>140</v>
      </c>
      <c r="T6" s="30" t="s">
        <v>411</v>
      </c>
      <c r="U6" s="30">
        <v>1</v>
      </c>
      <c r="V6" s="30">
        <v>85600</v>
      </c>
      <c r="W6" s="30" t="s">
        <v>412</v>
      </c>
      <c r="X6" s="30">
        <v>20000</v>
      </c>
      <c r="Y6" s="30">
        <v>4.28</v>
      </c>
      <c r="Z6" s="30">
        <v>599.20000000000005</v>
      </c>
      <c r="AA6" s="31">
        <v>45163</v>
      </c>
      <c r="AB6" s="30" t="s">
        <v>413</v>
      </c>
      <c r="AC6" s="30">
        <v>45128</v>
      </c>
      <c r="AD6" s="30" t="s">
        <v>414</v>
      </c>
      <c r="AF6" s="30" t="s">
        <v>415</v>
      </c>
      <c r="AK6" s="30" t="s">
        <v>416</v>
      </c>
      <c r="AL6" s="30" t="s">
        <v>417</v>
      </c>
    </row>
    <row r="7" spans="2:39">
      <c r="C7" s="29" t="b">
        <f>INDEX(data.rev1!$C$4:$C$90,MATCH(F7,data.rev1!$I$4:$I$90,0))=S7</f>
        <v>1</v>
      </c>
      <c r="D7" s="29" t="str">
        <f>VLOOKUP(F7,data.rev1!I:I,1,0)</f>
        <v>FBRLAL60001027</v>
      </c>
      <c r="E7" s="29" t="b">
        <f>INDEX(data.rev1!$D$4:$D$90,MATCH(F7,data.rev1!$I$4:$I$90,0))=Y7</f>
        <v>1</v>
      </c>
      <c r="F7" s="33" t="str">
        <f t="shared" si="0"/>
        <v>FBRLAL60001027</v>
      </c>
      <c r="H7" s="29">
        <v>4800019318</v>
      </c>
      <c r="I7" s="29">
        <v>40</v>
      </c>
      <c r="K7" s="29" t="s">
        <v>405</v>
      </c>
      <c r="L7" s="30" t="s">
        <v>406</v>
      </c>
      <c r="M7" s="30" t="s">
        <v>407</v>
      </c>
      <c r="N7" s="30" t="s">
        <v>408</v>
      </c>
      <c r="O7" s="30" t="s">
        <v>228</v>
      </c>
      <c r="P7" s="30" t="s">
        <v>421</v>
      </c>
      <c r="Q7" s="30">
        <v>1</v>
      </c>
      <c r="R7" s="30" t="s">
        <v>422</v>
      </c>
      <c r="S7" s="30">
        <v>160</v>
      </c>
      <c r="T7" s="30" t="s">
        <v>411</v>
      </c>
      <c r="U7" s="30">
        <v>1</v>
      </c>
      <c r="V7" s="30">
        <v>14400</v>
      </c>
      <c r="W7" s="30" t="s">
        <v>412</v>
      </c>
      <c r="X7" s="30">
        <v>20000</v>
      </c>
      <c r="Y7" s="30">
        <v>0.72</v>
      </c>
      <c r="Z7" s="30">
        <v>115.2</v>
      </c>
      <c r="AA7" s="31">
        <v>45163</v>
      </c>
      <c r="AB7" s="30" t="s">
        <v>413</v>
      </c>
      <c r="AC7" s="30">
        <v>45128</v>
      </c>
      <c r="AD7" s="30" t="s">
        <v>414</v>
      </c>
      <c r="AF7" s="30" t="s">
        <v>415</v>
      </c>
      <c r="AK7" s="30" t="s">
        <v>416</v>
      </c>
      <c r="AL7" s="30" t="s">
        <v>417</v>
      </c>
    </row>
    <row r="8" spans="2:39">
      <c r="C8" s="29" t="b">
        <f>INDEX(data.rev1!$C$4:$C$90,MATCH(F8,data.rev1!$I$4:$I$90,0))=S8</f>
        <v>1</v>
      </c>
      <c r="D8" s="29" t="str">
        <f>VLOOKUP(F8,data.rev1!I:I,1,0)</f>
        <v>FBRLAL60001073</v>
      </c>
      <c r="E8" s="29" t="b">
        <f>INDEX(data.rev1!$D$4:$D$90,MATCH(F8,data.rev1!$I$4:$I$90,0))=Y8</f>
        <v>1</v>
      </c>
      <c r="F8" s="33" t="str">
        <f t="shared" si="0"/>
        <v>FBRLAL60001073</v>
      </c>
      <c r="H8" s="29">
        <v>4800019318</v>
      </c>
      <c r="I8" s="29">
        <v>50</v>
      </c>
      <c r="K8" s="29" t="s">
        <v>405</v>
      </c>
      <c r="L8" s="30" t="s">
        <v>406</v>
      </c>
      <c r="M8" s="30" t="s">
        <v>407</v>
      </c>
      <c r="N8" s="30" t="s">
        <v>408</v>
      </c>
      <c r="O8" s="30" t="s">
        <v>230</v>
      </c>
      <c r="P8" s="30" t="s">
        <v>423</v>
      </c>
      <c r="Q8" s="30">
        <v>1</v>
      </c>
      <c r="R8" s="30" t="s">
        <v>424</v>
      </c>
      <c r="S8" s="30">
        <v>150</v>
      </c>
      <c r="T8" s="30" t="s">
        <v>411</v>
      </c>
      <c r="U8" s="30">
        <v>1</v>
      </c>
      <c r="V8" s="30">
        <v>20600</v>
      </c>
      <c r="W8" s="30" t="s">
        <v>412</v>
      </c>
      <c r="X8" s="30">
        <v>20000</v>
      </c>
      <c r="Y8" s="30">
        <v>1.03</v>
      </c>
      <c r="Z8" s="30">
        <v>154.5</v>
      </c>
      <c r="AA8" s="31">
        <v>45163</v>
      </c>
      <c r="AB8" s="30" t="s">
        <v>413</v>
      </c>
      <c r="AC8" s="30">
        <v>45128</v>
      </c>
      <c r="AD8" s="30" t="s">
        <v>414</v>
      </c>
      <c r="AF8" s="30" t="s">
        <v>415</v>
      </c>
      <c r="AK8" s="30" t="s">
        <v>416</v>
      </c>
      <c r="AL8" s="30" t="s">
        <v>417</v>
      </c>
    </row>
    <row r="9" spans="2:39">
      <c r="C9" s="29" t="b">
        <f>INDEX(data.rev1!$C$4:$C$90,MATCH(F9,data.rev1!$I$4:$I$90,0))=S9</f>
        <v>1</v>
      </c>
      <c r="D9" s="29" t="str">
        <f>VLOOKUP(F9,data.rev1!I:I,1,0)</f>
        <v>FBRLAL60001083</v>
      </c>
      <c r="E9" s="29" t="b">
        <f>INDEX(data.rev1!$D$4:$D$90,MATCH(F9,data.rev1!$I$4:$I$90,0))=Y9</f>
        <v>1</v>
      </c>
      <c r="F9" s="33" t="str">
        <f t="shared" si="0"/>
        <v>FBRLAL60001083</v>
      </c>
      <c r="H9" s="29">
        <v>4800019318</v>
      </c>
      <c r="I9" s="29">
        <v>60</v>
      </c>
      <c r="K9" s="29" t="s">
        <v>405</v>
      </c>
      <c r="L9" s="30" t="s">
        <v>406</v>
      </c>
      <c r="M9" s="30" t="s">
        <v>407</v>
      </c>
      <c r="N9" s="30" t="s">
        <v>408</v>
      </c>
      <c r="O9" s="30" t="s">
        <v>233</v>
      </c>
      <c r="P9" s="30" t="s">
        <v>425</v>
      </c>
      <c r="Q9" s="30">
        <v>1</v>
      </c>
      <c r="R9" s="30" t="s">
        <v>426</v>
      </c>
      <c r="S9" s="30">
        <v>250</v>
      </c>
      <c r="T9" s="30" t="s">
        <v>411</v>
      </c>
      <c r="U9" s="30">
        <v>1</v>
      </c>
      <c r="V9" s="30">
        <v>20600</v>
      </c>
      <c r="W9" s="30" t="s">
        <v>412</v>
      </c>
      <c r="X9" s="30">
        <v>20000</v>
      </c>
      <c r="Y9" s="30">
        <v>1.03</v>
      </c>
      <c r="Z9" s="30">
        <v>257.5</v>
      </c>
      <c r="AA9" s="31">
        <v>45163</v>
      </c>
      <c r="AB9" s="30" t="s">
        <v>413</v>
      </c>
      <c r="AC9" s="30">
        <v>45128</v>
      </c>
      <c r="AD9" s="30" t="s">
        <v>414</v>
      </c>
      <c r="AF9" s="30" t="s">
        <v>415</v>
      </c>
      <c r="AK9" s="30" t="s">
        <v>416</v>
      </c>
      <c r="AL9" s="30" t="s">
        <v>417</v>
      </c>
    </row>
    <row r="10" spans="2:39">
      <c r="C10" s="29" t="b">
        <f>INDEX(data.rev1!$C$4:$C$90,MATCH(F10,data.rev1!$I$4:$I$90,0))=S10</f>
        <v>1</v>
      </c>
      <c r="D10" s="29" t="str">
        <f>VLOOKUP(F10,data.rev1!I:I,1,0)</f>
        <v>FBRLAL60001047</v>
      </c>
      <c r="E10" s="29" t="b">
        <f>INDEX(data.rev1!$D$4:$D$90,MATCH(F10,data.rev1!$I$4:$I$90,0))=Y10</f>
        <v>1</v>
      </c>
      <c r="F10" s="33" t="str">
        <f t="shared" si="0"/>
        <v>FBRLAL60001047</v>
      </c>
      <c r="H10" s="29">
        <v>4800019318</v>
      </c>
      <c r="I10" s="29">
        <v>70</v>
      </c>
      <c r="K10" s="29" t="s">
        <v>405</v>
      </c>
      <c r="L10" s="30" t="s">
        <v>406</v>
      </c>
      <c r="M10" s="30" t="s">
        <v>407</v>
      </c>
      <c r="N10" s="30" t="s">
        <v>408</v>
      </c>
      <c r="O10" s="30" t="s">
        <v>236</v>
      </c>
      <c r="P10" s="30" t="s">
        <v>427</v>
      </c>
      <c r="Q10" s="30">
        <v>6</v>
      </c>
      <c r="R10" s="30" t="s">
        <v>428</v>
      </c>
      <c r="S10" s="30">
        <v>200</v>
      </c>
      <c r="T10" s="30" t="s">
        <v>411</v>
      </c>
      <c r="U10" s="30">
        <v>1</v>
      </c>
      <c r="V10" s="30">
        <v>18000</v>
      </c>
      <c r="W10" s="30" t="s">
        <v>412</v>
      </c>
      <c r="X10" s="30">
        <v>20000</v>
      </c>
      <c r="Y10" s="30">
        <v>0.9</v>
      </c>
      <c r="Z10" s="30">
        <v>180</v>
      </c>
      <c r="AA10" s="31">
        <v>45163</v>
      </c>
      <c r="AB10" s="30" t="s">
        <v>413</v>
      </c>
      <c r="AC10" s="30">
        <v>45128</v>
      </c>
      <c r="AD10" s="30" t="s">
        <v>414</v>
      </c>
      <c r="AF10" s="30" t="s">
        <v>415</v>
      </c>
      <c r="AK10" s="30" t="s">
        <v>416</v>
      </c>
      <c r="AL10" s="30" t="s">
        <v>417</v>
      </c>
    </row>
    <row r="11" spans="2:39">
      <c r="C11" s="29" t="b">
        <f>INDEX(data.rev1!$C$4:$C$90,MATCH(F11,data.rev1!$I$4:$I$90,0))=S11</f>
        <v>1</v>
      </c>
      <c r="D11" s="29" t="str">
        <f>VLOOKUP(F11,data.rev1!I:I,1,0)</f>
        <v>FBRLAL60001054</v>
      </c>
      <c r="E11" s="29" t="b">
        <f>INDEX(data.rev1!$D$4:$D$90,MATCH(F11,data.rev1!$I$4:$I$90,0))=Y11</f>
        <v>1</v>
      </c>
      <c r="F11" s="33" t="str">
        <f t="shared" si="0"/>
        <v>FBRLAL60001054</v>
      </c>
      <c r="H11" s="29">
        <v>4800019318</v>
      </c>
      <c r="I11" s="29">
        <v>80</v>
      </c>
      <c r="K11" s="29" t="s">
        <v>405</v>
      </c>
      <c r="L11" s="30" t="s">
        <v>406</v>
      </c>
      <c r="M11" s="30" t="s">
        <v>407</v>
      </c>
      <c r="N11" s="30" t="s">
        <v>408</v>
      </c>
      <c r="O11" s="30" t="s">
        <v>240</v>
      </c>
      <c r="P11" s="30" t="s">
        <v>429</v>
      </c>
      <c r="Q11" s="30">
        <v>6</v>
      </c>
      <c r="R11" s="30" t="s">
        <v>430</v>
      </c>
      <c r="S11" s="30">
        <v>300</v>
      </c>
      <c r="T11" s="30" t="s">
        <v>411</v>
      </c>
      <c r="U11" s="30">
        <v>1</v>
      </c>
      <c r="V11" s="30">
        <v>2000</v>
      </c>
      <c r="W11" s="30" t="s">
        <v>412</v>
      </c>
      <c r="X11" s="30">
        <v>20000</v>
      </c>
      <c r="Y11" s="30">
        <v>0.1</v>
      </c>
      <c r="Z11" s="30">
        <v>30</v>
      </c>
      <c r="AA11" s="31">
        <v>45163</v>
      </c>
      <c r="AB11" s="30" t="s">
        <v>413</v>
      </c>
      <c r="AC11" s="30">
        <v>45128</v>
      </c>
      <c r="AD11" s="30" t="s">
        <v>414</v>
      </c>
      <c r="AF11" s="30" t="s">
        <v>415</v>
      </c>
      <c r="AK11" s="30" t="s">
        <v>416</v>
      </c>
      <c r="AL11" s="30" t="s">
        <v>417</v>
      </c>
    </row>
    <row r="12" spans="2:39">
      <c r="C12" s="29" t="b">
        <f>INDEX(data.rev1!$C$4:$C$90,MATCH(F12,data.rev1!$I$4:$I$90,0))=S12</f>
        <v>1</v>
      </c>
      <c r="D12" s="29" t="str">
        <f>VLOOKUP(F12,data.rev1!I:I,1,0)</f>
        <v>FBRLAL60001038</v>
      </c>
      <c r="E12" s="29" t="b">
        <f>INDEX(data.rev1!$D$4:$D$90,MATCH(F12,data.rev1!$I$4:$I$90,0))=Y12</f>
        <v>1</v>
      </c>
      <c r="F12" s="33" t="str">
        <f t="shared" si="0"/>
        <v>FBRLAL60001038</v>
      </c>
      <c r="H12" s="29">
        <v>4800019318</v>
      </c>
      <c r="I12" s="29">
        <v>90</v>
      </c>
      <c r="K12" s="29" t="s">
        <v>405</v>
      </c>
      <c r="L12" s="30" t="s">
        <v>406</v>
      </c>
      <c r="M12" s="30" t="s">
        <v>407</v>
      </c>
      <c r="N12" s="30" t="s">
        <v>408</v>
      </c>
      <c r="O12" s="30" t="s">
        <v>209</v>
      </c>
      <c r="P12" s="30" t="s">
        <v>431</v>
      </c>
      <c r="Q12" s="30">
        <v>6</v>
      </c>
      <c r="R12" s="30" t="s">
        <v>432</v>
      </c>
      <c r="S12" s="30">
        <v>2800</v>
      </c>
      <c r="T12" s="30" t="s">
        <v>411</v>
      </c>
      <c r="U12" s="30">
        <v>1</v>
      </c>
      <c r="V12" s="30">
        <v>600</v>
      </c>
      <c r="W12" s="30" t="s">
        <v>412</v>
      </c>
      <c r="X12" s="30">
        <v>20000</v>
      </c>
      <c r="Y12" s="30">
        <v>0.03</v>
      </c>
      <c r="Z12" s="30">
        <v>84</v>
      </c>
      <c r="AA12" s="31">
        <v>45163</v>
      </c>
      <c r="AB12" s="30" t="s">
        <v>413</v>
      </c>
      <c r="AC12" s="30">
        <v>45128</v>
      </c>
      <c r="AD12" s="30" t="s">
        <v>414</v>
      </c>
      <c r="AF12" s="30" t="s">
        <v>415</v>
      </c>
      <c r="AK12" s="30" t="s">
        <v>416</v>
      </c>
      <c r="AL12" s="30" t="s">
        <v>417</v>
      </c>
    </row>
    <row r="13" spans="2:39">
      <c r="C13" s="29" t="b">
        <f>INDEX(data.rev1!$C$4:$C$90,MATCH(F13,data.rev1!$I$4:$I$90,0))=S13</f>
        <v>1</v>
      </c>
      <c r="D13" s="29" t="str">
        <f>VLOOKUP(F13,data.rev1!I:I,1,0)</f>
        <v>FBRLAL60001008</v>
      </c>
      <c r="E13" s="29" t="b">
        <f>INDEX(data.rev1!$D$4:$D$90,MATCH(F13,data.rev1!$I$4:$I$90,0))=Y13</f>
        <v>1</v>
      </c>
      <c r="F13" s="33" t="str">
        <f t="shared" si="0"/>
        <v>FBRLAL60001008</v>
      </c>
      <c r="H13" s="29">
        <v>4800019318</v>
      </c>
      <c r="I13" s="29">
        <v>100</v>
      </c>
      <c r="K13" s="29" t="s">
        <v>405</v>
      </c>
      <c r="L13" s="30" t="s">
        <v>406</v>
      </c>
      <c r="M13" s="30" t="s">
        <v>407</v>
      </c>
      <c r="N13" s="30" t="s">
        <v>408</v>
      </c>
      <c r="O13" s="30" t="s">
        <v>213</v>
      </c>
      <c r="P13" s="30" t="s">
        <v>433</v>
      </c>
      <c r="Q13" s="30">
        <v>6</v>
      </c>
      <c r="R13" s="30" t="s">
        <v>432</v>
      </c>
      <c r="S13" s="30">
        <v>300</v>
      </c>
      <c r="T13" s="30" t="s">
        <v>411</v>
      </c>
      <c r="U13" s="30">
        <v>1</v>
      </c>
      <c r="V13" s="30">
        <v>3600</v>
      </c>
      <c r="W13" s="30" t="s">
        <v>412</v>
      </c>
      <c r="X13" s="30">
        <v>20000</v>
      </c>
      <c r="Y13" s="30">
        <v>0.18</v>
      </c>
      <c r="Z13" s="30">
        <v>54</v>
      </c>
      <c r="AA13" s="31">
        <v>45163</v>
      </c>
      <c r="AB13" s="30" t="s">
        <v>413</v>
      </c>
      <c r="AC13" s="30">
        <v>45128</v>
      </c>
      <c r="AD13" s="30" t="s">
        <v>414</v>
      </c>
      <c r="AF13" s="30" t="s">
        <v>415</v>
      </c>
      <c r="AK13" s="30" t="s">
        <v>416</v>
      </c>
      <c r="AL13" s="30" t="s">
        <v>417</v>
      </c>
    </row>
    <row r="14" spans="2:39">
      <c r="C14" s="29" t="b">
        <f>INDEX(data.rev1!$C$4:$C$90,MATCH(F14,data.rev1!$I$4:$I$90,0))=S14</f>
        <v>1</v>
      </c>
      <c r="D14" s="29" t="str">
        <f>VLOOKUP(F14,data.rev1!I:I,1,0)</f>
        <v>FBRLAL60001046</v>
      </c>
      <c r="E14" s="29" t="b">
        <f>INDEX(data.rev1!$D$4:$D$90,MATCH(F14,data.rev1!$I$4:$I$90,0))=Y14</f>
        <v>1</v>
      </c>
      <c r="F14" s="33" t="str">
        <f t="shared" si="0"/>
        <v>FBRLAL60001046</v>
      </c>
      <c r="H14" s="29">
        <v>4800019318</v>
      </c>
      <c r="I14" s="29">
        <v>110</v>
      </c>
      <c r="K14" s="29" t="s">
        <v>405</v>
      </c>
      <c r="L14" s="30" t="s">
        <v>406</v>
      </c>
      <c r="M14" s="30" t="s">
        <v>407</v>
      </c>
      <c r="N14" s="30" t="s">
        <v>408</v>
      </c>
      <c r="O14" s="30" t="s">
        <v>216</v>
      </c>
      <c r="P14" s="30" t="s">
        <v>434</v>
      </c>
      <c r="Q14" s="30">
        <v>6</v>
      </c>
      <c r="R14" s="30" t="s">
        <v>432</v>
      </c>
      <c r="S14" s="30">
        <v>300</v>
      </c>
      <c r="T14" s="30" t="s">
        <v>411</v>
      </c>
      <c r="U14" s="30">
        <v>1</v>
      </c>
      <c r="V14" s="30">
        <v>1200</v>
      </c>
      <c r="W14" s="30" t="s">
        <v>412</v>
      </c>
      <c r="X14" s="30">
        <v>20000</v>
      </c>
      <c r="Y14" s="30">
        <v>0.06</v>
      </c>
      <c r="Z14" s="30">
        <v>18</v>
      </c>
      <c r="AA14" s="31">
        <v>45163</v>
      </c>
      <c r="AB14" s="30" t="s">
        <v>413</v>
      </c>
      <c r="AC14" s="30">
        <v>45128</v>
      </c>
      <c r="AD14" s="30" t="s">
        <v>414</v>
      </c>
      <c r="AF14" s="30" t="s">
        <v>415</v>
      </c>
      <c r="AK14" s="30" t="s">
        <v>416</v>
      </c>
      <c r="AL14" s="30" t="s">
        <v>417</v>
      </c>
    </row>
    <row r="15" spans="2:39">
      <c r="C15" s="29" t="b">
        <f>INDEX(data.rev1!$C$4:$C$90,MATCH(F15,data.rev1!$I$4:$I$90,0))=S15</f>
        <v>1</v>
      </c>
      <c r="D15" s="29" t="str">
        <f>VLOOKUP(F15,data.rev1!I:I,1,0)</f>
        <v>FBRLAL60001044</v>
      </c>
      <c r="E15" s="29" t="b">
        <f>INDEX(data.rev1!$D$4:$D$90,MATCH(F15,data.rev1!$I$4:$I$90,0))=Y15</f>
        <v>1</v>
      </c>
      <c r="F15" s="33" t="str">
        <f t="shared" si="0"/>
        <v>FBRLAL60001044</v>
      </c>
      <c r="H15" s="29">
        <v>4800019318</v>
      </c>
      <c r="I15" s="29">
        <v>120</v>
      </c>
      <c r="K15" s="29" t="s">
        <v>405</v>
      </c>
      <c r="L15" s="30" t="s">
        <v>406</v>
      </c>
      <c r="M15" s="30" t="s">
        <v>407</v>
      </c>
      <c r="N15" s="30" t="s">
        <v>408</v>
      </c>
      <c r="O15" s="30" t="s">
        <v>243</v>
      </c>
      <c r="P15" s="30" t="s">
        <v>435</v>
      </c>
      <c r="Q15" s="30">
        <v>6</v>
      </c>
      <c r="R15" s="30" t="s">
        <v>432</v>
      </c>
      <c r="S15" s="30">
        <v>300</v>
      </c>
      <c r="T15" s="30" t="s">
        <v>411</v>
      </c>
      <c r="U15" s="30">
        <v>1</v>
      </c>
      <c r="V15" s="30">
        <v>1400</v>
      </c>
      <c r="W15" s="30" t="s">
        <v>412</v>
      </c>
      <c r="X15" s="30">
        <v>20000</v>
      </c>
      <c r="Y15" s="30">
        <v>7.0000000000000007E-2</v>
      </c>
      <c r="Z15" s="30">
        <v>21</v>
      </c>
      <c r="AA15" s="31">
        <v>45163</v>
      </c>
      <c r="AB15" s="30" t="s">
        <v>413</v>
      </c>
      <c r="AC15" s="30">
        <v>45128</v>
      </c>
      <c r="AD15" s="30" t="s">
        <v>414</v>
      </c>
      <c r="AF15" s="30" t="s">
        <v>415</v>
      </c>
      <c r="AK15" s="30" t="s">
        <v>416</v>
      </c>
      <c r="AL15" s="30" t="s">
        <v>417</v>
      </c>
    </row>
    <row r="16" spans="2:39">
      <c r="C16" s="29" t="b">
        <f>INDEX(data.rev1!$C$4:$C$90,MATCH(F16,data.rev1!$I$4:$I$90,0))=S16</f>
        <v>1</v>
      </c>
      <c r="D16" s="29" t="str">
        <f>VLOOKUP(F16,data.rev1!I:I,1,0)</f>
        <v>FBRLAL60001011</v>
      </c>
      <c r="E16" s="29" t="b">
        <f>INDEX(data.rev1!$D$4:$D$90,MATCH(F16,data.rev1!$I$4:$I$90,0))=Y16</f>
        <v>1</v>
      </c>
      <c r="F16" s="33" t="str">
        <f t="shared" si="0"/>
        <v>FBRLAL60001011</v>
      </c>
      <c r="H16" s="29">
        <v>4800019318</v>
      </c>
      <c r="I16" s="29">
        <v>130</v>
      </c>
      <c r="K16" s="29" t="s">
        <v>405</v>
      </c>
      <c r="L16" s="30" t="s">
        <v>406</v>
      </c>
      <c r="M16" s="30" t="s">
        <v>407</v>
      </c>
      <c r="N16" s="30" t="s">
        <v>408</v>
      </c>
      <c r="O16" s="30" t="s">
        <v>245</v>
      </c>
      <c r="P16" s="30" t="s">
        <v>436</v>
      </c>
      <c r="Q16" s="30">
        <v>6</v>
      </c>
      <c r="R16" s="30" t="s">
        <v>432</v>
      </c>
      <c r="S16" s="30">
        <v>300</v>
      </c>
      <c r="T16" s="30" t="s">
        <v>411</v>
      </c>
      <c r="U16" s="30">
        <v>1</v>
      </c>
      <c r="V16" s="30">
        <v>1800</v>
      </c>
      <c r="W16" s="30" t="s">
        <v>412</v>
      </c>
      <c r="X16" s="30">
        <v>20000</v>
      </c>
      <c r="Y16" s="30">
        <v>0.09</v>
      </c>
      <c r="Z16" s="30">
        <v>27</v>
      </c>
      <c r="AA16" s="31">
        <v>45163</v>
      </c>
      <c r="AB16" s="30" t="s">
        <v>413</v>
      </c>
      <c r="AC16" s="30">
        <v>45128</v>
      </c>
      <c r="AD16" s="30" t="s">
        <v>414</v>
      </c>
      <c r="AF16" s="30" t="s">
        <v>415</v>
      </c>
      <c r="AK16" s="30" t="s">
        <v>416</v>
      </c>
      <c r="AL16" s="30" t="s">
        <v>417</v>
      </c>
    </row>
    <row r="17" spans="2:38">
      <c r="C17" s="29" t="b">
        <f>INDEX(data.rev1!$C$4:$C$90,MATCH(F17,data.rev1!$I$4:$I$90,0))=S17</f>
        <v>1</v>
      </c>
      <c r="D17" s="29" t="str">
        <f>VLOOKUP(F17,data.rev1!I:I,1,0)</f>
        <v>FBRLAL60001031</v>
      </c>
      <c r="E17" s="29" t="b">
        <f>INDEX(data.rev1!$D$4:$D$90,MATCH(F17,data.rev1!$I$4:$I$90,0))=Y17</f>
        <v>1</v>
      </c>
      <c r="F17" s="33" t="str">
        <f t="shared" si="0"/>
        <v>FBRLAL60001031</v>
      </c>
      <c r="H17" s="29">
        <v>4800019318</v>
      </c>
      <c r="I17" s="29">
        <v>140</v>
      </c>
      <c r="K17" s="29" t="s">
        <v>405</v>
      </c>
      <c r="L17" s="30" t="s">
        <v>406</v>
      </c>
      <c r="M17" s="30" t="s">
        <v>407</v>
      </c>
      <c r="N17" s="30" t="s">
        <v>408</v>
      </c>
      <c r="O17" s="30" t="s">
        <v>247</v>
      </c>
      <c r="P17" s="30" t="s">
        <v>437</v>
      </c>
      <c r="Q17" s="30">
        <v>6</v>
      </c>
      <c r="R17" s="30" t="s">
        <v>432</v>
      </c>
      <c r="S17" s="30">
        <v>300</v>
      </c>
      <c r="T17" s="30" t="s">
        <v>411</v>
      </c>
      <c r="U17" s="30">
        <v>1</v>
      </c>
      <c r="V17" s="30">
        <v>2000</v>
      </c>
      <c r="W17" s="30" t="s">
        <v>412</v>
      </c>
      <c r="X17" s="30">
        <v>20000</v>
      </c>
      <c r="Y17" s="30">
        <v>0.1</v>
      </c>
      <c r="Z17" s="30">
        <v>30</v>
      </c>
      <c r="AA17" s="31">
        <v>45163</v>
      </c>
      <c r="AB17" s="30" t="s">
        <v>413</v>
      </c>
      <c r="AC17" s="30">
        <v>45128</v>
      </c>
      <c r="AD17" s="30" t="s">
        <v>414</v>
      </c>
      <c r="AF17" s="30" t="s">
        <v>415</v>
      </c>
      <c r="AK17" s="30" t="s">
        <v>416</v>
      </c>
      <c r="AL17" s="30" t="s">
        <v>417</v>
      </c>
    </row>
    <row r="18" spans="2:38">
      <c r="C18" s="29" t="b">
        <f>INDEX(data.rev1!$C$4:$C$90,MATCH(F18,data.rev1!$I$4:$I$90,0))=S18</f>
        <v>1</v>
      </c>
      <c r="D18" s="29" t="str">
        <f>VLOOKUP(F18,data.rev1!I:I,1,0)</f>
        <v>FBRLAL60001030</v>
      </c>
      <c r="E18" s="29" t="b">
        <f>INDEX(data.rev1!$D$4:$D$90,MATCH(F18,data.rev1!$I$4:$I$90,0))=Y18</f>
        <v>0</v>
      </c>
      <c r="F18" s="33" t="str">
        <f t="shared" si="0"/>
        <v>FBRLAL60001030</v>
      </c>
      <c r="H18" s="29">
        <v>4800019318</v>
      </c>
      <c r="I18" s="29">
        <v>150</v>
      </c>
      <c r="K18" s="29" t="s">
        <v>405</v>
      </c>
      <c r="L18" s="30" t="s">
        <v>406</v>
      </c>
      <c r="M18" s="30" t="s">
        <v>407</v>
      </c>
      <c r="N18" s="30" t="s">
        <v>408</v>
      </c>
      <c r="O18" s="30" t="s">
        <v>249</v>
      </c>
      <c r="P18" s="30" t="s">
        <v>438</v>
      </c>
      <c r="Q18" s="30">
        <v>6</v>
      </c>
      <c r="R18" s="30" t="s">
        <v>432</v>
      </c>
      <c r="S18" s="30">
        <v>1200</v>
      </c>
      <c r="T18" s="30" t="s">
        <v>411</v>
      </c>
      <c r="U18" s="30">
        <v>1</v>
      </c>
      <c r="V18" s="30">
        <v>2800</v>
      </c>
      <c r="W18" s="30" t="s">
        <v>412</v>
      </c>
      <c r="X18" s="30">
        <v>20000</v>
      </c>
      <c r="Y18" s="30">
        <v>0.14000000000000001</v>
      </c>
      <c r="Z18" s="30">
        <v>168</v>
      </c>
      <c r="AA18" s="31">
        <v>45163</v>
      </c>
      <c r="AB18" s="30" t="s">
        <v>413</v>
      </c>
      <c r="AC18" s="30">
        <v>45128</v>
      </c>
      <c r="AD18" s="30" t="s">
        <v>414</v>
      </c>
      <c r="AF18" s="30" t="s">
        <v>415</v>
      </c>
      <c r="AK18" s="30" t="s">
        <v>416</v>
      </c>
      <c r="AL18" s="30" t="s">
        <v>417</v>
      </c>
    </row>
    <row r="19" spans="2:38">
      <c r="C19" s="29" t="b">
        <f>INDEX(data.rev1!$C$4:$C$90,MATCH(F19,data.rev1!$I$4:$I$90,0))=S19</f>
        <v>1</v>
      </c>
      <c r="D19" s="29" t="str">
        <f>VLOOKUP(F19,data.rev1!I:I,1,0)</f>
        <v>FBRLAL60001043</v>
      </c>
      <c r="E19" s="29" t="b">
        <f>INDEX(data.rev1!$D$4:$D$90,MATCH(F19,data.rev1!$I$4:$I$90,0))=Y19</f>
        <v>1</v>
      </c>
      <c r="F19" s="33" t="str">
        <f t="shared" si="0"/>
        <v>FBRLAL60001043</v>
      </c>
      <c r="H19" s="29">
        <v>4800019318</v>
      </c>
      <c r="I19" s="29">
        <v>160</v>
      </c>
      <c r="K19" s="29" t="s">
        <v>405</v>
      </c>
      <c r="L19" s="30" t="s">
        <v>406</v>
      </c>
      <c r="M19" s="30" t="s">
        <v>407</v>
      </c>
      <c r="N19" s="30" t="s">
        <v>408</v>
      </c>
      <c r="O19" s="30" t="s">
        <v>251</v>
      </c>
      <c r="P19" s="30" t="s">
        <v>439</v>
      </c>
      <c r="Q19" s="30">
        <v>6</v>
      </c>
      <c r="R19" s="30" t="s">
        <v>432</v>
      </c>
      <c r="S19" s="30">
        <v>300</v>
      </c>
      <c r="T19" s="30" t="s">
        <v>411</v>
      </c>
      <c r="U19" s="30">
        <v>1</v>
      </c>
      <c r="V19" s="30">
        <v>1800</v>
      </c>
      <c r="W19" s="30" t="s">
        <v>412</v>
      </c>
      <c r="X19" s="30">
        <v>20000</v>
      </c>
      <c r="Y19" s="30">
        <v>0.09</v>
      </c>
      <c r="Z19" s="30">
        <v>27</v>
      </c>
      <c r="AA19" s="31">
        <v>45163</v>
      </c>
      <c r="AB19" s="30" t="s">
        <v>413</v>
      </c>
      <c r="AC19" s="30">
        <v>45128</v>
      </c>
      <c r="AD19" s="30" t="s">
        <v>414</v>
      </c>
      <c r="AF19" s="30" t="s">
        <v>415</v>
      </c>
      <c r="AK19" s="30" t="s">
        <v>416</v>
      </c>
      <c r="AL19" s="30" t="s">
        <v>417</v>
      </c>
    </row>
    <row r="20" spans="2:38">
      <c r="C20" s="29" t="b">
        <f>INDEX(data.rev1!$C$4:$C$90,MATCH(F20,data.rev1!$I$4:$I$90,0))=S20</f>
        <v>1</v>
      </c>
      <c r="D20" s="29" t="str">
        <f>VLOOKUP(F20,data.rev1!I:I,1,0)</f>
        <v>FBRLAL60001029</v>
      </c>
      <c r="E20" s="29" t="b">
        <f>INDEX(data.rev1!$D$4:$D$90,MATCH(F20,data.rev1!$I$4:$I$90,0))=Y20</f>
        <v>1</v>
      </c>
      <c r="F20" s="33" t="str">
        <f t="shared" si="0"/>
        <v>FBRLAL60001029</v>
      </c>
      <c r="H20" s="29">
        <v>4800019318</v>
      </c>
      <c r="I20" s="29">
        <v>170</v>
      </c>
      <c r="K20" s="29" t="s">
        <v>405</v>
      </c>
      <c r="L20" s="30" t="s">
        <v>406</v>
      </c>
      <c r="M20" s="30" t="s">
        <v>407</v>
      </c>
      <c r="N20" s="30" t="s">
        <v>408</v>
      </c>
      <c r="O20" s="30" t="s">
        <v>253</v>
      </c>
      <c r="P20" s="30" t="s">
        <v>440</v>
      </c>
      <c r="Q20" s="30">
        <v>6</v>
      </c>
      <c r="R20" s="30" t="s">
        <v>432</v>
      </c>
      <c r="S20" s="30">
        <v>300</v>
      </c>
      <c r="T20" s="30" t="s">
        <v>411</v>
      </c>
      <c r="U20" s="30">
        <v>1</v>
      </c>
      <c r="V20" s="30">
        <v>3400</v>
      </c>
      <c r="W20" s="30" t="s">
        <v>412</v>
      </c>
      <c r="X20" s="30">
        <v>20000</v>
      </c>
      <c r="Y20" s="30">
        <v>0.17</v>
      </c>
      <c r="Z20" s="30">
        <v>51</v>
      </c>
      <c r="AA20" s="31">
        <v>45163</v>
      </c>
      <c r="AB20" s="30" t="s">
        <v>413</v>
      </c>
      <c r="AC20" s="30">
        <v>45128</v>
      </c>
      <c r="AD20" s="30" t="s">
        <v>414</v>
      </c>
      <c r="AF20" s="30" t="s">
        <v>415</v>
      </c>
      <c r="AK20" s="30" t="s">
        <v>416</v>
      </c>
      <c r="AL20" s="30" t="s">
        <v>417</v>
      </c>
    </row>
    <row r="21" spans="2:38">
      <c r="C21" s="29" t="b">
        <f>INDEX(data.rev1!$C$4:$C$90,MATCH(F21,data.rev1!$I$4:$I$90,0))=S21</f>
        <v>1</v>
      </c>
      <c r="D21" s="29" t="str">
        <f>VLOOKUP(F21,data.rev1!I:I,1,0)</f>
        <v>FBRLAL60001028</v>
      </c>
      <c r="E21" s="29" t="b">
        <f>INDEX(data.rev1!$D$4:$D$90,MATCH(F21,data.rev1!$I$4:$I$90,0))=Y21</f>
        <v>1</v>
      </c>
      <c r="F21" s="33" t="str">
        <f t="shared" si="0"/>
        <v>FBRLAL60001028</v>
      </c>
      <c r="H21" s="29">
        <v>4800019318</v>
      </c>
      <c r="I21" s="29">
        <v>180</v>
      </c>
      <c r="K21" s="29" t="s">
        <v>405</v>
      </c>
      <c r="L21" s="30" t="s">
        <v>406</v>
      </c>
      <c r="M21" s="30" t="s">
        <v>407</v>
      </c>
      <c r="N21" s="30" t="s">
        <v>408</v>
      </c>
      <c r="O21" s="30" t="s">
        <v>255</v>
      </c>
      <c r="P21" s="30" t="s">
        <v>441</v>
      </c>
      <c r="Q21" s="30">
        <v>6</v>
      </c>
      <c r="R21" s="30" t="s">
        <v>432</v>
      </c>
      <c r="S21" s="30">
        <v>300</v>
      </c>
      <c r="T21" s="30" t="s">
        <v>411</v>
      </c>
      <c r="U21" s="30">
        <v>1</v>
      </c>
      <c r="V21" s="30">
        <v>1400</v>
      </c>
      <c r="W21" s="30" t="s">
        <v>412</v>
      </c>
      <c r="X21" s="30">
        <v>20000</v>
      </c>
      <c r="Y21" s="30">
        <v>7.0000000000000007E-2</v>
      </c>
      <c r="Z21" s="30">
        <v>21</v>
      </c>
      <c r="AA21" s="31">
        <v>45163</v>
      </c>
      <c r="AB21" s="30" t="s">
        <v>413</v>
      </c>
      <c r="AC21" s="30">
        <v>45128</v>
      </c>
      <c r="AD21" s="30" t="s">
        <v>414</v>
      </c>
      <c r="AF21" s="30" t="s">
        <v>415</v>
      </c>
      <c r="AK21" s="30" t="s">
        <v>416</v>
      </c>
      <c r="AL21" s="30" t="s">
        <v>417</v>
      </c>
    </row>
    <row r="22" spans="2:38">
      <c r="C22" s="29" t="b">
        <f>INDEX(data.rev1!$C$4:$C$90,MATCH(F22,data.rev1!$I$4:$I$90,0))=S22</f>
        <v>1</v>
      </c>
      <c r="D22" s="29" t="str">
        <f>VLOOKUP(F22,data.rev1!I:I,1,0)</f>
        <v>FBRLAL60001010</v>
      </c>
      <c r="E22" s="29" t="b">
        <f>INDEX(data.rev1!$D$4:$D$90,MATCH(F22,data.rev1!$I$4:$I$90,0))=Y22</f>
        <v>1</v>
      </c>
      <c r="F22" s="33" t="str">
        <f t="shared" si="0"/>
        <v>FBRLAL60001010</v>
      </c>
      <c r="H22" s="29">
        <v>4800019318</v>
      </c>
      <c r="I22" s="29">
        <v>190</v>
      </c>
      <c r="K22" s="29" t="s">
        <v>405</v>
      </c>
      <c r="L22" s="30" t="s">
        <v>406</v>
      </c>
      <c r="M22" s="30" t="s">
        <v>407</v>
      </c>
      <c r="N22" s="30" t="s">
        <v>408</v>
      </c>
      <c r="O22" s="30" t="s">
        <v>257</v>
      </c>
      <c r="P22" s="30" t="s">
        <v>442</v>
      </c>
      <c r="Q22" s="30">
        <v>6</v>
      </c>
      <c r="R22" s="30" t="s">
        <v>432</v>
      </c>
      <c r="S22" s="30">
        <v>300</v>
      </c>
      <c r="T22" s="30" t="s">
        <v>411</v>
      </c>
      <c r="U22" s="30">
        <v>1</v>
      </c>
      <c r="V22" s="30">
        <v>1200</v>
      </c>
      <c r="W22" s="30" t="s">
        <v>412</v>
      </c>
      <c r="X22" s="30">
        <v>20000</v>
      </c>
      <c r="Y22" s="30">
        <v>0.06</v>
      </c>
      <c r="Z22" s="30">
        <v>18</v>
      </c>
      <c r="AA22" s="31">
        <v>45163</v>
      </c>
      <c r="AB22" s="30" t="s">
        <v>413</v>
      </c>
      <c r="AC22" s="30">
        <v>45128</v>
      </c>
      <c r="AD22" s="30" t="s">
        <v>414</v>
      </c>
      <c r="AF22" s="30" t="s">
        <v>415</v>
      </c>
      <c r="AK22" s="30" t="s">
        <v>416</v>
      </c>
      <c r="AL22" s="30" t="s">
        <v>417</v>
      </c>
    </row>
    <row r="23" spans="2:38">
      <c r="C23" s="29" t="b">
        <f>INDEX(data.rev1!$C$4:$C$90,MATCH(F23,data.rev1!$I$4:$I$90,0))=S23</f>
        <v>1</v>
      </c>
      <c r="D23" s="29" t="str">
        <f>VLOOKUP(F23,data.rev1!I:I,1,0)</f>
        <v>FBRLAL60001039</v>
      </c>
      <c r="E23" s="29" t="b">
        <f>INDEX(data.rev1!$D$4:$D$90,MATCH(F23,data.rev1!$I$4:$I$90,0))=Y23</f>
        <v>1</v>
      </c>
      <c r="F23" s="33" t="str">
        <f t="shared" si="0"/>
        <v>FBRLAL60001039</v>
      </c>
      <c r="H23" s="29">
        <v>4800019318</v>
      </c>
      <c r="I23" s="29">
        <v>200</v>
      </c>
      <c r="K23" s="29" t="s">
        <v>405</v>
      </c>
      <c r="L23" s="30" t="s">
        <v>406</v>
      </c>
      <c r="M23" s="30" t="s">
        <v>407</v>
      </c>
      <c r="N23" s="30" t="s">
        <v>408</v>
      </c>
      <c r="O23" s="30" t="s">
        <v>259</v>
      </c>
      <c r="P23" s="30" t="s">
        <v>443</v>
      </c>
      <c r="Q23" s="30">
        <v>6</v>
      </c>
      <c r="R23" s="30" t="s">
        <v>432</v>
      </c>
      <c r="S23" s="30">
        <v>2100</v>
      </c>
      <c r="T23" s="30" t="s">
        <v>411</v>
      </c>
      <c r="U23" s="30">
        <v>1</v>
      </c>
      <c r="V23" s="30">
        <v>5400</v>
      </c>
      <c r="W23" s="30" t="s">
        <v>412</v>
      </c>
      <c r="X23" s="30">
        <v>20000</v>
      </c>
      <c r="Y23" s="30">
        <v>0.27</v>
      </c>
      <c r="Z23" s="30">
        <v>567</v>
      </c>
      <c r="AA23" s="31">
        <v>45163</v>
      </c>
      <c r="AB23" s="30" t="s">
        <v>413</v>
      </c>
      <c r="AC23" s="30">
        <v>45128</v>
      </c>
      <c r="AD23" s="30" t="s">
        <v>414</v>
      </c>
      <c r="AF23" s="30" t="s">
        <v>415</v>
      </c>
      <c r="AK23" s="30" t="s">
        <v>416</v>
      </c>
      <c r="AL23" s="30" t="s">
        <v>417</v>
      </c>
    </row>
    <row r="24" spans="2:38">
      <c r="C24" s="29" t="b">
        <f>INDEX(data.rev1!$C$4:$C$90,MATCH(F24,data.rev1!$I$4:$I$90,0))=S24</f>
        <v>1</v>
      </c>
      <c r="D24" s="29" t="str">
        <f>VLOOKUP(F24,data.rev1!I:I,1,0)</f>
        <v>FBRLAL60001085</v>
      </c>
      <c r="E24" s="29" t="b">
        <f>INDEX(data.rev1!$D$4:$D$90,MATCH(F24,data.rev1!$I$4:$I$90,0))=Y24</f>
        <v>1</v>
      </c>
      <c r="F24" s="33" t="str">
        <f t="shared" si="0"/>
        <v>FBRLAL60001085</v>
      </c>
      <c r="H24" s="29">
        <v>4800019318</v>
      </c>
      <c r="I24" s="29">
        <v>210</v>
      </c>
      <c r="K24" s="29" t="s">
        <v>405</v>
      </c>
      <c r="L24" s="30" t="s">
        <v>406</v>
      </c>
      <c r="M24" s="30" t="s">
        <v>407</v>
      </c>
      <c r="N24" s="30" t="s">
        <v>408</v>
      </c>
      <c r="O24" s="30" t="s">
        <v>261</v>
      </c>
      <c r="P24" s="30" t="s">
        <v>425</v>
      </c>
      <c r="Q24" s="30">
        <v>1</v>
      </c>
      <c r="R24" s="30" t="s">
        <v>426</v>
      </c>
      <c r="S24" s="30">
        <v>250</v>
      </c>
      <c r="T24" s="30" t="s">
        <v>411</v>
      </c>
      <c r="U24" s="30">
        <v>1</v>
      </c>
      <c r="V24" s="30">
        <v>25000</v>
      </c>
      <c r="W24" s="30" t="s">
        <v>412</v>
      </c>
      <c r="X24" s="30">
        <v>20000</v>
      </c>
      <c r="Y24" s="30">
        <v>1.25</v>
      </c>
      <c r="Z24" s="30">
        <v>312.5</v>
      </c>
      <c r="AA24" s="31">
        <v>45163</v>
      </c>
      <c r="AB24" s="30" t="s">
        <v>413</v>
      </c>
      <c r="AC24" s="30">
        <v>45128</v>
      </c>
      <c r="AD24" s="30" t="s">
        <v>414</v>
      </c>
      <c r="AF24" s="30" t="s">
        <v>415</v>
      </c>
      <c r="AK24" s="30" t="s">
        <v>416</v>
      </c>
      <c r="AL24" s="30" t="s">
        <v>417</v>
      </c>
    </row>
    <row r="25" spans="2:38">
      <c r="B25" s="30" t="s">
        <v>504</v>
      </c>
      <c r="C25" s="29" t="b">
        <f>INDEX(data.rev1!$C$4:$C$90,MATCH(F25,data.rev1!$I$4:$I$90,0))=S25</f>
        <v>1</v>
      </c>
      <c r="D25" s="29" t="str">
        <f>VLOOKUP(F25,data.rev1!I:I,1,0)</f>
        <v>FBRLAL60001015</v>
      </c>
      <c r="E25" s="29" t="b">
        <f>INDEX(data.rev1!$D$4:$D$90,MATCH(F25,data.rev1!$I$4:$I$90,0))=Y25</f>
        <v>1</v>
      </c>
      <c r="F25" s="33" t="str">
        <f t="shared" si="0"/>
        <v>FBRLAL60001015</v>
      </c>
      <c r="H25" s="29">
        <v>4800019318</v>
      </c>
      <c r="I25" s="29">
        <v>220</v>
      </c>
      <c r="K25" s="29" t="s">
        <v>405</v>
      </c>
      <c r="L25" s="30" t="s">
        <v>406</v>
      </c>
      <c r="M25" s="30" t="s">
        <v>407</v>
      </c>
      <c r="N25" s="30" t="s">
        <v>408</v>
      </c>
      <c r="O25" s="30" t="s">
        <v>444</v>
      </c>
      <c r="P25" s="30" t="s">
        <v>445</v>
      </c>
      <c r="Q25" s="30">
        <v>6</v>
      </c>
      <c r="R25" s="30" t="s">
        <v>446</v>
      </c>
      <c r="S25" s="30">
        <v>1500</v>
      </c>
      <c r="T25" s="30" t="s">
        <v>411</v>
      </c>
      <c r="U25" s="30">
        <v>1</v>
      </c>
      <c r="V25" s="30">
        <v>400</v>
      </c>
      <c r="W25" s="30" t="s">
        <v>412</v>
      </c>
      <c r="X25" s="30">
        <v>20000</v>
      </c>
      <c r="Y25" s="30">
        <v>0.02</v>
      </c>
      <c r="Z25" s="30">
        <v>30</v>
      </c>
      <c r="AA25" s="31">
        <v>45163</v>
      </c>
      <c r="AB25" s="30" t="s">
        <v>413</v>
      </c>
      <c r="AC25" s="30">
        <v>45128</v>
      </c>
      <c r="AD25" s="30" t="s">
        <v>414</v>
      </c>
      <c r="AF25" s="30" t="s">
        <v>415</v>
      </c>
      <c r="AK25" s="30" t="s">
        <v>416</v>
      </c>
      <c r="AL25" s="30" t="s">
        <v>417</v>
      </c>
    </row>
    <row r="26" spans="2:38">
      <c r="C26" s="29" t="b">
        <f>INDEX(data.rev1!$C$4:$C$90,MATCH(F26,data.rev1!$I$4:$I$90,0))=S26</f>
        <v>1</v>
      </c>
      <c r="D26" s="29" t="str">
        <f>VLOOKUP(F26,data.rev1!I:I,1,0)</f>
        <v>FBRLAL60001069</v>
      </c>
      <c r="E26" s="29" t="b">
        <f>INDEX(data.rev1!$D$4:$D$90,MATCH(F26,data.rev1!$I$4:$I$90,0))=Y26</f>
        <v>1</v>
      </c>
      <c r="F26" s="33" t="str">
        <f t="shared" si="0"/>
        <v>FBRLAL60001069</v>
      </c>
      <c r="H26" s="29">
        <v>4800019318</v>
      </c>
      <c r="I26" s="29">
        <v>230</v>
      </c>
      <c r="K26" s="29" t="s">
        <v>405</v>
      </c>
      <c r="L26" s="30" t="s">
        <v>406</v>
      </c>
      <c r="M26" s="30" t="s">
        <v>407</v>
      </c>
      <c r="N26" s="30" t="s">
        <v>408</v>
      </c>
      <c r="O26" s="30" t="s">
        <v>264</v>
      </c>
      <c r="P26" s="30" t="s">
        <v>447</v>
      </c>
      <c r="Q26" s="30">
        <v>6</v>
      </c>
      <c r="R26" s="30" t="s">
        <v>446</v>
      </c>
      <c r="S26" s="30">
        <v>2100</v>
      </c>
      <c r="T26" s="30" t="s">
        <v>411</v>
      </c>
      <c r="U26" s="30">
        <v>1</v>
      </c>
      <c r="V26" s="30">
        <v>200</v>
      </c>
      <c r="W26" s="30" t="s">
        <v>412</v>
      </c>
      <c r="X26" s="30">
        <v>20000</v>
      </c>
      <c r="Y26" s="30">
        <v>0.01</v>
      </c>
      <c r="Z26" s="30">
        <v>21</v>
      </c>
      <c r="AA26" s="31">
        <v>45163</v>
      </c>
      <c r="AB26" s="30" t="s">
        <v>413</v>
      </c>
      <c r="AC26" s="30">
        <v>45128</v>
      </c>
      <c r="AD26" s="30" t="s">
        <v>414</v>
      </c>
      <c r="AF26" s="30" t="s">
        <v>415</v>
      </c>
      <c r="AK26" s="30" t="s">
        <v>416</v>
      </c>
      <c r="AL26" s="30" t="s">
        <v>417</v>
      </c>
    </row>
    <row r="27" spans="2:38">
      <c r="B27" s="30" t="s">
        <v>503</v>
      </c>
      <c r="C27" s="29" t="b">
        <f>INDEX(data.rev1!$C$4:$C$90,MATCH(F27,data.rev1!$I$4:$I$90,0))=S27</f>
        <v>1</v>
      </c>
      <c r="D27" s="29" t="str">
        <f>VLOOKUP(F27,data.rev1!I:I,1,0)</f>
        <v>FBRLAL60001067</v>
      </c>
      <c r="E27" s="29" t="b">
        <f>INDEX(data.rev1!$D$4:$D$90,MATCH(F27,data.rev1!$I$4:$I$90,0))=Y27</f>
        <v>1</v>
      </c>
      <c r="F27" s="33" t="str">
        <f t="shared" si="0"/>
        <v>FBRLAL60001067</v>
      </c>
      <c r="H27" s="29">
        <v>4800019318</v>
      </c>
      <c r="I27" s="29">
        <v>240</v>
      </c>
      <c r="K27" s="29" t="s">
        <v>405</v>
      </c>
      <c r="L27" s="30" t="s">
        <v>406</v>
      </c>
      <c r="M27" s="30" t="s">
        <v>407</v>
      </c>
      <c r="N27" s="30" t="s">
        <v>408</v>
      </c>
      <c r="O27" s="30" t="s">
        <v>268</v>
      </c>
      <c r="P27" s="30" t="s">
        <v>448</v>
      </c>
      <c r="Q27" s="30">
        <v>6</v>
      </c>
      <c r="R27" s="30" t="s">
        <v>446</v>
      </c>
      <c r="S27" s="30">
        <v>500</v>
      </c>
      <c r="T27" s="30" t="s">
        <v>411</v>
      </c>
      <c r="U27" s="30">
        <v>1</v>
      </c>
      <c r="V27" s="30">
        <v>1200</v>
      </c>
      <c r="W27" s="30" t="s">
        <v>412</v>
      </c>
      <c r="X27" s="30">
        <v>20000</v>
      </c>
      <c r="Y27" s="30">
        <v>0.06</v>
      </c>
      <c r="Z27" s="30">
        <v>30</v>
      </c>
      <c r="AA27" s="31">
        <v>45163</v>
      </c>
      <c r="AB27" s="30" t="s">
        <v>413</v>
      </c>
      <c r="AC27" s="30">
        <v>45128</v>
      </c>
      <c r="AD27" s="30" t="s">
        <v>414</v>
      </c>
      <c r="AF27" s="30" t="s">
        <v>415</v>
      </c>
      <c r="AK27" s="30" t="s">
        <v>416</v>
      </c>
      <c r="AL27" s="30" t="s">
        <v>417</v>
      </c>
    </row>
    <row r="28" spans="2:38">
      <c r="C28" s="29" t="b">
        <f>INDEX(data.rev1!$C$4:$C$90,MATCH(F28,data.rev1!$I$4:$I$90,0))=S28</f>
        <v>1</v>
      </c>
      <c r="D28" s="29" t="str">
        <f>VLOOKUP(F28,data.rev1!I:I,1,0)</f>
        <v>FBRLAL60001052</v>
      </c>
      <c r="E28" s="29" t="b">
        <f>INDEX(data.rev1!$D$4:$D$90,MATCH(F28,data.rev1!$I$4:$I$90,0))=Y28</f>
        <v>1</v>
      </c>
      <c r="F28" s="33" t="str">
        <f t="shared" si="0"/>
        <v>FBRLAL60001052</v>
      </c>
      <c r="H28" s="29">
        <v>4800019318</v>
      </c>
      <c r="I28" s="29">
        <v>250</v>
      </c>
      <c r="K28" s="29" t="s">
        <v>405</v>
      </c>
      <c r="L28" s="30" t="s">
        <v>406</v>
      </c>
      <c r="M28" s="30" t="s">
        <v>407</v>
      </c>
      <c r="N28" s="30" t="s">
        <v>408</v>
      </c>
      <c r="O28" s="30" t="s">
        <v>270</v>
      </c>
      <c r="P28" s="30" t="s">
        <v>449</v>
      </c>
      <c r="Q28" s="30">
        <v>6</v>
      </c>
      <c r="R28" s="30" t="s">
        <v>430</v>
      </c>
      <c r="S28" s="30">
        <v>680</v>
      </c>
      <c r="T28" s="30" t="s">
        <v>411</v>
      </c>
      <c r="U28" s="30">
        <v>1</v>
      </c>
      <c r="V28" s="30">
        <v>5800</v>
      </c>
      <c r="W28" s="30" t="s">
        <v>412</v>
      </c>
      <c r="X28" s="30">
        <v>20000</v>
      </c>
      <c r="Y28" s="30">
        <v>0.28999999999999998</v>
      </c>
      <c r="Z28" s="30">
        <v>197.2</v>
      </c>
      <c r="AA28" s="31">
        <v>45163</v>
      </c>
      <c r="AB28" s="30" t="s">
        <v>413</v>
      </c>
      <c r="AC28" s="30">
        <v>45128</v>
      </c>
      <c r="AD28" s="30" t="s">
        <v>414</v>
      </c>
      <c r="AF28" s="30" t="s">
        <v>415</v>
      </c>
      <c r="AK28" s="30" t="s">
        <v>416</v>
      </c>
      <c r="AL28" s="30" t="s">
        <v>417</v>
      </c>
    </row>
    <row r="29" spans="2:38">
      <c r="C29" s="29" t="b">
        <f>INDEX(data.rev1!$C$4:$C$90,MATCH(F29,data.rev1!$I$4:$I$90,0))=S29</f>
        <v>1</v>
      </c>
      <c r="D29" s="29" t="str">
        <f>VLOOKUP(F29,data.rev1!I:I,1,0)</f>
        <v>FBRLAL60001051</v>
      </c>
      <c r="E29" s="29" t="b">
        <f>INDEX(data.rev1!$D$4:$D$90,MATCH(F29,data.rev1!$I$4:$I$90,0))=Y29</f>
        <v>1</v>
      </c>
      <c r="F29" s="33" t="str">
        <f t="shared" si="0"/>
        <v>FBRLAL60001051</v>
      </c>
      <c r="H29" s="29">
        <v>4800019318</v>
      </c>
      <c r="I29" s="29">
        <v>260</v>
      </c>
      <c r="K29" s="29" t="s">
        <v>405</v>
      </c>
      <c r="L29" s="30" t="s">
        <v>406</v>
      </c>
      <c r="M29" s="30" t="s">
        <v>407</v>
      </c>
      <c r="N29" s="30" t="s">
        <v>408</v>
      </c>
      <c r="O29" s="30" t="s">
        <v>274</v>
      </c>
      <c r="P29" s="30" t="s">
        <v>450</v>
      </c>
      <c r="Q29" s="30">
        <v>1</v>
      </c>
      <c r="R29" s="30" t="s">
        <v>410</v>
      </c>
      <c r="S29" s="30">
        <v>130</v>
      </c>
      <c r="T29" s="30" t="s">
        <v>411</v>
      </c>
      <c r="U29" s="30">
        <v>1</v>
      </c>
      <c r="V29" s="30">
        <v>62200</v>
      </c>
      <c r="W29" s="30" t="s">
        <v>412</v>
      </c>
      <c r="X29" s="30">
        <v>20000</v>
      </c>
      <c r="Y29" s="30">
        <v>3.11</v>
      </c>
      <c r="Z29" s="30">
        <v>404.3</v>
      </c>
      <c r="AA29" s="31">
        <v>45163</v>
      </c>
      <c r="AB29" s="30" t="s">
        <v>413</v>
      </c>
      <c r="AC29" s="30">
        <v>45128</v>
      </c>
      <c r="AD29" s="30" t="s">
        <v>414</v>
      </c>
      <c r="AF29" s="30" t="s">
        <v>415</v>
      </c>
      <c r="AK29" s="30" t="s">
        <v>416</v>
      </c>
      <c r="AL29" s="30" t="s">
        <v>417</v>
      </c>
    </row>
    <row r="30" spans="2:38">
      <c r="C30" s="29" t="b">
        <f>INDEX(data.rev1!$C$4:$C$90,MATCH(F30,data.rev1!$I$4:$I$90,0))=S30</f>
        <v>1</v>
      </c>
      <c r="D30" s="29" t="str">
        <f>VLOOKUP(F30,data.rev1!I:I,1,0)</f>
        <v>FBRLAL60001064</v>
      </c>
      <c r="E30" s="29" t="b">
        <f>INDEX(data.rev1!$D$4:$D$90,MATCH(F30,data.rev1!$I$4:$I$90,0))=Y30</f>
        <v>1</v>
      </c>
      <c r="F30" s="33" t="str">
        <f t="shared" si="0"/>
        <v>FBRLAL60001064</v>
      </c>
      <c r="H30" s="29">
        <v>4800019318</v>
      </c>
      <c r="I30" s="29">
        <v>270</v>
      </c>
      <c r="K30" s="29" t="s">
        <v>405</v>
      </c>
      <c r="L30" s="30" t="s">
        <v>406</v>
      </c>
      <c r="M30" s="30" t="s">
        <v>407</v>
      </c>
      <c r="N30" s="30" t="s">
        <v>408</v>
      </c>
      <c r="O30" s="30" t="s">
        <v>277</v>
      </c>
      <c r="P30" s="30" t="s">
        <v>445</v>
      </c>
      <c r="Q30" s="30">
        <v>6</v>
      </c>
      <c r="R30" s="30" t="s">
        <v>446</v>
      </c>
      <c r="S30" s="30">
        <v>5400</v>
      </c>
      <c r="T30" s="30" t="s">
        <v>411</v>
      </c>
      <c r="U30" s="30">
        <v>1</v>
      </c>
      <c r="V30" s="30">
        <v>200</v>
      </c>
      <c r="W30" s="30" t="s">
        <v>412</v>
      </c>
      <c r="X30" s="30">
        <v>20000</v>
      </c>
      <c r="Y30" s="30">
        <v>0.01</v>
      </c>
      <c r="Z30" s="30">
        <v>54</v>
      </c>
      <c r="AA30" s="31">
        <v>45163</v>
      </c>
      <c r="AB30" s="30" t="s">
        <v>413</v>
      </c>
      <c r="AC30" s="30">
        <v>45128</v>
      </c>
      <c r="AD30" s="30" t="s">
        <v>414</v>
      </c>
      <c r="AF30" s="30" t="s">
        <v>415</v>
      </c>
      <c r="AK30" s="30" t="s">
        <v>416</v>
      </c>
      <c r="AL30" s="30" t="s">
        <v>417</v>
      </c>
    </row>
    <row r="31" spans="2:38">
      <c r="C31" s="29" t="b">
        <f>INDEX(data.rev1!$C$4:$C$90,MATCH(F31,data.rev1!$I$4:$I$90,0))=S31</f>
        <v>1</v>
      </c>
      <c r="D31" s="29" t="str">
        <f>VLOOKUP(F31,data.rev1!I:I,1,0)</f>
        <v>FBRLAL60001066</v>
      </c>
      <c r="E31" s="29" t="b">
        <f>INDEX(data.rev1!$D$4:$D$90,MATCH(F31,data.rev1!$I$4:$I$90,0))=Y31</f>
        <v>1</v>
      </c>
      <c r="F31" s="33" t="str">
        <f t="shared" si="0"/>
        <v>FBRLAL60001066</v>
      </c>
      <c r="H31" s="29">
        <v>4800019318</v>
      </c>
      <c r="I31" s="29">
        <v>280</v>
      </c>
      <c r="K31" s="29" t="s">
        <v>405</v>
      </c>
      <c r="L31" s="30" t="s">
        <v>406</v>
      </c>
      <c r="M31" s="30" t="s">
        <v>407</v>
      </c>
      <c r="N31" s="30" t="s">
        <v>408</v>
      </c>
      <c r="O31" s="30" t="s">
        <v>280</v>
      </c>
      <c r="P31" s="30" t="s">
        <v>451</v>
      </c>
      <c r="Q31" s="30">
        <v>6</v>
      </c>
      <c r="R31" s="30" t="s">
        <v>446</v>
      </c>
      <c r="S31" s="30">
        <v>500</v>
      </c>
      <c r="T31" s="30" t="s">
        <v>411</v>
      </c>
      <c r="U31" s="30">
        <v>1</v>
      </c>
      <c r="V31" s="30">
        <v>800</v>
      </c>
      <c r="W31" s="30" t="s">
        <v>412</v>
      </c>
      <c r="X31" s="30">
        <v>20000</v>
      </c>
      <c r="Y31" s="30">
        <v>0.04</v>
      </c>
      <c r="Z31" s="30">
        <v>20</v>
      </c>
      <c r="AA31" s="31">
        <v>45163</v>
      </c>
      <c r="AB31" s="30" t="s">
        <v>413</v>
      </c>
      <c r="AC31" s="30">
        <v>45128</v>
      </c>
      <c r="AD31" s="30" t="s">
        <v>414</v>
      </c>
      <c r="AF31" s="30" t="s">
        <v>415</v>
      </c>
      <c r="AK31" s="30" t="s">
        <v>416</v>
      </c>
      <c r="AL31" s="30" t="s">
        <v>417</v>
      </c>
    </row>
    <row r="32" spans="2:38">
      <c r="C32" s="29" t="b">
        <f>INDEX(data.rev1!$C$4:$C$90,MATCH(F32,data.rev1!$I$4:$I$90,0))=S32</f>
        <v>1</v>
      </c>
      <c r="D32" s="29" t="str">
        <f>VLOOKUP(F32,data.rev1!I:I,1,0)</f>
        <v>FBRLAL60001058</v>
      </c>
      <c r="E32" s="29" t="b">
        <f>INDEX(data.rev1!$D$4:$D$90,MATCH(F32,data.rev1!$I$4:$I$90,0))=Y32</f>
        <v>1</v>
      </c>
      <c r="F32" s="33" t="str">
        <f t="shared" si="0"/>
        <v>FBRLAL60001058</v>
      </c>
      <c r="H32" s="29">
        <v>4800019318</v>
      </c>
      <c r="I32" s="29">
        <v>290</v>
      </c>
      <c r="K32" s="29" t="s">
        <v>405</v>
      </c>
      <c r="L32" s="30" t="s">
        <v>406</v>
      </c>
      <c r="M32" s="30" t="s">
        <v>407</v>
      </c>
      <c r="N32" s="30" t="s">
        <v>408</v>
      </c>
      <c r="O32" s="30" t="s">
        <v>282</v>
      </c>
      <c r="P32" s="30" t="s">
        <v>452</v>
      </c>
      <c r="Q32" s="30">
        <v>6</v>
      </c>
      <c r="R32" s="30" t="s">
        <v>446</v>
      </c>
      <c r="S32" s="30">
        <v>600</v>
      </c>
      <c r="T32" s="30" t="s">
        <v>411</v>
      </c>
      <c r="U32" s="30">
        <v>1</v>
      </c>
      <c r="V32" s="30">
        <v>800</v>
      </c>
      <c r="W32" s="30" t="s">
        <v>412</v>
      </c>
      <c r="X32" s="30">
        <v>20000</v>
      </c>
      <c r="Y32" s="30">
        <v>0.04</v>
      </c>
      <c r="Z32" s="30">
        <v>24</v>
      </c>
      <c r="AA32" s="31">
        <v>45163</v>
      </c>
      <c r="AB32" s="30" t="s">
        <v>413</v>
      </c>
      <c r="AC32" s="30">
        <v>45128</v>
      </c>
      <c r="AD32" s="30" t="s">
        <v>414</v>
      </c>
      <c r="AF32" s="30" t="s">
        <v>415</v>
      </c>
      <c r="AK32" s="30" t="s">
        <v>416</v>
      </c>
      <c r="AL32" s="30" t="s">
        <v>417</v>
      </c>
    </row>
    <row r="33" spans="2:38">
      <c r="C33" s="29" t="b">
        <f>INDEX(data.rev1!$C$4:$C$90,MATCH(F33,data.rev1!$I$4:$I$90,0))=S33</f>
        <v>1</v>
      </c>
      <c r="D33" s="29" t="str">
        <f>VLOOKUP(F33,data.rev1!I:I,1,0)</f>
        <v>FBRLAL60001062</v>
      </c>
      <c r="E33" s="29" t="b">
        <f>INDEX(data.rev1!$D$4:$D$90,MATCH(F33,data.rev1!$I$4:$I$90,0))=Y33</f>
        <v>1</v>
      </c>
      <c r="F33" s="33" t="str">
        <f t="shared" si="0"/>
        <v>FBRLAL60001062</v>
      </c>
      <c r="H33" s="29">
        <v>4800019318</v>
      </c>
      <c r="I33" s="29">
        <v>300</v>
      </c>
      <c r="K33" s="29" t="s">
        <v>405</v>
      </c>
      <c r="L33" s="30" t="s">
        <v>406</v>
      </c>
      <c r="M33" s="30" t="s">
        <v>407</v>
      </c>
      <c r="N33" s="30" t="s">
        <v>408</v>
      </c>
      <c r="O33" s="30" t="s">
        <v>284</v>
      </c>
      <c r="P33" s="30" t="s">
        <v>453</v>
      </c>
      <c r="Q33" s="30">
        <v>6</v>
      </c>
      <c r="R33" s="30" t="s">
        <v>446</v>
      </c>
      <c r="S33" s="30">
        <v>1200</v>
      </c>
      <c r="T33" s="30" t="s">
        <v>411</v>
      </c>
      <c r="U33" s="30">
        <v>1</v>
      </c>
      <c r="V33" s="30">
        <v>400</v>
      </c>
      <c r="W33" s="30" t="s">
        <v>412</v>
      </c>
      <c r="X33" s="30">
        <v>20000</v>
      </c>
      <c r="Y33" s="30">
        <v>0.02</v>
      </c>
      <c r="Z33" s="30">
        <v>24</v>
      </c>
      <c r="AA33" s="31">
        <v>45163</v>
      </c>
      <c r="AB33" s="30" t="s">
        <v>413</v>
      </c>
      <c r="AC33" s="30">
        <v>45128</v>
      </c>
      <c r="AD33" s="30" t="s">
        <v>414</v>
      </c>
      <c r="AF33" s="30" t="s">
        <v>415</v>
      </c>
      <c r="AK33" s="30" t="s">
        <v>416</v>
      </c>
      <c r="AL33" s="30" t="s">
        <v>417</v>
      </c>
    </row>
    <row r="34" spans="2:38">
      <c r="C34" s="29" t="b">
        <f>INDEX(data.rev1!$C$4:$C$90,MATCH(F34,data.rev1!$I$4:$I$90,0))=S34</f>
        <v>1</v>
      </c>
      <c r="D34" s="29" t="str">
        <f>VLOOKUP(F34,data.rev1!I:I,1,0)</f>
        <v>FBRLAL60001059</v>
      </c>
      <c r="E34" s="29" t="b">
        <f>INDEX(data.rev1!$D$4:$D$90,MATCH(F34,data.rev1!$I$4:$I$90,0))=Y34</f>
        <v>1</v>
      </c>
      <c r="F34" s="33" t="str">
        <f t="shared" si="0"/>
        <v>FBRLAL60001059</v>
      </c>
      <c r="H34" s="29">
        <v>4800019318</v>
      </c>
      <c r="I34" s="29">
        <v>310</v>
      </c>
      <c r="K34" s="29" t="s">
        <v>405</v>
      </c>
      <c r="L34" s="30" t="s">
        <v>406</v>
      </c>
      <c r="M34" s="30" t="s">
        <v>407</v>
      </c>
      <c r="N34" s="30" t="s">
        <v>408</v>
      </c>
      <c r="O34" s="30" t="s">
        <v>286</v>
      </c>
      <c r="P34" s="30" t="s">
        <v>454</v>
      </c>
      <c r="Q34" s="30">
        <v>6</v>
      </c>
      <c r="R34" s="30" t="s">
        <v>446</v>
      </c>
      <c r="S34" s="30">
        <v>1000</v>
      </c>
      <c r="T34" s="30" t="s">
        <v>411</v>
      </c>
      <c r="U34" s="30">
        <v>1</v>
      </c>
      <c r="V34" s="30">
        <v>600</v>
      </c>
      <c r="W34" s="30" t="s">
        <v>412</v>
      </c>
      <c r="X34" s="30">
        <v>20000</v>
      </c>
      <c r="Y34" s="30">
        <v>0.03</v>
      </c>
      <c r="Z34" s="30">
        <v>30</v>
      </c>
      <c r="AA34" s="31">
        <v>45163</v>
      </c>
      <c r="AB34" s="30" t="s">
        <v>413</v>
      </c>
      <c r="AC34" s="30">
        <v>45128</v>
      </c>
      <c r="AD34" s="30" t="s">
        <v>414</v>
      </c>
      <c r="AF34" s="30" t="s">
        <v>415</v>
      </c>
      <c r="AK34" s="30" t="s">
        <v>416</v>
      </c>
      <c r="AL34" s="30" t="s">
        <v>417</v>
      </c>
    </row>
    <row r="35" spans="2:38">
      <c r="C35" s="29" t="b">
        <f>INDEX(data.rev1!$C$4:$C$90,MATCH(F35,data.rev1!$I$4:$I$90,0))=S35</f>
        <v>1</v>
      </c>
      <c r="D35" s="29" t="str">
        <f>VLOOKUP(F35,data.rev1!I:I,1,0)</f>
        <v>FBRLAL60001057</v>
      </c>
      <c r="E35" s="29" t="b">
        <f>INDEX(data.rev1!$D$4:$D$90,MATCH(F35,data.rev1!$I$4:$I$90,0))=Y35</f>
        <v>1</v>
      </c>
      <c r="F35" s="33" t="str">
        <f t="shared" si="0"/>
        <v>FBRLAL60001057</v>
      </c>
      <c r="H35" s="29">
        <v>4800019318</v>
      </c>
      <c r="I35" s="29">
        <v>320</v>
      </c>
      <c r="K35" s="29" t="s">
        <v>405</v>
      </c>
      <c r="L35" s="30" t="s">
        <v>406</v>
      </c>
      <c r="M35" s="30" t="s">
        <v>407</v>
      </c>
      <c r="N35" s="30" t="s">
        <v>408</v>
      </c>
      <c r="O35" s="30" t="s">
        <v>288</v>
      </c>
      <c r="P35" s="30" t="s">
        <v>455</v>
      </c>
      <c r="Q35" s="30">
        <v>6</v>
      </c>
      <c r="R35" s="30" t="s">
        <v>446</v>
      </c>
      <c r="S35" s="30">
        <v>600</v>
      </c>
      <c r="T35" s="30" t="s">
        <v>411</v>
      </c>
      <c r="U35" s="30">
        <v>1</v>
      </c>
      <c r="V35" s="30">
        <v>800</v>
      </c>
      <c r="W35" s="30" t="s">
        <v>412</v>
      </c>
      <c r="X35" s="30">
        <v>20000</v>
      </c>
      <c r="Y35" s="30">
        <v>0.04</v>
      </c>
      <c r="Z35" s="30">
        <v>24</v>
      </c>
      <c r="AA35" s="31">
        <v>45163</v>
      </c>
      <c r="AB35" s="30" t="s">
        <v>413</v>
      </c>
      <c r="AC35" s="30">
        <v>45128</v>
      </c>
      <c r="AD35" s="30" t="s">
        <v>414</v>
      </c>
      <c r="AF35" s="30" t="s">
        <v>415</v>
      </c>
      <c r="AK35" s="30" t="s">
        <v>416</v>
      </c>
      <c r="AL35" s="30" t="s">
        <v>417</v>
      </c>
    </row>
    <row r="36" spans="2:38">
      <c r="C36" s="29" t="b">
        <f>INDEX(data.rev1!$C$4:$C$90,MATCH(F36,data.rev1!$I$4:$I$90,0))=S36</f>
        <v>1</v>
      </c>
      <c r="D36" s="29" t="str">
        <f>VLOOKUP(F36,data.rev1!I:I,1,0)</f>
        <v>FBRLAL60001063</v>
      </c>
      <c r="E36" s="29" t="b">
        <f>INDEX(data.rev1!$D$4:$D$90,MATCH(F36,data.rev1!$I$4:$I$90,0))=Y36</f>
        <v>1</v>
      </c>
      <c r="F36" s="33" t="str">
        <f t="shared" si="0"/>
        <v>FBRLAL60001063</v>
      </c>
      <c r="H36" s="29">
        <v>4800019318</v>
      </c>
      <c r="I36" s="29">
        <v>330</v>
      </c>
      <c r="K36" s="29" t="s">
        <v>405</v>
      </c>
      <c r="L36" s="30" t="s">
        <v>406</v>
      </c>
      <c r="M36" s="30" t="s">
        <v>407</v>
      </c>
      <c r="N36" s="30" t="s">
        <v>408</v>
      </c>
      <c r="O36" s="30" t="s">
        <v>290</v>
      </c>
      <c r="P36" s="30" t="s">
        <v>456</v>
      </c>
      <c r="Q36" s="30">
        <v>6</v>
      </c>
      <c r="R36" s="30" t="s">
        <v>446</v>
      </c>
      <c r="S36" s="30">
        <v>1000</v>
      </c>
      <c r="T36" s="30" t="s">
        <v>411</v>
      </c>
      <c r="U36" s="30">
        <v>1</v>
      </c>
      <c r="V36" s="30">
        <v>400</v>
      </c>
      <c r="W36" s="30" t="s">
        <v>412</v>
      </c>
      <c r="X36" s="30">
        <v>20000</v>
      </c>
      <c r="Y36" s="30">
        <v>0.02</v>
      </c>
      <c r="Z36" s="30">
        <v>20</v>
      </c>
      <c r="AA36" s="31">
        <v>45163</v>
      </c>
      <c r="AB36" s="30" t="s">
        <v>413</v>
      </c>
      <c r="AC36" s="30">
        <v>45128</v>
      </c>
      <c r="AD36" s="30" t="s">
        <v>414</v>
      </c>
      <c r="AF36" s="30" t="s">
        <v>415</v>
      </c>
      <c r="AK36" s="30" t="s">
        <v>416</v>
      </c>
      <c r="AL36" s="30" t="s">
        <v>417</v>
      </c>
    </row>
    <row r="37" spans="2:38">
      <c r="C37" s="29" t="b">
        <f>INDEX(data.rev1!$C$4:$C$90,MATCH(F37,data.rev1!$I$4:$I$90,0))=S37</f>
        <v>1</v>
      </c>
      <c r="D37" s="29" t="str">
        <f>VLOOKUP(F37,data.rev1!I:I,1,0)</f>
        <v>FBRLAL60001016</v>
      </c>
      <c r="E37" s="29" t="b">
        <f>INDEX(data.rev1!$D$4:$D$90,MATCH(F37,data.rev1!$I$4:$I$90,0))=Y37</f>
        <v>1</v>
      </c>
      <c r="F37" s="33" t="str">
        <f t="shared" si="0"/>
        <v>FBRLAL60001016</v>
      </c>
      <c r="H37" s="29">
        <v>4800019318</v>
      </c>
      <c r="I37" s="29">
        <v>340</v>
      </c>
      <c r="K37" s="29" t="s">
        <v>405</v>
      </c>
      <c r="L37" s="30" t="s">
        <v>406</v>
      </c>
      <c r="M37" s="30" t="s">
        <v>407</v>
      </c>
      <c r="N37" s="30" t="s">
        <v>408</v>
      </c>
      <c r="O37" s="30" t="s">
        <v>292</v>
      </c>
      <c r="P37" s="30" t="s">
        <v>457</v>
      </c>
      <c r="Q37" s="30">
        <v>6</v>
      </c>
      <c r="R37" s="30" t="s">
        <v>446</v>
      </c>
      <c r="S37" s="30">
        <v>3000</v>
      </c>
      <c r="T37" s="30" t="s">
        <v>411</v>
      </c>
      <c r="U37" s="30">
        <v>1</v>
      </c>
      <c r="V37" s="30">
        <v>400</v>
      </c>
      <c r="W37" s="30" t="s">
        <v>412</v>
      </c>
      <c r="X37" s="30">
        <v>20000</v>
      </c>
      <c r="Y37" s="30">
        <v>0.02</v>
      </c>
      <c r="Z37" s="30">
        <v>60</v>
      </c>
      <c r="AA37" s="31">
        <v>45163</v>
      </c>
      <c r="AB37" s="30" t="s">
        <v>413</v>
      </c>
      <c r="AC37" s="30">
        <v>45128</v>
      </c>
      <c r="AD37" s="30" t="s">
        <v>414</v>
      </c>
      <c r="AF37" s="30" t="s">
        <v>415</v>
      </c>
      <c r="AK37" s="30" t="s">
        <v>416</v>
      </c>
      <c r="AL37" s="30" t="s">
        <v>417</v>
      </c>
    </row>
    <row r="38" spans="2:38">
      <c r="C38" s="29" t="b">
        <f>INDEX(data.rev1!$C$4:$C$90,MATCH(F38,data.rev1!$I$4:$I$90,0))=S38</f>
        <v>1</v>
      </c>
      <c r="D38" s="29" t="str">
        <f>VLOOKUP(F38,data.rev1!I:I,1,0)</f>
        <v>FBRLAL60001060</v>
      </c>
      <c r="E38" s="29" t="b">
        <f>INDEX(data.rev1!$D$4:$D$90,MATCH(F38,data.rev1!$I$4:$I$90,0))=Y38</f>
        <v>1</v>
      </c>
      <c r="F38" s="33" t="str">
        <f t="shared" si="0"/>
        <v>FBRLAL60001060</v>
      </c>
      <c r="H38" s="29">
        <v>4800019318</v>
      </c>
      <c r="I38" s="29">
        <v>350</v>
      </c>
      <c r="K38" s="29" t="s">
        <v>405</v>
      </c>
      <c r="L38" s="30" t="s">
        <v>406</v>
      </c>
      <c r="M38" s="30" t="s">
        <v>407</v>
      </c>
      <c r="N38" s="30" t="s">
        <v>408</v>
      </c>
      <c r="O38" s="30" t="s">
        <v>295</v>
      </c>
      <c r="P38" s="30" t="s">
        <v>458</v>
      </c>
      <c r="Q38" s="30">
        <v>6</v>
      </c>
      <c r="R38" s="30" t="s">
        <v>446</v>
      </c>
      <c r="S38" s="30">
        <v>500</v>
      </c>
      <c r="T38" s="30" t="s">
        <v>411</v>
      </c>
      <c r="U38" s="30">
        <v>1</v>
      </c>
      <c r="V38" s="30">
        <v>800</v>
      </c>
      <c r="W38" s="30" t="s">
        <v>412</v>
      </c>
      <c r="X38" s="30">
        <v>20000</v>
      </c>
      <c r="Y38" s="30">
        <v>0.04</v>
      </c>
      <c r="Z38" s="30">
        <v>20</v>
      </c>
      <c r="AA38" s="31">
        <v>45163</v>
      </c>
      <c r="AB38" s="30" t="s">
        <v>413</v>
      </c>
      <c r="AC38" s="30">
        <v>45128</v>
      </c>
      <c r="AD38" s="30" t="s">
        <v>414</v>
      </c>
      <c r="AF38" s="30" t="s">
        <v>415</v>
      </c>
      <c r="AK38" s="30" t="s">
        <v>416</v>
      </c>
      <c r="AL38" s="30" t="s">
        <v>417</v>
      </c>
    </row>
    <row r="39" spans="2:38">
      <c r="C39" s="29" t="b">
        <f>INDEX(data.rev1!$C$4:$C$90,MATCH(F39,data.rev1!$I$4:$I$90,0))=S39</f>
        <v>1</v>
      </c>
      <c r="D39" s="29" t="str">
        <f>VLOOKUP(F39,data.rev1!I:I,1,0)</f>
        <v>FBRLAL60001068</v>
      </c>
      <c r="E39" s="29" t="b">
        <f>INDEX(data.rev1!$D$4:$D$90,MATCH(F39,data.rev1!$I$4:$I$90,0))=Y39</f>
        <v>1</v>
      </c>
      <c r="F39" s="33" t="str">
        <f t="shared" si="0"/>
        <v>FBRLAL60001068</v>
      </c>
      <c r="H39" s="29">
        <v>4800019318</v>
      </c>
      <c r="I39" s="29">
        <v>360</v>
      </c>
      <c r="K39" s="29" t="s">
        <v>405</v>
      </c>
      <c r="L39" s="30" t="s">
        <v>406</v>
      </c>
      <c r="M39" s="30" t="s">
        <v>407</v>
      </c>
      <c r="N39" s="30" t="s">
        <v>408</v>
      </c>
      <c r="O39" s="30" t="s">
        <v>297</v>
      </c>
      <c r="P39" s="30" t="s">
        <v>459</v>
      </c>
      <c r="Q39" s="30">
        <v>6</v>
      </c>
      <c r="R39" s="30" t="s">
        <v>446</v>
      </c>
      <c r="S39" s="30">
        <v>500</v>
      </c>
      <c r="T39" s="30" t="s">
        <v>411</v>
      </c>
      <c r="U39" s="30">
        <v>1</v>
      </c>
      <c r="V39" s="30">
        <v>7600</v>
      </c>
      <c r="W39" s="30" t="s">
        <v>412</v>
      </c>
      <c r="X39" s="30">
        <v>20000</v>
      </c>
      <c r="Y39" s="30">
        <v>0.38</v>
      </c>
      <c r="Z39" s="30">
        <v>190</v>
      </c>
      <c r="AA39" s="31">
        <v>45163</v>
      </c>
      <c r="AB39" s="30" t="s">
        <v>413</v>
      </c>
      <c r="AC39" s="30">
        <v>45128</v>
      </c>
      <c r="AD39" s="30" t="s">
        <v>414</v>
      </c>
      <c r="AF39" s="30" t="s">
        <v>415</v>
      </c>
      <c r="AK39" s="30" t="s">
        <v>416</v>
      </c>
      <c r="AL39" s="30" t="s">
        <v>417</v>
      </c>
    </row>
    <row r="40" spans="2:38">
      <c r="C40" s="29" t="b">
        <f>INDEX(data.rev1!$C$4:$C$90,MATCH(F40,data.rev1!$I$4:$I$90,0))=S40</f>
        <v>1</v>
      </c>
      <c r="D40" s="29" t="str">
        <f>VLOOKUP(F40,data.rev1!I:I,1,0)</f>
        <v>FBRLAL60001061</v>
      </c>
      <c r="E40" s="29" t="b">
        <f>INDEX(data.rev1!$D$4:$D$90,MATCH(F40,data.rev1!$I$4:$I$90,0))=Y40</f>
        <v>1</v>
      </c>
      <c r="F40" s="33" t="str">
        <f t="shared" si="0"/>
        <v>FBRLAL60001061</v>
      </c>
      <c r="H40" s="29">
        <v>4800019318</v>
      </c>
      <c r="I40" s="29">
        <v>370</v>
      </c>
      <c r="K40" s="29" t="s">
        <v>405</v>
      </c>
      <c r="L40" s="30" t="s">
        <v>406</v>
      </c>
      <c r="M40" s="30" t="s">
        <v>407</v>
      </c>
      <c r="N40" s="30" t="s">
        <v>408</v>
      </c>
      <c r="O40" s="30" t="s">
        <v>299</v>
      </c>
      <c r="P40" s="30" t="s">
        <v>460</v>
      </c>
      <c r="Q40" s="30">
        <v>6</v>
      </c>
      <c r="R40" s="30" t="s">
        <v>446</v>
      </c>
      <c r="S40" s="30">
        <v>300</v>
      </c>
      <c r="T40" s="30" t="s">
        <v>411</v>
      </c>
      <c r="U40" s="30">
        <v>1</v>
      </c>
      <c r="V40" s="30">
        <v>3400</v>
      </c>
      <c r="W40" s="30" t="s">
        <v>412</v>
      </c>
      <c r="X40" s="30">
        <v>20000</v>
      </c>
      <c r="Y40" s="30">
        <v>0.17</v>
      </c>
      <c r="Z40" s="30">
        <v>51</v>
      </c>
      <c r="AA40" s="31">
        <v>45163</v>
      </c>
      <c r="AB40" s="30" t="s">
        <v>413</v>
      </c>
      <c r="AC40" s="30">
        <v>45128</v>
      </c>
      <c r="AD40" s="30" t="s">
        <v>414</v>
      </c>
      <c r="AF40" s="30" t="s">
        <v>415</v>
      </c>
      <c r="AK40" s="30" t="s">
        <v>416</v>
      </c>
      <c r="AL40" s="30" t="s">
        <v>417</v>
      </c>
    </row>
    <row r="41" spans="2:38">
      <c r="C41" s="29" t="b">
        <f>INDEX(data.rev1!$C$4:$C$90,MATCH(F41,data.rev1!$I$4:$I$90,0))=S41</f>
        <v>1</v>
      </c>
      <c r="D41" s="29" t="str">
        <f>VLOOKUP(F41,data.rev1!I:I,1,0)</f>
        <v>FBRLAL60001017</v>
      </c>
      <c r="E41" s="29" t="b">
        <f>INDEX(data.rev1!$D$4:$D$90,MATCH(F41,data.rev1!$I$4:$I$90,0))=Y41</f>
        <v>1</v>
      </c>
      <c r="F41" s="33" t="str">
        <f t="shared" si="0"/>
        <v>FBRLAL60001017</v>
      </c>
      <c r="H41" s="29">
        <v>4800019318</v>
      </c>
      <c r="I41" s="29">
        <v>380</v>
      </c>
      <c r="K41" s="29" t="s">
        <v>405</v>
      </c>
      <c r="L41" s="30" t="s">
        <v>406</v>
      </c>
      <c r="M41" s="30" t="s">
        <v>407</v>
      </c>
      <c r="N41" s="30" t="s">
        <v>408</v>
      </c>
      <c r="O41" s="30" t="s">
        <v>301</v>
      </c>
      <c r="P41" s="30" t="s">
        <v>461</v>
      </c>
      <c r="Q41" s="30">
        <v>6</v>
      </c>
      <c r="R41" s="30" t="s">
        <v>446</v>
      </c>
      <c r="S41" s="30">
        <v>600</v>
      </c>
      <c r="T41" s="30" t="s">
        <v>411</v>
      </c>
      <c r="U41" s="30">
        <v>1</v>
      </c>
      <c r="V41" s="30">
        <v>800</v>
      </c>
      <c r="W41" s="30" t="s">
        <v>412</v>
      </c>
      <c r="X41" s="30">
        <v>20000</v>
      </c>
      <c r="Y41" s="30">
        <v>0.04</v>
      </c>
      <c r="Z41" s="30">
        <v>24</v>
      </c>
      <c r="AA41" s="31">
        <v>45163</v>
      </c>
      <c r="AB41" s="30" t="s">
        <v>413</v>
      </c>
      <c r="AC41" s="30">
        <v>45128</v>
      </c>
      <c r="AD41" s="30" t="s">
        <v>414</v>
      </c>
      <c r="AF41" s="30" t="s">
        <v>415</v>
      </c>
      <c r="AK41" s="30" t="s">
        <v>416</v>
      </c>
      <c r="AL41" s="30" t="s">
        <v>417</v>
      </c>
    </row>
    <row r="42" spans="2:38">
      <c r="C42" s="29" t="b">
        <f>INDEX(data.rev1!$C$4:$C$90,MATCH(F42,data.rev1!$I$4:$I$90,0))=S42</f>
        <v>1</v>
      </c>
      <c r="D42" s="29" t="str">
        <f>VLOOKUP(F42,data.rev1!I:I,1,0)</f>
        <v>FBRLAL60001018</v>
      </c>
      <c r="E42" s="29" t="b">
        <f>INDEX(data.rev1!$D$4:$D$90,MATCH(F42,data.rev1!$I$4:$I$90,0))=Y42</f>
        <v>1</v>
      </c>
      <c r="F42" s="33" t="str">
        <f t="shared" si="0"/>
        <v>FBRLAL60001018</v>
      </c>
      <c r="H42" s="29">
        <v>4800019318</v>
      </c>
      <c r="I42" s="29">
        <v>390</v>
      </c>
      <c r="K42" s="29" t="s">
        <v>405</v>
      </c>
      <c r="L42" s="30" t="s">
        <v>406</v>
      </c>
      <c r="M42" s="30" t="s">
        <v>407</v>
      </c>
      <c r="N42" s="30" t="s">
        <v>408</v>
      </c>
      <c r="O42" s="30" t="s">
        <v>303</v>
      </c>
      <c r="P42" s="30" t="s">
        <v>462</v>
      </c>
      <c r="Q42" s="30">
        <v>6</v>
      </c>
      <c r="R42" s="30" t="s">
        <v>446</v>
      </c>
      <c r="S42" s="30">
        <v>500</v>
      </c>
      <c r="T42" s="30" t="s">
        <v>411</v>
      </c>
      <c r="U42" s="30">
        <v>1</v>
      </c>
      <c r="V42" s="30">
        <v>800</v>
      </c>
      <c r="W42" s="30" t="s">
        <v>412</v>
      </c>
      <c r="X42" s="30">
        <v>20000</v>
      </c>
      <c r="Y42" s="30">
        <v>0.04</v>
      </c>
      <c r="Z42" s="30">
        <v>20</v>
      </c>
      <c r="AA42" s="31">
        <v>45163</v>
      </c>
      <c r="AB42" s="30" t="s">
        <v>413</v>
      </c>
      <c r="AC42" s="30">
        <v>45128</v>
      </c>
      <c r="AD42" s="30" t="s">
        <v>414</v>
      </c>
      <c r="AF42" s="30" t="s">
        <v>415</v>
      </c>
      <c r="AK42" s="30" t="s">
        <v>416</v>
      </c>
      <c r="AL42" s="30" t="s">
        <v>417</v>
      </c>
    </row>
    <row r="43" spans="2:38">
      <c r="C43" s="29" t="b">
        <f>INDEX(data.rev1!$C$4:$C$90,MATCH(F43,data.rev1!$I$4:$I$90,0))=S43</f>
        <v>1</v>
      </c>
      <c r="D43" s="29" t="str">
        <f>VLOOKUP(F43,data.rev1!I:I,1,0)</f>
        <v>FBRLAL60001065</v>
      </c>
      <c r="E43" s="29" t="b">
        <f>INDEX(data.rev1!$D$4:$D$90,MATCH(F43,data.rev1!$I$4:$I$90,0))=Y43</f>
        <v>1</v>
      </c>
      <c r="F43" s="33" t="str">
        <f t="shared" si="0"/>
        <v>FBRLAL60001065</v>
      </c>
      <c r="H43" s="29">
        <v>4800019318</v>
      </c>
      <c r="I43" s="29">
        <v>400</v>
      </c>
      <c r="K43" s="29" t="s">
        <v>405</v>
      </c>
      <c r="L43" s="30" t="s">
        <v>406</v>
      </c>
      <c r="M43" s="30" t="s">
        <v>407</v>
      </c>
      <c r="N43" s="30" t="s">
        <v>408</v>
      </c>
      <c r="O43" s="30" t="s">
        <v>305</v>
      </c>
      <c r="P43" s="30" t="s">
        <v>463</v>
      </c>
      <c r="Q43" s="30">
        <v>6</v>
      </c>
      <c r="R43" s="30" t="s">
        <v>446</v>
      </c>
      <c r="S43" s="30">
        <v>500</v>
      </c>
      <c r="T43" s="30" t="s">
        <v>411</v>
      </c>
      <c r="U43" s="30">
        <v>1</v>
      </c>
      <c r="V43" s="30">
        <v>600</v>
      </c>
      <c r="W43" s="30" t="s">
        <v>412</v>
      </c>
      <c r="X43" s="30">
        <v>20000</v>
      </c>
      <c r="Y43" s="30">
        <v>0.03</v>
      </c>
      <c r="Z43" s="30">
        <v>15</v>
      </c>
      <c r="AA43" s="31">
        <v>45163</v>
      </c>
      <c r="AB43" s="30" t="s">
        <v>413</v>
      </c>
      <c r="AC43" s="30">
        <v>45128</v>
      </c>
      <c r="AD43" s="30" t="s">
        <v>414</v>
      </c>
      <c r="AF43" s="30" t="s">
        <v>415</v>
      </c>
      <c r="AK43" s="30" t="s">
        <v>416</v>
      </c>
      <c r="AL43" s="30" t="s">
        <v>417</v>
      </c>
    </row>
    <row r="44" spans="2:38">
      <c r="C44" s="29" t="b">
        <f>INDEX(data.rev1!$C$4:$C$90,MATCH(F44,data.rev1!$I$4:$I$90,0))=S44</f>
        <v>1</v>
      </c>
      <c r="D44" s="29" t="str">
        <f>VLOOKUP(F44,data.rev1!I:I,1,0)</f>
        <v>FBRLAL60001074</v>
      </c>
      <c r="E44" s="29" t="b">
        <f>INDEX(data.rev1!$D$4:$D$90,MATCH(F44,data.rev1!$I$4:$I$90,0))=Y44</f>
        <v>1</v>
      </c>
      <c r="F44" s="33" t="str">
        <f t="shared" si="0"/>
        <v>FBRLAL60001074</v>
      </c>
      <c r="H44" s="29">
        <v>4800019318</v>
      </c>
      <c r="I44" s="29">
        <v>410</v>
      </c>
      <c r="K44" s="29" t="s">
        <v>405</v>
      </c>
      <c r="L44" s="30" t="s">
        <v>406</v>
      </c>
      <c r="M44" s="30" t="s">
        <v>407</v>
      </c>
      <c r="N44" s="30" t="s">
        <v>408</v>
      </c>
      <c r="O44" s="30" t="s">
        <v>307</v>
      </c>
      <c r="P44" s="30" t="s">
        <v>464</v>
      </c>
      <c r="Q44" s="30">
        <v>1</v>
      </c>
      <c r="R44" s="30" t="s">
        <v>424</v>
      </c>
      <c r="S44" s="30">
        <v>150</v>
      </c>
      <c r="T44" s="30" t="s">
        <v>411</v>
      </c>
      <c r="U44" s="30">
        <v>1</v>
      </c>
      <c r="V44" s="30">
        <v>24200</v>
      </c>
      <c r="W44" s="30" t="s">
        <v>412</v>
      </c>
      <c r="X44" s="30">
        <v>20000</v>
      </c>
      <c r="Y44" s="30">
        <v>1.21</v>
      </c>
      <c r="Z44" s="30">
        <v>181.5</v>
      </c>
      <c r="AA44" s="31">
        <v>45163</v>
      </c>
      <c r="AB44" s="30" t="s">
        <v>413</v>
      </c>
      <c r="AC44" s="30">
        <v>45128</v>
      </c>
      <c r="AD44" s="30" t="s">
        <v>414</v>
      </c>
      <c r="AF44" s="30" t="s">
        <v>415</v>
      </c>
      <c r="AK44" s="30" t="s">
        <v>416</v>
      </c>
      <c r="AL44" s="30" t="s">
        <v>417</v>
      </c>
    </row>
    <row r="45" spans="2:38">
      <c r="B45" s="30" t="s">
        <v>504</v>
      </c>
      <c r="C45" s="29" t="b">
        <f>INDEX(data.rev1!$C$4:$C$90,MATCH(F45,data.rev1!$I$4:$I$90,0))=S45</f>
        <v>1</v>
      </c>
      <c r="D45" s="29" t="str">
        <f>VLOOKUP(F45,data.rev1!I:I,1,0)</f>
        <v>FBRLAL60001084</v>
      </c>
      <c r="E45" s="29" t="b">
        <f>INDEX(data.rev1!$D$4:$D$90,MATCH(F45,data.rev1!$I$4:$I$90,0))=Y45</f>
        <v>1</v>
      </c>
      <c r="F45" s="33" t="str">
        <f t="shared" si="0"/>
        <v>FBRLAL60001084</v>
      </c>
      <c r="H45" s="29">
        <v>4800019318</v>
      </c>
      <c r="I45" s="29">
        <v>420</v>
      </c>
      <c r="K45" s="29" t="s">
        <v>405</v>
      </c>
      <c r="L45" s="30" t="s">
        <v>406</v>
      </c>
      <c r="M45" s="30" t="s">
        <v>407</v>
      </c>
      <c r="N45" s="30" t="s">
        <v>408</v>
      </c>
      <c r="O45" s="30" t="s">
        <v>465</v>
      </c>
      <c r="P45" s="30" t="s">
        <v>466</v>
      </c>
      <c r="Q45" s="30">
        <v>1</v>
      </c>
      <c r="R45" s="30" t="s">
        <v>467</v>
      </c>
      <c r="S45" s="30">
        <v>250</v>
      </c>
      <c r="T45" s="30" t="s">
        <v>411</v>
      </c>
      <c r="U45" s="30">
        <v>1</v>
      </c>
      <c r="V45" s="30">
        <v>29200</v>
      </c>
      <c r="W45" s="30" t="s">
        <v>412</v>
      </c>
      <c r="X45" s="30">
        <v>20000</v>
      </c>
      <c r="Y45" s="30">
        <v>1.46</v>
      </c>
      <c r="Z45" s="30">
        <v>365</v>
      </c>
      <c r="AA45" s="31">
        <v>45163</v>
      </c>
      <c r="AB45" s="30" t="s">
        <v>413</v>
      </c>
      <c r="AC45" s="30">
        <v>45128</v>
      </c>
      <c r="AD45" s="30" t="s">
        <v>414</v>
      </c>
      <c r="AF45" s="30" t="s">
        <v>415</v>
      </c>
      <c r="AK45" s="30" t="s">
        <v>416</v>
      </c>
      <c r="AL45" s="30" t="s">
        <v>417</v>
      </c>
    </row>
    <row r="46" spans="2:38">
      <c r="C46" s="29" t="b">
        <f>INDEX(data.rev1!$C$4:$C$90,MATCH(F46,data.rev1!$I$4:$I$90,0))=S46</f>
        <v>1</v>
      </c>
      <c r="D46" s="29" t="str">
        <f>VLOOKUP(F46,data.rev1!I:I,1,0)</f>
        <v>FBRLAL60001050</v>
      </c>
      <c r="E46" s="29" t="b">
        <f>INDEX(data.rev1!$D$4:$D$90,MATCH(F46,data.rev1!$I$4:$I$90,0))=Y46</f>
        <v>1</v>
      </c>
      <c r="F46" s="33" t="str">
        <f t="shared" si="0"/>
        <v>FBRLAL60001050</v>
      </c>
      <c r="H46" s="29">
        <v>4800019318</v>
      </c>
      <c r="I46" s="29">
        <v>430</v>
      </c>
      <c r="K46" s="29" t="s">
        <v>405</v>
      </c>
      <c r="L46" s="30" t="s">
        <v>406</v>
      </c>
      <c r="M46" s="30" t="s">
        <v>407</v>
      </c>
      <c r="N46" s="30" t="s">
        <v>408</v>
      </c>
      <c r="O46" s="30" t="s">
        <v>309</v>
      </c>
      <c r="P46" s="30" t="s">
        <v>409</v>
      </c>
      <c r="Q46" s="30">
        <v>1</v>
      </c>
      <c r="R46" s="30" t="s">
        <v>410</v>
      </c>
      <c r="S46" s="30">
        <v>140</v>
      </c>
      <c r="T46" s="30" t="s">
        <v>411</v>
      </c>
      <c r="U46" s="30">
        <v>1</v>
      </c>
      <c r="V46" s="30">
        <v>42000</v>
      </c>
      <c r="W46" s="30" t="s">
        <v>412</v>
      </c>
      <c r="X46" s="30">
        <v>20000</v>
      </c>
      <c r="Y46" s="30">
        <v>2.1</v>
      </c>
      <c r="Z46" s="30">
        <v>294</v>
      </c>
      <c r="AA46" s="31">
        <v>45163</v>
      </c>
      <c r="AB46" s="30" t="s">
        <v>413</v>
      </c>
      <c r="AC46" s="30">
        <v>45128</v>
      </c>
      <c r="AD46" s="30" t="s">
        <v>414</v>
      </c>
      <c r="AF46" s="30" t="s">
        <v>415</v>
      </c>
      <c r="AK46" s="30" t="s">
        <v>416</v>
      </c>
      <c r="AL46" s="30" t="s">
        <v>417</v>
      </c>
    </row>
    <row r="47" spans="2:38">
      <c r="C47" s="29" t="b">
        <f>INDEX(data.rev1!$C$4:$C$90,MATCH(F47,data.rev1!$I$4:$I$90,0))=S47</f>
        <v>1</v>
      </c>
      <c r="D47" s="29" t="str">
        <f>VLOOKUP(F47,data.rev1!I:I,1,0)</f>
        <v>FBRLAL60001032</v>
      </c>
      <c r="E47" s="29" t="b">
        <f>INDEX(data.rev1!$D$4:$D$90,MATCH(F47,data.rev1!$I$4:$I$90,0))=Y47</f>
        <v>1</v>
      </c>
      <c r="F47" s="33" t="str">
        <f t="shared" si="0"/>
        <v>FBRLAL60001032</v>
      </c>
      <c r="H47" s="29">
        <v>4800019318</v>
      </c>
      <c r="I47" s="29">
        <v>440</v>
      </c>
      <c r="K47" s="29" t="s">
        <v>405</v>
      </c>
      <c r="L47" s="30" t="s">
        <v>406</v>
      </c>
      <c r="M47" s="30" t="s">
        <v>407</v>
      </c>
      <c r="N47" s="30" t="s">
        <v>408</v>
      </c>
      <c r="O47" s="30" t="s">
        <v>312</v>
      </c>
      <c r="P47" s="30" t="s">
        <v>468</v>
      </c>
      <c r="Q47" s="30">
        <v>6</v>
      </c>
      <c r="R47" s="30" t="s">
        <v>432</v>
      </c>
      <c r="S47" s="30">
        <v>600</v>
      </c>
      <c r="T47" s="30" t="s">
        <v>411</v>
      </c>
      <c r="U47" s="30">
        <v>1</v>
      </c>
      <c r="V47" s="30">
        <v>400</v>
      </c>
      <c r="W47" s="30" t="s">
        <v>412</v>
      </c>
      <c r="X47" s="30">
        <v>20000</v>
      </c>
      <c r="Y47" s="30">
        <v>0.02</v>
      </c>
      <c r="Z47" s="30">
        <v>12</v>
      </c>
      <c r="AA47" s="31">
        <v>45163</v>
      </c>
      <c r="AB47" s="30" t="s">
        <v>413</v>
      </c>
      <c r="AC47" s="30">
        <v>45128</v>
      </c>
      <c r="AD47" s="30" t="s">
        <v>414</v>
      </c>
      <c r="AF47" s="30" t="s">
        <v>415</v>
      </c>
      <c r="AK47" s="30" t="s">
        <v>416</v>
      </c>
      <c r="AL47" s="30" t="s">
        <v>417</v>
      </c>
    </row>
    <row r="48" spans="2:38">
      <c r="C48" s="29" t="b">
        <f>INDEX(data.rev1!$C$4:$C$90,MATCH(F48,data.rev1!$I$4:$I$90,0))=S48</f>
        <v>1</v>
      </c>
      <c r="D48" s="29" t="str">
        <f>VLOOKUP(F48,data.rev1!I:I,1,0)</f>
        <v>FBRLAL60001035</v>
      </c>
      <c r="E48" s="29" t="b">
        <f>INDEX(data.rev1!$D$4:$D$90,MATCH(F48,data.rev1!$I$4:$I$90,0))=Y48</f>
        <v>1</v>
      </c>
      <c r="F48" s="33" t="str">
        <f t="shared" si="0"/>
        <v>FBRLAL60001035</v>
      </c>
      <c r="H48" s="29">
        <v>4800019318</v>
      </c>
      <c r="I48" s="29">
        <v>450</v>
      </c>
      <c r="K48" s="29" t="s">
        <v>405</v>
      </c>
      <c r="L48" s="30" t="s">
        <v>406</v>
      </c>
      <c r="M48" s="30" t="s">
        <v>407</v>
      </c>
      <c r="N48" s="30" t="s">
        <v>408</v>
      </c>
      <c r="O48" s="30" t="s">
        <v>314</v>
      </c>
      <c r="P48" s="30" t="s">
        <v>469</v>
      </c>
      <c r="Q48" s="30">
        <v>6</v>
      </c>
      <c r="R48" s="30" t="s">
        <v>432</v>
      </c>
      <c r="S48" s="30">
        <v>2500</v>
      </c>
      <c r="T48" s="30" t="s">
        <v>411</v>
      </c>
      <c r="U48" s="30">
        <v>1</v>
      </c>
      <c r="V48" s="30">
        <v>200</v>
      </c>
      <c r="W48" s="30" t="s">
        <v>412</v>
      </c>
      <c r="X48" s="30">
        <v>20000</v>
      </c>
      <c r="Y48" s="30">
        <v>0.01</v>
      </c>
      <c r="Z48" s="30">
        <v>25</v>
      </c>
      <c r="AA48" s="31">
        <v>45163</v>
      </c>
      <c r="AB48" s="30" t="s">
        <v>413</v>
      </c>
      <c r="AC48" s="30">
        <v>45128</v>
      </c>
      <c r="AD48" s="30" t="s">
        <v>414</v>
      </c>
      <c r="AF48" s="30" t="s">
        <v>415</v>
      </c>
      <c r="AK48" s="30" t="s">
        <v>416</v>
      </c>
      <c r="AL48" s="30" t="s">
        <v>417</v>
      </c>
    </row>
    <row r="49" spans="2:38">
      <c r="C49" s="29" t="b">
        <f>INDEX(data.rev1!$C$4:$C$90,MATCH(F49,data.rev1!$I$4:$I$90,0))=S49</f>
        <v>1</v>
      </c>
      <c r="D49" s="29" t="str">
        <f>VLOOKUP(F49,data.rev1!I:I,1,0)</f>
        <v>FBRLAL60001040</v>
      </c>
      <c r="E49" s="29" t="b">
        <f>INDEX(data.rev1!$D$4:$D$90,MATCH(F49,data.rev1!$I$4:$I$90,0))=Y49</f>
        <v>1</v>
      </c>
      <c r="F49" s="33" t="str">
        <f t="shared" si="0"/>
        <v>FBRLAL60001040</v>
      </c>
      <c r="H49" s="29">
        <v>4800019318</v>
      </c>
      <c r="I49" s="29">
        <v>460</v>
      </c>
      <c r="K49" s="29" t="s">
        <v>405</v>
      </c>
      <c r="L49" s="30" t="s">
        <v>406</v>
      </c>
      <c r="M49" s="30" t="s">
        <v>407</v>
      </c>
      <c r="N49" s="30" t="s">
        <v>408</v>
      </c>
      <c r="O49" s="30" t="s">
        <v>316</v>
      </c>
      <c r="P49" s="30" t="s">
        <v>470</v>
      </c>
      <c r="Q49" s="30">
        <v>6</v>
      </c>
      <c r="R49" s="30" t="s">
        <v>432</v>
      </c>
      <c r="S49" s="30">
        <v>1000</v>
      </c>
      <c r="T49" s="30" t="s">
        <v>411</v>
      </c>
      <c r="U49" s="30">
        <v>1</v>
      </c>
      <c r="V49" s="30">
        <v>2600</v>
      </c>
      <c r="W49" s="30" t="s">
        <v>412</v>
      </c>
      <c r="X49" s="30">
        <v>20000</v>
      </c>
      <c r="Y49" s="30">
        <v>0.13</v>
      </c>
      <c r="Z49" s="30">
        <v>130</v>
      </c>
      <c r="AA49" s="31">
        <v>45163</v>
      </c>
      <c r="AB49" s="30" t="s">
        <v>413</v>
      </c>
      <c r="AC49" s="30">
        <v>45128</v>
      </c>
      <c r="AD49" s="30" t="s">
        <v>414</v>
      </c>
      <c r="AF49" s="30" t="s">
        <v>415</v>
      </c>
      <c r="AK49" s="30" t="s">
        <v>416</v>
      </c>
      <c r="AL49" s="30" t="s">
        <v>417</v>
      </c>
    </row>
    <row r="50" spans="2:38">
      <c r="C50" s="29" t="b">
        <f>INDEX(data.rev1!$C$4:$C$90,MATCH(F50,data.rev1!$I$4:$I$90,0))=S50</f>
        <v>1</v>
      </c>
      <c r="D50" s="29" t="str">
        <f>VLOOKUP(F50,data.rev1!I:I,1,0)</f>
        <v>FBRLAL60001024</v>
      </c>
      <c r="E50" s="29" t="b">
        <f>INDEX(data.rev1!$D$4:$D$90,MATCH(F50,data.rev1!$I$4:$I$90,0))=Y50</f>
        <v>1</v>
      </c>
      <c r="F50" s="33" t="str">
        <f t="shared" si="0"/>
        <v>FBRLAL60001024</v>
      </c>
      <c r="H50" s="29">
        <v>4800019318</v>
      </c>
      <c r="I50" s="29">
        <v>470</v>
      </c>
      <c r="K50" s="29" t="s">
        <v>405</v>
      </c>
      <c r="L50" s="30" t="s">
        <v>406</v>
      </c>
      <c r="M50" s="30" t="s">
        <v>407</v>
      </c>
      <c r="N50" s="30" t="s">
        <v>408</v>
      </c>
      <c r="O50" s="30" t="s">
        <v>318</v>
      </c>
      <c r="P50" s="30" t="s">
        <v>471</v>
      </c>
      <c r="Q50" s="30">
        <v>6</v>
      </c>
      <c r="R50" s="30" t="s">
        <v>432</v>
      </c>
      <c r="S50" s="30">
        <v>300</v>
      </c>
      <c r="T50" s="30" t="s">
        <v>411</v>
      </c>
      <c r="U50" s="30">
        <v>1</v>
      </c>
      <c r="V50" s="30">
        <v>1200</v>
      </c>
      <c r="W50" s="30" t="s">
        <v>412</v>
      </c>
      <c r="X50" s="30">
        <v>20000</v>
      </c>
      <c r="Y50" s="30">
        <v>0.06</v>
      </c>
      <c r="Z50" s="30">
        <v>18</v>
      </c>
      <c r="AA50" s="31">
        <v>45163</v>
      </c>
      <c r="AB50" s="30" t="s">
        <v>413</v>
      </c>
      <c r="AC50" s="30">
        <v>45128</v>
      </c>
      <c r="AD50" s="30" t="s">
        <v>414</v>
      </c>
      <c r="AF50" s="30" t="s">
        <v>415</v>
      </c>
      <c r="AK50" s="30" t="s">
        <v>416</v>
      </c>
      <c r="AL50" s="30" t="s">
        <v>417</v>
      </c>
    </row>
    <row r="51" spans="2:38">
      <c r="C51" s="29" t="b">
        <f>INDEX(data.rev1!$C$4:$C$90,MATCH(F51,data.rev1!$I$4:$I$90,0))=S51</f>
        <v>1</v>
      </c>
      <c r="D51" s="29" t="str">
        <f>VLOOKUP(F51,data.rev1!I:I,1,0)</f>
        <v>FBRLAL60001009</v>
      </c>
      <c r="E51" s="29" t="b">
        <f>INDEX(data.rev1!$D$4:$D$90,MATCH(F51,data.rev1!$I$4:$I$90,0))=Y51</f>
        <v>1</v>
      </c>
      <c r="F51" s="33" t="str">
        <f t="shared" si="0"/>
        <v>FBRLAL60001009</v>
      </c>
      <c r="H51" s="29">
        <v>4800019318</v>
      </c>
      <c r="I51" s="29">
        <v>480</v>
      </c>
      <c r="K51" s="29" t="s">
        <v>405</v>
      </c>
      <c r="L51" s="30" t="s">
        <v>406</v>
      </c>
      <c r="M51" s="30" t="s">
        <v>407</v>
      </c>
      <c r="N51" s="30" t="s">
        <v>408</v>
      </c>
      <c r="O51" s="30" t="s">
        <v>320</v>
      </c>
      <c r="P51" s="30" t="s">
        <v>434</v>
      </c>
      <c r="Q51" s="30">
        <v>6</v>
      </c>
      <c r="R51" s="30" t="s">
        <v>432</v>
      </c>
      <c r="S51" s="30">
        <v>300</v>
      </c>
      <c r="T51" s="30" t="s">
        <v>411</v>
      </c>
      <c r="U51" s="30">
        <v>1</v>
      </c>
      <c r="V51" s="30">
        <v>800</v>
      </c>
      <c r="W51" s="30" t="s">
        <v>412</v>
      </c>
      <c r="X51" s="30">
        <v>20000</v>
      </c>
      <c r="Y51" s="30">
        <v>0.04</v>
      </c>
      <c r="Z51" s="30">
        <v>12</v>
      </c>
      <c r="AA51" s="31">
        <v>45163</v>
      </c>
      <c r="AB51" s="30" t="s">
        <v>413</v>
      </c>
      <c r="AC51" s="30">
        <v>45128</v>
      </c>
      <c r="AD51" s="30" t="s">
        <v>414</v>
      </c>
      <c r="AF51" s="30" t="s">
        <v>415</v>
      </c>
      <c r="AK51" s="30" t="s">
        <v>416</v>
      </c>
      <c r="AL51" s="30" t="s">
        <v>417</v>
      </c>
    </row>
    <row r="52" spans="2:38">
      <c r="C52" s="29" t="b">
        <f>INDEX(data.rev1!$C$4:$C$90,MATCH(F52,data.rev1!$I$4:$I$90,0))=S52</f>
        <v>1</v>
      </c>
      <c r="D52" s="29" t="str">
        <f>VLOOKUP(F52,data.rev1!I:I,1,0)</f>
        <v>FBRLAL60001034</v>
      </c>
      <c r="E52" s="29" t="b">
        <f>INDEX(data.rev1!$D$4:$D$90,MATCH(F52,data.rev1!$I$4:$I$90,0))=Y52</f>
        <v>1</v>
      </c>
      <c r="F52" s="33" t="str">
        <f t="shared" si="0"/>
        <v>FBRLAL60001034</v>
      </c>
      <c r="H52" s="29">
        <v>4800019318</v>
      </c>
      <c r="I52" s="29">
        <v>490</v>
      </c>
      <c r="K52" s="29" t="s">
        <v>405</v>
      </c>
      <c r="L52" s="30" t="s">
        <v>406</v>
      </c>
      <c r="M52" s="30" t="s">
        <v>407</v>
      </c>
      <c r="N52" s="30" t="s">
        <v>408</v>
      </c>
      <c r="O52" s="30" t="s">
        <v>323</v>
      </c>
      <c r="P52" s="30" t="s">
        <v>472</v>
      </c>
      <c r="Q52" s="30">
        <v>6</v>
      </c>
      <c r="R52" s="30" t="s">
        <v>432</v>
      </c>
      <c r="S52" s="30">
        <v>1000</v>
      </c>
      <c r="T52" s="30" t="s">
        <v>411</v>
      </c>
      <c r="U52" s="30">
        <v>1</v>
      </c>
      <c r="V52" s="30">
        <v>2400</v>
      </c>
      <c r="W52" s="30" t="s">
        <v>412</v>
      </c>
      <c r="X52" s="30">
        <v>20000</v>
      </c>
      <c r="Y52" s="30">
        <v>0.12</v>
      </c>
      <c r="Z52" s="30">
        <v>120</v>
      </c>
      <c r="AA52" s="31">
        <v>45163</v>
      </c>
      <c r="AB52" s="30" t="s">
        <v>413</v>
      </c>
      <c r="AC52" s="30">
        <v>45128</v>
      </c>
      <c r="AD52" s="30" t="s">
        <v>414</v>
      </c>
      <c r="AF52" s="30" t="s">
        <v>415</v>
      </c>
      <c r="AK52" s="30" t="s">
        <v>416</v>
      </c>
      <c r="AL52" s="30" t="s">
        <v>417</v>
      </c>
    </row>
    <row r="53" spans="2:38">
      <c r="C53" s="29" t="b">
        <f>INDEX(data.rev1!$C$4:$C$90,MATCH(F53,data.rev1!$I$4:$I$90,0))=S53</f>
        <v>1</v>
      </c>
      <c r="D53" s="29" t="str">
        <f>VLOOKUP(F53,data.rev1!I:I,1,0)</f>
        <v>FBRLAL60001042</v>
      </c>
      <c r="E53" s="29" t="b">
        <f>INDEX(data.rev1!$D$4:$D$90,MATCH(F53,data.rev1!$I$4:$I$90,0))=Y53</f>
        <v>1</v>
      </c>
      <c r="F53" s="33" t="str">
        <f t="shared" si="0"/>
        <v>FBRLAL60001042</v>
      </c>
      <c r="H53" s="29">
        <v>4800019318</v>
      </c>
      <c r="I53" s="29">
        <v>500</v>
      </c>
      <c r="K53" s="29" t="s">
        <v>405</v>
      </c>
      <c r="L53" s="30" t="s">
        <v>406</v>
      </c>
      <c r="M53" s="30" t="s">
        <v>407</v>
      </c>
      <c r="N53" s="30" t="s">
        <v>408</v>
      </c>
      <c r="O53" s="30" t="s">
        <v>325</v>
      </c>
      <c r="P53" s="30" t="s">
        <v>473</v>
      </c>
      <c r="Q53" s="30">
        <v>6</v>
      </c>
      <c r="R53" s="30" t="s">
        <v>432</v>
      </c>
      <c r="S53" s="30">
        <v>1500</v>
      </c>
      <c r="T53" s="30" t="s">
        <v>411</v>
      </c>
      <c r="U53" s="30">
        <v>1</v>
      </c>
      <c r="V53" s="30">
        <v>400</v>
      </c>
      <c r="W53" s="30" t="s">
        <v>412</v>
      </c>
      <c r="X53" s="30">
        <v>20000</v>
      </c>
      <c r="Y53" s="30">
        <v>0.02</v>
      </c>
      <c r="Z53" s="30">
        <v>30</v>
      </c>
      <c r="AA53" s="31">
        <v>45163</v>
      </c>
      <c r="AB53" s="30" t="s">
        <v>413</v>
      </c>
      <c r="AC53" s="30">
        <v>45128</v>
      </c>
      <c r="AD53" s="30" t="s">
        <v>414</v>
      </c>
      <c r="AF53" s="30" t="s">
        <v>415</v>
      </c>
      <c r="AK53" s="30" t="s">
        <v>416</v>
      </c>
      <c r="AL53" s="30" t="s">
        <v>417</v>
      </c>
    </row>
    <row r="54" spans="2:38">
      <c r="C54" s="29" t="b">
        <f>INDEX(data.rev1!$C$4:$C$90,MATCH(F54,data.rev1!$I$4:$I$90,0))=S54</f>
        <v>1</v>
      </c>
      <c r="D54" s="29" t="str">
        <f>VLOOKUP(F54,data.rev1!I:I,1,0)</f>
        <v>FBRLAL60001037</v>
      </c>
      <c r="E54" s="29" t="b">
        <f>INDEX(data.rev1!$D$4:$D$90,MATCH(F54,data.rev1!$I$4:$I$90,0))=Y54</f>
        <v>1</v>
      </c>
      <c r="F54" s="33" t="str">
        <f t="shared" si="0"/>
        <v>FBRLAL60001037</v>
      </c>
      <c r="H54" s="29">
        <v>4800019318</v>
      </c>
      <c r="I54" s="29">
        <v>510</v>
      </c>
      <c r="K54" s="29" t="s">
        <v>405</v>
      </c>
      <c r="L54" s="30" t="s">
        <v>406</v>
      </c>
      <c r="M54" s="30" t="s">
        <v>407</v>
      </c>
      <c r="N54" s="30" t="s">
        <v>408</v>
      </c>
      <c r="O54" s="30" t="s">
        <v>327</v>
      </c>
      <c r="P54" s="30" t="s">
        <v>474</v>
      </c>
      <c r="Q54" s="30">
        <v>6</v>
      </c>
      <c r="R54" s="30" t="s">
        <v>432</v>
      </c>
      <c r="S54" s="30">
        <v>300</v>
      </c>
      <c r="T54" s="30" t="s">
        <v>411</v>
      </c>
      <c r="U54" s="30">
        <v>1</v>
      </c>
      <c r="V54" s="30">
        <v>800</v>
      </c>
      <c r="W54" s="30" t="s">
        <v>412</v>
      </c>
      <c r="X54" s="30">
        <v>20000</v>
      </c>
      <c r="Y54" s="30">
        <v>0.04</v>
      </c>
      <c r="Z54" s="30">
        <v>12</v>
      </c>
      <c r="AA54" s="31">
        <v>45163</v>
      </c>
      <c r="AB54" s="30" t="s">
        <v>413</v>
      </c>
      <c r="AC54" s="30">
        <v>45128</v>
      </c>
      <c r="AD54" s="30" t="s">
        <v>414</v>
      </c>
      <c r="AF54" s="30" t="s">
        <v>415</v>
      </c>
      <c r="AK54" s="30" t="s">
        <v>416</v>
      </c>
      <c r="AL54" s="30" t="s">
        <v>417</v>
      </c>
    </row>
    <row r="55" spans="2:38">
      <c r="C55" s="29" t="b">
        <f>INDEX(data.rev1!$C$4:$C$90,MATCH(F55,data.rev1!$I$4:$I$90,0))=S55</f>
        <v>1</v>
      </c>
      <c r="D55" s="29" t="str">
        <f>VLOOKUP(F55,data.rev1!I:I,1,0)</f>
        <v>FBRLAL60001041</v>
      </c>
      <c r="E55" s="29" t="b">
        <f>INDEX(data.rev1!$D$4:$D$90,MATCH(F55,data.rev1!$I$4:$I$90,0))=Y55</f>
        <v>1</v>
      </c>
      <c r="F55" s="33" t="str">
        <f t="shared" si="0"/>
        <v>FBRLAL60001041</v>
      </c>
      <c r="H55" s="29">
        <v>4800019318</v>
      </c>
      <c r="I55" s="29">
        <v>520</v>
      </c>
      <c r="K55" s="29" t="s">
        <v>405</v>
      </c>
      <c r="L55" s="30" t="s">
        <v>406</v>
      </c>
      <c r="M55" s="30" t="s">
        <v>407</v>
      </c>
      <c r="N55" s="30" t="s">
        <v>408</v>
      </c>
      <c r="O55" s="30" t="s">
        <v>329</v>
      </c>
      <c r="P55" s="30" t="s">
        <v>475</v>
      </c>
      <c r="Q55" s="30">
        <v>6</v>
      </c>
      <c r="R55" s="30" t="s">
        <v>432</v>
      </c>
      <c r="S55" s="30">
        <v>300</v>
      </c>
      <c r="T55" s="30" t="s">
        <v>411</v>
      </c>
      <c r="U55" s="30">
        <v>1</v>
      </c>
      <c r="V55" s="30">
        <v>800</v>
      </c>
      <c r="W55" s="30" t="s">
        <v>412</v>
      </c>
      <c r="X55" s="30">
        <v>20000</v>
      </c>
      <c r="Y55" s="30">
        <v>0.04</v>
      </c>
      <c r="Z55" s="30">
        <v>12</v>
      </c>
      <c r="AA55" s="31">
        <v>45163</v>
      </c>
      <c r="AB55" s="30" t="s">
        <v>413</v>
      </c>
      <c r="AC55" s="30">
        <v>45128</v>
      </c>
      <c r="AD55" s="30" t="s">
        <v>414</v>
      </c>
      <c r="AF55" s="30" t="s">
        <v>415</v>
      </c>
      <c r="AK55" s="30" t="s">
        <v>416</v>
      </c>
      <c r="AL55" s="30" t="s">
        <v>417</v>
      </c>
    </row>
    <row r="56" spans="2:38">
      <c r="C56" s="29" t="b">
        <f>INDEX(data.rev1!$C$4:$C$90,MATCH(F56,data.rev1!$I$4:$I$90,0))=S56</f>
        <v>1</v>
      </c>
      <c r="D56" s="29" t="str">
        <f>VLOOKUP(F56,data.rev1!I:I,1,0)</f>
        <v>FBRLAL60001007</v>
      </c>
      <c r="E56" s="29" t="b">
        <f>INDEX(data.rev1!$D$4:$D$90,MATCH(F56,data.rev1!$I$4:$I$90,0))=Y56</f>
        <v>1</v>
      </c>
      <c r="F56" s="33" t="str">
        <f t="shared" si="0"/>
        <v>FBRLAL60001007</v>
      </c>
      <c r="H56" s="29">
        <v>4800019318</v>
      </c>
      <c r="I56" s="29">
        <v>530</v>
      </c>
      <c r="K56" s="29" t="s">
        <v>405</v>
      </c>
      <c r="L56" s="30" t="s">
        <v>406</v>
      </c>
      <c r="M56" s="30" t="s">
        <v>407</v>
      </c>
      <c r="N56" s="30" t="s">
        <v>408</v>
      </c>
      <c r="O56" s="30" t="s">
        <v>331</v>
      </c>
      <c r="P56" s="30" t="s">
        <v>476</v>
      </c>
      <c r="Q56" s="30">
        <v>6</v>
      </c>
      <c r="R56" s="30" t="s">
        <v>432</v>
      </c>
      <c r="S56" s="30">
        <v>1000</v>
      </c>
      <c r="T56" s="30" t="s">
        <v>411</v>
      </c>
      <c r="U56" s="30">
        <v>1</v>
      </c>
      <c r="V56" s="30">
        <v>800</v>
      </c>
      <c r="W56" s="30" t="s">
        <v>412</v>
      </c>
      <c r="X56" s="30">
        <v>20000</v>
      </c>
      <c r="Y56" s="30">
        <v>0.04</v>
      </c>
      <c r="Z56" s="30">
        <v>40</v>
      </c>
      <c r="AA56" s="31">
        <v>45163</v>
      </c>
      <c r="AB56" s="30" t="s">
        <v>413</v>
      </c>
      <c r="AC56" s="30">
        <v>45128</v>
      </c>
      <c r="AD56" s="30" t="s">
        <v>414</v>
      </c>
      <c r="AF56" s="30" t="s">
        <v>415</v>
      </c>
      <c r="AK56" s="30" t="s">
        <v>416</v>
      </c>
      <c r="AL56" s="30" t="s">
        <v>417</v>
      </c>
    </row>
    <row r="57" spans="2:38">
      <c r="C57" s="29" t="b">
        <f>INDEX(data.rev1!$C$4:$C$90,MATCH(F57,data.rev1!$I$4:$I$90,0))=S57</f>
        <v>1</v>
      </c>
      <c r="D57" s="29" t="str">
        <f>VLOOKUP(F57,data.rev1!I:I,1,0)</f>
        <v>FBRLAL60001005</v>
      </c>
      <c r="E57" s="29" t="b">
        <f>INDEX(data.rev1!$D$4:$D$90,MATCH(F57,data.rev1!$I$4:$I$90,0))=Y57</f>
        <v>1</v>
      </c>
      <c r="F57" s="33" t="str">
        <f t="shared" si="0"/>
        <v>FBRLAL60001005</v>
      </c>
      <c r="H57" s="29">
        <v>4800019318</v>
      </c>
      <c r="I57" s="29">
        <v>540</v>
      </c>
      <c r="K57" s="29" t="s">
        <v>405</v>
      </c>
      <c r="L57" s="30" t="s">
        <v>406</v>
      </c>
      <c r="M57" s="30" t="s">
        <v>407</v>
      </c>
      <c r="N57" s="30" t="s">
        <v>408</v>
      </c>
      <c r="O57" s="30" t="s">
        <v>333</v>
      </c>
      <c r="P57" s="30" t="s">
        <v>477</v>
      </c>
      <c r="Q57" s="30">
        <v>6</v>
      </c>
      <c r="R57" s="30" t="s">
        <v>432</v>
      </c>
      <c r="S57" s="30">
        <v>3250</v>
      </c>
      <c r="T57" s="30" t="s">
        <v>411</v>
      </c>
      <c r="U57" s="30">
        <v>1</v>
      </c>
      <c r="V57" s="30">
        <v>1800</v>
      </c>
      <c r="W57" s="30" t="s">
        <v>412</v>
      </c>
      <c r="X57" s="30">
        <v>20000</v>
      </c>
      <c r="Y57" s="30">
        <v>0.09</v>
      </c>
      <c r="Z57" s="30">
        <v>292.5</v>
      </c>
      <c r="AA57" s="31">
        <v>45163</v>
      </c>
      <c r="AB57" s="30" t="s">
        <v>413</v>
      </c>
      <c r="AC57" s="30">
        <v>45128</v>
      </c>
      <c r="AD57" s="30" t="s">
        <v>414</v>
      </c>
      <c r="AF57" s="30" t="s">
        <v>415</v>
      </c>
      <c r="AK57" s="30" t="s">
        <v>416</v>
      </c>
      <c r="AL57" s="30" t="s">
        <v>417</v>
      </c>
    </row>
    <row r="58" spans="2:38">
      <c r="C58" s="29" t="b">
        <f>INDEX(data.rev1!$C$4:$C$90,MATCH(F58,data.rev1!$I$4:$I$90,0))=S58</f>
        <v>1</v>
      </c>
      <c r="D58" s="29" t="str">
        <f>VLOOKUP(F58,data.rev1!I:I,1,0)</f>
        <v>FBRLAL60001006</v>
      </c>
      <c r="E58" s="29" t="b">
        <f>INDEX(data.rev1!$D$4:$D$90,MATCH(F58,data.rev1!$I$4:$I$90,0))=Y58</f>
        <v>1</v>
      </c>
      <c r="F58" s="33" t="str">
        <f t="shared" si="0"/>
        <v>FBRLAL60001006</v>
      </c>
      <c r="H58" s="29">
        <v>4800019318</v>
      </c>
      <c r="I58" s="29">
        <v>550</v>
      </c>
      <c r="K58" s="29" t="s">
        <v>405</v>
      </c>
      <c r="L58" s="30" t="s">
        <v>406</v>
      </c>
      <c r="M58" s="30" t="s">
        <v>407</v>
      </c>
      <c r="N58" s="30" t="s">
        <v>408</v>
      </c>
      <c r="O58" s="30" t="s">
        <v>335</v>
      </c>
      <c r="P58" s="30" t="s">
        <v>478</v>
      </c>
      <c r="Q58" s="30">
        <v>6</v>
      </c>
      <c r="R58" s="30" t="s">
        <v>432</v>
      </c>
      <c r="S58" s="30">
        <v>1000</v>
      </c>
      <c r="T58" s="30" t="s">
        <v>411</v>
      </c>
      <c r="U58" s="30">
        <v>1</v>
      </c>
      <c r="V58" s="30">
        <v>1200</v>
      </c>
      <c r="W58" s="30" t="s">
        <v>412</v>
      </c>
      <c r="X58" s="30">
        <v>20000</v>
      </c>
      <c r="Y58" s="30">
        <v>0.06</v>
      </c>
      <c r="Z58" s="30">
        <v>60</v>
      </c>
      <c r="AA58" s="31">
        <v>45163</v>
      </c>
      <c r="AB58" s="30" t="s">
        <v>413</v>
      </c>
      <c r="AC58" s="30">
        <v>45128</v>
      </c>
      <c r="AD58" s="30" t="s">
        <v>414</v>
      </c>
      <c r="AF58" s="30" t="s">
        <v>415</v>
      </c>
      <c r="AK58" s="30" t="s">
        <v>416</v>
      </c>
      <c r="AL58" s="30" t="s">
        <v>417</v>
      </c>
    </row>
    <row r="59" spans="2:38">
      <c r="C59" s="29" t="b">
        <f>INDEX(data.rev1!$C$4:$C$90,MATCH(F59,data.rev1!$I$4:$I$90,0))=S59</f>
        <v>1</v>
      </c>
      <c r="D59" s="29" t="str">
        <f>VLOOKUP(F59,data.rev1!I:I,1,0)</f>
        <v>FBRLAL60001036</v>
      </c>
      <c r="E59" s="29" t="b">
        <f>INDEX(data.rev1!$D$4:$D$90,MATCH(F59,data.rev1!$I$4:$I$90,0))=Y59</f>
        <v>1</v>
      </c>
      <c r="F59" s="33" t="str">
        <f t="shared" si="0"/>
        <v>FBRLAL60001036</v>
      </c>
      <c r="H59" s="29">
        <v>4800019318</v>
      </c>
      <c r="I59" s="29">
        <v>560</v>
      </c>
      <c r="K59" s="29" t="s">
        <v>405</v>
      </c>
      <c r="L59" s="30" t="s">
        <v>406</v>
      </c>
      <c r="M59" s="30" t="s">
        <v>407</v>
      </c>
      <c r="N59" s="30" t="s">
        <v>408</v>
      </c>
      <c r="O59" s="30" t="s">
        <v>337</v>
      </c>
      <c r="P59" s="30" t="s">
        <v>479</v>
      </c>
      <c r="Q59" s="30">
        <v>6</v>
      </c>
      <c r="R59" s="30" t="s">
        <v>432</v>
      </c>
      <c r="S59" s="30">
        <v>300</v>
      </c>
      <c r="T59" s="30" t="s">
        <v>411</v>
      </c>
      <c r="U59" s="30">
        <v>1</v>
      </c>
      <c r="V59" s="30">
        <v>7200</v>
      </c>
      <c r="W59" s="30" t="s">
        <v>412</v>
      </c>
      <c r="X59" s="30">
        <v>20000</v>
      </c>
      <c r="Y59" s="30">
        <v>0.36</v>
      </c>
      <c r="Z59" s="30">
        <v>108</v>
      </c>
      <c r="AA59" s="31">
        <v>45163</v>
      </c>
      <c r="AB59" s="30" t="s">
        <v>413</v>
      </c>
      <c r="AC59" s="30">
        <v>45128</v>
      </c>
      <c r="AD59" s="30" t="s">
        <v>414</v>
      </c>
      <c r="AF59" s="30" t="s">
        <v>415</v>
      </c>
      <c r="AK59" s="30" t="s">
        <v>416</v>
      </c>
      <c r="AL59" s="30" t="s">
        <v>417</v>
      </c>
    </row>
    <row r="60" spans="2:38">
      <c r="C60" s="29" t="b">
        <f>INDEX(data.rev1!$C$4:$C$90,MATCH(F60,data.rev1!$I$4:$I$90,0))=S60</f>
        <v>1</v>
      </c>
      <c r="D60" s="29" t="str">
        <f>VLOOKUP(F60,data.rev1!I:I,1,0)</f>
        <v>FBRLAL60001055</v>
      </c>
      <c r="E60" s="29" t="b">
        <f>INDEX(data.rev1!$D$4:$D$90,MATCH(F60,data.rev1!$I$4:$I$90,0))=Y60</f>
        <v>1</v>
      </c>
      <c r="F60" s="33" t="str">
        <f t="shared" si="0"/>
        <v>FBRLAL60001055</v>
      </c>
      <c r="H60" s="29">
        <v>4800019318</v>
      </c>
      <c r="I60" s="29">
        <v>570</v>
      </c>
      <c r="K60" s="29" t="s">
        <v>405</v>
      </c>
      <c r="L60" s="30" t="s">
        <v>406</v>
      </c>
      <c r="M60" s="30" t="s">
        <v>407</v>
      </c>
      <c r="N60" s="30" t="s">
        <v>408</v>
      </c>
      <c r="O60" s="30" t="s">
        <v>339</v>
      </c>
      <c r="P60" s="30" t="s">
        <v>480</v>
      </c>
      <c r="Q60" s="30">
        <v>6</v>
      </c>
      <c r="R60" s="30" t="s">
        <v>430</v>
      </c>
      <c r="S60" s="30">
        <v>300</v>
      </c>
      <c r="T60" s="30" t="s">
        <v>411</v>
      </c>
      <c r="U60" s="30">
        <v>1</v>
      </c>
      <c r="V60" s="30">
        <v>3600</v>
      </c>
      <c r="W60" s="30" t="s">
        <v>412</v>
      </c>
      <c r="X60" s="30">
        <v>20000</v>
      </c>
      <c r="Y60" s="30">
        <v>0.18</v>
      </c>
      <c r="Z60" s="30">
        <v>54</v>
      </c>
      <c r="AA60" s="31">
        <v>45163</v>
      </c>
      <c r="AB60" s="30" t="s">
        <v>413</v>
      </c>
      <c r="AC60" s="30">
        <v>45128</v>
      </c>
      <c r="AD60" s="30" t="s">
        <v>414</v>
      </c>
      <c r="AF60" s="30" t="s">
        <v>415</v>
      </c>
      <c r="AK60" s="30" t="s">
        <v>416</v>
      </c>
      <c r="AL60" s="30" t="s">
        <v>417</v>
      </c>
    </row>
    <row r="61" spans="2:38">
      <c r="C61" s="29" t="b">
        <f>INDEX(data.rev1!$C$4:$C$90,MATCH(F61,data.rev1!$I$4:$I$90,0))=S61</f>
        <v>1</v>
      </c>
      <c r="D61" s="29" t="str">
        <f>VLOOKUP(F61,data.rev1!I:I,1,0)</f>
        <v>FBRLAL60001045</v>
      </c>
      <c r="E61" s="29" t="b">
        <f>INDEX(data.rev1!$D$4:$D$90,MATCH(F61,data.rev1!$I$4:$I$90,0))=Y61</f>
        <v>1</v>
      </c>
      <c r="F61" s="33" t="str">
        <f t="shared" si="0"/>
        <v>FBRLAL60001045</v>
      </c>
      <c r="H61" s="29">
        <v>4800019318</v>
      </c>
      <c r="I61" s="29">
        <v>580</v>
      </c>
      <c r="K61" s="29" t="s">
        <v>405</v>
      </c>
      <c r="L61" s="30" t="s">
        <v>406</v>
      </c>
      <c r="M61" s="30" t="s">
        <v>407</v>
      </c>
      <c r="N61" s="30" t="s">
        <v>408</v>
      </c>
      <c r="O61" s="30" t="s">
        <v>342</v>
      </c>
      <c r="P61" s="30" t="s">
        <v>481</v>
      </c>
      <c r="Q61" s="30">
        <v>6</v>
      </c>
      <c r="R61" s="30" t="s">
        <v>432</v>
      </c>
      <c r="S61" s="30">
        <v>300</v>
      </c>
      <c r="T61" s="30" t="s">
        <v>411</v>
      </c>
      <c r="U61" s="30">
        <v>1</v>
      </c>
      <c r="V61" s="30">
        <v>4800</v>
      </c>
      <c r="W61" s="30" t="s">
        <v>412</v>
      </c>
      <c r="X61" s="30">
        <v>20000</v>
      </c>
      <c r="Y61" s="30">
        <v>0.24</v>
      </c>
      <c r="Z61" s="30">
        <v>72</v>
      </c>
      <c r="AA61" s="31">
        <v>45163</v>
      </c>
      <c r="AB61" s="30" t="s">
        <v>413</v>
      </c>
      <c r="AC61" s="30">
        <v>45128</v>
      </c>
      <c r="AD61" s="30" t="s">
        <v>414</v>
      </c>
      <c r="AF61" s="30" t="s">
        <v>415</v>
      </c>
      <c r="AK61" s="30" t="s">
        <v>416</v>
      </c>
      <c r="AL61" s="30" t="s">
        <v>417</v>
      </c>
    </row>
    <row r="62" spans="2:38">
      <c r="B62" s="30" t="s">
        <v>504</v>
      </c>
      <c r="C62" s="29" t="b">
        <f>INDEX(data.rev1!$C$4:$C$90,MATCH(F62,data.rev1!$I$4:$I$90,0))=S62</f>
        <v>1</v>
      </c>
      <c r="D62" s="29" t="str">
        <f>VLOOKUP(F62,data.rev1!I:I,1,0)</f>
        <v>FBRLAL60001021</v>
      </c>
      <c r="E62" s="29" t="b">
        <f>INDEX(data.rev1!$D$4:$D$90,MATCH(F62,data.rev1!$I$4:$I$90,0))=Y62</f>
        <v>1</v>
      </c>
      <c r="F62" s="33" t="str">
        <f>O62</f>
        <v>FBRLAL60001021</v>
      </c>
      <c r="H62" s="29">
        <v>4800019318</v>
      </c>
      <c r="I62" s="29">
        <v>590</v>
      </c>
      <c r="K62" s="29" t="s">
        <v>405</v>
      </c>
      <c r="L62" s="30" t="s">
        <v>406</v>
      </c>
      <c r="M62" s="30" t="s">
        <v>407</v>
      </c>
      <c r="N62" s="30" t="s">
        <v>408</v>
      </c>
      <c r="O62" s="30" t="s">
        <v>482</v>
      </c>
      <c r="P62" s="30" t="s">
        <v>483</v>
      </c>
      <c r="Q62" s="30">
        <v>6</v>
      </c>
      <c r="R62" s="30" t="s">
        <v>484</v>
      </c>
      <c r="S62" s="30">
        <v>130</v>
      </c>
      <c r="T62" s="30" t="s">
        <v>411</v>
      </c>
      <c r="U62" s="30">
        <v>1</v>
      </c>
      <c r="V62" s="30">
        <v>31800</v>
      </c>
      <c r="W62" s="30" t="s">
        <v>412</v>
      </c>
      <c r="X62" s="30">
        <v>20000</v>
      </c>
      <c r="Y62" s="30">
        <v>1.59</v>
      </c>
      <c r="Z62" s="30">
        <v>206.7</v>
      </c>
      <c r="AA62" s="31">
        <v>45163</v>
      </c>
      <c r="AB62" s="30" t="s">
        <v>413</v>
      </c>
      <c r="AC62" s="30">
        <v>45128</v>
      </c>
      <c r="AD62" s="30" t="s">
        <v>414</v>
      </c>
      <c r="AF62" s="30" t="s">
        <v>415</v>
      </c>
      <c r="AK62" s="30" t="s">
        <v>416</v>
      </c>
      <c r="AL62" s="30" t="s">
        <v>417</v>
      </c>
    </row>
    <row r="63" spans="2:38">
      <c r="C63" s="29" t="b">
        <f>INDEX(data.rev1!$C$4:$C$90,MATCH(F63,data.rev1!$I$4:$I$90,0))=S63</f>
        <v>1</v>
      </c>
      <c r="D63" s="29" t="str">
        <f>VLOOKUP(F63,data.rev1!I:I,1,0)</f>
        <v>FBRLAL60001053</v>
      </c>
      <c r="E63" s="29" t="b">
        <f>INDEX(data.rev1!$D$4:$D$90,MATCH(F63,data.rev1!$I$4:$I$90,0))=Y63</f>
        <v>1</v>
      </c>
      <c r="F63" s="33" t="str">
        <f t="shared" si="0"/>
        <v>FBRLAL60001053</v>
      </c>
      <c r="H63" s="29">
        <v>4800019318</v>
      </c>
      <c r="I63" s="29">
        <v>600</v>
      </c>
      <c r="K63" s="29" t="s">
        <v>405</v>
      </c>
      <c r="L63" s="30" t="s">
        <v>406</v>
      </c>
      <c r="M63" s="30" t="s">
        <v>407</v>
      </c>
      <c r="N63" s="30" t="s">
        <v>408</v>
      </c>
      <c r="O63" s="30" t="s">
        <v>345</v>
      </c>
      <c r="P63" s="30" t="s">
        <v>485</v>
      </c>
      <c r="Q63" s="30">
        <v>6</v>
      </c>
      <c r="R63" s="30" t="s">
        <v>430</v>
      </c>
      <c r="S63" s="30">
        <v>300</v>
      </c>
      <c r="T63" s="30" t="s">
        <v>411</v>
      </c>
      <c r="U63" s="30">
        <v>1</v>
      </c>
      <c r="V63" s="30">
        <v>6200</v>
      </c>
      <c r="W63" s="30" t="s">
        <v>412</v>
      </c>
      <c r="X63" s="30">
        <v>20000</v>
      </c>
      <c r="Y63" s="30">
        <v>0.31</v>
      </c>
      <c r="Z63" s="30">
        <v>93</v>
      </c>
      <c r="AA63" s="31">
        <v>45163</v>
      </c>
      <c r="AB63" s="30" t="s">
        <v>413</v>
      </c>
      <c r="AC63" s="30">
        <v>45128</v>
      </c>
      <c r="AD63" s="30" t="s">
        <v>414</v>
      </c>
      <c r="AF63" s="30" t="s">
        <v>415</v>
      </c>
      <c r="AK63" s="30" t="s">
        <v>416</v>
      </c>
      <c r="AL63" s="30" t="s">
        <v>417</v>
      </c>
    </row>
    <row r="64" spans="2:38">
      <c r="C64" s="29" t="b">
        <f>INDEX(data.rev1!$C$4:$C$90,MATCH(F64,data.rev1!$I$4:$I$90,0))=S64</f>
        <v>1</v>
      </c>
      <c r="D64" s="29" t="str">
        <f>VLOOKUP(F64,data.rev1!I:I,1,0)</f>
        <v>FBRLAL60001077</v>
      </c>
      <c r="E64" s="29" t="b">
        <f>INDEX(data.rev1!$D$4:$D$90,MATCH(F64,data.rev1!$I$4:$I$90,0))=Y64</f>
        <v>1</v>
      </c>
      <c r="F64" s="33" t="str">
        <f t="shared" si="0"/>
        <v>FBRLAL60001077</v>
      </c>
      <c r="H64" s="29">
        <v>4800019318</v>
      </c>
      <c r="I64" s="29">
        <v>610</v>
      </c>
      <c r="K64" s="29" t="s">
        <v>405</v>
      </c>
      <c r="L64" s="30" t="s">
        <v>406</v>
      </c>
      <c r="M64" s="30" t="s">
        <v>407</v>
      </c>
      <c r="N64" s="30" t="s">
        <v>408</v>
      </c>
      <c r="O64" s="30" t="s">
        <v>347</v>
      </c>
      <c r="P64" s="30" t="s">
        <v>486</v>
      </c>
      <c r="Q64" s="30">
        <v>6</v>
      </c>
      <c r="R64" s="30" t="s">
        <v>487</v>
      </c>
      <c r="S64" s="30">
        <v>130</v>
      </c>
      <c r="T64" s="30" t="s">
        <v>411</v>
      </c>
      <c r="U64" s="30">
        <v>1</v>
      </c>
      <c r="V64" s="30">
        <v>195600</v>
      </c>
      <c r="W64" s="30" t="s">
        <v>412</v>
      </c>
      <c r="X64" s="30">
        <v>20000</v>
      </c>
      <c r="Y64" s="30">
        <v>9.7799999999999994</v>
      </c>
      <c r="Z64" s="30">
        <v>1271.4000000000001</v>
      </c>
      <c r="AA64" s="31">
        <v>45163</v>
      </c>
      <c r="AB64" s="30" t="s">
        <v>413</v>
      </c>
      <c r="AC64" s="30">
        <v>45128</v>
      </c>
      <c r="AD64" s="30" t="s">
        <v>414</v>
      </c>
      <c r="AF64" s="30" t="s">
        <v>415</v>
      </c>
      <c r="AK64" s="30" t="s">
        <v>416</v>
      </c>
      <c r="AL64" s="30" t="s">
        <v>417</v>
      </c>
    </row>
    <row r="65" spans="3:38">
      <c r="C65" s="29" t="b">
        <f>INDEX(data.rev1!$C$4:$C$90,MATCH(F65,data.rev1!$I$4:$I$90,0))=S65</f>
        <v>1</v>
      </c>
      <c r="D65" s="29" t="str">
        <f>VLOOKUP(F65,data.rev1!I:I,1,0)</f>
        <v>FBRLAL60001072</v>
      </c>
      <c r="E65" s="29" t="b">
        <f>INDEX(data.rev1!$D$4:$D$90,MATCH(F65,data.rev1!$I$4:$I$90,0))=Y65</f>
        <v>1</v>
      </c>
      <c r="F65" s="33" t="str">
        <f t="shared" si="0"/>
        <v>FBRLAL60001072</v>
      </c>
      <c r="H65" s="29">
        <v>4800019318</v>
      </c>
      <c r="I65" s="29">
        <v>620</v>
      </c>
      <c r="K65" s="29" t="s">
        <v>405</v>
      </c>
      <c r="L65" s="30" t="s">
        <v>406</v>
      </c>
      <c r="M65" s="30" t="s">
        <v>407</v>
      </c>
      <c r="N65" s="30" t="s">
        <v>408</v>
      </c>
      <c r="O65" s="30" t="s">
        <v>350</v>
      </c>
      <c r="P65" s="30" t="s">
        <v>488</v>
      </c>
      <c r="Q65" s="30">
        <v>6</v>
      </c>
      <c r="R65" s="30" t="s">
        <v>489</v>
      </c>
      <c r="S65" s="30">
        <v>250</v>
      </c>
      <c r="T65" s="30" t="s">
        <v>411</v>
      </c>
      <c r="U65" s="30">
        <v>1</v>
      </c>
      <c r="V65" s="30">
        <v>5200</v>
      </c>
      <c r="W65" s="30" t="s">
        <v>412</v>
      </c>
      <c r="X65" s="30">
        <v>20000</v>
      </c>
      <c r="Y65" s="30">
        <v>0.26</v>
      </c>
      <c r="Z65" s="30">
        <v>65</v>
      </c>
      <c r="AA65" s="31">
        <v>45163</v>
      </c>
      <c r="AB65" s="30" t="s">
        <v>413</v>
      </c>
      <c r="AC65" s="30">
        <v>45128</v>
      </c>
      <c r="AD65" s="30" t="s">
        <v>414</v>
      </c>
      <c r="AF65" s="30" t="s">
        <v>415</v>
      </c>
      <c r="AK65" s="30" t="s">
        <v>416</v>
      </c>
      <c r="AL65" s="30" t="s">
        <v>417</v>
      </c>
    </row>
    <row r="66" spans="3:38">
      <c r="C66" s="29" t="b">
        <f>INDEX(data.rev1!$C$4:$C$90,MATCH(F66,data.rev1!$I$4:$I$90,0))=S66</f>
        <v>1</v>
      </c>
      <c r="D66" s="29" t="str">
        <f>VLOOKUP(F66,data.rev1!I:I,1,0)</f>
        <v>FBRLAL60001071</v>
      </c>
      <c r="E66" s="29" t="b">
        <f>INDEX(data.rev1!$D$4:$D$90,MATCH(F66,data.rev1!$I$4:$I$90,0))=Y66</f>
        <v>1</v>
      </c>
      <c r="F66" s="33" t="str">
        <f t="shared" si="0"/>
        <v>FBRLAL60001071</v>
      </c>
      <c r="H66" s="29">
        <v>4800019318</v>
      </c>
      <c r="I66" s="29">
        <v>630</v>
      </c>
      <c r="K66" s="29" t="s">
        <v>405</v>
      </c>
      <c r="L66" s="30" t="s">
        <v>406</v>
      </c>
      <c r="M66" s="30" t="s">
        <v>407</v>
      </c>
      <c r="N66" s="30" t="s">
        <v>408</v>
      </c>
      <c r="O66" s="30" t="s">
        <v>352</v>
      </c>
      <c r="P66" s="30" t="s">
        <v>490</v>
      </c>
      <c r="Q66" s="30">
        <v>6</v>
      </c>
      <c r="R66" s="30" t="s">
        <v>446</v>
      </c>
      <c r="S66" s="30">
        <v>300</v>
      </c>
      <c r="T66" s="30" t="s">
        <v>411</v>
      </c>
      <c r="U66" s="30">
        <v>1</v>
      </c>
      <c r="V66" s="30">
        <v>22800</v>
      </c>
      <c r="W66" s="30" t="s">
        <v>412</v>
      </c>
      <c r="X66" s="30">
        <v>20000</v>
      </c>
      <c r="Y66" s="30">
        <v>1.1399999999999999</v>
      </c>
      <c r="Z66" s="30">
        <v>342</v>
      </c>
      <c r="AA66" s="31">
        <v>45163</v>
      </c>
      <c r="AB66" s="30" t="s">
        <v>413</v>
      </c>
      <c r="AC66" s="30">
        <v>45128</v>
      </c>
      <c r="AD66" s="30" t="s">
        <v>414</v>
      </c>
      <c r="AF66" s="30" t="s">
        <v>415</v>
      </c>
      <c r="AK66" s="30" t="s">
        <v>416</v>
      </c>
      <c r="AL66" s="30" t="s">
        <v>417</v>
      </c>
    </row>
    <row r="67" spans="3:38">
      <c r="C67" s="29" t="b">
        <f>INDEX(data.rev1!$C$4:$C$90,MATCH(F67,data.rev1!$I$4:$I$90,0))=S67</f>
        <v>1</v>
      </c>
      <c r="D67" s="29" t="str">
        <f>VLOOKUP(F67,data.rev1!I:I,1,0)</f>
        <v>FBRLAL60001012</v>
      </c>
      <c r="E67" s="29" t="b">
        <f>INDEX(data.rev1!$D$4:$D$90,MATCH(F67,data.rev1!$I$4:$I$90,0))=Y67</f>
        <v>1</v>
      </c>
      <c r="F67" s="33" t="str">
        <f t="shared" si="0"/>
        <v>FBRLAL60001012</v>
      </c>
      <c r="H67" s="29">
        <v>4800019318</v>
      </c>
      <c r="I67" s="29">
        <v>640</v>
      </c>
      <c r="K67" s="29" t="s">
        <v>405</v>
      </c>
      <c r="L67" s="30" t="s">
        <v>406</v>
      </c>
      <c r="M67" s="30" t="s">
        <v>407</v>
      </c>
      <c r="N67" s="30" t="s">
        <v>408</v>
      </c>
      <c r="O67" s="30" t="s">
        <v>355</v>
      </c>
      <c r="P67" s="30" t="s">
        <v>491</v>
      </c>
      <c r="Q67" s="30">
        <v>6</v>
      </c>
      <c r="R67" s="30" t="s">
        <v>428</v>
      </c>
      <c r="S67" s="30">
        <v>220</v>
      </c>
      <c r="T67" s="30" t="s">
        <v>411</v>
      </c>
      <c r="U67" s="30">
        <v>1</v>
      </c>
      <c r="V67" s="30">
        <v>29000</v>
      </c>
      <c r="W67" s="30" t="s">
        <v>412</v>
      </c>
      <c r="X67" s="30">
        <v>20000</v>
      </c>
      <c r="Y67" s="30">
        <v>1.45</v>
      </c>
      <c r="Z67" s="30">
        <v>319</v>
      </c>
      <c r="AA67" s="31">
        <v>45163</v>
      </c>
      <c r="AB67" s="30" t="s">
        <v>413</v>
      </c>
      <c r="AC67" s="30">
        <v>45128</v>
      </c>
      <c r="AD67" s="30" t="s">
        <v>414</v>
      </c>
      <c r="AF67" s="30" t="s">
        <v>415</v>
      </c>
      <c r="AK67" s="30" t="s">
        <v>416</v>
      </c>
      <c r="AL67" s="30" t="s">
        <v>417</v>
      </c>
    </row>
    <row r="68" spans="3:38">
      <c r="C68" s="29" t="b">
        <f>INDEX(data.rev1!$C$4:$C$90,MATCH(F68,data.rev1!$I$4:$I$90,0))=S68</f>
        <v>1</v>
      </c>
      <c r="D68" s="29" t="str">
        <f>VLOOKUP(F68,data.rev1!I:I,1,0)</f>
        <v>FBRLAL60001022</v>
      </c>
      <c r="E68" s="29" t="b">
        <f>INDEX(data.rev1!$D$4:$D$90,MATCH(F68,data.rev1!$I$4:$I$90,0))=Y68</f>
        <v>1</v>
      </c>
      <c r="F68" s="33" t="str">
        <f t="shared" si="0"/>
        <v>FBRLAL60001022</v>
      </c>
      <c r="H68" s="29">
        <v>4800019318</v>
      </c>
      <c r="I68" s="29">
        <v>650</v>
      </c>
      <c r="K68" s="29" t="s">
        <v>405</v>
      </c>
      <c r="L68" s="30" t="s">
        <v>406</v>
      </c>
      <c r="M68" s="30" t="s">
        <v>407</v>
      </c>
      <c r="N68" s="30" t="s">
        <v>408</v>
      </c>
      <c r="O68" s="30" t="s">
        <v>358</v>
      </c>
      <c r="P68" s="30" t="s">
        <v>492</v>
      </c>
      <c r="Q68" s="30">
        <v>1</v>
      </c>
      <c r="R68" s="30" t="s">
        <v>426</v>
      </c>
      <c r="S68" s="30">
        <v>130</v>
      </c>
      <c r="T68" s="30" t="s">
        <v>411</v>
      </c>
      <c r="U68" s="30">
        <v>1</v>
      </c>
      <c r="V68" s="30">
        <v>45000</v>
      </c>
      <c r="W68" s="30" t="s">
        <v>412</v>
      </c>
      <c r="X68" s="30">
        <v>20000</v>
      </c>
      <c r="Y68" s="30">
        <v>2.25</v>
      </c>
      <c r="Z68" s="30">
        <v>292.5</v>
      </c>
      <c r="AA68" s="31">
        <v>45163</v>
      </c>
      <c r="AB68" s="30" t="s">
        <v>413</v>
      </c>
      <c r="AC68" s="30">
        <v>45128</v>
      </c>
      <c r="AD68" s="30" t="s">
        <v>414</v>
      </c>
      <c r="AF68" s="30" t="s">
        <v>415</v>
      </c>
      <c r="AK68" s="30" t="s">
        <v>416</v>
      </c>
      <c r="AL68" s="30" t="s">
        <v>417</v>
      </c>
    </row>
    <row r="69" spans="3:38">
      <c r="C69" s="29" t="b">
        <f>INDEX(data.rev1!$C$4:$C$90,MATCH(F69,data.rev1!$I$4:$I$90,0))=S69</f>
        <v>1</v>
      </c>
      <c r="D69" s="29" t="str">
        <f>VLOOKUP(F69,data.rev1!I:I,1,0)</f>
        <v>FBRLAL60001048</v>
      </c>
      <c r="E69" s="29" t="b">
        <f>INDEX(data.rev1!$D$4:$D$90,MATCH(F69,data.rev1!$I$4:$I$90,0))=Y69</f>
        <v>1</v>
      </c>
      <c r="F69" s="33" t="str">
        <f t="shared" ref="F69:F72" si="1">O69</f>
        <v>FBRLAL60001048</v>
      </c>
      <c r="H69" s="29">
        <v>4800019318</v>
      </c>
      <c r="I69" s="29">
        <v>660</v>
      </c>
      <c r="K69" s="29" t="s">
        <v>405</v>
      </c>
      <c r="L69" s="30" t="s">
        <v>406</v>
      </c>
      <c r="M69" s="30" t="s">
        <v>407</v>
      </c>
      <c r="N69" s="30" t="s">
        <v>408</v>
      </c>
      <c r="O69" s="30" t="s">
        <v>361</v>
      </c>
      <c r="P69" s="30" t="s">
        <v>493</v>
      </c>
      <c r="Q69" s="30">
        <v>6</v>
      </c>
      <c r="R69" s="30" t="s">
        <v>428</v>
      </c>
      <c r="S69" s="30">
        <v>200</v>
      </c>
      <c r="T69" s="30" t="s">
        <v>411</v>
      </c>
      <c r="U69" s="30">
        <v>1</v>
      </c>
      <c r="V69" s="30">
        <v>17400</v>
      </c>
      <c r="W69" s="30" t="s">
        <v>412</v>
      </c>
      <c r="X69" s="30">
        <v>20000</v>
      </c>
      <c r="Y69" s="30">
        <v>0.87</v>
      </c>
      <c r="Z69" s="30">
        <v>174</v>
      </c>
      <c r="AA69" s="31">
        <v>45163</v>
      </c>
      <c r="AB69" s="30" t="s">
        <v>413</v>
      </c>
      <c r="AC69" s="30">
        <v>45128</v>
      </c>
      <c r="AD69" s="30" t="s">
        <v>414</v>
      </c>
      <c r="AF69" s="30" t="s">
        <v>415</v>
      </c>
      <c r="AK69" s="30" t="s">
        <v>416</v>
      </c>
      <c r="AL69" s="30" t="s">
        <v>417</v>
      </c>
    </row>
    <row r="70" spans="3:38">
      <c r="C70" s="29" t="b">
        <f>INDEX(data.rev1!$C$4:$C$90,MATCH(F70,data.rev1!$I$4:$I$90,0))=S70</f>
        <v>1</v>
      </c>
      <c r="D70" s="29" t="str">
        <f>VLOOKUP(F70,data.rev1!I:I,1,0)</f>
        <v>FBRLAL60001049</v>
      </c>
      <c r="E70" s="29" t="b">
        <f>INDEX(data.rev1!$D$4:$D$90,MATCH(F70,data.rev1!$I$4:$I$90,0))=Y70</f>
        <v>1</v>
      </c>
      <c r="F70" s="33" t="str">
        <f t="shared" si="1"/>
        <v>FBRLAL60001049</v>
      </c>
      <c r="H70" s="29">
        <v>4800019318</v>
      </c>
      <c r="I70" s="29">
        <v>670</v>
      </c>
      <c r="K70" s="29" t="s">
        <v>405</v>
      </c>
      <c r="L70" s="30" t="s">
        <v>406</v>
      </c>
      <c r="M70" s="30" t="s">
        <v>407</v>
      </c>
      <c r="N70" s="30" t="s">
        <v>408</v>
      </c>
      <c r="O70" s="30" t="s">
        <v>364</v>
      </c>
      <c r="P70" s="30" t="s">
        <v>494</v>
      </c>
      <c r="Q70" s="30">
        <v>1</v>
      </c>
      <c r="R70" s="30" t="s">
        <v>410</v>
      </c>
      <c r="S70" s="30">
        <v>280</v>
      </c>
      <c r="T70" s="30" t="s">
        <v>411</v>
      </c>
      <c r="U70" s="30">
        <v>1</v>
      </c>
      <c r="V70" s="30">
        <v>23800</v>
      </c>
      <c r="W70" s="30" t="s">
        <v>412</v>
      </c>
      <c r="X70" s="30">
        <v>20000</v>
      </c>
      <c r="Y70" s="30">
        <v>1.19</v>
      </c>
      <c r="Z70" s="30">
        <v>333.2</v>
      </c>
      <c r="AA70" s="31">
        <v>45163</v>
      </c>
      <c r="AB70" s="30" t="s">
        <v>413</v>
      </c>
      <c r="AC70" s="30">
        <v>45128</v>
      </c>
      <c r="AD70" s="30" t="s">
        <v>414</v>
      </c>
      <c r="AF70" s="30" t="s">
        <v>415</v>
      </c>
      <c r="AK70" s="30" t="s">
        <v>416</v>
      </c>
      <c r="AL70" s="30" t="s">
        <v>417</v>
      </c>
    </row>
    <row r="71" spans="3:38">
      <c r="C71" s="29" t="b">
        <f>INDEX(data.rev1!$C$4:$C$90,MATCH(F71,data.rev1!$I$4:$I$90,0))=S71</f>
        <v>1</v>
      </c>
      <c r="D71" s="29" t="str">
        <f>VLOOKUP(F71,data.rev1!I:I,1,0)</f>
        <v>FBRLAL60001070</v>
      </c>
      <c r="E71" s="29" t="b">
        <f>INDEX(data.rev1!$D$4:$D$90,MATCH(F71,data.rev1!$I$4:$I$90,0))=Y71</f>
        <v>1</v>
      </c>
      <c r="F71" s="33" t="str">
        <f t="shared" si="1"/>
        <v>FBRLAL60001070</v>
      </c>
      <c r="H71" s="29">
        <v>4800019318</v>
      </c>
      <c r="I71" s="29">
        <v>680</v>
      </c>
      <c r="K71" s="29" t="s">
        <v>405</v>
      </c>
      <c r="L71" s="30" t="s">
        <v>406</v>
      </c>
      <c r="M71" s="30" t="s">
        <v>407</v>
      </c>
      <c r="N71" s="30" t="s">
        <v>408</v>
      </c>
      <c r="O71" s="30" t="s">
        <v>367</v>
      </c>
      <c r="P71" s="30" t="s">
        <v>495</v>
      </c>
      <c r="Q71" s="30">
        <v>6</v>
      </c>
      <c r="R71" s="30" t="s">
        <v>446</v>
      </c>
      <c r="S71" s="30">
        <v>1000</v>
      </c>
      <c r="T71" s="30" t="s">
        <v>411</v>
      </c>
      <c r="U71" s="30">
        <v>1</v>
      </c>
      <c r="V71" s="30">
        <v>8400</v>
      </c>
      <c r="W71" s="30" t="s">
        <v>412</v>
      </c>
      <c r="X71" s="30">
        <v>20000</v>
      </c>
      <c r="Y71" s="30">
        <v>0.42</v>
      </c>
      <c r="Z71" s="30">
        <v>420</v>
      </c>
      <c r="AA71" s="31">
        <v>45163</v>
      </c>
      <c r="AB71" s="30" t="s">
        <v>413</v>
      </c>
      <c r="AC71" s="30">
        <v>45128</v>
      </c>
      <c r="AD71" s="30" t="s">
        <v>414</v>
      </c>
      <c r="AF71" s="30" t="s">
        <v>415</v>
      </c>
      <c r="AK71" s="30" t="s">
        <v>416</v>
      </c>
      <c r="AL71" s="30" t="s">
        <v>417</v>
      </c>
    </row>
    <row r="72" spans="3:38">
      <c r="C72" s="29" t="b">
        <f>INDEX(data.rev1!$C$4:$C$90,MATCH(F72,data.rev1!$I$4:$I$90,0))=S72</f>
        <v>1</v>
      </c>
      <c r="D72" s="29" t="str">
        <f>VLOOKUP(F72,data.rev1!I:I,1,0)</f>
        <v>FBRLAL60001020</v>
      </c>
      <c r="E72" s="29" t="b">
        <f>INDEX(data.rev1!$D$4:$D$90,MATCH(F72,data.rev1!$I$4:$I$90,0))=Y72</f>
        <v>1</v>
      </c>
      <c r="F72" s="33" t="str">
        <f t="shared" si="1"/>
        <v>FBRLAL60001020</v>
      </c>
      <c r="H72" s="29">
        <v>4800019318</v>
      </c>
      <c r="I72" s="29">
        <v>690</v>
      </c>
      <c r="K72" s="29" t="s">
        <v>405</v>
      </c>
      <c r="L72" s="30" t="s">
        <v>406</v>
      </c>
      <c r="M72" s="30" t="s">
        <v>407</v>
      </c>
      <c r="N72" s="30" t="s">
        <v>408</v>
      </c>
      <c r="O72" s="30" t="s">
        <v>370</v>
      </c>
      <c r="P72" s="30" t="s">
        <v>496</v>
      </c>
      <c r="Q72" s="30">
        <v>6</v>
      </c>
      <c r="R72" s="30" t="s">
        <v>497</v>
      </c>
      <c r="S72" s="30">
        <v>500</v>
      </c>
      <c r="T72" s="30" t="s">
        <v>411</v>
      </c>
      <c r="U72" s="30">
        <v>1</v>
      </c>
      <c r="V72" s="30">
        <v>32600</v>
      </c>
      <c r="W72" s="30" t="s">
        <v>412</v>
      </c>
      <c r="X72" s="30">
        <v>20000</v>
      </c>
      <c r="Y72" s="30">
        <v>1.63</v>
      </c>
      <c r="Z72" s="30">
        <v>815</v>
      </c>
      <c r="AA72" s="31">
        <v>45163</v>
      </c>
      <c r="AB72" s="30" t="s">
        <v>413</v>
      </c>
      <c r="AC72" s="30">
        <v>45128</v>
      </c>
      <c r="AD72" s="30" t="s">
        <v>414</v>
      </c>
      <c r="AF72" s="30" t="s">
        <v>415</v>
      </c>
      <c r="AK72" s="30" t="s">
        <v>416</v>
      </c>
      <c r="AL72" s="30" t="s">
        <v>417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3:AC8"/>
  <sheetViews>
    <sheetView workbookViewId="0">
      <selection activeCell="H28" sqref="H28:J28"/>
    </sheetView>
  </sheetViews>
  <sheetFormatPr defaultRowHeight="12.75"/>
  <cols>
    <col min="1" max="3" width="9.33203125" style="38"/>
    <col min="4" max="4" width="22.6640625" style="38" bestFit="1" customWidth="1"/>
    <col min="5" max="5" width="16.83203125" style="38" bestFit="1" customWidth="1"/>
    <col min="6" max="6" width="26.33203125" style="38" bestFit="1" customWidth="1"/>
    <col min="7" max="7" width="12.83203125" style="38" bestFit="1" customWidth="1"/>
    <col min="8" max="16384" width="9.33203125" style="38"/>
  </cols>
  <sheetData>
    <row r="3" spans="4:29" ht="13.5" thickBot="1"/>
    <row r="4" spans="4:29" ht="13.5" thickBot="1">
      <c r="D4" s="37" t="s">
        <v>508</v>
      </c>
      <c r="E4" s="32" t="s">
        <v>509</v>
      </c>
      <c r="F4" s="39" t="s">
        <v>510</v>
      </c>
      <c r="G4" s="29" t="s">
        <v>373</v>
      </c>
      <c r="H4" s="29" t="s">
        <v>374</v>
      </c>
      <c r="I4" s="30" t="s">
        <v>384</v>
      </c>
      <c r="J4" s="30" t="s">
        <v>385</v>
      </c>
      <c r="K4" s="30"/>
      <c r="L4" s="30"/>
      <c r="M4" s="30"/>
      <c r="N4" s="30"/>
      <c r="O4" s="30"/>
      <c r="P4" s="30"/>
      <c r="Q4" s="31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4:29">
      <c r="D5" s="30" t="s">
        <v>504</v>
      </c>
      <c r="E5" s="33" t="s">
        <v>444</v>
      </c>
      <c r="F5" s="33" t="s">
        <v>511</v>
      </c>
      <c r="G5" s="29">
        <v>4800019318</v>
      </c>
      <c r="H5" s="29">
        <v>220</v>
      </c>
      <c r="I5" s="30">
        <v>1500</v>
      </c>
      <c r="J5" s="30" t="s">
        <v>411</v>
      </c>
      <c r="K5" s="30"/>
      <c r="L5" s="30"/>
      <c r="M5" s="30"/>
      <c r="N5" s="30"/>
      <c r="O5" s="30"/>
      <c r="P5" s="30"/>
      <c r="Q5" s="31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 spans="4:29">
      <c r="D6" s="30" t="s">
        <v>503</v>
      </c>
      <c r="E6" s="33" t="s">
        <v>268</v>
      </c>
      <c r="F6" s="33" t="s">
        <v>267</v>
      </c>
      <c r="G6" s="29">
        <v>4800019318</v>
      </c>
      <c r="H6" s="29">
        <v>240</v>
      </c>
      <c r="I6" s="30">
        <v>500</v>
      </c>
      <c r="J6" s="30" t="s">
        <v>411</v>
      </c>
      <c r="K6" s="30"/>
      <c r="L6" s="30"/>
      <c r="M6" s="30"/>
      <c r="N6" s="30"/>
      <c r="O6" s="30"/>
      <c r="P6" s="30"/>
      <c r="Q6" s="31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 spans="4:29">
      <c r="D7" s="30" t="s">
        <v>504</v>
      </c>
      <c r="E7" s="33" t="s">
        <v>465</v>
      </c>
      <c r="F7" s="33" t="s">
        <v>512</v>
      </c>
      <c r="G7" s="29">
        <v>4800019318</v>
      </c>
      <c r="H7" s="29">
        <v>420</v>
      </c>
      <c r="I7" s="30">
        <v>250</v>
      </c>
      <c r="J7" s="30" t="s">
        <v>411</v>
      </c>
      <c r="K7" s="30"/>
      <c r="L7" s="30"/>
      <c r="M7" s="30"/>
      <c r="N7" s="30"/>
      <c r="O7" s="30"/>
      <c r="P7" s="30"/>
      <c r="Q7" s="31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spans="4:29">
      <c r="D8" s="30" t="s">
        <v>504</v>
      </c>
      <c r="E8" s="33" t="s">
        <v>482</v>
      </c>
      <c r="F8" s="33" t="s">
        <v>513</v>
      </c>
      <c r="G8" s="29">
        <v>4800019318</v>
      </c>
      <c r="H8" s="29">
        <v>590</v>
      </c>
      <c r="I8" s="30">
        <v>130</v>
      </c>
      <c r="J8" s="30" t="s">
        <v>411</v>
      </c>
      <c r="K8" s="30"/>
      <c r="L8" s="30"/>
      <c r="M8" s="30"/>
      <c r="N8" s="30"/>
      <c r="O8" s="30"/>
      <c r="P8" s="30"/>
      <c r="Q8" s="31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B1:AN72"/>
  <sheetViews>
    <sheetView tabSelected="1" topLeftCell="B1" zoomScale="115" zoomScaleNormal="115" workbookViewId="0">
      <selection activeCell="I18" sqref="I18"/>
    </sheetView>
  </sheetViews>
  <sheetFormatPr defaultRowHeight="12.75"/>
  <cols>
    <col min="1" max="1" width="9.33203125" style="30"/>
    <col min="2" max="2" width="14.1640625" style="30" customWidth="1"/>
    <col min="3" max="3" width="13.83203125" style="29" bestFit="1" customWidth="1"/>
    <col min="4" max="5" width="17.6640625" style="29" customWidth="1"/>
    <col min="6" max="6" width="23.6640625" style="29" customWidth="1"/>
    <col min="7" max="7" width="17.5" style="29" customWidth="1"/>
    <col min="8" max="8" width="1.6640625" style="29" customWidth="1"/>
    <col min="9" max="9" width="12.83203125" style="29" bestFit="1" customWidth="1"/>
    <col min="10" max="12" width="9.33203125" style="29"/>
    <col min="13" max="27" width="9.33203125" style="30"/>
    <col min="28" max="28" width="13.83203125" style="31" customWidth="1"/>
    <col min="29" max="16384" width="9.33203125" style="30"/>
  </cols>
  <sheetData>
    <row r="1" spans="2:40">
      <c r="N1" s="30">
        <f>48800/20000</f>
        <v>2.44</v>
      </c>
      <c r="Q1" s="30">
        <f>20000*0.17</f>
        <v>3400.0000000000005</v>
      </c>
    </row>
    <row r="2" spans="2:40" ht="14.25" customHeight="1" thickBot="1"/>
    <row r="3" spans="2:40" ht="13.5" thickBot="1">
      <c r="B3" s="37" t="s">
        <v>508</v>
      </c>
      <c r="C3" s="36" t="s">
        <v>505</v>
      </c>
      <c r="D3" s="36" t="s">
        <v>506</v>
      </c>
      <c r="E3" s="36" t="s">
        <v>507</v>
      </c>
      <c r="F3" s="36"/>
      <c r="G3" s="32" t="s">
        <v>372</v>
      </c>
      <c r="H3" s="29" t="s">
        <v>500</v>
      </c>
      <c r="I3" s="29" t="s">
        <v>373</v>
      </c>
      <c r="J3" s="29" t="s">
        <v>374</v>
      </c>
      <c r="K3" s="29" t="s">
        <v>375</v>
      </c>
      <c r="L3" s="29" t="s">
        <v>376</v>
      </c>
      <c r="M3" s="30" t="s">
        <v>377</v>
      </c>
      <c r="N3" s="30" t="s">
        <v>378</v>
      </c>
      <c r="O3" s="30" t="s">
        <v>379</v>
      </c>
      <c r="P3" s="30" t="s">
        <v>380</v>
      </c>
      <c r="Q3" s="30" t="s">
        <v>381</v>
      </c>
      <c r="R3" s="30" t="s">
        <v>382</v>
      </c>
      <c r="S3" s="30" t="s">
        <v>383</v>
      </c>
      <c r="T3" s="30" t="s">
        <v>384</v>
      </c>
      <c r="U3" s="30" t="s">
        <v>385</v>
      </c>
      <c r="V3" s="30" t="s">
        <v>386</v>
      </c>
      <c r="W3" s="30" t="s">
        <v>387</v>
      </c>
      <c r="X3" s="30" t="s">
        <v>388</v>
      </c>
      <c r="Y3" s="30" t="s">
        <v>389</v>
      </c>
      <c r="Z3" s="30" t="s">
        <v>390</v>
      </c>
      <c r="AA3" s="30" t="s">
        <v>391</v>
      </c>
      <c r="AB3" s="31" t="s">
        <v>392</v>
      </c>
      <c r="AC3" s="30" t="s">
        <v>393</v>
      </c>
      <c r="AD3" s="30" t="s">
        <v>394</v>
      </c>
      <c r="AE3" s="30" t="s">
        <v>395</v>
      </c>
      <c r="AF3" s="30" t="s">
        <v>396</v>
      </c>
      <c r="AG3" s="30" t="s">
        <v>397</v>
      </c>
      <c r="AH3" s="30" t="s">
        <v>398</v>
      </c>
      <c r="AI3" s="30" t="s">
        <v>399</v>
      </c>
      <c r="AJ3" s="30" t="s">
        <v>400</v>
      </c>
      <c r="AK3" s="30" t="s">
        <v>401</v>
      </c>
      <c r="AL3" s="30" t="s">
        <v>402</v>
      </c>
      <c r="AM3" s="30" t="s">
        <v>403</v>
      </c>
      <c r="AN3" s="30" t="s">
        <v>404</v>
      </c>
    </row>
    <row r="4" spans="2:40" hidden="1">
      <c r="C4" s="29" t="b">
        <f>INDEX(data.rev2!$C$4:$C$90,MATCH(G4,data.rev2!$I$4:$I$90,0))=T4</f>
        <v>1</v>
      </c>
      <c r="D4" s="29" t="str">
        <f>VLOOKUP(G4,data.rev2!I:I,1,0)</f>
        <v>FBRLAL60001014</v>
      </c>
      <c r="E4" s="29" t="b">
        <f>INDEX(data.rev2!$D$4:$D$90,MATCH(G4,data.rev2!$I$4:$I$90,0))=Z4</f>
        <v>1</v>
      </c>
      <c r="F4" s="29" t="b">
        <f>INDEX('[1]Comp Summary'!$A:$A,MATCH(G4,'[1]Comp Summary'!$B:$B,0))=INDEX(data.rev2!G:G,MATCH(G4,data.rev1!I:I,0))</f>
        <v>1</v>
      </c>
      <c r="G4" s="33" t="str">
        <f>P4</f>
        <v>FBRLAL60001014</v>
      </c>
      <c r="I4" s="29">
        <v>4800019318</v>
      </c>
      <c r="J4" s="29">
        <v>10</v>
      </c>
      <c r="L4" s="29" t="s">
        <v>405</v>
      </c>
      <c r="M4" s="30" t="s">
        <v>406</v>
      </c>
      <c r="N4" s="30" t="s">
        <v>407</v>
      </c>
      <c r="O4" s="30" t="s">
        <v>408</v>
      </c>
      <c r="P4" s="30" t="s">
        <v>220</v>
      </c>
      <c r="Q4" s="30" t="s">
        <v>409</v>
      </c>
      <c r="R4" s="30">
        <v>1</v>
      </c>
      <c r="S4" s="30" t="s">
        <v>410</v>
      </c>
      <c r="T4" s="30">
        <v>140</v>
      </c>
      <c r="U4" s="30" t="s">
        <v>411</v>
      </c>
      <c r="V4" s="30">
        <v>1</v>
      </c>
      <c r="W4" s="30">
        <v>9000</v>
      </c>
      <c r="X4" s="30" t="s">
        <v>412</v>
      </c>
      <c r="Y4" s="30">
        <v>20000</v>
      </c>
      <c r="Z4" s="30">
        <v>0.45</v>
      </c>
      <c r="AA4" s="30">
        <v>63</v>
      </c>
      <c r="AB4" s="31">
        <v>45163</v>
      </c>
      <c r="AC4" s="30" t="s">
        <v>413</v>
      </c>
      <c r="AD4" s="30">
        <v>45128</v>
      </c>
      <c r="AE4" s="30" t="s">
        <v>414</v>
      </c>
      <c r="AG4" s="30" t="s">
        <v>415</v>
      </c>
      <c r="AL4" s="30" t="s">
        <v>416</v>
      </c>
      <c r="AM4" s="30" t="s">
        <v>417</v>
      </c>
    </row>
    <row r="5" spans="2:40" hidden="1">
      <c r="C5" s="29" t="b">
        <f>INDEX(data.rev2!$C$4:$C$90,MATCH(G5,data.rev2!$I$4:$I$90,0))=T5</f>
        <v>1</v>
      </c>
      <c r="D5" s="29" t="str">
        <f>VLOOKUP(G5,data.rev2!I:I,1,0)</f>
        <v>FBRLAL60001088</v>
      </c>
      <c r="E5" s="29" t="b">
        <f>INDEX(data.rev2!$D$4:$D$90,MATCH(G5,data.rev2!$I$4:$I$90,0))=Z5</f>
        <v>1</v>
      </c>
      <c r="F5" s="29" t="b">
        <f>INDEX('[1]Comp Summary'!$A:$A,MATCH(G5,'[1]Comp Summary'!$B:$B,0))=INDEX(data.rev2!G:G,MATCH(G5,data.rev1!I:I,0))</f>
        <v>0</v>
      </c>
      <c r="G5" s="33" t="str">
        <f t="shared" ref="G5:G68" si="0">P5</f>
        <v>FBRLAL60001088</v>
      </c>
      <c r="I5" s="29">
        <v>4800019318</v>
      </c>
      <c r="J5" s="29">
        <v>20</v>
      </c>
      <c r="L5" s="29" t="s">
        <v>405</v>
      </c>
      <c r="M5" s="30" t="s">
        <v>406</v>
      </c>
      <c r="N5" s="30" t="s">
        <v>407</v>
      </c>
      <c r="O5" s="30" t="s">
        <v>408</v>
      </c>
      <c r="P5" s="30" t="s">
        <v>222</v>
      </c>
      <c r="Q5" s="30" t="s">
        <v>418</v>
      </c>
      <c r="R5" s="30">
        <v>1</v>
      </c>
      <c r="S5" s="30" t="s">
        <v>419</v>
      </c>
      <c r="T5" s="30">
        <v>200</v>
      </c>
      <c r="U5" s="30" t="s">
        <v>411</v>
      </c>
      <c r="V5" s="30">
        <v>1</v>
      </c>
      <c r="W5" s="30">
        <v>48800</v>
      </c>
      <c r="X5" s="30" t="s">
        <v>412</v>
      </c>
      <c r="Y5" s="30">
        <v>20000</v>
      </c>
      <c r="Z5" s="30">
        <v>2.44</v>
      </c>
      <c r="AA5" s="30">
        <v>488</v>
      </c>
      <c r="AB5" s="31">
        <v>45163</v>
      </c>
      <c r="AC5" s="30" t="s">
        <v>413</v>
      </c>
      <c r="AD5" s="30">
        <v>45128</v>
      </c>
      <c r="AE5" s="30" t="s">
        <v>414</v>
      </c>
      <c r="AG5" s="30" t="s">
        <v>415</v>
      </c>
      <c r="AL5" s="30" t="s">
        <v>416</v>
      </c>
      <c r="AM5" s="30" t="s">
        <v>417</v>
      </c>
    </row>
    <row r="6" spans="2:40" hidden="1">
      <c r="C6" s="29" t="b">
        <f>INDEX(data.rev2!$C$4:$C$90,MATCH(G6,data.rev2!$I$4:$I$90,0))=T6</f>
        <v>1</v>
      </c>
      <c r="D6" s="29" t="str">
        <f>VLOOKUP(G6,data.rev2!I:I,1,0)</f>
        <v>FBRLAL60001013</v>
      </c>
      <c r="E6" s="29" t="b">
        <f>INDEX(data.rev2!$D$4:$D$90,MATCH(G6,data.rev2!$I$4:$I$90,0))=Z6</f>
        <v>1</v>
      </c>
      <c r="F6" s="29" t="b">
        <f>INDEX('[1]Comp Summary'!$A:$A,MATCH(G6,'[1]Comp Summary'!$B:$B,0))=INDEX(data.rev2!G:G,MATCH(G6,data.rev1!I:I,0))</f>
        <v>1</v>
      </c>
      <c r="G6" s="33" t="str">
        <f t="shared" si="0"/>
        <v>FBRLAL60001013</v>
      </c>
      <c r="I6" s="29">
        <v>4800019318</v>
      </c>
      <c r="J6" s="29">
        <v>30</v>
      </c>
      <c r="L6" s="29" t="s">
        <v>405</v>
      </c>
      <c r="M6" s="30" t="s">
        <v>406</v>
      </c>
      <c r="N6" s="30" t="s">
        <v>407</v>
      </c>
      <c r="O6" s="30" t="s">
        <v>408</v>
      </c>
      <c r="P6" s="30" t="s">
        <v>225</v>
      </c>
      <c r="Q6" s="30" t="s">
        <v>420</v>
      </c>
      <c r="R6" s="30">
        <v>1</v>
      </c>
      <c r="S6" s="30" t="s">
        <v>410</v>
      </c>
      <c r="T6" s="30">
        <v>140</v>
      </c>
      <c r="U6" s="30" t="s">
        <v>411</v>
      </c>
      <c r="V6" s="30">
        <v>1</v>
      </c>
      <c r="W6" s="30">
        <v>85600</v>
      </c>
      <c r="X6" s="30" t="s">
        <v>412</v>
      </c>
      <c r="Y6" s="30">
        <v>20000</v>
      </c>
      <c r="Z6" s="30">
        <v>4.28</v>
      </c>
      <c r="AA6" s="30">
        <v>599.20000000000005</v>
      </c>
      <c r="AB6" s="31">
        <v>45163</v>
      </c>
      <c r="AC6" s="30" t="s">
        <v>413</v>
      </c>
      <c r="AD6" s="30">
        <v>45128</v>
      </c>
      <c r="AE6" s="30" t="s">
        <v>414</v>
      </c>
      <c r="AG6" s="30" t="s">
        <v>415</v>
      </c>
      <c r="AL6" s="30" t="s">
        <v>416</v>
      </c>
      <c r="AM6" s="30" t="s">
        <v>417</v>
      </c>
    </row>
    <row r="7" spans="2:40" hidden="1">
      <c r="C7" s="29" t="b">
        <f>INDEX(data.rev2!$C$4:$C$90,MATCH(G7,data.rev2!$I$4:$I$90,0))=T7</f>
        <v>1</v>
      </c>
      <c r="D7" s="29" t="str">
        <f>VLOOKUP(G7,data.rev2!I:I,1,0)</f>
        <v>FBRLAL60001027</v>
      </c>
      <c r="E7" s="29" t="b">
        <f>INDEX(data.rev2!$D$4:$D$90,MATCH(G7,data.rev2!$I$4:$I$90,0))=Z7</f>
        <v>1</v>
      </c>
      <c r="F7" s="29" t="b">
        <f>INDEX('[1]Comp Summary'!$A:$A,MATCH(G7,'[1]Comp Summary'!$B:$B,0))=INDEX(data.rev2!G:G,MATCH(G7,data.rev1!I:I,0))</f>
        <v>1</v>
      </c>
      <c r="G7" s="33" t="str">
        <f t="shared" si="0"/>
        <v>FBRLAL60001027</v>
      </c>
      <c r="I7" s="29">
        <v>4800019318</v>
      </c>
      <c r="J7" s="29">
        <v>40</v>
      </c>
      <c r="L7" s="29" t="s">
        <v>405</v>
      </c>
      <c r="M7" s="30" t="s">
        <v>406</v>
      </c>
      <c r="N7" s="30" t="s">
        <v>407</v>
      </c>
      <c r="O7" s="30" t="s">
        <v>408</v>
      </c>
      <c r="P7" s="30" t="s">
        <v>228</v>
      </c>
      <c r="Q7" s="30" t="s">
        <v>421</v>
      </c>
      <c r="R7" s="30">
        <v>1</v>
      </c>
      <c r="S7" s="30" t="s">
        <v>422</v>
      </c>
      <c r="T7" s="30">
        <v>160</v>
      </c>
      <c r="U7" s="30" t="s">
        <v>411</v>
      </c>
      <c r="V7" s="30">
        <v>1</v>
      </c>
      <c r="W7" s="30">
        <v>14400</v>
      </c>
      <c r="X7" s="30" t="s">
        <v>412</v>
      </c>
      <c r="Y7" s="30">
        <v>20000</v>
      </c>
      <c r="Z7" s="30">
        <v>0.72</v>
      </c>
      <c r="AA7" s="30">
        <v>115.2</v>
      </c>
      <c r="AB7" s="31">
        <v>45163</v>
      </c>
      <c r="AC7" s="30" t="s">
        <v>413</v>
      </c>
      <c r="AD7" s="30">
        <v>45128</v>
      </c>
      <c r="AE7" s="30" t="s">
        <v>414</v>
      </c>
      <c r="AG7" s="30" t="s">
        <v>415</v>
      </c>
      <c r="AL7" s="30" t="s">
        <v>416</v>
      </c>
      <c r="AM7" s="30" t="s">
        <v>417</v>
      </c>
    </row>
    <row r="8" spans="2:40" hidden="1">
      <c r="C8" s="29" t="b">
        <f>INDEX(data.rev2!$C$4:$C$90,MATCH(G8,data.rev2!$I$4:$I$90,0))=T8</f>
        <v>1</v>
      </c>
      <c r="D8" s="29" t="str">
        <f>VLOOKUP(G8,data.rev2!I:I,1,0)</f>
        <v>FBRLAL60001073</v>
      </c>
      <c r="E8" s="29" t="b">
        <f>INDEX(data.rev2!$D$4:$D$90,MATCH(G8,data.rev2!$I$4:$I$90,0))=Z8</f>
        <v>1</v>
      </c>
      <c r="F8" s="29" t="b">
        <f>INDEX('[1]Comp Summary'!$A:$A,MATCH(G8,'[1]Comp Summary'!$B:$B,0))=INDEX(data.rev2!G:G,MATCH(G8,data.rev1!I:I,0))</f>
        <v>0</v>
      </c>
      <c r="G8" s="33" t="str">
        <f t="shared" si="0"/>
        <v>FBRLAL60001073</v>
      </c>
      <c r="I8" s="29">
        <v>4800019318</v>
      </c>
      <c r="J8" s="29">
        <v>50</v>
      </c>
      <c r="L8" s="29" t="s">
        <v>405</v>
      </c>
      <c r="M8" s="30" t="s">
        <v>406</v>
      </c>
      <c r="N8" s="30" t="s">
        <v>407</v>
      </c>
      <c r="O8" s="30" t="s">
        <v>408</v>
      </c>
      <c r="P8" s="30" t="s">
        <v>230</v>
      </c>
      <c r="Q8" s="30" t="s">
        <v>423</v>
      </c>
      <c r="R8" s="30">
        <v>1</v>
      </c>
      <c r="S8" s="30" t="s">
        <v>424</v>
      </c>
      <c r="T8" s="30">
        <v>150</v>
      </c>
      <c r="U8" s="30" t="s">
        <v>411</v>
      </c>
      <c r="V8" s="30">
        <v>1</v>
      </c>
      <c r="W8" s="30">
        <v>20600</v>
      </c>
      <c r="X8" s="30" t="s">
        <v>412</v>
      </c>
      <c r="Y8" s="30">
        <v>20000</v>
      </c>
      <c r="Z8" s="30">
        <v>1.03</v>
      </c>
      <c r="AA8" s="30">
        <v>154.5</v>
      </c>
      <c r="AB8" s="31">
        <v>45163</v>
      </c>
      <c r="AC8" s="30" t="s">
        <v>413</v>
      </c>
      <c r="AD8" s="30">
        <v>45128</v>
      </c>
      <c r="AE8" s="30" t="s">
        <v>414</v>
      </c>
      <c r="AG8" s="30" t="s">
        <v>415</v>
      </c>
      <c r="AL8" s="30" t="s">
        <v>416</v>
      </c>
      <c r="AM8" s="30" t="s">
        <v>417</v>
      </c>
    </row>
    <row r="9" spans="2:40" hidden="1">
      <c r="C9" s="29" t="b">
        <f>INDEX(data.rev2!$C$4:$C$90,MATCH(G9,data.rev2!$I$4:$I$90,0))=T9</f>
        <v>1</v>
      </c>
      <c r="D9" s="29" t="str">
        <f>VLOOKUP(G9,data.rev2!I:I,1,0)</f>
        <v>FBRLAL60001083</v>
      </c>
      <c r="E9" s="29" t="b">
        <f>INDEX(data.rev2!$D$4:$D$90,MATCH(G9,data.rev2!$I$4:$I$90,0))=Z9</f>
        <v>1</v>
      </c>
      <c r="F9" s="29" t="b">
        <f>INDEX('[1]Comp Summary'!$A:$A,MATCH(G9,'[1]Comp Summary'!$B:$B,0))=INDEX(data.rev2!G:G,MATCH(G9,data.rev1!I:I,0))</f>
        <v>1</v>
      </c>
      <c r="G9" s="33" t="str">
        <f t="shared" si="0"/>
        <v>FBRLAL60001083</v>
      </c>
      <c r="I9" s="29">
        <v>4800019318</v>
      </c>
      <c r="J9" s="29">
        <v>60</v>
      </c>
      <c r="L9" s="29" t="s">
        <v>405</v>
      </c>
      <c r="M9" s="30" t="s">
        <v>406</v>
      </c>
      <c r="N9" s="30" t="s">
        <v>407</v>
      </c>
      <c r="O9" s="30" t="s">
        <v>408</v>
      </c>
      <c r="P9" s="30" t="s">
        <v>233</v>
      </c>
      <c r="Q9" s="30" t="s">
        <v>425</v>
      </c>
      <c r="R9" s="30">
        <v>1</v>
      </c>
      <c r="S9" s="30" t="s">
        <v>426</v>
      </c>
      <c r="T9" s="30">
        <v>250</v>
      </c>
      <c r="U9" s="30" t="s">
        <v>411</v>
      </c>
      <c r="V9" s="30">
        <v>1</v>
      </c>
      <c r="W9" s="30">
        <v>20600</v>
      </c>
      <c r="X9" s="30" t="s">
        <v>412</v>
      </c>
      <c r="Y9" s="30">
        <v>20000</v>
      </c>
      <c r="Z9" s="30">
        <v>1.03</v>
      </c>
      <c r="AA9" s="30">
        <v>257.5</v>
      </c>
      <c r="AB9" s="31">
        <v>45163</v>
      </c>
      <c r="AC9" s="30" t="s">
        <v>413</v>
      </c>
      <c r="AD9" s="30">
        <v>45128</v>
      </c>
      <c r="AE9" s="30" t="s">
        <v>414</v>
      </c>
      <c r="AG9" s="30" t="s">
        <v>415</v>
      </c>
      <c r="AL9" s="30" t="s">
        <v>416</v>
      </c>
      <c r="AM9" s="30" t="s">
        <v>417</v>
      </c>
    </row>
    <row r="10" spans="2:40" hidden="1">
      <c r="C10" s="29" t="b">
        <f>INDEX(data.rev2!$C$4:$C$90,MATCH(G10,data.rev2!$I$4:$I$90,0))=T10</f>
        <v>1</v>
      </c>
      <c r="D10" s="29" t="str">
        <f>VLOOKUP(G10,data.rev2!I:I,1,0)</f>
        <v>FBRLAL60001047</v>
      </c>
      <c r="E10" s="29" t="b">
        <f>INDEX(data.rev2!$D$4:$D$90,MATCH(G10,data.rev2!$I$4:$I$90,0))=Z10</f>
        <v>1</v>
      </c>
      <c r="F10" s="29" t="b">
        <f>INDEX('[1]Comp Summary'!$A:$A,MATCH(G10,'[1]Comp Summary'!$B:$B,0))=INDEX(data.rev2!G:G,MATCH(G10,data.rev1!I:I,0))</f>
        <v>1</v>
      </c>
      <c r="G10" s="33" t="str">
        <f t="shared" si="0"/>
        <v>FBRLAL60001047</v>
      </c>
      <c r="I10" s="29">
        <v>4800019318</v>
      </c>
      <c r="J10" s="29">
        <v>70</v>
      </c>
      <c r="L10" s="29" t="s">
        <v>405</v>
      </c>
      <c r="M10" s="30" t="s">
        <v>406</v>
      </c>
      <c r="N10" s="30" t="s">
        <v>407</v>
      </c>
      <c r="O10" s="30" t="s">
        <v>408</v>
      </c>
      <c r="P10" s="30" t="s">
        <v>236</v>
      </c>
      <c r="Q10" s="30" t="s">
        <v>427</v>
      </c>
      <c r="R10" s="30">
        <v>6</v>
      </c>
      <c r="S10" s="30" t="s">
        <v>428</v>
      </c>
      <c r="T10" s="30">
        <v>200</v>
      </c>
      <c r="U10" s="30" t="s">
        <v>411</v>
      </c>
      <c r="V10" s="30">
        <v>1</v>
      </c>
      <c r="W10" s="30">
        <v>18000</v>
      </c>
      <c r="X10" s="30" t="s">
        <v>412</v>
      </c>
      <c r="Y10" s="30">
        <v>20000</v>
      </c>
      <c r="Z10" s="30">
        <v>0.9</v>
      </c>
      <c r="AA10" s="30">
        <v>180</v>
      </c>
      <c r="AB10" s="31">
        <v>45163</v>
      </c>
      <c r="AC10" s="30" t="s">
        <v>413</v>
      </c>
      <c r="AD10" s="30">
        <v>45128</v>
      </c>
      <c r="AE10" s="30" t="s">
        <v>414</v>
      </c>
      <c r="AG10" s="30" t="s">
        <v>415</v>
      </c>
      <c r="AL10" s="30" t="s">
        <v>416</v>
      </c>
      <c r="AM10" s="30" t="s">
        <v>417</v>
      </c>
    </row>
    <row r="11" spans="2:40" hidden="1">
      <c r="C11" s="29" t="b">
        <f>INDEX(data.rev2!$C$4:$C$90,MATCH(G11,data.rev2!$I$4:$I$90,0))=T11</f>
        <v>1</v>
      </c>
      <c r="D11" s="29" t="str">
        <f>VLOOKUP(G11,data.rev2!I:I,1,0)</f>
        <v>FBRLAL60001054</v>
      </c>
      <c r="E11" s="29" t="b">
        <f>INDEX(data.rev2!$D$4:$D$90,MATCH(G11,data.rev2!$I$4:$I$90,0))=Z11</f>
        <v>1</v>
      </c>
      <c r="F11" s="29" t="b">
        <f>INDEX('[1]Comp Summary'!$A:$A,MATCH(G11,'[1]Comp Summary'!$B:$B,0))=INDEX(data.rev2!G:G,MATCH(G11,data.rev1!I:I,0))</f>
        <v>1</v>
      </c>
      <c r="G11" s="33" t="str">
        <f t="shared" si="0"/>
        <v>FBRLAL60001054</v>
      </c>
      <c r="I11" s="29">
        <v>4800019318</v>
      </c>
      <c r="J11" s="29">
        <v>80</v>
      </c>
      <c r="L11" s="29" t="s">
        <v>405</v>
      </c>
      <c r="M11" s="30" t="s">
        <v>406</v>
      </c>
      <c r="N11" s="30" t="s">
        <v>407</v>
      </c>
      <c r="O11" s="30" t="s">
        <v>408</v>
      </c>
      <c r="P11" s="30" t="s">
        <v>240</v>
      </c>
      <c r="Q11" s="30" t="s">
        <v>429</v>
      </c>
      <c r="R11" s="30">
        <v>6</v>
      </c>
      <c r="S11" s="30" t="s">
        <v>430</v>
      </c>
      <c r="T11" s="30">
        <v>300</v>
      </c>
      <c r="U11" s="30" t="s">
        <v>411</v>
      </c>
      <c r="V11" s="30">
        <v>1</v>
      </c>
      <c r="W11" s="30">
        <v>2000</v>
      </c>
      <c r="X11" s="30" t="s">
        <v>412</v>
      </c>
      <c r="Y11" s="30">
        <v>20000</v>
      </c>
      <c r="Z11" s="30">
        <v>0.1</v>
      </c>
      <c r="AA11" s="30">
        <v>30</v>
      </c>
      <c r="AB11" s="31">
        <v>45163</v>
      </c>
      <c r="AC11" s="30" t="s">
        <v>413</v>
      </c>
      <c r="AD11" s="30">
        <v>45128</v>
      </c>
      <c r="AE11" s="30" t="s">
        <v>414</v>
      </c>
      <c r="AG11" s="30" t="s">
        <v>415</v>
      </c>
      <c r="AL11" s="30" t="s">
        <v>416</v>
      </c>
      <c r="AM11" s="30" t="s">
        <v>417</v>
      </c>
    </row>
    <row r="12" spans="2:40" hidden="1">
      <c r="C12" s="29" t="b">
        <f>INDEX(data.rev2!$C$4:$C$90,MATCH(G12,data.rev2!$I$4:$I$90,0))=T12</f>
        <v>1</v>
      </c>
      <c r="D12" s="29" t="str">
        <f>VLOOKUP(G12,data.rev2!I:I,1,0)</f>
        <v>FBRLAL60001038</v>
      </c>
      <c r="E12" s="29" t="b">
        <f>INDEX(data.rev2!$D$4:$D$90,MATCH(G12,data.rev2!$I$4:$I$90,0))=Z12</f>
        <v>1</v>
      </c>
      <c r="F12" s="29" t="b">
        <f>INDEX('[1]Comp Summary'!$A:$A,MATCH(G12,'[1]Comp Summary'!$B:$B,0))=INDEX(data.rev2!G:G,MATCH(G12,data.rev1!I:I,0))</f>
        <v>1</v>
      </c>
      <c r="G12" s="33" t="str">
        <f t="shared" si="0"/>
        <v>FBRLAL60001038</v>
      </c>
      <c r="I12" s="29">
        <v>4800019318</v>
      </c>
      <c r="J12" s="29">
        <v>90</v>
      </c>
      <c r="L12" s="29" t="s">
        <v>405</v>
      </c>
      <c r="M12" s="30" t="s">
        <v>406</v>
      </c>
      <c r="N12" s="30" t="s">
        <v>407</v>
      </c>
      <c r="O12" s="30" t="s">
        <v>408</v>
      </c>
      <c r="P12" s="30" t="s">
        <v>209</v>
      </c>
      <c r="Q12" s="30" t="s">
        <v>431</v>
      </c>
      <c r="R12" s="30">
        <v>6</v>
      </c>
      <c r="S12" s="30" t="s">
        <v>432</v>
      </c>
      <c r="T12" s="30">
        <v>2800</v>
      </c>
      <c r="U12" s="30" t="s">
        <v>411</v>
      </c>
      <c r="V12" s="30">
        <v>1</v>
      </c>
      <c r="W12" s="30">
        <v>600</v>
      </c>
      <c r="X12" s="30" t="s">
        <v>412</v>
      </c>
      <c r="Y12" s="30">
        <v>20000</v>
      </c>
      <c r="Z12" s="30">
        <v>0.03</v>
      </c>
      <c r="AA12" s="30">
        <v>84</v>
      </c>
      <c r="AB12" s="31">
        <v>45163</v>
      </c>
      <c r="AC12" s="30" t="s">
        <v>413</v>
      </c>
      <c r="AD12" s="30">
        <v>45128</v>
      </c>
      <c r="AE12" s="30" t="s">
        <v>414</v>
      </c>
      <c r="AG12" s="30" t="s">
        <v>415</v>
      </c>
      <c r="AL12" s="30" t="s">
        <v>416</v>
      </c>
      <c r="AM12" s="30" t="s">
        <v>417</v>
      </c>
    </row>
    <row r="13" spans="2:40" hidden="1">
      <c r="C13" s="29" t="b">
        <f>INDEX(data.rev2!$C$4:$C$90,MATCH(G13,data.rev2!$I$4:$I$90,0))=T13</f>
        <v>1</v>
      </c>
      <c r="D13" s="29" t="str">
        <f>VLOOKUP(G13,data.rev2!I:I,1,0)</f>
        <v>FBRLAL60001008</v>
      </c>
      <c r="E13" s="29" t="b">
        <f>INDEX(data.rev2!$D$4:$D$90,MATCH(G13,data.rev2!$I$4:$I$90,0))=Z13</f>
        <v>1</v>
      </c>
      <c r="F13" s="29" t="b">
        <f>INDEX('[1]Comp Summary'!$A:$A,MATCH(G13,'[1]Comp Summary'!$B:$B,0))=INDEX(data.rev2!G:G,MATCH(G13,data.rev1!I:I,0))</f>
        <v>1</v>
      </c>
      <c r="G13" s="33" t="str">
        <f t="shared" si="0"/>
        <v>FBRLAL60001008</v>
      </c>
      <c r="I13" s="29">
        <v>4800019318</v>
      </c>
      <c r="J13" s="29">
        <v>100</v>
      </c>
      <c r="L13" s="29" t="s">
        <v>405</v>
      </c>
      <c r="M13" s="30" t="s">
        <v>406</v>
      </c>
      <c r="N13" s="30" t="s">
        <v>407</v>
      </c>
      <c r="O13" s="30" t="s">
        <v>408</v>
      </c>
      <c r="P13" s="30" t="s">
        <v>213</v>
      </c>
      <c r="Q13" s="30" t="s">
        <v>433</v>
      </c>
      <c r="R13" s="30">
        <v>6</v>
      </c>
      <c r="S13" s="30" t="s">
        <v>432</v>
      </c>
      <c r="T13" s="30">
        <v>300</v>
      </c>
      <c r="U13" s="30" t="s">
        <v>411</v>
      </c>
      <c r="V13" s="30">
        <v>1</v>
      </c>
      <c r="W13" s="30">
        <v>3600</v>
      </c>
      <c r="X13" s="30" t="s">
        <v>412</v>
      </c>
      <c r="Y13" s="30">
        <v>20000</v>
      </c>
      <c r="Z13" s="30">
        <v>0.18</v>
      </c>
      <c r="AA13" s="30">
        <v>54</v>
      </c>
      <c r="AB13" s="31">
        <v>45163</v>
      </c>
      <c r="AC13" s="30" t="s">
        <v>413</v>
      </c>
      <c r="AD13" s="30">
        <v>45128</v>
      </c>
      <c r="AE13" s="30" t="s">
        <v>414</v>
      </c>
      <c r="AG13" s="30" t="s">
        <v>415</v>
      </c>
      <c r="AL13" s="30" t="s">
        <v>416</v>
      </c>
      <c r="AM13" s="30" t="s">
        <v>417</v>
      </c>
    </row>
    <row r="14" spans="2:40" hidden="1">
      <c r="C14" s="29" t="b">
        <f>INDEX(data.rev2!$C$4:$C$90,MATCH(G14,data.rev2!$I$4:$I$90,0))=T14</f>
        <v>1</v>
      </c>
      <c r="D14" s="29" t="str">
        <f>VLOOKUP(G14,data.rev2!I:I,1,0)</f>
        <v>FBRLAL60001046</v>
      </c>
      <c r="E14" s="29" t="b">
        <f>INDEX(data.rev2!$D$4:$D$90,MATCH(G14,data.rev2!$I$4:$I$90,0))=Z14</f>
        <v>1</v>
      </c>
      <c r="F14" s="29" t="b">
        <f>INDEX('[1]Comp Summary'!$A:$A,MATCH(G14,'[1]Comp Summary'!$B:$B,0))=INDEX(data.rev2!G:G,MATCH(G14,data.rev1!I:I,0))</f>
        <v>1</v>
      </c>
      <c r="G14" s="33" t="str">
        <f t="shared" si="0"/>
        <v>FBRLAL60001046</v>
      </c>
      <c r="I14" s="29">
        <v>4800019318</v>
      </c>
      <c r="J14" s="29">
        <v>110</v>
      </c>
      <c r="L14" s="29" t="s">
        <v>405</v>
      </c>
      <c r="M14" s="30" t="s">
        <v>406</v>
      </c>
      <c r="N14" s="30" t="s">
        <v>407</v>
      </c>
      <c r="O14" s="30" t="s">
        <v>408</v>
      </c>
      <c r="P14" s="30" t="s">
        <v>216</v>
      </c>
      <c r="Q14" s="30" t="s">
        <v>434</v>
      </c>
      <c r="R14" s="30">
        <v>6</v>
      </c>
      <c r="S14" s="30" t="s">
        <v>432</v>
      </c>
      <c r="T14" s="30">
        <v>300</v>
      </c>
      <c r="U14" s="30" t="s">
        <v>411</v>
      </c>
      <c r="V14" s="30">
        <v>1</v>
      </c>
      <c r="W14" s="30">
        <v>1200</v>
      </c>
      <c r="X14" s="30" t="s">
        <v>412</v>
      </c>
      <c r="Y14" s="30">
        <v>20000</v>
      </c>
      <c r="Z14" s="30">
        <v>0.06</v>
      </c>
      <c r="AA14" s="30">
        <v>18</v>
      </c>
      <c r="AB14" s="31">
        <v>45163</v>
      </c>
      <c r="AC14" s="30" t="s">
        <v>413</v>
      </c>
      <c r="AD14" s="30">
        <v>45128</v>
      </c>
      <c r="AE14" s="30" t="s">
        <v>414</v>
      </c>
      <c r="AG14" s="30" t="s">
        <v>415</v>
      </c>
      <c r="AL14" s="30" t="s">
        <v>416</v>
      </c>
      <c r="AM14" s="30" t="s">
        <v>417</v>
      </c>
    </row>
    <row r="15" spans="2:40" hidden="1">
      <c r="C15" s="29" t="b">
        <f>INDEX(data.rev2!$C$4:$C$90,MATCH(G15,data.rev2!$I$4:$I$90,0))=T15</f>
        <v>1</v>
      </c>
      <c r="D15" s="29" t="str">
        <f>VLOOKUP(G15,data.rev2!I:I,1,0)</f>
        <v>FBRLAL60001044</v>
      </c>
      <c r="E15" s="29" t="b">
        <f>INDEX(data.rev2!$D$4:$D$90,MATCH(G15,data.rev2!$I$4:$I$90,0))=Z15</f>
        <v>1</v>
      </c>
      <c r="F15" s="29" t="b">
        <f>INDEX('[1]Comp Summary'!$A:$A,MATCH(G15,'[1]Comp Summary'!$B:$B,0))=INDEX(data.rev2!G:G,MATCH(G15,data.rev1!I:I,0))</f>
        <v>1</v>
      </c>
      <c r="G15" s="33" t="str">
        <f t="shared" si="0"/>
        <v>FBRLAL60001044</v>
      </c>
      <c r="I15" s="29">
        <v>4800019318</v>
      </c>
      <c r="J15" s="29">
        <v>120</v>
      </c>
      <c r="L15" s="29" t="s">
        <v>405</v>
      </c>
      <c r="M15" s="30" t="s">
        <v>406</v>
      </c>
      <c r="N15" s="30" t="s">
        <v>407</v>
      </c>
      <c r="O15" s="30" t="s">
        <v>408</v>
      </c>
      <c r="P15" s="30" t="s">
        <v>243</v>
      </c>
      <c r="Q15" s="30" t="s">
        <v>435</v>
      </c>
      <c r="R15" s="30">
        <v>6</v>
      </c>
      <c r="S15" s="30" t="s">
        <v>432</v>
      </c>
      <c r="T15" s="30">
        <v>300</v>
      </c>
      <c r="U15" s="30" t="s">
        <v>411</v>
      </c>
      <c r="V15" s="30">
        <v>1</v>
      </c>
      <c r="W15" s="30">
        <v>1400</v>
      </c>
      <c r="X15" s="30" t="s">
        <v>412</v>
      </c>
      <c r="Y15" s="30">
        <v>20000</v>
      </c>
      <c r="Z15" s="30">
        <v>7.0000000000000007E-2</v>
      </c>
      <c r="AA15" s="30">
        <v>21</v>
      </c>
      <c r="AB15" s="31">
        <v>45163</v>
      </c>
      <c r="AC15" s="30" t="s">
        <v>413</v>
      </c>
      <c r="AD15" s="30">
        <v>45128</v>
      </c>
      <c r="AE15" s="30" t="s">
        <v>414</v>
      </c>
      <c r="AG15" s="30" t="s">
        <v>415</v>
      </c>
      <c r="AL15" s="30" t="s">
        <v>416</v>
      </c>
      <c r="AM15" s="30" t="s">
        <v>417</v>
      </c>
    </row>
    <row r="16" spans="2:40" hidden="1">
      <c r="C16" s="29" t="b">
        <f>INDEX(data.rev2!$C$4:$C$90,MATCH(G16,data.rev2!$I$4:$I$90,0))=T16</f>
        <v>1</v>
      </c>
      <c r="D16" s="29" t="str">
        <f>VLOOKUP(G16,data.rev2!I:I,1,0)</f>
        <v>FBRLAL60001011</v>
      </c>
      <c r="E16" s="29" t="b">
        <f>INDEX(data.rev2!$D$4:$D$90,MATCH(G16,data.rev2!$I$4:$I$90,0))=Z16</f>
        <v>1</v>
      </c>
      <c r="F16" s="29" t="b">
        <f>INDEX('[1]Comp Summary'!$A:$A,MATCH(G16,'[1]Comp Summary'!$B:$B,0))=INDEX(data.rev2!G:G,MATCH(G16,data.rev1!I:I,0))</f>
        <v>1</v>
      </c>
      <c r="G16" s="33" t="str">
        <f t="shared" si="0"/>
        <v>FBRLAL60001011</v>
      </c>
      <c r="I16" s="29">
        <v>4800019318</v>
      </c>
      <c r="J16" s="29">
        <v>130</v>
      </c>
      <c r="L16" s="29" t="s">
        <v>405</v>
      </c>
      <c r="M16" s="30" t="s">
        <v>406</v>
      </c>
      <c r="N16" s="30" t="s">
        <v>407</v>
      </c>
      <c r="O16" s="30" t="s">
        <v>408</v>
      </c>
      <c r="P16" s="30" t="s">
        <v>245</v>
      </c>
      <c r="Q16" s="30" t="s">
        <v>436</v>
      </c>
      <c r="R16" s="30">
        <v>6</v>
      </c>
      <c r="S16" s="30" t="s">
        <v>432</v>
      </c>
      <c r="T16" s="30">
        <v>300</v>
      </c>
      <c r="U16" s="30" t="s">
        <v>411</v>
      </c>
      <c r="V16" s="30">
        <v>1</v>
      </c>
      <c r="W16" s="30">
        <v>1800</v>
      </c>
      <c r="X16" s="30" t="s">
        <v>412</v>
      </c>
      <c r="Y16" s="30">
        <v>20000</v>
      </c>
      <c r="Z16" s="30">
        <v>0.09</v>
      </c>
      <c r="AA16" s="30">
        <v>27</v>
      </c>
      <c r="AB16" s="31">
        <v>45163</v>
      </c>
      <c r="AC16" s="30" t="s">
        <v>413</v>
      </c>
      <c r="AD16" s="30">
        <v>45128</v>
      </c>
      <c r="AE16" s="30" t="s">
        <v>414</v>
      </c>
      <c r="AG16" s="30" t="s">
        <v>415</v>
      </c>
      <c r="AL16" s="30" t="s">
        <v>416</v>
      </c>
      <c r="AM16" s="30" t="s">
        <v>417</v>
      </c>
    </row>
    <row r="17" spans="2:39" hidden="1">
      <c r="C17" s="29" t="b">
        <f>INDEX(data.rev2!$C$4:$C$90,MATCH(G17,data.rev2!$I$4:$I$90,0))=T17</f>
        <v>1</v>
      </c>
      <c r="D17" s="29" t="str">
        <f>VLOOKUP(G17,data.rev2!I:I,1,0)</f>
        <v>FBRLAL60001031</v>
      </c>
      <c r="E17" s="29" t="b">
        <f>INDEX(data.rev2!$D$4:$D$90,MATCH(G17,data.rev2!$I$4:$I$90,0))=Z17</f>
        <v>1</v>
      </c>
      <c r="F17" s="29" t="b">
        <f>INDEX('[1]Comp Summary'!$A:$A,MATCH(G17,'[1]Comp Summary'!$B:$B,0))=INDEX(data.rev2!G:G,MATCH(G17,data.rev1!I:I,0))</f>
        <v>1</v>
      </c>
      <c r="G17" s="33" t="str">
        <f t="shared" si="0"/>
        <v>FBRLAL60001031</v>
      </c>
      <c r="I17" s="29">
        <v>4800019318</v>
      </c>
      <c r="J17" s="29">
        <v>140</v>
      </c>
      <c r="L17" s="29" t="s">
        <v>405</v>
      </c>
      <c r="M17" s="30" t="s">
        <v>406</v>
      </c>
      <c r="N17" s="30" t="s">
        <v>407</v>
      </c>
      <c r="O17" s="30" t="s">
        <v>408</v>
      </c>
      <c r="P17" s="30" t="s">
        <v>247</v>
      </c>
      <c r="Q17" s="30" t="s">
        <v>437</v>
      </c>
      <c r="R17" s="30">
        <v>6</v>
      </c>
      <c r="S17" s="30" t="s">
        <v>432</v>
      </c>
      <c r="T17" s="30">
        <v>300</v>
      </c>
      <c r="U17" s="30" t="s">
        <v>411</v>
      </c>
      <c r="V17" s="30">
        <v>1</v>
      </c>
      <c r="W17" s="30">
        <v>2000</v>
      </c>
      <c r="X17" s="30" t="s">
        <v>412</v>
      </c>
      <c r="Y17" s="30">
        <v>20000</v>
      </c>
      <c r="Z17" s="30">
        <v>0.1</v>
      </c>
      <c r="AA17" s="30">
        <v>30</v>
      </c>
      <c r="AB17" s="31">
        <v>45163</v>
      </c>
      <c r="AC17" s="30" t="s">
        <v>413</v>
      </c>
      <c r="AD17" s="30">
        <v>45128</v>
      </c>
      <c r="AE17" s="30" t="s">
        <v>414</v>
      </c>
      <c r="AG17" s="30" t="s">
        <v>415</v>
      </c>
      <c r="AL17" s="30" t="s">
        <v>416</v>
      </c>
      <c r="AM17" s="30" t="s">
        <v>417</v>
      </c>
    </row>
    <row r="18" spans="2:39">
      <c r="C18" s="29" t="b">
        <f>INDEX(data.rev2!$C$4:$C$90,MATCH(G18,data.rev2!$I$4:$I$90,0))=T18</f>
        <v>1</v>
      </c>
      <c r="D18" s="29" t="str">
        <f>VLOOKUP(G18,data.rev2!I:I,1,0)</f>
        <v>FBRLAL60001030</v>
      </c>
      <c r="E18" s="29" t="b">
        <f>INDEX(data.rev2!$D$4:$D$90,MATCH(G18,data.rev2!$I$4:$I$90,0))=Z18</f>
        <v>0</v>
      </c>
      <c r="F18" s="29" t="b">
        <f>INDEX('[1]Comp Summary'!$A:$A,MATCH(G18,'[1]Comp Summary'!$B:$B,0))=INDEX(data.rev2!G:G,MATCH(G18,data.rev1!I:I,0))</f>
        <v>1</v>
      </c>
      <c r="G18" s="33" t="str">
        <f t="shared" si="0"/>
        <v>FBRLAL60001030</v>
      </c>
      <c r="I18" s="29">
        <v>4800019318</v>
      </c>
      <c r="J18" s="29">
        <v>150</v>
      </c>
      <c r="L18" s="29" t="s">
        <v>405</v>
      </c>
      <c r="M18" s="30" t="s">
        <v>406</v>
      </c>
      <c r="N18" s="30" t="s">
        <v>407</v>
      </c>
      <c r="O18" s="30" t="s">
        <v>408</v>
      </c>
      <c r="P18" s="30" t="s">
        <v>249</v>
      </c>
      <c r="Q18" s="30" t="s">
        <v>438</v>
      </c>
      <c r="R18" s="30">
        <v>6</v>
      </c>
      <c r="S18" s="30" t="s">
        <v>432</v>
      </c>
      <c r="T18" s="30">
        <v>1200</v>
      </c>
      <c r="U18" s="30" t="s">
        <v>411</v>
      </c>
      <c r="V18" s="30">
        <v>1</v>
      </c>
      <c r="W18" s="30">
        <v>3400</v>
      </c>
      <c r="X18" s="30" t="s">
        <v>412</v>
      </c>
      <c r="Y18" s="30">
        <v>20000</v>
      </c>
      <c r="Z18" s="30">
        <v>0.17</v>
      </c>
      <c r="AA18" s="30">
        <v>204</v>
      </c>
      <c r="AB18" s="31">
        <v>45163</v>
      </c>
      <c r="AC18" s="30" t="s">
        <v>413</v>
      </c>
      <c r="AD18" s="30">
        <v>45128</v>
      </c>
      <c r="AE18" s="30" t="s">
        <v>414</v>
      </c>
      <c r="AG18" s="30" t="s">
        <v>415</v>
      </c>
      <c r="AL18" s="30" t="s">
        <v>416</v>
      </c>
      <c r="AM18" s="30" t="s">
        <v>417</v>
      </c>
    </row>
    <row r="19" spans="2:39" hidden="1">
      <c r="C19" s="29" t="b">
        <f>INDEX(data.rev2!$C$4:$C$90,MATCH(G19,data.rev2!$I$4:$I$90,0))=T19</f>
        <v>1</v>
      </c>
      <c r="D19" s="29" t="str">
        <f>VLOOKUP(G19,data.rev2!I:I,1,0)</f>
        <v>FBRLAL60001043</v>
      </c>
      <c r="E19" s="29" t="b">
        <f>INDEX(data.rev2!$D$4:$D$90,MATCH(G19,data.rev2!$I$4:$I$90,0))=Z19</f>
        <v>1</v>
      </c>
      <c r="F19" s="29" t="b">
        <f>INDEX('[1]Comp Summary'!$A:$A,MATCH(G19,'[1]Comp Summary'!$B:$B,0))=INDEX(data.rev2!G:G,MATCH(G19,data.rev1!I:I,0))</f>
        <v>1</v>
      </c>
      <c r="G19" s="33" t="str">
        <f t="shared" si="0"/>
        <v>FBRLAL60001043</v>
      </c>
      <c r="I19" s="29">
        <v>4800019318</v>
      </c>
      <c r="J19" s="29">
        <v>160</v>
      </c>
      <c r="L19" s="29" t="s">
        <v>405</v>
      </c>
      <c r="M19" s="30" t="s">
        <v>406</v>
      </c>
      <c r="N19" s="30" t="s">
        <v>407</v>
      </c>
      <c r="O19" s="30" t="s">
        <v>408</v>
      </c>
      <c r="P19" s="30" t="s">
        <v>251</v>
      </c>
      <c r="Q19" s="30" t="s">
        <v>439</v>
      </c>
      <c r="R19" s="30">
        <v>6</v>
      </c>
      <c r="S19" s="30" t="s">
        <v>432</v>
      </c>
      <c r="T19" s="30">
        <v>300</v>
      </c>
      <c r="U19" s="30" t="s">
        <v>411</v>
      </c>
      <c r="V19" s="30">
        <v>1</v>
      </c>
      <c r="W19" s="30">
        <v>1800</v>
      </c>
      <c r="X19" s="30" t="s">
        <v>412</v>
      </c>
      <c r="Y19" s="30">
        <v>20000</v>
      </c>
      <c r="Z19" s="30">
        <v>0.09</v>
      </c>
      <c r="AA19" s="30">
        <v>27</v>
      </c>
      <c r="AB19" s="31">
        <v>45163</v>
      </c>
      <c r="AC19" s="30" t="s">
        <v>413</v>
      </c>
      <c r="AD19" s="30">
        <v>45128</v>
      </c>
      <c r="AE19" s="30" t="s">
        <v>414</v>
      </c>
      <c r="AG19" s="30" t="s">
        <v>415</v>
      </c>
      <c r="AL19" s="30" t="s">
        <v>416</v>
      </c>
      <c r="AM19" s="30" t="s">
        <v>417</v>
      </c>
    </row>
    <row r="20" spans="2:39" hidden="1">
      <c r="C20" s="29" t="b">
        <f>INDEX(data.rev2!$C$4:$C$90,MATCH(G20,data.rev2!$I$4:$I$90,0))=T20</f>
        <v>1</v>
      </c>
      <c r="D20" s="29" t="str">
        <f>VLOOKUP(G20,data.rev2!I:I,1,0)</f>
        <v>FBRLAL60001029</v>
      </c>
      <c r="E20" s="29" t="b">
        <f>INDEX(data.rev2!$D$4:$D$90,MATCH(G20,data.rev2!$I$4:$I$90,0))=Z20</f>
        <v>1</v>
      </c>
      <c r="F20" s="29" t="b">
        <f>INDEX('[1]Comp Summary'!$A:$A,MATCH(G20,'[1]Comp Summary'!$B:$B,0))=INDEX(data.rev2!G:G,MATCH(G20,data.rev1!I:I,0))</f>
        <v>1</v>
      </c>
      <c r="G20" s="33" t="str">
        <f t="shared" si="0"/>
        <v>FBRLAL60001029</v>
      </c>
      <c r="I20" s="29">
        <v>4800019318</v>
      </c>
      <c r="J20" s="29">
        <v>170</v>
      </c>
      <c r="L20" s="29" t="s">
        <v>405</v>
      </c>
      <c r="M20" s="30" t="s">
        <v>406</v>
      </c>
      <c r="N20" s="30" t="s">
        <v>407</v>
      </c>
      <c r="O20" s="30" t="s">
        <v>408</v>
      </c>
      <c r="P20" s="30" t="s">
        <v>253</v>
      </c>
      <c r="Q20" s="30" t="s">
        <v>440</v>
      </c>
      <c r="R20" s="30">
        <v>6</v>
      </c>
      <c r="S20" s="30" t="s">
        <v>432</v>
      </c>
      <c r="T20" s="30">
        <v>300</v>
      </c>
      <c r="U20" s="30" t="s">
        <v>411</v>
      </c>
      <c r="V20" s="30">
        <v>1</v>
      </c>
      <c r="W20" s="30">
        <v>3400</v>
      </c>
      <c r="X20" s="30" t="s">
        <v>412</v>
      </c>
      <c r="Y20" s="30">
        <v>20000</v>
      </c>
      <c r="Z20" s="30">
        <v>0.17</v>
      </c>
      <c r="AA20" s="30">
        <v>51</v>
      </c>
      <c r="AB20" s="31">
        <v>45163</v>
      </c>
      <c r="AC20" s="30" t="s">
        <v>413</v>
      </c>
      <c r="AD20" s="30">
        <v>45128</v>
      </c>
      <c r="AE20" s="30" t="s">
        <v>414</v>
      </c>
      <c r="AG20" s="30" t="s">
        <v>415</v>
      </c>
      <c r="AL20" s="30" t="s">
        <v>416</v>
      </c>
      <c r="AM20" s="30" t="s">
        <v>417</v>
      </c>
    </row>
    <row r="21" spans="2:39" hidden="1">
      <c r="C21" s="29" t="b">
        <f>INDEX(data.rev2!$C$4:$C$90,MATCH(G21,data.rev2!$I$4:$I$90,0))=T21</f>
        <v>1</v>
      </c>
      <c r="D21" s="29" t="str">
        <f>VLOOKUP(G21,data.rev2!I:I,1,0)</f>
        <v>FBRLAL60001028</v>
      </c>
      <c r="E21" s="29" t="b">
        <f>INDEX(data.rev2!$D$4:$D$90,MATCH(G21,data.rev2!$I$4:$I$90,0))=Z21</f>
        <v>1</v>
      </c>
      <c r="F21" s="29" t="b">
        <f>INDEX('[1]Comp Summary'!$A:$A,MATCH(G21,'[1]Comp Summary'!$B:$B,0))=INDEX(data.rev2!G:G,MATCH(G21,data.rev1!I:I,0))</f>
        <v>1</v>
      </c>
      <c r="G21" s="33" t="str">
        <f t="shared" si="0"/>
        <v>FBRLAL60001028</v>
      </c>
      <c r="I21" s="29">
        <v>4800019318</v>
      </c>
      <c r="J21" s="29">
        <v>180</v>
      </c>
      <c r="L21" s="29" t="s">
        <v>405</v>
      </c>
      <c r="M21" s="30" t="s">
        <v>406</v>
      </c>
      <c r="N21" s="30" t="s">
        <v>407</v>
      </c>
      <c r="O21" s="30" t="s">
        <v>408</v>
      </c>
      <c r="P21" s="30" t="s">
        <v>255</v>
      </c>
      <c r="Q21" s="30" t="s">
        <v>441</v>
      </c>
      <c r="R21" s="30">
        <v>6</v>
      </c>
      <c r="S21" s="30" t="s">
        <v>432</v>
      </c>
      <c r="T21" s="30">
        <v>300</v>
      </c>
      <c r="U21" s="30" t="s">
        <v>411</v>
      </c>
      <c r="V21" s="30">
        <v>1</v>
      </c>
      <c r="W21" s="30">
        <v>1400</v>
      </c>
      <c r="X21" s="30" t="s">
        <v>412</v>
      </c>
      <c r="Y21" s="30">
        <v>20000</v>
      </c>
      <c r="Z21" s="30">
        <v>7.0000000000000007E-2</v>
      </c>
      <c r="AA21" s="30">
        <v>21</v>
      </c>
      <c r="AB21" s="31">
        <v>45163</v>
      </c>
      <c r="AC21" s="30" t="s">
        <v>413</v>
      </c>
      <c r="AD21" s="30">
        <v>45128</v>
      </c>
      <c r="AE21" s="30" t="s">
        <v>414</v>
      </c>
      <c r="AG21" s="30" t="s">
        <v>415</v>
      </c>
      <c r="AL21" s="30" t="s">
        <v>416</v>
      </c>
      <c r="AM21" s="30" t="s">
        <v>417</v>
      </c>
    </row>
    <row r="22" spans="2:39" hidden="1">
      <c r="C22" s="29" t="b">
        <f>INDEX(data.rev2!$C$4:$C$90,MATCH(G22,data.rev2!$I$4:$I$90,0))=T22</f>
        <v>1</v>
      </c>
      <c r="D22" s="29" t="str">
        <f>VLOOKUP(G22,data.rev2!I:I,1,0)</f>
        <v>FBRLAL60001010</v>
      </c>
      <c r="E22" s="29" t="b">
        <f>INDEX(data.rev2!$D$4:$D$90,MATCH(G22,data.rev2!$I$4:$I$90,0))=Z22</f>
        <v>1</v>
      </c>
      <c r="F22" s="29" t="b">
        <f>INDEX('[1]Comp Summary'!$A:$A,MATCH(G22,'[1]Comp Summary'!$B:$B,0))=INDEX(data.rev2!G:G,MATCH(G22,data.rev1!I:I,0))</f>
        <v>1</v>
      </c>
      <c r="G22" s="33" t="str">
        <f t="shared" si="0"/>
        <v>FBRLAL60001010</v>
      </c>
      <c r="I22" s="29">
        <v>4800019318</v>
      </c>
      <c r="J22" s="29">
        <v>190</v>
      </c>
      <c r="L22" s="29" t="s">
        <v>405</v>
      </c>
      <c r="M22" s="30" t="s">
        <v>406</v>
      </c>
      <c r="N22" s="30" t="s">
        <v>407</v>
      </c>
      <c r="O22" s="30" t="s">
        <v>408</v>
      </c>
      <c r="P22" s="30" t="s">
        <v>257</v>
      </c>
      <c r="Q22" s="30" t="s">
        <v>442</v>
      </c>
      <c r="R22" s="30">
        <v>6</v>
      </c>
      <c r="S22" s="30" t="s">
        <v>432</v>
      </c>
      <c r="T22" s="30">
        <v>300</v>
      </c>
      <c r="U22" s="30" t="s">
        <v>411</v>
      </c>
      <c r="V22" s="30">
        <v>1</v>
      </c>
      <c r="W22" s="30">
        <v>1200</v>
      </c>
      <c r="X22" s="30" t="s">
        <v>412</v>
      </c>
      <c r="Y22" s="30">
        <v>20000</v>
      </c>
      <c r="Z22" s="30">
        <v>0.06</v>
      </c>
      <c r="AA22" s="30">
        <v>18</v>
      </c>
      <c r="AB22" s="31">
        <v>45163</v>
      </c>
      <c r="AC22" s="30" t="s">
        <v>413</v>
      </c>
      <c r="AD22" s="30">
        <v>45128</v>
      </c>
      <c r="AE22" s="30" t="s">
        <v>414</v>
      </c>
      <c r="AG22" s="30" t="s">
        <v>415</v>
      </c>
      <c r="AL22" s="30" t="s">
        <v>416</v>
      </c>
      <c r="AM22" s="30" t="s">
        <v>417</v>
      </c>
    </row>
    <row r="23" spans="2:39" hidden="1">
      <c r="C23" s="29" t="b">
        <f>INDEX(data.rev2!$C$4:$C$90,MATCH(G23,data.rev2!$I$4:$I$90,0))=T23</f>
        <v>1</v>
      </c>
      <c r="D23" s="29" t="str">
        <f>VLOOKUP(G23,data.rev2!I:I,1,0)</f>
        <v>FBRLAL60001039</v>
      </c>
      <c r="E23" s="29" t="b">
        <f>INDEX(data.rev2!$D$4:$D$90,MATCH(G23,data.rev2!$I$4:$I$90,0))=Z23</f>
        <v>1</v>
      </c>
      <c r="F23" s="29" t="b">
        <f>INDEX('[1]Comp Summary'!$A:$A,MATCH(G23,'[1]Comp Summary'!$B:$B,0))=INDEX(data.rev2!G:G,MATCH(G23,data.rev1!I:I,0))</f>
        <v>1</v>
      </c>
      <c r="G23" s="33" t="str">
        <f t="shared" si="0"/>
        <v>FBRLAL60001039</v>
      </c>
      <c r="I23" s="29">
        <v>4800019318</v>
      </c>
      <c r="J23" s="29">
        <v>200</v>
      </c>
      <c r="L23" s="29" t="s">
        <v>405</v>
      </c>
      <c r="M23" s="30" t="s">
        <v>406</v>
      </c>
      <c r="N23" s="30" t="s">
        <v>407</v>
      </c>
      <c r="O23" s="30" t="s">
        <v>408</v>
      </c>
      <c r="P23" s="30" t="s">
        <v>259</v>
      </c>
      <c r="Q23" s="30" t="s">
        <v>443</v>
      </c>
      <c r="R23" s="30">
        <v>6</v>
      </c>
      <c r="S23" s="30" t="s">
        <v>432</v>
      </c>
      <c r="T23" s="30">
        <v>2100</v>
      </c>
      <c r="U23" s="30" t="s">
        <v>411</v>
      </c>
      <c r="V23" s="30">
        <v>1</v>
      </c>
      <c r="W23" s="30">
        <v>5400</v>
      </c>
      <c r="X23" s="30" t="s">
        <v>412</v>
      </c>
      <c r="Y23" s="30">
        <v>20000</v>
      </c>
      <c r="Z23" s="30">
        <v>0.27</v>
      </c>
      <c r="AA23" s="30">
        <v>567</v>
      </c>
      <c r="AB23" s="31">
        <v>45163</v>
      </c>
      <c r="AC23" s="30" t="s">
        <v>413</v>
      </c>
      <c r="AD23" s="30">
        <v>45128</v>
      </c>
      <c r="AE23" s="30" t="s">
        <v>414</v>
      </c>
      <c r="AG23" s="30" t="s">
        <v>415</v>
      </c>
      <c r="AL23" s="30" t="s">
        <v>416</v>
      </c>
      <c r="AM23" s="30" t="s">
        <v>417</v>
      </c>
    </row>
    <row r="24" spans="2:39" hidden="1">
      <c r="C24" s="29" t="b">
        <f>INDEX(data.rev2!$C$4:$C$90,MATCH(G24,data.rev2!$I$4:$I$90,0))=T24</f>
        <v>1</v>
      </c>
      <c r="D24" s="29" t="str">
        <f>VLOOKUP(G24,data.rev2!I:I,1,0)</f>
        <v>FBRLAL60001085</v>
      </c>
      <c r="E24" s="29" t="b">
        <f>INDEX(data.rev2!$D$4:$D$90,MATCH(G24,data.rev2!$I$4:$I$90,0))=Z24</f>
        <v>1</v>
      </c>
      <c r="F24" s="29" t="b">
        <f>INDEX('[1]Comp Summary'!$A:$A,MATCH(G24,'[1]Comp Summary'!$B:$B,0))=INDEX(data.rev2!G:G,MATCH(G24,data.rev1!I:I,0))</f>
        <v>1</v>
      </c>
      <c r="G24" s="33" t="str">
        <f t="shared" si="0"/>
        <v>FBRLAL60001085</v>
      </c>
      <c r="I24" s="29">
        <v>4800019318</v>
      </c>
      <c r="J24" s="29">
        <v>210</v>
      </c>
      <c r="L24" s="29" t="s">
        <v>405</v>
      </c>
      <c r="M24" s="30" t="s">
        <v>406</v>
      </c>
      <c r="N24" s="30" t="s">
        <v>407</v>
      </c>
      <c r="O24" s="30" t="s">
        <v>408</v>
      </c>
      <c r="P24" s="30" t="s">
        <v>261</v>
      </c>
      <c r="Q24" s="30" t="s">
        <v>425</v>
      </c>
      <c r="R24" s="30">
        <v>1</v>
      </c>
      <c r="S24" s="30" t="s">
        <v>426</v>
      </c>
      <c r="T24" s="30">
        <v>250</v>
      </c>
      <c r="U24" s="30" t="s">
        <v>411</v>
      </c>
      <c r="V24" s="30">
        <v>1</v>
      </c>
      <c r="W24" s="30">
        <v>25000</v>
      </c>
      <c r="X24" s="30" t="s">
        <v>412</v>
      </c>
      <c r="Y24" s="30">
        <v>20000</v>
      </c>
      <c r="Z24" s="30">
        <v>1.25</v>
      </c>
      <c r="AA24" s="30">
        <v>312.5</v>
      </c>
      <c r="AB24" s="31">
        <v>45163</v>
      </c>
      <c r="AC24" s="30" t="s">
        <v>413</v>
      </c>
      <c r="AD24" s="30">
        <v>45128</v>
      </c>
      <c r="AE24" s="30" t="s">
        <v>414</v>
      </c>
      <c r="AG24" s="30" t="s">
        <v>415</v>
      </c>
      <c r="AL24" s="30" t="s">
        <v>416</v>
      </c>
      <c r="AM24" s="30" t="s">
        <v>417</v>
      </c>
    </row>
    <row r="25" spans="2:39" hidden="1">
      <c r="B25" s="30" t="s">
        <v>504</v>
      </c>
      <c r="C25" s="29" t="b">
        <f>INDEX(data.rev2!$C$4:$C$90,MATCH(G25,data.rev2!$I$4:$I$90,0))=T25</f>
        <v>1</v>
      </c>
      <c r="D25" s="29" t="str">
        <f>VLOOKUP(G25,data.rev2!I:I,1,0)</f>
        <v>FBRLAL60001015</v>
      </c>
      <c r="E25" s="29" t="b">
        <f>INDEX(data.rev2!$D$4:$D$90,MATCH(G25,data.rev2!$I$4:$I$90,0))=Z25</f>
        <v>1</v>
      </c>
      <c r="F25" s="29" t="b">
        <f>INDEX('[1]Comp Summary'!$A:$A,MATCH(G25,'[1]Comp Summary'!$B:$B,0))=INDEX(data.rev2!G:G,MATCH(G25,data.rev1!I:I,0))</f>
        <v>1</v>
      </c>
      <c r="G25" s="33" t="str">
        <f t="shared" si="0"/>
        <v>FBRLAL60001015</v>
      </c>
      <c r="I25" s="29">
        <v>4800019318</v>
      </c>
      <c r="J25" s="29">
        <v>220</v>
      </c>
      <c r="L25" s="29" t="s">
        <v>405</v>
      </c>
      <c r="M25" s="30" t="s">
        <v>406</v>
      </c>
      <c r="N25" s="30" t="s">
        <v>407</v>
      </c>
      <c r="O25" s="30" t="s">
        <v>408</v>
      </c>
      <c r="P25" s="30" t="s">
        <v>444</v>
      </c>
      <c r="Q25" s="30" t="s">
        <v>445</v>
      </c>
      <c r="R25" s="30">
        <v>6</v>
      </c>
      <c r="S25" s="30" t="s">
        <v>446</v>
      </c>
      <c r="T25" s="30">
        <v>1500</v>
      </c>
      <c r="U25" s="30" t="s">
        <v>411</v>
      </c>
      <c r="V25" s="30">
        <v>1</v>
      </c>
      <c r="W25" s="30">
        <v>400</v>
      </c>
      <c r="X25" s="30" t="s">
        <v>412</v>
      </c>
      <c r="Y25" s="30">
        <v>20000</v>
      </c>
      <c r="Z25" s="30">
        <v>0.02</v>
      </c>
      <c r="AA25" s="30">
        <v>30</v>
      </c>
      <c r="AB25" s="31">
        <v>45163</v>
      </c>
      <c r="AC25" s="30" t="s">
        <v>413</v>
      </c>
      <c r="AD25" s="30">
        <v>45128</v>
      </c>
      <c r="AE25" s="30" t="s">
        <v>414</v>
      </c>
      <c r="AG25" s="30" t="s">
        <v>415</v>
      </c>
      <c r="AL25" s="30" t="s">
        <v>416</v>
      </c>
      <c r="AM25" s="30" t="s">
        <v>417</v>
      </c>
    </row>
    <row r="26" spans="2:39" hidden="1">
      <c r="C26" s="29" t="b">
        <f>INDEX(data.rev2!$C$4:$C$90,MATCH(G26,data.rev2!$I$4:$I$90,0))=T26</f>
        <v>1</v>
      </c>
      <c r="D26" s="29" t="str">
        <f>VLOOKUP(G26,data.rev2!I:I,1,0)</f>
        <v>FBRLAL60001069</v>
      </c>
      <c r="E26" s="29" t="b">
        <f>INDEX(data.rev2!$D$4:$D$90,MATCH(G26,data.rev2!$I$4:$I$90,0))=Z26</f>
        <v>1</v>
      </c>
      <c r="F26" s="29" t="b">
        <f>INDEX('[1]Comp Summary'!$A:$A,MATCH(G26,'[1]Comp Summary'!$B:$B,0))=INDEX(data.rev2!G:G,MATCH(G26,data.rev1!I:I,0))</f>
        <v>0</v>
      </c>
      <c r="G26" s="33" t="str">
        <f t="shared" si="0"/>
        <v>FBRLAL60001069</v>
      </c>
      <c r="I26" s="29">
        <v>4800019318</v>
      </c>
      <c r="J26" s="29">
        <v>230</v>
      </c>
      <c r="L26" s="29" t="s">
        <v>405</v>
      </c>
      <c r="M26" s="30" t="s">
        <v>406</v>
      </c>
      <c r="N26" s="30" t="s">
        <v>407</v>
      </c>
      <c r="O26" s="30" t="s">
        <v>408</v>
      </c>
      <c r="P26" s="30" t="s">
        <v>264</v>
      </c>
      <c r="Q26" s="30" t="s">
        <v>447</v>
      </c>
      <c r="R26" s="30">
        <v>6</v>
      </c>
      <c r="S26" s="30" t="s">
        <v>446</v>
      </c>
      <c r="T26" s="30">
        <v>2100</v>
      </c>
      <c r="U26" s="30" t="s">
        <v>411</v>
      </c>
      <c r="V26" s="30">
        <v>1</v>
      </c>
      <c r="W26" s="30">
        <v>200</v>
      </c>
      <c r="X26" s="30" t="s">
        <v>412</v>
      </c>
      <c r="Y26" s="30">
        <v>20000</v>
      </c>
      <c r="Z26" s="30">
        <v>0.01</v>
      </c>
      <c r="AA26" s="30">
        <v>21</v>
      </c>
      <c r="AB26" s="31">
        <v>45163</v>
      </c>
      <c r="AC26" s="30" t="s">
        <v>413</v>
      </c>
      <c r="AD26" s="30">
        <v>45128</v>
      </c>
      <c r="AE26" s="30" t="s">
        <v>414</v>
      </c>
      <c r="AG26" s="30" t="s">
        <v>415</v>
      </c>
      <c r="AL26" s="30" t="s">
        <v>416</v>
      </c>
      <c r="AM26" s="30" t="s">
        <v>417</v>
      </c>
    </row>
    <row r="27" spans="2:39" hidden="1">
      <c r="B27" s="30" t="s">
        <v>503</v>
      </c>
      <c r="C27" s="29" t="b">
        <f>INDEX(data.rev2!$C$4:$C$90,MATCH(G27,data.rev2!$I$4:$I$90,0))=T27</f>
        <v>1</v>
      </c>
      <c r="D27" s="29" t="str">
        <f>VLOOKUP(G27,data.rev2!I:I,1,0)</f>
        <v>FBRLAL60001067</v>
      </c>
      <c r="E27" s="29" t="b">
        <f>INDEX(data.rev2!$D$4:$D$90,MATCH(G27,data.rev2!$I$4:$I$90,0))=Z27</f>
        <v>1</v>
      </c>
      <c r="F27" s="29" t="b">
        <f>INDEX('[1]Comp Summary'!$A:$A,MATCH(G27,'[1]Comp Summary'!$B:$B,0))=INDEX(data.rev2!G:G,MATCH(G27,data.rev1!I:I,0))</f>
        <v>1</v>
      </c>
      <c r="G27" s="33" t="str">
        <f t="shared" si="0"/>
        <v>FBRLAL60001067</v>
      </c>
      <c r="I27" s="29">
        <v>4800019318</v>
      </c>
      <c r="J27" s="29">
        <v>240</v>
      </c>
      <c r="L27" s="29" t="s">
        <v>405</v>
      </c>
      <c r="M27" s="30" t="s">
        <v>406</v>
      </c>
      <c r="N27" s="30" t="s">
        <v>407</v>
      </c>
      <c r="O27" s="30" t="s">
        <v>408</v>
      </c>
      <c r="P27" s="30" t="s">
        <v>268</v>
      </c>
      <c r="Q27" s="30" t="s">
        <v>448</v>
      </c>
      <c r="R27" s="30">
        <v>6</v>
      </c>
      <c r="S27" s="30" t="s">
        <v>446</v>
      </c>
      <c r="T27" s="30">
        <v>500</v>
      </c>
      <c r="U27" s="30" t="s">
        <v>411</v>
      </c>
      <c r="V27" s="30">
        <v>1</v>
      </c>
      <c r="W27" s="30">
        <v>1200</v>
      </c>
      <c r="X27" s="30" t="s">
        <v>412</v>
      </c>
      <c r="Y27" s="30">
        <v>20000</v>
      </c>
      <c r="Z27" s="30">
        <v>0.06</v>
      </c>
      <c r="AA27" s="30">
        <v>30</v>
      </c>
      <c r="AB27" s="31">
        <v>45163</v>
      </c>
      <c r="AC27" s="30" t="s">
        <v>413</v>
      </c>
      <c r="AD27" s="30">
        <v>45128</v>
      </c>
      <c r="AE27" s="30" t="s">
        <v>414</v>
      </c>
      <c r="AG27" s="30" t="s">
        <v>415</v>
      </c>
      <c r="AL27" s="30" t="s">
        <v>416</v>
      </c>
      <c r="AM27" s="30" t="s">
        <v>417</v>
      </c>
    </row>
    <row r="28" spans="2:39" hidden="1">
      <c r="C28" s="29" t="b">
        <f>INDEX(data.rev2!$C$4:$C$90,MATCH(G28,data.rev2!$I$4:$I$90,0))=T28</f>
        <v>1</v>
      </c>
      <c r="D28" s="29" t="str">
        <f>VLOOKUP(G28,data.rev2!I:I,1,0)</f>
        <v>FBRLAL60001052</v>
      </c>
      <c r="E28" s="29" t="b">
        <f>INDEX(data.rev2!$D$4:$D$90,MATCH(G28,data.rev2!$I$4:$I$90,0))=Z28</f>
        <v>1</v>
      </c>
      <c r="F28" s="29" t="b">
        <f>INDEX('[1]Comp Summary'!$A:$A,MATCH(G28,'[1]Comp Summary'!$B:$B,0))=INDEX(data.rev2!G:G,MATCH(G28,data.rev1!I:I,0))</f>
        <v>1</v>
      </c>
      <c r="G28" s="33" t="str">
        <f t="shared" si="0"/>
        <v>FBRLAL60001052</v>
      </c>
      <c r="I28" s="29">
        <v>4800019318</v>
      </c>
      <c r="J28" s="29">
        <v>250</v>
      </c>
      <c r="L28" s="29" t="s">
        <v>405</v>
      </c>
      <c r="M28" s="30" t="s">
        <v>406</v>
      </c>
      <c r="N28" s="30" t="s">
        <v>407</v>
      </c>
      <c r="O28" s="30" t="s">
        <v>408</v>
      </c>
      <c r="P28" s="30" t="s">
        <v>270</v>
      </c>
      <c r="Q28" s="30" t="s">
        <v>449</v>
      </c>
      <c r="R28" s="30">
        <v>6</v>
      </c>
      <c r="S28" s="30" t="s">
        <v>430</v>
      </c>
      <c r="T28" s="30">
        <v>680</v>
      </c>
      <c r="U28" s="30" t="s">
        <v>411</v>
      </c>
      <c r="V28" s="30">
        <v>1</v>
      </c>
      <c r="W28" s="30">
        <v>5800</v>
      </c>
      <c r="X28" s="30" t="s">
        <v>412</v>
      </c>
      <c r="Y28" s="30">
        <v>20000</v>
      </c>
      <c r="Z28" s="30">
        <v>0.28999999999999998</v>
      </c>
      <c r="AA28" s="30">
        <v>197.2</v>
      </c>
      <c r="AB28" s="31">
        <v>45163</v>
      </c>
      <c r="AC28" s="30" t="s">
        <v>413</v>
      </c>
      <c r="AD28" s="30">
        <v>45128</v>
      </c>
      <c r="AE28" s="30" t="s">
        <v>414</v>
      </c>
      <c r="AG28" s="30" t="s">
        <v>415</v>
      </c>
      <c r="AL28" s="30" t="s">
        <v>416</v>
      </c>
      <c r="AM28" s="30" t="s">
        <v>417</v>
      </c>
    </row>
    <row r="29" spans="2:39" hidden="1">
      <c r="C29" s="29" t="b">
        <f>INDEX(data.rev2!$C$4:$C$90,MATCH(G29,data.rev2!$I$4:$I$90,0))=T29</f>
        <v>1</v>
      </c>
      <c r="D29" s="29" t="str">
        <f>VLOOKUP(G29,data.rev2!I:I,1,0)</f>
        <v>FBRLAL60001051</v>
      </c>
      <c r="E29" s="29" t="b">
        <f>INDEX(data.rev2!$D$4:$D$90,MATCH(G29,data.rev2!$I$4:$I$90,0))=Z29</f>
        <v>1</v>
      </c>
      <c r="F29" s="29" t="b">
        <f>INDEX('[1]Comp Summary'!$A:$A,MATCH(G29,'[1]Comp Summary'!$B:$B,0))=INDEX(data.rev2!G:G,MATCH(G29,data.rev1!I:I,0))</f>
        <v>1</v>
      </c>
      <c r="G29" s="33" t="str">
        <f t="shared" si="0"/>
        <v>FBRLAL60001051</v>
      </c>
      <c r="I29" s="29">
        <v>4800019318</v>
      </c>
      <c r="J29" s="29">
        <v>260</v>
      </c>
      <c r="L29" s="29" t="s">
        <v>405</v>
      </c>
      <c r="M29" s="30" t="s">
        <v>406</v>
      </c>
      <c r="N29" s="30" t="s">
        <v>407</v>
      </c>
      <c r="O29" s="30" t="s">
        <v>408</v>
      </c>
      <c r="P29" s="30" t="s">
        <v>274</v>
      </c>
      <c r="Q29" s="30" t="s">
        <v>450</v>
      </c>
      <c r="R29" s="30">
        <v>1</v>
      </c>
      <c r="S29" s="30" t="s">
        <v>410</v>
      </c>
      <c r="T29" s="30">
        <v>130</v>
      </c>
      <c r="U29" s="30" t="s">
        <v>411</v>
      </c>
      <c r="V29" s="30">
        <v>1</v>
      </c>
      <c r="W29" s="30">
        <v>62200</v>
      </c>
      <c r="X29" s="30" t="s">
        <v>412</v>
      </c>
      <c r="Y29" s="30">
        <v>20000</v>
      </c>
      <c r="Z29" s="30">
        <v>3.11</v>
      </c>
      <c r="AA29" s="30">
        <v>404.3</v>
      </c>
      <c r="AB29" s="31">
        <v>45163</v>
      </c>
      <c r="AC29" s="30" t="s">
        <v>413</v>
      </c>
      <c r="AD29" s="30">
        <v>45128</v>
      </c>
      <c r="AE29" s="30" t="s">
        <v>414</v>
      </c>
      <c r="AG29" s="30" t="s">
        <v>415</v>
      </c>
      <c r="AL29" s="30" t="s">
        <v>416</v>
      </c>
      <c r="AM29" s="30" t="s">
        <v>417</v>
      </c>
    </row>
    <row r="30" spans="2:39" hidden="1">
      <c r="C30" s="29" t="b">
        <f>INDEX(data.rev2!$C$4:$C$90,MATCH(G30,data.rev2!$I$4:$I$90,0))=T30</f>
        <v>1</v>
      </c>
      <c r="D30" s="29" t="str">
        <f>VLOOKUP(G30,data.rev2!I:I,1,0)</f>
        <v>FBRLAL60001064</v>
      </c>
      <c r="E30" s="29" t="b">
        <f>INDEX(data.rev2!$D$4:$D$90,MATCH(G30,data.rev2!$I$4:$I$90,0))=Z30</f>
        <v>1</v>
      </c>
      <c r="F30" s="29" t="b">
        <f>INDEX('[1]Comp Summary'!$A:$A,MATCH(G30,'[1]Comp Summary'!$B:$B,0))=INDEX(data.rev2!G:G,MATCH(G30,data.rev1!I:I,0))</f>
        <v>1</v>
      </c>
      <c r="G30" s="33" t="str">
        <f t="shared" si="0"/>
        <v>FBRLAL60001064</v>
      </c>
      <c r="I30" s="29">
        <v>4800019318</v>
      </c>
      <c r="J30" s="29">
        <v>270</v>
      </c>
      <c r="L30" s="29" t="s">
        <v>405</v>
      </c>
      <c r="M30" s="30" t="s">
        <v>406</v>
      </c>
      <c r="N30" s="30" t="s">
        <v>407</v>
      </c>
      <c r="O30" s="30" t="s">
        <v>408</v>
      </c>
      <c r="P30" s="30" t="s">
        <v>277</v>
      </c>
      <c r="Q30" s="30" t="s">
        <v>445</v>
      </c>
      <c r="R30" s="30">
        <v>6</v>
      </c>
      <c r="S30" s="30" t="s">
        <v>446</v>
      </c>
      <c r="T30" s="30">
        <v>5400</v>
      </c>
      <c r="U30" s="30" t="s">
        <v>411</v>
      </c>
      <c r="V30" s="30">
        <v>1</v>
      </c>
      <c r="W30" s="30">
        <v>200</v>
      </c>
      <c r="X30" s="30" t="s">
        <v>412</v>
      </c>
      <c r="Y30" s="30">
        <v>20000</v>
      </c>
      <c r="Z30" s="30">
        <v>0.01</v>
      </c>
      <c r="AA30" s="30">
        <v>54</v>
      </c>
      <c r="AB30" s="31">
        <v>45163</v>
      </c>
      <c r="AC30" s="30" t="s">
        <v>413</v>
      </c>
      <c r="AD30" s="30">
        <v>45128</v>
      </c>
      <c r="AE30" s="30" t="s">
        <v>414</v>
      </c>
      <c r="AG30" s="30" t="s">
        <v>415</v>
      </c>
      <c r="AL30" s="30" t="s">
        <v>416</v>
      </c>
      <c r="AM30" s="30" t="s">
        <v>417</v>
      </c>
    </row>
    <row r="31" spans="2:39" hidden="1">
      <c r="C31" s="29" t="b">
        <f>INDEX(data.rev2!$C$4:$C$90,MATCH(G31,data.rev2!$I$4:$I$90,0))=T31</f>
        <v>1</v>
      </c>
      <c r="D31" s="29" t="str">
        <f>VLOOKUP(G31,data.rev2!I:I,1,0)</f>
        <v>FBRLAL60001066</v>
      </c>
      <c r="E31" s="29" t="b">
        <f>INDEX(data.rev2!$D$4:$D$90,MATCH(G31,data.rev2!$I$4:$I$90,0))=Z31</f>
        <v>1</v>
      </c>
      <c r="F31" s="29" t="b">
        <f>INDEX('[1]Comp Summary'!$A:$A,MATCH(G31,'[1]Comp Summary'!$B:$B,0))=INDEX(data.rev2!G:G,MATCH(G31,data.rev1!I:I,0))</f>
        <v>1</v>
      </c>
      <c r="G31" s="33" t="str">
        <f t="shared" si="0"/>
        <v>FBRLAL60001066</v>
      </c>
      <c r="I31" s="29">
        <v>4800019318</v>
      </c>
      <c r="J31" s="29">
        <v>280</v>
      </c>
      <c r="L31" s="29" t="s">
        <v>405</v>
      </c>
      <c r="M31" s="30" t="s">
        <v>406</v>
      </c>
      <c r="N31" s="30" t="s">
        <v>407</v>
      </c>
      <c r="O31" s="30" t="s">
        <v>408</v>
      </c>
      <c r="P31" s="30" t="s">
        <v>280</v>
      </c>
      <c r="Q31" s="30" t="s">
        <v>451</v>
      </c>
      <c r="R31" s="30">
        <v>6</v>
      </c>
      <c r="S31" s="30" t="s">
        <v>446</v>
      </c>
      <c r="T31" s="30">
        <v>500</v>
      </c>
      <c r="U31" s="30" t="s">
        <v>411</v>
      </c>
      <c r="V31" s="30">
        <v>1</v>
      </c>
      <c r="W31" s="30">
        <v>800</v>
      </c>
      <c r="X31" s="30" t="s">
        <v>412</v>
      </c>
      <c r="Y31" s="30">
        <v>20000</v>
      </c>
      <c r="Z31" s="30">
        <v>0.04</v>
      </c>
      <c r="AA31" s="30">
        <v>20</v>
      </c>
      <c r="AB31" s="31">
        <v>45163</v>
      </c>
      <c r="AC31" s="30" t="s">
        <v>413</v>
      </c>
      <c r="AD31" s="30">
        <v>45128</v>
      </c>
      <c r="AE31" s="30" t="s">
        <v>414</v>
      </c>
      <c r="AG31" s="30" t="s">
        <v>415</v>
      </c>
      <c r="AL31" s="30" t="s">
        <v>416</v>
      </c>
      <c r="AM31" s="30" t="s">
        <v>417</v>
      </c>
    </row>
    <row r="32" spans="2:39" hidden="1">
      <c r="C32" s="29" t="b">
        <f>INDEX(data.rev2!$C$4:$C$90,MATCH(G32,data.rev2!$I$4:$I$90,0))=T32</f>
        <v>1</v>
      </c>
      <c r="D32" s="29" t="str">
        <f>VLOOKUP(G32,data.rev2!I:I,1,0)</f>
        <v>FBRLAL60001058</v>
      </c>
      <c r="E32" s="29" t="b">
        <f>INDEX(data.rev2!$D$4:$D$90,MATCH(G32,data.rev2!$I$4:$I$90,0))=Z32</f>
        <v>1</v>
      </c>
      <c r="F32" s="29" t="b">
        <f>INDEX('[1]Comp Summary'!$A:$A,MATCH(G32,'[1]Comp Summary'!$B:$B,0))=INDEX(data.rev2!G:G,MATCH(G32,data.rev1!I:I,0))</f>
        <v>1</v>
      </c>
      <c r="G32" s="33" t="str">
        <f t="shared" si="0"/>
        <v>FBRLAL60001058</v>
      </c>
      <c r="I32" s="29">
        <v>4800019318</v>
      </c>
      <c r="J32" s="29">
        <v>290</v>
      </c>
      <c r="L32" s="29" t="s">
        <v>405</v>
      </c>
      <c r="M32" s="30" t="s">
        <v>406</v>
      </c>
      <c r="N32" s="30" t="s">
        <v>407</v>
      </c>
      <c r="O32" s="30" t="s">
        <v>408</v>
      </c>
      <c r="P32" s="30" t="s">
        <v>282</v>
      </c>
      <c r="Q32" s="30" t="s">
        <v>452</v>
      </c>
      <c r="R32" s="30">
        <v>6</v>
      </c>
      <c r="S32" s="30" t="s">
        <v>446</v>
      </c>
      <c r="T32" s="30">
        <v>600</v>
      </c>
      <c r="U32" s="30" t="s">
        <v>411</v>
      </c>
      <c r="V32" s="30">
        <v>1</v>
      </c>
      <c r="W32" s="30">
        <v>800</v>
      </c>
      <c r="X32" s="30" t="s">
        <v>412</v>
      </c>
      <c r="Y32" s="30">
        <v>20000</v>
      </c>
      <c r="Z32" s="30">
        <v>0.04</v>
      </c>
      <c r="AA32" s="30">
        <v>24</v>
      </c>
      <c r="AB32" s="31">
        <v>45163</v>
      </c>
      <c r="AC32" s="30" t="s">
        <v>413</v>
      </c>
      <c r="AD32" s="30">
        <v>45128</v>
      </c>
      <c r="AE32" s="30" t="s">
        <v>414</v>
      </c>
      <c r="AG32" s="30" t="s">
        <v>415</v>
      </c>
      <c r="AL32" s="30" t="s">
        <v>416</v>
      </c>
      <c r="AM32" s="30" t="s">
        <v>417</v>
      </c>
    </row>
    <row r="33" spans="2:39" hidden="1">
      <c r="C33" s="29" t="b">
        <f>INDEX(data.rev2!$C$4:$C$90,MATCH(G33,data.rev2!$I$4:$I$90,0))=T33</f>
        <v>1</v>
      </c>
      <c r="D33" s="29" t="str">
        <f>VLOOKUP(G33,data.rev2!I:I,1,0)</f>
        <v>FBRLAL60001062</v>
      </c>
      <c r="E33" s="29" t="b">
        <f>INDEX(data.rev2!$D$4:$D$90,MATCH(G33,data.rev2!$I$4:$I$90,0))=Z33</f>
        <v>1</v>
      </c>
      <c r="F33" s="29" t="b">
        <f>INDEX('[1]Comp Summary'!$A:$A,MATCH(G33,'[1]Comp Summary'!$B:$B,0))=INDEX(data.rev2!G:G,MATCH(G33,data.rev1!I:I,0))</f>
        <v>1</v>
      </c>
      <c r="G33" s="33" t="str">
        <f t="shared" si="0"/>
        <v>FBRLAL60001062</v>
      </c>
      <c r="I33" s="29">
        <v>4800019318</v>
      </c>
      <c r="J33" s="29">
        <v>300</v>
      </c>
      <c r="L33" s="29" t="s">
        <v>405</v>
      </c>
      <c r="M33" s="30" t="s">
        <v>406</v>
      </c>
      <c r="N33" s="30" t="s">
        <v>407</v>
      </c>
      <c r="O33" s="30" t="s">
        <v>408</v>
      </c>
      <c r="P33" s="30" t="s">
        <v>284</v>
      </c>
      <c r="Q33" s="30" t="s">
        <v>453</v>
      </c>
      <c r="R33" s="30">
        <v>6</v>
      </c>
      <c r="S33" s="30" t="s">
        <v>446</v>
      </c>
      <c r="T33" s="30">
        <v>1200</v>
      </c>
      <c r="U33" s="30" t="s">
        <v>411</v>
      </c>
      <c r="V33" s="30">
        <v>1</v>
      </c>
      <c r="W33" s="30">
        <v>400</v>
      </c>
      <c r="X33" s="30" t="s">
        <v>412</v>
      </c>
      <c r="Y33" s="30">
        <v>20000</v>
      </c>
      <c r="Z33" s="30">
        <v>0.02</v>
      </c>
      <c r="AA33" s="30">
        <v>24</v>
      </c>
      <c r="AB33" s="31">
        <v>45163</v>
      </c>
      <c r="AC33" s="30" t="s">
        <v>413</v>
      </c>
      <c r="AD33" s="30">
        <v>45128</v>
      </c>
      <c r="AE33" s="30" t="s">
        <v>414</v>
      </c>
      <c r="AG33" s="30" t="s">
        <v>415</v>
      </c>
      <c r="AL33" s="30" t="s">
        <v>416</v>
      </c>
      <c r="AM33" s="30" t="s">
        <v>417</v>
      </c>
    </row>
    <row r="34" spans="2:39" hidden="1">
      <c r="C34" s="29" t="b">
        <f>INDEX(data.rev2!$C$4:$C$90,MATCH(G34,data.rev2!$I$4:$I$90,0))=T34</f>
        <v>1</v>
      </c>
      <c r="D34" s="29" t="str">
        <f>VLOOKUP(G34,data.rev2!I:I,1,0)</f>
        <v>FBRLAL60001059</v>
      </c>
      <c r="E34" s="29" t="b">
        <f>INDEX(data.rev2!$D$4:$D$90,MATCH(G34,data.rev2!$I$4:$I$90,0))=Z34</f>
        <v>1</v>
      </c>
      <c r="F34" s="29" t="b">
        <f>INDEX('[1]Comp Summary'!$A:$A,MATCH(G34,'[1]Comp Summary'!$B:$B,0))=INDEX(data.rev2!G:G,MATCH(G34,data.rev1!I:I,0))</f>
        <v>1</v>
      </c>
      <c r="G34" s="33" t="str">
        <f t="shared" si="0"/>
        <v>FBRLAL60001059</v>
      </c>
      <c r="I34" s="29">
        <v>4800019318</v>
      </c>
      <c r="J34" s="29">
        <v>310</v>
      </c>
      <c r="L34" s="29" t="s">
        <v>405</v>
      </c>
      <c r="M34" s="30" t="s">
        <v>406</v>
      </c>
      <c r="N34" s="30" t="s">
        <v>407</v>
      </c>
      <c r="O34" s="30" t="s">
        <v>408</v>
      </c>
      <c r="P34" s="30" t="s">
        <v>286</v>
      </c>
      <c r="Q34" s="30" t="s">
        <v>454</v>
      </c>
      <c r="R34" s="30">
        <v>6</v>
      </c>
      <c r="S34" s="30" t="s">
        <v>446</v>
      </c>
      <c r="T34" s="30">
        <v>1000</v>
      </c>
      <c r="U34" s="30" t="s">
        <v>411</v>
      </c>
      <c r="V34" s="30">
        <v>1</v>
      </c>
      <c r="W34" s="30">
        <v>600</v>
      </c>
      <c r="X34" s="30" t="s">
        <v>412</v>
      </c>
      <c r="Y34" s="30">
        <v>20000</v>
      </c>
      <c r="Z34" s="30">
        <v>0.03</v>
      </c>
      <c r="AA34" s="30">
        <v>30</v>
      </c>
      <c r="AB34" s="31">
        <v>45163</v>
      </c>
      <c r="AC34" s="30" t="s">
        <v>413</v>
      </c>
      <c r="AD34" s="30">
        <v>45128</v>
      </c>
      <c r="AE34" s="30" t="s">
        <v>414</v>
      </c>
      <c r="AG34" s="30" t="s">
        <v>415</v>
      </c>
      <c r="AL34" s="30" t="s">
        <v>416</v>
      </c>
      <c r="AM34" s="30" t="s">
        <v>417</v>
      </c>
    </row>
    <row r="35" spans="2:39" hidden="1">
      <c r="C35" s="29" t="b">
        <f>INDEX(data.rev2!$C$4:$C$90,MATCH(G35,data.rev2!$I$4:$I$90,0))=T35</f>
        <v>1</v>
      </c>
      <c r="D35" s="29" t="str">
        <f>VLOOKUP(G35,data.rev2!I:I,1,0)</f>
        <v>FBRLAL60001057</v>
      </c>
      <c r="E35" s="29" t="b">
        <f>INDEX(data.rev2!$D$4:$D$90,MATCH(G35,data.rev2!$I$4:$I$90,0))=Z35</f>
        <v>1</v>
      </c>
      <c r="F35" s="29" t="b">
        <f>INDEX('[1]Comp Summary'!$A:$A,MATCH(G35,'[1]Comp Summary'!$B:$B,0))=INDEX(data.rev2!G:G,MATCH(G35,data.rev1!I:I,0))</f>
        <v>1</v>
      </c>
      <c r="G35" s="33" t="str">
        <f t="shared" si="0"/>
        <v>FBRLAL60001057</v>
      </c>
      <c r="I35" s="29">
        <v>4800019318</v>
      </c>
      <c r="J35" s="29">
        <v>320</v>
      </c>
      <c r="L35" s="29" t="s">
        <v>405</v>
      </c>
      <c r="M35" s="30" t="s">
        <v>406</v>
      </c>
      <c r="N35" s="30" t="s">
        <v>407</v>
      </c>
      <c r="O35" s="30" t="s">
        <v>408</v>
      </c>
      <c r="P35" s="30" t="s">
        <v>288</v>
      </c>
      <c r="Q35" s="30" t="s">
        <v>455</v>
      </c>
      <c r="R35" s="30">
        <v>6</v>
      </c>
      <c r="S35" s="30" t="s">
        <v>446</v>
      </c>
      <c r="T35" s="30">
        <v>600</v>
      </c>
      <c r="U35" s="30" t="s">
        <v>411</v>
      </c>
      <c r="V35" s="30">
        <v>1</v>
      </c>
      <c r="W35" s="30">
        <v>800</v>
      </c>
      <c r="X35" s="30" t="s">
        <v>412</v>
      </c>
      <c r="Y35" s="30">
        <v>20000</v>
      </c>
      <c r="Z35" s="30">
        <v>0.04</v>
      </c>
      <c r="AA35" s="30">
        <v>24</v>
      </c>
      <c r="AB35" s="31">
        <v>45163</v>
      </c>
      <c r="AC35" s="30" t="s">
        <v>413</v>
      </c>
      <c r="AD35" s="30">
        <v>45128</v>
      </c>
      <c r="AE35" s="30" t="s">
        <v>414</v>
      </c>
      <c r="AG35" s="30" t="s">
        <v>415</v>
      </c>
      <c r="AL35" s="30" t="s">
        <v>416</v>
      </c>
      <c r="AM35" s="30" t="s">
        <v>417</v>
      </c>
    </row>
    <row r="36" spans="2:39" hidden="1">
      <c r="C36" s="29" t="b">
        <f>INDEX(data.rev2!$C$4:$C$90,MATCH(G36,data.rev2!$I$4:$I$90,0))=T36</f>
        <v>1</v>
      </c>
      <c r="D36" s="29" t="str">
        <f>VLOOKUP(G36,data.rev2!I:I,1,0)</f>
        <v>FBRLAL60001063</v>
      </c>
      <c r="E36" s="29" t="b">
        <f>INDEX(data.rev2!$D$4:$D$90,MATCH(G36,data.rev2!$I$4:$I$90,0))=Z36</f>
        <v>1</v>
      </c>
      <c r="F36" s="29" t="b">
        <f>INDEX('[1]Comp Summary'!$A:$A,MATCH(G36,'[1]Comp Summary'!$B:$B,0))=INDEX(data.rev2!G:G,MATCH(G36,data.rev1!I:I,0))</f>
        <v>1</v>
      </c>
      <c r="G36" s="33" t="str">
        <f t="shared" si="0"/>
        <v>FBRLAL60001063</v>
      </c>
      <c r="I36" s="29">
        <v>4800019318</v>
      </c>
      <c r="J36" s="29">
        <v>330</v>
      </c>
      <c r="L36" s="29" t="s">
        <v>405</v>
      </c>
      <c r="M36" s="30" t="s">
        <v>406</v>
      </c>
      <c r="N36" s="30" t="s">
        <v>407</v>
      </c>
      <c r="O36" s="30" t="s">
        <v>408</v>
      </c>
      <c r="P36" s="30" t="s">
        <v>290</v>
      </c>
      <c r="Q36" s="30" t="s">
        <v>456</v>
      </c>
      <c r="R36" s="30">
        <v>6</v>
      </c>
      <c r="S36" s="30" t="s">
        <v>446</v>
      </c>
      <c r="T36" s="30">
        <v>1000</v>
      </c>
      <c r="U36" s="30" t="s">
        <v>411</v>
      </c>
      <c r="V36" s="30">
        <v>1</v>
      </c>
      <c r="W36" s="30">
        <v>400</v>
      </c>
      <c r="X36" s="30" t="s">
        <v>412</v>
      </c>
      <c r="Y36" s="30">
        <v>20000</v>
      </c>
      <c r="Z36" s="30">
        <v>0.02</v>
      </c>
      <c r="AA36" s="30">
        <v>20</v>
      </c>
      <c r="AB36" s="31">
        <v>45163</v>
      </c>
      <c r="AC36" s="30" t="s">
        <v>413</v>
      </c>
      <c r="AD36" s="30">
        <v>45128</v>
      </c>
      <c r="AE36" s="30" t="s">
        <v>414</v>
      </c>
      <c r="AG36" s="30" t="s">
        <v>415</v>
      </c>
      <c r="AL36" s="30" t="s">
        <v>416</v>
      </c>
      <c r="AM36" s="30" t="s">
        <v>417</v>
      </c>
    </row>
    <row r="37" spans="2:39" hidden="1">
      <c r="C37" s="29" t="b">
        <f>INDEX(data.rev2!$C$4:$C$90,MATCH(G37,data.rev2!$I$4:$I$90,0))=T37</f>
        <v>1</v>
      </c>
      <c r="D37" s="29" t="str">
        <f>VLOOKUP(G37,data.rev2!I:I,1,0)</f>
        <v>FBRLAL60001016</v>
      </c>
      <c r="E37" s="29" t="b">
        <f>INDEX(data.rev2!$D$4:$D$90,MATCH(G37,data.rev2!$I$4:$I$90,0))=Z37</f>
        <v>1</v>
      </c>
      <c r="F37" s="29" t="b">
        <f>INDEX('[1]Comp Summary'!$A:$A,MATCH(G37,'[1]Comp Summary'!$B:$B,0))=INDEX(data.rev2!G:G,MATCH(G37,data.rev1!I:I,0))</f>
        <v>1</v>
      </c>
      <c r="G37" s="33" t="str">
        <f t="shared" si="0"/>
        <v>FBRLAL60001016</v>
      </c>
      <c r="I37" s="29">
        <v>4800019318</v>
      </c>
      <c r="J37" s="29">
        <v>340</v>
      </c>
      <c r="L37" s="29" t="s">
        <v>405</v>
      </c>
      <c r="M37" s="30" t="s">
        <v>406</v>
      </c>
      <c r="N37" s="30" t="s">
        <v>407</v>
      </c>
      <c r="O37" s="30" t="s">
        <v>408</v>
      </c>
      <c r="P37" s="30" t="s">
        <v>292</v>
      </c>
      <c r="Q37" s="30" t="s">
        <v>457</v>
      </c>
      <c r="R37" s="30">
        <v>6</v>
      </c>
      <c r="S37" s="30" t="s">
        <v>446</v>
      </c>
      <c r="T37" s="30">
        <v>3000</v>
      </c>
      <c r="U37" s="30" t="s">
        <v>411</v>
      </c>
      <c r="V37" s="30">
        <v>1</v>
      </c>
      <c r="W37" s="30">
        <v>400</v>
      </c>
      <c r="X37" s="30" t="s">
        <v>412</v>
      </c>
      <c r="Y37" s="30">
        <v>20000</v>
      </c>
      <c r="Z37" s="30">
        <v>0.02</v>
      </c>
      <c r="AA37" s="30">
        <v>60</v>
      </c>
      <c r="AB37" s="31">
        <v>45163</v>
      </c>
      <c r="AC37" s="30" t="s">
        <v>413</v>
      </c>
      <c r="AD37" s="30">
        <v>45128</v>
      </c>
      <c r="AE37" s="30" t="s">
        <v>414</v>
      </c>
      <c r="AG37" s="30" t="s">
        <v>415</v>
      </c>
      <c r="AL37" s="30" t="s">
        <v>416</v>
      </c>
      <c r="AM37" s="30" t="s">
        <v>417</v>
      </c>
    </row>
    <row r="38" spans="2:39" hidden="1">
      <c r="C38" s="29" t="b">
        <f>INDEX(data.rev2!$C$4:$C$90,MATCH(G38,data.rev2!$I$4:$I$90,0))=T38</f>
        <v>1</v>
      </c>
      <c r="D38" s="29" t="str">
        <f>VLOOKUP(G38,data.rev2!I:I,1,0)</f>
        <v>FBRLAL60001060</v>
      </c>
      <c r="E38" s="29" t="b">
        <f>INDEX(data.rev2!$D$4:$D$90,MATCH(G38,data.rev2!$I$4:$I$90,0))=Z38</f>
        <v>1</v>
      </c>
      <c r="F38" s="29" t="b">
        <f>INDEX('[1]Comp Summary'!$A:$A,MATCH(G38,'[1]Comp Summary'!$B:$B,0))=INDEX(data.rev2!G:G,MATCH(G38,data.rev1!I:I,0))</f>
        <v>1</v>
      </c>
      <c r="G38" s="33" t="str">
        <f t="shared" si="0"/>
        <v>FBRLAL60001060</v>
      </c>
      <c r="I38" s="29">
        <v>4800019318</v>
      </c>
      <c r="J38" s="29">
        <v>350</v>
      </c>
      <c r="L38" s="29" t="s">
        <v>405</v>
      </c>
      <c r="M38" s="30" t="s">
        <v>406</v>
      </c>
      <c r="N38" s="30" t="s">
        <v>407</v>
      </c>
      <c r="O38" s="30" t="s">
        <v>408</v>
      </c>
      <c r="P38" s="30" t="s">
        <v>295</v>
      </c>
      <c r="Q38" s="30" t="s">
        <v>458</v>
      </c>
      <c r="R38" s="30">
        <v>6</v>
      </c>
      <c r="S38" s="30" t="s">
        <v>446</v>
      </c>
      <c r="T38" s="30">
        <v>500</v>
      </c>
      <c r="U38" s="30" t="s">
        <v>411</v>
      </c>
      <c r="V38" s="30">
        <v>1</v>
      </c>
      <c r="W38" s="30">
        <v>800</v>
      </c>
      <c r="X38" s="30" t="s">
        <v>412</v>
      </c>
      <c r="Y38" s="30">
        <v>20000</v>
      </c>
      <c r="Z38" s="30">
        <v>0.04</v>
      </c>
      <c r="AA38" s="30">
        <v>20</v>
      </c>
      <c r="AB38" s="31">
        <v>45163</v>
      </c>
      <c r="AC38" s="30" t="s">
        <v>413</v>
      </c>
      <c r="AD38" s="30">
        <v>45128</v>
      </c>
      <c r="AE38" s="30" t="s">
        <v>414</v>
      </c>
      <c r="AG38" s="30" t="s">
        <v>415</v>
      </c>
      <c r="AL38" s="30" t="s">
        <v>416</v>
      </c>
      <c r="AM38" s="30" t="s">
        <v>417</v>
      </c>
    </row>
    <row r="39" spans="2:39" hidden="1">
      <c r="C39" s="29" t="b">
        <f>INDEX(data.rev2!$C$4:$C$90,MATCH(G39,data.rev2!$I$4:$I$90,0))=T39</f>
        <v>1</v>
      </c>
      <c r="D39" s="29" t="str">
        <f>VLOOKUP(G39,data.rev2!I:I,1,0)</f>
        <v>FBRLAL60001068</v>
      </c>
      <c r="E39" s="29" t="b">
        <f>INDEX(data.rev2!$D$4:$D$90,MATCH(G39,data.rev2!$I$4:$I$90,0))=Z39</f>
        <v>1</v>
      </c>
      <c r="F39" s="29" t="b">
        <f>INDEX('[1]Comp Summary'!$A:$A,MATCH(G39,'[1]Comp Summary'!$B:$B,0))=INDEX(data.rev2!G:G,MATCH(G39,data.rev1!I:I,0))</f>
        <v>1</v>
      </c>
      <c r="G39" s="33" t="str">
        <f t="shared" si="0"/>
        <v>FBRLAL60001068</v>
      </c>
      <c r="I39" s="29">
        <v>4800019318</v>
      </c>
      <c r="J39" s="29">
        <v>360</v>
      </c>
      <c r="L39" s="29" t="s">
        <v>405</v>
      </c>
      <c r="M39" s="30" t="s">
        <v>406</v>
      </c>
      <c r="N39" s="30" t="s">
        <v>407</v>
      </c>
      <c r="O39" s="30" t="s">
        <v>408</v>
      </c>
      <c r="P39" s="30" t="s">
        <v>297</v>
      </c>
      <c r="Q39" s="30" t="s">
        <v>459</v>
      </c>
      <c r="R39" s="30">
        <v>6</v>
      </c>
      <c r="S39" s="30" t="s">
        <v>446</v>
      </c>
      <c r="T39" s="30">
        <v>500</v>
      </c>
      <c r="U39" s="30" t="s">
        <v>411</v>
      </c>
      <c r="V39" s="30">
        <v>1</v>
      </c>
      <c r="W39" s="30">
        <v>7600</v>
      </c>
      <c r="X39" s="30" t="s">
        <v>412</v>
      </c>
      <c r="Y39" s="30">
        <v>20000</v>
      </c>
      <c r="Z39" s="30">
        <v>0.38</v>
      </c>
      <c r="AA39" s="30">
        <v>190</v>
      </c>
      <c r="AB39" s="31">
        <v>45163</v>
      </c>
      <c r="AC39" s="30" t="s">
        <v>413</v>
      </c>
      <c r="AD39" s="30">
        <v>45128</v>
      </c>
      <c r="AE39" s="30" t="s">
        <v>414</v>
      </c>
      <c r="AG39" s="30" t="s">
        <v>415</v>
      </c>
      <c r="AL39" s="30" t="s">
        <v>416</v>
      </c>
      <c r="AM39" s="30" t="s">
        <v>417</v>
      </c>
    </row>
    <row r="40" spans="2:39" hidden="1">
      <c r="C40" s="29" t="b">
        <f>INDEX(data.rev2!$C$4:$C$90,MATCH(G40,data.rev2!$I$4:$I$90,0))=T40</f>
        <v>1</v>
      </c>
      <c r="D40" s="29" t="str">
        <f>VLOOKUP(G40,data.rev2!I:I,1,0)</f>
        <v>FBRLAL60001061</v>
      </c>
      <c r="E40" s="29" t="b">
        <f>INDEX(data.rev2!$D$4:$D$90,MATCH(G40,data.rev2!$I$4:$I$90,0))=Z40</f>
        <v>1</v>
      </c>
      <c r="F40" s="29" t="b">
        <f>INDEX('[1]Comp Summary'!$A:$A,MATCH(G40,'[1]Comp Summary'!$B:$B,0))=INDEX(data.rev2!G:G,MATCH(G40,data.rev1!I:I,0))</f>
        <v>1</v>
      </c>
      <c r="G40" s="33" t="str">
        <f t="shared" si="0"/>
        <v>FBRLAL60001061</v>
      </c>
      <c r="I40" s="29">
        <v>4800019318</v>
      </c>
      <c r="J40" s="29">
        <v>370</v>
      </c>
      <c r="L40" s="29" t="s">
        <v>405</v>
      </c>
      <c r="M40" s="30" t="s">
        <v>406</v>
      </c>
      <c r="N40" s="30" t="s">
        <v>407</v>
      </c>
      <c r="O40" s="30" t="s">
        <v>408</v>
      </c>
      <c r="P40" s="30" t="s">
        <v>299</v>
      </c>
      <c r="Q40" s="30" t="s">
        <v>460</v>
      </c>
      <c r="R40" s="30">
        <v>6</v>
      </c>
      <c r="S40" s="30" t="s">
        <v>446</v>
      </c>
      <c r="T40" s="30">
        <v>300</v>
      </c>
      <c r="U40" s="30" t="s">
        <v>411</v>
      </c>
      <c r="V40" s="30">
        <v>1</v>
      </c>
      <c r="W40" s="30">
        <v>3400</v>
      </c>
      <c r="X40" s="30" t="s">
        <v>412</v>
      </c>
      <c r="Y40" s="30">
        <v>20000</v>
      </c>
      <c r="Z40" s="30">
        <v>0.17</v>
      </c>
      <c r="AA40" s="30">
        <v>51</v>
      </c>
      <c r="AB40" s="31">
        <v>45163</v>
      </c>
      <c r="AC40" s="30" t="s">
        <v>413</v>
      </c>
      <c r="AD40" s="30">
        <v>45128</v>
      </c>
      <c r="AE40" s="30" t="s">
        <v>414</v>
      </c>
      <c r="AG40" s="30" t="s">
        <v>415</v>
      </c>
      <c r="AL40" s="30" t="s">
        <v>416</v>
      </c>
      <c r="AM40" s="30" t="s">
        <v>417</v>
      </c>
    </row>
    <row r="41" spans="2:39" hidden="1">
      <c r="C41" s="29" t="b">
        <f>INDEX(data.rev2!$C$4:$C$90,MATCH(G41,data.rev2!$I$4:$I$90,0))=T41</f>
        <v>1</v>
      </c>
      <c r="D41" s="29" t="str">
        <f>VLOOKUP(G41,data.rev2!I:I,1,0)</f>
        <v>FBRLAL60001017</v>
      </c>
      <c r="E41" s="29" t="b">
        <f>INDEX(data.rev2!$D$4:$D$90,MATCH(G41,data.rev2!$I$4:$I$90,0))=Z41</f>
        <v>1</v>
      </c>
      <c r="F41" s="29" t="b">
        <f>INDEX('[1]Comp Summary'!$A:$A,MATCH(G41,'[1]Comp Summary'!$B:$B,0))=INDEX(data.rev2!G:G,MATCH(G41,data.rev1!I:I,0))</f>
        <v>1</v>
      </c>
      <c r="G41" s="33" t="str">
        <f t="shared" si="0"/>
        <v>FBRLAL60001017</v>
      </c>
      <c r="I41" s="29">
        <v>4800019318</v>
      </c>
      <c r="J41" s="29">
        <v>380</v>
      </c>
      <c r="L41" s="29" t="s">
        <v>405</v>
      </c>
      <c r="M41" s="30" t="s">
        <v>406</v>
      </c>
      <c r="N41" s="30" t="s">
        <v>407</v>
      </c>
      <c r="O41" s="30" t="s">
        <v>408</v>
      </c>
      <c r="P41" s="30" t="s">
        <v>301</v>
      </c>
      <c r="Q41" s="30" t="s">
        <v>461</v>
      </c>
      <c r="R41" s="30">
        <v>6</v>
      </c>
      <c r="S41" s="30" t="s">
        <v>446</v>
      </c>
      <c r="T41" s="30">
        <v>600</v>
      </c>
      <c r="U41" s="30" t="s">
        <v>411</v>
      </c>
      <c r="V41" s="30">
        <v>1</v>
      </c>
      <c r="W41" s="30">
        <v>800</v>
      </c>
      <c r="X41" s="30" t="s">
        <v>412</v>
      </c>
      <c r="Y41" s="30">
        <v>20000</v>
      </c>
      <c r="Z41" s="30">
        <v>0.04</v>
      </c>
      <c r="AA41" s="30">
        <v>24</v>
      </c>
      <c r="AB41" s="31">
        <v>45163</v>
      </c>
      <c r="AC41" s="30" t="s">
        <v>413</v>
      </c>
      <c r="AD41" s="30">
        <v>45128</v>
      </c>
      <c r="AE41" s="30" t="s">
        <v>414</v>
      </c>
      <c r="AG41" s="30" t="s">
        <v>415</v>
      </c>
      <c r="AL41" s="30" t="s">
        <v>416</v>
      </c>
      <c r="AM41" s="30" t="s">
        <v>417</v>
      </c>
    </row>
    <row r="42" spans="2:39" hidden="1">
      <c r="C42" s="29" t="b">
        <f>INDEX(data.rev2!$C$4:$C$90,MATCH(G42,data.rev2!$I$4:$I$90,0))=T42</f>
        <v>1</v>
      </c>
      <c r="D42" s="29" t="str">
        <f>VLOOKUP(G42,data.rev2!I:I,1,0)</f>
        <v>FBRLAL60001018</v>
      </c>
      <c r="E42" s="29" t="b">
        <f>INDEX(data.rev2!$D$4:$D$90,MATCH(G42,data.rev2!$I$4:$I$90,0))=Z42</f>
        <v>1</v>
      </c>
      <c r="F42" s="29" t="b">
        <f>INDEX('[1]Comp Summary'!$A:$A,MATCH(G42,'[1]Comp Summary'!$B:$B,0))=INDEX(data.rev2!G:G,MATCH(G42,data.rev1!I:I,0))</f>
        <v>1</v>
      </c>
      <c r="G42" s="33" t="str">
        <f t="shared" si="0"/>
        <v>FBRLAL60001018</v>
      </c>
      <c r="I42" s="29">
        <v>4800019318</v>
      </c>
      <c r="J42" s="29">
        <v>390</v>
      </c>
      <c r="L42" s="29" t="s">
        <v>405</v>
      </c>
      <c r="M42" s="30" t="s">
        <v>406</v>
      </c>
      <c r="N42" s="30" t="s">
        <v>407</v>
      </c>
      <c r="O42" s="30" t="s">
        <v>408</v>
      </c>
      <c r="P42" s="30" t="s">
        <v>303</v>
      </c>
      <c r="Q42" s="30" t="s">
        <v>462</v>
      </c>
      <c r="R42" s="30">
        <v>6</v>
      </c>
      <c r="S42" s="30" t="s">
        <v>446</v>
      </c>
      <c r="T42" s="30">
        <v>500</v>
      </c>
      <c r="U42" s="30" t="s">
        <v>411</v>
      </c>
      <c r="V42" s="30">
        <v>1</v>
      </c>
      <c r="W42" s="30">
        <v>800</v>
      </c>
      <c r="X42" s="30" t="s">
        <v>412</v>
      </c>
      <c r="Y42" s="30">
        <v>20000</v>
      </c>
      <c r="Z42" s="30">
        <v>0.04</v>
      </c>
      <c r="AA42" s="30">
        <v>20</v>
      </c>
      <c r="AB42" s="31">
        <v>45163</v>
      </c>
      <c r="AC42" s="30" t="s">
        <v>413</v>
      </c>
      <c r="AD42" s="30">
        <v>45128</v>
      </c>
      <c r="AE42" s="30" t="s">
        <v>414</v>
      </c>
      <c r="AG42" s="30" t="s">
        <v>415</v>
      </c>
      <c r="AL42" s="30" t="s">
        <v>416</v>
      </c>
      <c r="AM42" s="30" t="s">
        <v>417</v>
      </c>
    </row>
    <row r="43" spans="2:39" hidden="1">
      <c r="C43" s="29" t="b">
        <f>INDEX(data.rev2!$C$4:$C$90,MATCH(G43,data.rev2!$I$4:$I$90,0))=T43</f>
        <v>1</v>
      </c>
      <c r="D43" s="29" t="str">
        <f>VLOOKUP(G43,data.rev2!I:I,1,0)</f>
        <v>FBRLAL60001065</v>
      </c>
      <c r="E43" s="29" t="b">
        <f>INDEX(data.rev2!$D$4:$D$90,MATCH(G43,data.rev2!$I$4:$I$90,0))=Z43</f>
        <v>1</v>
      </c>
      <c r="F43" s="29" t="b">
        <f>INDEX('[1]Comp Summary'!$A:$A,MATCH(G43,'[1]Comp Summary'!$B:$B,0))=INDEX(data.rev2!G:G,MATCH(G43,data.rev1!I:I,0))</f>
        <v>1</v>
      </c>
      <c r="G43" s="33" t="str">
        <f t="shared" si="0"/>
        <v>FBRLAL60001065</v>
      </c>
      <c r="I43" s="29">
        <v>4800019318</v>
      </c>
      <c r="J43" s="29">
        <v>400</v>
      </c>
      <c r="L43" s="29" t="s">
        <v>405</v>
      </c>
      <c r="M43" s="30" t="s">
        <v>406</v>
      </c>
      <c r="N43" s="30" t="s">
        <v>407</v>
      </c>
      <c r="O43" s="30" t="s">
        <v>408</v>
      </c>
      <c r="P43" s="30" t="s">
        <v>305</v>
      </c>
      <c r="Q43" s="30" t="s">
        <v>463</v>
      </c>
      <c r="R43" s="30">
        <v>6</v>
      </c>
      <c r="S43" s="30" t="s">
        <v>446</v>
      </c>
      <c r="T43" s="30">
        <v>500</v>
      </c>
      <c r="U43" s="30" t="s">
        <v>411</v>
      </c>
      <c r="V43" s="30">
        <v>1</v>
      </c>
      <c r="W43" s="30">
        <v>600</v>
      </c>
      <c r="X43" s="30" t="s">
        <v>412</v>
      </c>
      <c r="Y43" s="30">
        <v>20000</v>
      </c>
      <c r="Z43" s="30">
        <v>0.03</v>
      </c>
      <c r="AA43" s="30">
        <v>15</v>
      </c>
      <c r="AB43" s="31">
        <v>45163</v>
      </c>
      <c r="AC43" s="30" t="s">
        <v>413</v>
      </c>
      <c r="AD43" s="30">
        <v>45128</v>
      </c>
      <c r="AE43" s="30" t="s">
        <v>414</v>
      </c>
      <c r="AG43" s="30" t="s">
        <v>415</v>
      </c>
      <c r="AL43" s="30" t="s">
        <v>416</v>
      </c>
      <c r="AM43" s="30" t="s">
        <v>417</v>
      </c>
    </row>
    <row r="44" spans="2:39" hidden="1">
      <c r="C44" s="29" t="b">
        <f>INDEX(data.rev2!$C$4:$C$90,MATCH(G44,data.rev2!$I$4:$I$90,0))=T44</f>
        <v>1</v>
      </c>
      <c r="D44" s="29" t="str">
        <f>VLOOKUP(G44,data.rev2!I:I,1,0)</f>
        <v>FBRLAL60001074</v>
      </c>
      <c r="E44" s="29" t="b">
        <f>INDEX(data.rev2!$D$4:$D$90,MATCH(G44,data.rev2!$I$4:$I$90,0))=Z44</f>
        <v>1</v>
      </c>
      <c r="F44" s="29" t="b">
        <f>INDEX('[1]Comp Summary'!$A:$A,MATCH(G44,'[1]Comp Summary'!$B:$B,0))=INDEX(data.rev2!G:G,MATCH(G44,data.rev1!I:I,0))</f>
        <v>1</v>
      </c>
      <c r="G44" s="33" t="str">
        <f t="shared" si="0"/>
        <v>FBRLAL60001074</v>
      </c>
      <c r="I44" s="29">
        <v>4800019318</v>
      </c>
      <c r="J44" s="29">
        <v>410</v>
      </c>
      <c r="L44" s="29" t="s">
        <v>405</v>
      </c>
      <c r="M44" s="30" t="s">
        <v>406</v>
      </c>
      <c r="N44" s="30" t="s">
        <v>407</v>
      </c>
      <c r="O44" s="30" t="s">
        <v>408</v>
      </c>
      <c r="P44" s="30" t="s">
        <v>307</v>
      </c>
      <c r="Q44" s="30" t="s">
        <v>464</v>
      </c>
      <c r="R44" s="30">
        <v>1</v>
      </c>
      <c r="S44" s="30" t="s">
        <v>424</v>
      </c>
      <c r="T44" s="30">
        <v>150</v>
      </c>
      <c r="U44" s="30" t="s">
        <v>411</v>
      </c>
      <c r="V44" s="30">
        <v>1</v>
      </c>
      <c r="W44" s="30">
        <v>24200</v>
      </c>
      <c r="X44" s="30" t="s">
        <v>412</v>
      </c>
      <c r="Y44" s="30">
        <v>20000</v>
      </c>
      <c r="Z44" s="30">
        <v>1.21</v>
      </c>
      <c r="AA44" s="30">
        <v>181.5</v>
      </c>
      <c r="AB44" s="31">
        <v>45163</v>
      </c>
      <c r="AC44" s="30" t="s">
        <v>413</v>
      </c>
      <c r="AD44" s="30">
        <v>45128</v>
      </c>
      <c r="AE44" s="30" t="s">
        <v>414</v>
      </c>
      <c r="AG44" s="30" t="s">
        <v>415</v>
      </c>
      <c r="AL44" s="30" t="s">
        <v>416</v>
      </c>
      <c r="AM44" s="30" t="s">
        <v>417</v>
      </c>
    </row>
    <row r="45" spans="2:39" hidden="1">
      <c r="B45" s="30" t="s">
        <v>504</v>
      </c>
      <c r="C45" s="29" t="b">
        <f>INDEX(data.rev2!$C$4:$C$90,MATCH(G45,data.rev2!$I$4:$I$90,0))=T45</f>
        <v>1</v>
      </c>
      <c r="D45" s="29" t="str">
        <f>VLOOKUP(G45,data.rev2!I:I,1,0)</f>
        <v>FBRLAL60001084</v>
      </c>
      <c r="E45" s="29" t="b">
        <f>INDEX(data.rev2!$D$4:$D$90,MATCH(G45,data.rev2!$I$4:$I$90,0))=Z45</f>
        <v>1</v>
      </c>
      <c r="F45" s="29" t="b">
        <f>INDEX('[1]Comp Summary'!$A:$A,MATCH(G45,'[1]Comp Summary'!$B:$B,0))=INDEX(data.rev2!G:G,MATCH(G45,data.rev1!I:I,0))</f>
        <v>1</v>
      </c>
      <c r="G45" s="33" t="str">
        <f t="shared" si="0"/>
        <v>FBRLAL60001084</v>
      </c>
      <c r="I45" s="29">
        <v>4800019318</v>
      </c>
      <c r="J45" s="29">
        <v>420</v>
      </c>
      <c r="L45" s="29" t="s">
        <v>405</v>
      </c>
      <c r="M45" s="30" t="s">
        <v>406</v>
      </c>
      <c r="N45" s="30" t="s">
        <v>407</v>
      </c>
      <c r="O45" s="30" t="s">
        <v>408</v>
      </c>
      <c r="P45" s="30" t="s">
        <v>465</v>
      </c>
      <c r="Q45" s="30" t="s">
        <v>466</v>
      </c>
      <c r="R45" s="30">
        <v>1</v>
      </c>
      <c r="S45" s="30" t="s">
        <v>467</v>
      </c>
      <c r="T45" s="30">
        <v>250</v>
      </c>
      <c r="U45" s="30" t="s">
        <v>411</v>
      </c>
      <c r="V45" s="30">
        <v>1</v>
      </c>
      <c r="W45" s="30">
        <v>29200</v>
      </c>
      <c r="X45" s="30" t="s">
        <v>412</v>
      </c>
      <c r="Y45" s="30">
        <v>20000</v>
      </c>
      <c r="Z45" s="30">
        <v>1.46</v>
      </c>
      <c r="AA45" s="30">
        <v>365</v>
      </c>
      <c r="AB45" s="31">
        <v>45163</v>
      </c>
      <c r="AC45" s="30" t="s">
        <v>413</v>
      </c>
      <c r="AD45" s="30">
        <v>45128</v>
      </c>
      <c r="AE45" s="30" t="s">
        <v>414</v>
      </c>
      <c r="AG45" s="30" t="s">
        <v>415</v>
      </c>
      <c r="AL45" s="30" t="s">
        <v>416</v>
      </c>
      <c r="AM45" s="30" t="s">
        <v>417</v>
      </c>
    </row>
    <row r="46" spans="2:39" hidden="1">
      <c r="C46" s="29" t="b">
        <f>INDEX(data.rev2!$C$4:$C$90,MATCH(G46,data.rev2!$I$4:$I$90,0))=T46</f>
        <v>1</v>
      </c>
      <c r="D46" s="29" t="str">
        <f>VLOOKUP(G46,data.rev2!I:I,1,0)</f>
        <v>FBRLAL60001050</v>
      </c>
      <c r="E46" s="29" t="b">
        <f>INDEX(data.rev2!$D$4:$D$90,MATCH(G46,data.rev2!$I$4:$I$90,0))=Z46</f>
        <v>1</v>
      </c>
      <c r="F46" s="29" t="b">
        <f>INDEX('[1]Comp Summary'!$A:$A,MATCH(G46,'[1]Comp Summary'!$B:$B,0))=INDEX(data.rev2!G:G,MATCH(G46,data.rev1!I:I,0))</f>
        <v>1</v>
      </c>
      <c r="G46" s="33" t="str">
        <f t="shared" si="0"/>
        <v>FBRLAL60001050</v>
      </c>
      <c r="I46" s="29">
        <v>4800019318</v>
      </c>
      <c r="J46" s="29">
        <v>430</v>
      </c>
      <c r="L46" s="29" t="s">
        <v>405</v>
      </c>
      <c r="M46" s="30" t="s">
        <v>406</v>
      </c>
      <c r="N46" s="30" t="s">
        <v>407</v>
      </c>
      <c r="O46" s="30" t="s">
        <v>408</v>
      </c>
      <c r="P46" s="30" t="s">
        <v>309</v>
      </c>
      <c r="Q46" s="30" t="s">
        <v>409</v>
      </c>
      <c r="R46" s="30">
        <v>1</v>
      </c>
      <c r="S46" s="30" t="s">
        <v>410</v>
      </c>
      <c r="T46" s="30">
        <v>140</v>
      </c>
      <c r="U46" s="30" t="s">
        <v>411</v>
      </c>
      <c r="V46" s="30">
        <v>1</v>
      </c>
      <c r="W46" s="30">
        <v>42000</v>
      </c>
      <c r="X46" s="30" t="s">
        <v>412</v>
      </c>
      <c r="Y46" s="30">
        <v>20000</v>
      </c>
      <c r="Z46" s="30">
        <v>2.1</v>
      </c>
      <c r="AA46" s="30">
        <v>294</v>
      </c>
      <c r="AB46" s="31">
        <v>45163</v>
      </c>
      <c r="AC46" s="30" t="s">
        <v>413</v>
      </c>
      <c r="AD46" s="30">
        <v>45128</v>
      </c>
      <c r="AE46" s="30" t="s">
        <v>414</v>
      </c>
      <c r="AG46" s="30" t="s">
        <v>415</v>
      </c>
      <c r="AL46" s="30" t="s">
        <v>416</v>
      </c>
      <c r="AM46" s="30" t="s">
        <v>417</v>
      </c>
    </row>
    <row r="47" spans="2:39" hidden="1">
      <c r="C47" s="29" t="b">
        <f>INDEX(data.rev2!$C$4:$C$90,MATCH(G47,data.rev2!$I$4:$I$90,0))=T47</f>
        <v>1</v>
      </c>
      <c r="D47" s="29" t="str">
        <f>VLOOKUP(G47,data.rev2!I:I,1,0)</f>
        <v>FBRLAL60001032</v>
      </c>
      <c r="E47" s="29" t="b">
        <f>INDEX(data.rev2!$D$4:$D$90,MATCH(G47,data.rev2!$I$4:$I$90,0))=Z47</f>
        <v>1</v>
      </c>
      <c r="F47" s="29" t="b">
        <f>INDEX('[1]Comp Summary'!$A:$A,MATCH(G47,'[1]Comp Summary'!$B:$B,0))=INDEX(data.rev2!G:G,MATCH(G47,data.rev1!I:I,0))</f>
        <v>1</v>
      </c>
      <c r="G47" s="33" t="str">
        <f t="shared" si="0"/>
        <v>FBRLAL60001032</v>
      </c>
      <c r="I47" s="29">
        <v>4800019318</v>
      </c>
      <c r="J47" s="29">
        <v>440</v>
      </c>
      <c r="L47" s="29" t="s">
        <v>405</v>
      </c>
      <c r="M47" s="30" t="s">
        <v>406</v>
      </c>
      <c r="N47" s="30" t="s">
        <v>407</v>
      </c>
      <c r="O47" s="30" t="s">
        <v>408</v>
      </c>
      <c r="P47" s="30" t="s">
        <v>312</v>
      </c>
      <c r="Q47" s="30" t="s">
        <v>468</v>
      </c>
      <c r="R47" s="30">
        <v>6</v>
      </c>
      <c r="S47" s="30" t="s">
        <v>432</v>
      </c>
      <c r="T47" s="30">
        <v>600</v>
      </c>
      <c r="U47" s="30" t="s">
        <v>411</v>
      </c>
      <c r="V47" s="30">
        <v>1</v>
      </c>
      <c r="W47" s="30">
        <v>400</v>
      </c>
      <c r="X47" s="30" t="s">
        <v>412</v>
      </c>
      <c r="Y47" s="30">
        <v>20000</v>
      </c>
      <c r="Z47" s="30">
        <v>0.02</v>
      </c>
      <c r="AA47" s="30">
        <v>12</v>
      </c>
      <c r="AB47" s="31">
        <v>45163</v>
      </c>
      <c r="AC47" s="30" t="s">
        <v>413</v>
      </c>
      <c r="AD47" s="30">
        <v>45128</v>
      </c>
      <c r="AE47" s="30" t="s">
        <v>414</v>
      </c>
      <c r="AG47" s="30" t="s">
        <v>415</v>
      </c>
      <c r="AL47" s="30" t="s">
        <v>416</v>
      </c>
      <c r="AM47" s="30" t="s">
        <v>417</v>
      </c>
    </row>
    <row r="48" spans="2:39" hidden="1">
      <c r="C48" s="29" t="b">
        <f>INDEX(data.rev2!$C$4:$C$90,MATCH(G48,data.rev2!$I$4:$I$90,0))=T48</f>
        <v>1</v>
      </c>
      <c r="D48" s="29" t="str">
        <f>VLOOKUP(G48,data.rev2!I:I,1,0)</f>
        <v>FBRLAL60001035</v>
      </c>
      <c r="E48" s="29" t="b">
        <f>INDEX(data.rev2!$D$4:$D$90,MATCH(G48,data.rev2!$I$4:$I$90,0))=Z48</f>
        <v>1</v>
      </c>
      <c r="F48" s="29" t="b">
        <f>INDEX('[1]Comp Summary'!$A:$A,MATCH(G48,'[1]Comp Summary'!$B:$B,0))=INDEX(data.rev2!G:G,MATCH(G48,data.rev1!I:I,0))</f>
        <v>1</v>
      </c>
      <c r="G48" s="33" t="str">
        <f t="shared" si="0"/>
        <v>FBRLAL60001035</v>
      </c>
      <c r="I48" s="29">
        <v>4800019318</v>
      </c>
      <c r="J48" s="29">
        <v>450</v>
      </c>
      <c r="L48" s="29" t="s">
        <v>405</v>
      </c>
      <c r="M48" s="30" t="s">
        <v>406</v>
      </c>
      <c r="N48" s="30" t="s">
        <v>407</v>
      </c>
      <c r="O48" s="30" t="s">
        <v>408</v>
      </c>
      <c r="P48" s="30" t="s">
        <v>314</v>
      </c>
      <c r="Q48" s="30" t="s">
        <v>469</v>
      </c>
      <c r="R48" s="30">
        <v>6</v>
      </c>
      <c r="S48" s="30" t="s">
        <v>432</v>
      </c>
      <c r="T48" s="30">
        <v>2500</v>
      </c>
      <c r="U48" s="30" t="s">
        <v>411</v>
      </c>
      <c r="V48" s="30">
        <v>1</v>
      </c>
      <c r="W48" s="30">
        <v>200</v>
      </c>
      <c r="X48" s="30" t="s">
        <v>412</v>
      </c>
      <c r="Y48" s="30">
        <v>20000</v>
      </c>
      <c r="Z48" s="30">
        <v>0.01</v>
      </c>
      <c r="AA48" s="30">
        <v>25</v>
      </c>
      <c r="AB48" s="31">
        <v>45163</v>
      </c>
      <c r="AC48" s="30" t="s">
        <v>413</v>
      </c>
      <c r="AD48" s="30">
        <v>45128</v>
      </c>
      <c r="AE48" s="30" t="s">
        <v>414</v>
      </c>
      <c r="AG48" s="30" t="s">
        <v>415</v>
      </c>
      <c r="AL48" s="30" t="s">
        <v>416</v>
      </c>
      <c r="AM48" s="30" t="s">
        <v>417</v>
      </c>
    </row>
    <row r="49" spans="2:39" hidden="1">
      <c r="C49" s="29" t="b">
        <f>INDEX(data.rev2!$C$4:$C$90,MATCH(G49,data.rev2!$I$4:$I$90,0))=T49</f>
        <v>1</v>
      </c>
      <c r="D49" s="29" t="str">
        <f>VLOOKUP(G49,data.rev2!I:I,1,0)</f>
        <v>FBRLAL60001040</v>
      </c>
      <c r="E49" s="29" t="b">
        <f>INDEX(data.rev2!$D$4:$D$90,MATCH(G49,data.rev2!$I$4:$I$90,0))=Z49</f>
        <v>1</v>
      </c>
      <c r="F49" s="29" t="b">
        <f>INDEX('[1]Comp Summary'!$A:$A,MATCH(G49,'[1]Comp Summary'!$B:$B,0))=INDEX(data.rev2!G:G,MATCH(G49,data.rev1!I:I,0))</f>
        <v>1</v>
      </c>
      <c r="G49" s="33" t="str">
        <f t="shared" si="0"/>
        <v>FBRLAL60001040</v>
      </c>
      <c r="I49" s="29">
        <v>4800019318</v>
      </c>
      <c r="J49" s="29">
        <v>460</v>
      </c>
      <c r="L49" s="29" t="s">
        <v>405</v>
      </c>
      <c r="M49" s="30" t="s">
        <v>406</v>
      </c>
      <c r="N49" s="30" t="s">
        <v>407</v>
      </c>
      <c r="O49" s="30" t="s">
        <v>408</v>
      </c>
      <c r="P49" s="30" t="s">
        <v>316</v>
      </c>
      <c r="Q49" s="30" t="s">
        <v>470</v>
      </c>
      <c r="R49" s="30">
        <v>6</v>
      </c>
      <c r="S49" s="30" t="s">
        <v>432</v>
      </c>
      <c r="T49" s="30">
        <v>1000</v>
      </c>
      <c r="U49" s="30" t="s">
        <v>411</v>
      </c>
      <c r="V49" s="30">
        <v>1</v>
      </c>
      <c r="W49" s="30">
        <v>2600</v>
      </c>
      <c r="X49" s="30" t="s">
        <v>412</v>
      </c>
      <c r="Y49" s="30">
        <v>20000</v>
      </c>
      <c r="Z49" s="30">
        <v>0.13</v>
      </c>
      <c r="AA49" s="30">
        <v>130</v>
      </c>
      <c r="AB49" s="31">
        <v>45163</v>
      </c>
      <c r="AC49" s="30" t="s">
        <v>413</v>
      </c>
      <c r="AD49" s="30">
        <v>45128</v>
      </c>
      <c r="AE49" s="30" t="s">
        <v>414</v>
      </c>
      <c r="AG49" s="30" t="s">
        <v>415</v>
      </c>
      <c r="AL49" s="30" t="s">
        <v>416</v>
      </c>
      <c r="AM49" s="30" t="s">
        <v>417</v>
      </c>
    </row>
    <row r="50" spans="2:39" hidden="1">
      <c r="C50" s="29" t="b">
        <f>INDEX(data.rev2!$C$4:$C$90,MATCH(G50,data.rev2!$I$4:$I$90,0))=T50</f>
        <v>1</v>
      </c>
      <c r="D50" s="29" t="str">
        <f>VLOOKUP(G50,data.rev2!I:I,1,0)</f>
        <v>FBRLAL60001024</v>
      </c>
      <c r="E50" s="29" t="b">
        <f>INDEX(data.rev2!$D$4:$D$90,MATCH(G50,data.rev2!$I$4:$I$90,0))=Z50</f>
        <v>1</v>
      </c>
      <c r="F50" s="29" t="b">
        <f>INDEX('[1]Comp Summary'!$A:$A,MATCH(G50,'[1]Comp Summary'!$B:$B,0))=INDEX(data.rev2!G:G,MATCH(G50,data.rev1!I:I,0))</f>
        <v>1</v>
      </c>
      <c r="G50" s="33" t="str">
        <f t="shared" si="0"/>
        <v>FBRLAL60001024</v>
      </c>
      <c r="I50" s="29">
        <v>4800019318</v>
      </c>
      <c r="J50" s="29">
        <v>470</v>
      </c>
      <c r="L50" s="29" t="s">
        <v>405</v>
      </c>
      <c r="M50" s="30" t="s">
        <v>406</v>
      </c>
      <c r="N50" s="30" t="s">
        <v>407</v>
      </c>
      <c r="O50" s="30" t="s">
        <v>408</v>
      </c>
      <c r="P50" s="30" t="s">
        <v>318</v>
      </c>
      <c r="Q50" s="30" t="s">
        <v>471</v>
      </c>
      <c r="R50" s="30">
        <v>6</v>
      </c>
      <c r="S50" s="30" t="s">
        <v>432</v>
      </c>
      <c r="T50" s="30">
        <v>300</v>
      </c>
      <c r="U50" s="30" t="s">
        <v>411</v>
      </c>
      <c r="V50" s="30">
        <v>1</v>
      </c>
      <c r="W50" s="30">
        <v>1200</v>
      </c>
      <c r="X50" s="30" t="s">
        <v>412</v>
      </c>
      <c r="Y50" s="30">
        <v>20000</v>
      </c>
      <c r="Z50" s="30">
        <v>0.06</v>
      </c>
      <c r="AA50" s="30">
        <v>18</v>
      </c>
      <c r="AB50" s="31">
        <v>45163</v>
      </c>
      <c r="AC50" s="30" t="s">
        <v>413</v>
      </c>
      <c r="AD50" s="30">
        <v>45128</v>
      </c>
      <c r="AE50" s="30" t="s">
        <v>414</v>
      </c>
      <c r="AG50" s="30" t="s">
        <v>415</v>
      </c>
      <c r="AL50" s="30" t="s">
        <v>416</v>
      </c>
      <c r="AM50" s="30" t="s">
        <v>417</v>
      </c>
    </row>
    <row r="51" spans="2:39" hidden="1">
      <c r="C51" s="29" t="b">
        <f>INDEX(data.rev2!$C$4:$C$90,MATCH(G51,data.rev2!$I$4:$I$90,0))=T51</f>
        <v>1</v>
      </c>
      <c r="D51" s="29" t="str">
        <f>VLOOKUP(G51,data.rev2!I:I,1,0)</f>
        <v>FBRLAL60001009</v>
      </c>
      <c r="E51" s="29" t="b">
        <f>INDEX(data.rev2!$D$4:$D$90,MATCH(G51,data.rev2!$I$4:$I$90,0))=Z51</f>
        <v>1</v>
      </c>
      <c r="F51" s="29" t="b">
        <f>INDEX('[1]Comp Summary'!$A:$A,MATCH(G51,'[1]Comp Summary'!$B:$B,0))=INDEX(data.rev2!G:G,MATCH(G51,data.rev1!I:I,0))</f>
        <v>1</v>
      </c>
      <c r="G51" s="33" t="str">
        <f t="shared" si="0"/>
        <v>FBRLAL60001009</v>
      </c>
      <c r="I51" s="29">
        <v>4800019318</v>
      </c>
      <c r="J51" s="29">
        <v>480</v>
      </c>
      <c r="L51" s="29" t="s">
        <v>405</v>
      </c>
      <c r="M51" s="30" t="s">
        <v>406</v>
      </c>
      <c r="N51" s="30" t="s">
        <v>407</v>
      </c>
      <c r="O51" s="30" t="s">
        <v>408</v>
      </c>
      <c r="P51" s="30" t="s">
        <v>320</v>
      </c>
      <c r="Q51" s="30" t="s">
        <v>434</v>
      </c>
      <c r="R51" s="30">
        <v>6</v>
      </c>
      <c r="S51" s="30" t="s">
        <v>432</v>
      </c>
      <c r="T51" s="30">
        <v>300</v>
      </c>
      <c r="U51" s="30" t="s">
        <v>411</v>
      </c>
      <c r="V51" s="30">
        <v>1</v>
      </c>
      <c r="W51" s="30">
        <v>800</v>
      </c>
      <c r="X51" s="30" t="s">
        <v>412</v>
      </c>
      <c r="Y51" s="30">
        <v>20000</v>
      </c>
      <c r="Z51" s="30">
        <v>0.04</v>
      </c>
      <c r="AA51" s="30">
        <v>12</v>
      </c>
      <c r="AB51" s="31">
        <v>45163</v>
      </c>
      <c r="AC51" s="30" t="s">
        <v>413</v>
      </c>
      <c r="AD51" s="30">
        <v>45128</v>
      </c>
      <c r="AE51" s="30" t="s">
        <v>414</v>
      </c>
      <c r="AG51" s="30" t="s">
        <v>415</v>
      </c>
      <c r="AL51" s="30" t="s">
        <v>416</v>
      </c>
      <c r="AM51" s="30" t="s">
        <v>417</v>
      </c>
    </row>
    <row r="52" spans="2:39" hidden="1">
      <c r="C52" s="29" t="b">
        <f>INDEX(data.rev2!$C$4:$C$90,MATCH(G52,data.rev2!$I$4:$I$90,0))=T52</f>
        <v>1</v>
      </c>
      <c r="D52" s="29" t="str">
        <f>VLOOKUP(G52,data.rev2!I:I,1,0)</f>
        <v>FBRLAL60001034</v>
      </c>
      <c r="E52" s="29" t="b">
        <f>INDEX(data.rev2!$D$4:$D$90,MATCH(G52,data.rev2!$I$4:$I$90,0))=Z52</f>
        <v>1</v>
      </c>
      <c r="F52" s="29" t="b">
        <f>INDEX('[1]Comp Summary'!$A:$A,MATCH(G52,'[1]Comp Summary'!$B:$B,0))=INDEX(data.rev2!G:G,MATCH(G52,data.rev1!I:I,0))</f>
        <v>1</v>
      </c>
      <c r="G52" s="33" t="str">
        <f t="shared" si="0"/>
        <v>FBRLAL60001034</v>
      </c>
      <c r="I52" s="29">
        <v>4800019318</v>
      </c>
      <c r="J52" s="29">
        <v>490</v>
      </c>
      <c r="L52" s="29" t="s">
        <v>405</v>
      </c>
      <c r="M52" s="30" t="s">
        <v>406</v>
      </c>
      <c r="N52" s="30" t="s">
        <v>407</v>
      </c>
      <c r="O52" s="30" t="s">
        <v>408</v>
      </c>
      <c r="P52" s="30" t="s">
        <v>323</v>
      </c>
      <c r="Q52" s="30" t="s">
        <v>472</v>
      </c>
      <c r="R52" s="30">
        <v>6</v>
      </c>
      <c r="S52" s="30" t="s">
        <v>432</v>
      </c>
      <c r="T52" s="30">
        <v>1000</v>
      </c>
      <c r="U52" s="30" t="s">
        <v>411</v>
      </c>
      <c r="V52" s="30">
        <v>1</v>
      </c>
      <c r="W52" s="30">
        <v>2400</v>
      </c>
      <c r="X52" s="30" t="s">
        <v>412</v>
      </c>
      <c r="Y52" s="30">
        <v>20000</v>
      </c>
      <c r="Z52" s="30">
        <v>0.12</v>
      </c>
      <c r="AA52" s="30">
        <v>120</v>
      </c>
      <c r="AB52" s="31">
        <v>45163</v>
      </c>
      <c r="AC52" s="30" t="s">
        <v>413</v>
      </c>
      <c r="AD52" s="30">
        <v>45128</v>
      </c>
      <c r="AE52" s="30" t="s">
        <v>414</v>
      </c>
      <c r="AG52" s="30" t="s">
        <v>415</v>
      </c>
      <c r="AL52" s="30" t="s">
        <v>416</v>
      </c>
      <c r="AM52" s="30" t="s">
        <v>417</v>
      </c>
    </row>
    <row r="53" spans="2:39" hidden="1">
      <c r="C53" s="29" t="b">
        <f>INDEX(data.rev2!$C$4:$C$90,MATCH(G53,data.rev2!$I$4:$I$90,0))=T53</f>
        <v>1</v>
      </c>
      <c r="D53" s="29" t="str">
        <f>VLOOKUP(G53,data.rev2!I:I,1,0)</f>
        <v>FBRLAL60001042</v>
      </c>
      <c r="E53" s="29" t="b">
        <f>INDEX(data.rev2!$D$4:$D$90,MATCH(G53,data.rev2!$I$4:$I$90,0))=Z53</f>
        <v>1</v>
      </c>
      <c r="F53" s="29" t="b">
        <f>INDEX('[1]Comp Summary'!$A:$A,MATCH(G53,'[1]Comp Summary'!$B:$B,0))=INDEX(data.rev2!G:G,MATCH(G53,data.rev1!I:I,0))</f>
        <v>1</v>
      </c>
      <c r="G53" s="33" t="str">
        <f t="shared" si="0"/>
        <v>FBRLAL60001042</v>
      </c>
      <c r="I53" s="29">
        <v>4800019318</v>
      </c>
      <c r="J53" s="29">
        <v>500</v>
      </c>
      <c r="L53" s="29" t="s">
        <v>405</v>
      </c>
      <c r="M53" s="30" t="s">
        <v>406</v>
      </c>
      <c r="N53" s="30" t="s">
        <v>407</v>
      </c>
      <c r="O53" s="30" t="s">
        <v>408</v>
      </c>
      <c r="P53" s="30" t="s">
        <v>325</v>
      </c>
      <c r="Q53" s="30" t="s">
        <v>473</v>
      </c>
      <c r="R53" s="30">
        <v>6</v>
      </c>
      <c r="S53" s="30" t="s">
        <v>432</v>
      </c>
      <c r="T53" s="30">
        <v>1500</v>
      </c>
      <c r="U53" s="30" t="s">
        <v>411</v>
      </c>
      <c r="V53" s="30">
        <v>1</v>
      </c>
      <c r="W53" s="30">
        <v>400</v>
      </c>
      <c r="X53" s="30" t="s">
        <v>412</v>
      </c>
      <c r="Y53" s="30">
        <v>20000</v>
      </c>
      <c r="Z53" s="30">
        <v>0.02</v>
      </c>
      <c r="AA53" s="30">
        <v>30</v>
      </c>
      <c r="AB53" s="31">
        <v>45163</v>
      </c>
      <c r="AC53" s="30" t="s">
        <v>413</v>
      </c>
      <c r="AD53" s="30">
        <v>45128</v>
      </c>
      <c r="AE53" s="30" t="s">
        <v>414</v>
      </c>
      <c r="AG53" s="30" t="s">
        <v>415</v>
      </c>
      <c r="AL53" s="30" t="s">
        <v>416</v>
      </c>
      <c r="AM53" s="30" t="s">
        <v>417</v>
      </c>
    </row>
    <row r="54" spans="2:39" hidden="1">
      <c r="C54" s="29" t="b">
        <f>INDEX(data.rev2!$C$4:$C$90,MATCH(G54,data.rev2!$I$4:$I$90,0))=T54</f>
        <v>1</v>
      </c>
      <c r="D54" s="29" t="str">
        <f>VLOOKUP(G54,data.rev2!I:I,1,0)</f>
        <v>FBRLAL60001037</v>
      </c>
      <c r="E54" s="29" t="b">
        <f>INDEX(data.rev2!$D$4:$D$90,MATCH(G54,data.rev2!$I$4:$I$90,0))=Z54</f>
        <v>1</v>
      </c>
      <c r="F54" s="29" t="b">
        <f>INDEX('[1]Comp Summary'!$A:$A,MATCH(G54,'[1]Comp Summary'!$B:$B,0))=INDEX(data.rev2!G:G,MATCH(G54,data.rev1!I:I,0))</f>
        <v>1</v>
      </c>
      <c r="G54" s="33" t="str">
        <f t="shared" si="0"/>
        <v>FBRLAL60001037</v>
      </c>
      <c r="I54" s="29">
        <v>4800019318</v>
      </c>
      <c r="J54" s="29">
        <v>510</v>
      </c>
      <c r="L54" s="29" t="s">
        <v>405</v>
      </c>
      <c r="M54" s="30" t="s">
        <v>406</v>
      </c>
      <c r="N54" s="30" t="s">
        <v>407</v>
      </c>
      <c r="O54" s="30" t="s">
        <v>408</v>
      </c>
      <c r="P54" s="30" t="s">
        <v>327</v>
      </c>
      <c r="Q54" s="30" t="s">
        <v>474</v>
      </c>
      <c r="R54" s="30">
        <v>6</v>
      </c>
      <c r="S54" s="30" t="s">
        <v>432</v>
      </c>
      <c r="T54" s="30">
        <v>300</v>
      </c>
      <c r="U54" s="30" t="s">
        <v>411</v>
      </c>
      <c r="V54" s="30">
        <v>1</v>
      </c>
      <c r="W54" s="30">
        <v>800</v>
      </c>
      <c r="X54" s="30" t="s">
        <v>412</v>
      </c>
      <c r="Y54" s="30">
        <v>20000</v>
      </c>
      <c r="Z54" s="30">
        <v>0.04</v>
      </c>
      <c r="AA54" s="30">
        <v>12</v>
      </c>
      <c r="AB54" s="31">
        <v>45163</v>
      </c>
      <c r="AC54" s="30" t="s">
        <v>413</v>
      </c>
      <c r="AD54" s="30">
        <v>45128</v>
      </c>
      <c r="AE54" s="30" t="s">
        <v>414</v>
      </c>
      <c r="AG54" s="30" t="s">
        <v>415</v>
      </c>
      <c r="AL54" s="30" t="s">
        <v>416</v>
      </c>
      <c r="AM54" s="30" t="s">
        <v>417</v>
      </c>
    </row>
    <row r="55" spans="2:39" hidden="1">
      <c r="C55" s="29" t="b">
        <f>INDEX(data.rev2!$C$4:$C$90,MATCH(G55,data.rev2!$I$4:$I$90,0))=T55</f>
        <v>1</v>
      </c>
      <c r="D55" s="29" t="str">
        <f>VLOOKUP(G55,data.rev2!I:I,1,0)</f>
        <v>FBRLAL60001041</v>
      </c>
      <c r="E55" s="29" t="b">
        <f>INDEX(data.rev2!$D$4:$D$90,MATCH(G55,data.rev2!$I$4:$I$90,0))=Z55</f>
        <v>1</v>
      </c>
      <c r="F55" s="29" t="b">
        <f>INDEX('[1]Comp Summary'!$A:$A,MATCH(G55,'[1]Comp Summary'!$B:$B,0))=INDEX(data.rev2!G:G,MATCH(G55,data.rev1!I:I,0))</f>
        <v>1</v>
      </c>
      <c r="G55" s="33" t="str">
        <f t="shared" si="0"/>
        <v>FBRLAL60001041</v>
      </c>
      <c r="I55" s="29">
        <v>4800019318</v>
      </c>
      <c r="J55" s="29">
        <v>520</v>
      </c>
      <c r="L55" s="29" t="s">
        <v>405</v>
      </c>
      <c r="M55" s="30" t="s">
        <v>406</v>
      </c>
      <c r="N55" s="30" t="s">
        <v>407</v>
      </c>
      <c r="O55" s="30" t="s">
        <v>408</v>
      </c>
      <c r="P55" s="30" t="s">
        <v>329</v>
      </c>
      <c r="Q55" s="30" t="s">
        <v>475</v>
      </c>
      <c r="R55" s="30">
        <v>6</v>
      </c>
      <c r="S55" s="30" t="s">
        <v>432</v>
      </c>
      <c r="T55" s="30">
        <v>300</v>
      </c>
      <c r="U55" s="30" t="s">
        <v>411</v>
      </c>
      <c r="V55" s="30">
        <v>1</v>
      </c>
      <c r="W55" s="30">
        <v>800</v>
      </c>
      <c r="X55" s="30" t="s">
        <v>412</v>
      </c>
      <c r="Y55" s="30">
        <v>20000</v>
      </c>
      <c r="Z55" s="30">
        <v>0.04</v>
      </c>
      <c r="AA55" s="30">
        <v>12</v>
      </c>
      <c r="AB55" s="31">
        <v>45163</v>
      </c>
      <c r="AC55" s="30" t="s">
        <v>413</v>
      </c>
      <c r="AD55" s="30">
        <v>45128</v>
      </c>
      <c r="AE55" s="30" t="s">
        <v>414</v>
      </c>
      <c r="AG55" s="30" t="s">
        <v>415</v>
      </c>
      <c r="AL55" s="30" t="s">
        <v>416</v>
      </c>
      <c r="AM55" s="30" t="s">
        <v>417</v>
      </c>
    </row>
    <row r="56" spans="2:39" hidden="1">
      <c r="C56" s="29" t="b">
        <f>INDEX(data.rev2!$C$4:$C$90,MATCH(G56,data.rev2!$I$4:$I$90,0))=T56</f>
        <v>1</v>
      </c>
      <c r="D56" s="29" t="str">
        <f>VLOOKUP(G56,data.rev2!I:I,1,0)</f>
        <v>FBRLAL60001007</v>
      </c>
      <c r="E56" s="29" t="b">
        <f>INDEX(data.rev2!$D$4:$D$90,MATCH(G56,data.rev2!$I$4:$I$90,0))=Z56</f>
        <v>1</v>
      </c>
      <c r="F56" s="29" t="b">
        <f>INDEX('[1]Comp Summary'!$A:$A,MATCH(G56,'[1]Comp Summary'!$B:$B,0))=INDEX(data.rev2!G:G,MATCH(G56,data.rev1!I:I,0))</f>
        <v>1</v>
      </c>
      <c r="G56" s="33" t="str">
        <f t="shared" si="0"/>
        <v>FBRLAL60001007</v>
      </c>
      <c r="I56" s="29">
        <v>4800019318</v>
      </c>
      <c r="J56" s="29">
        <v>530</v>
      </c>
      <c r="L56" s="29" t="s">
        <v>405</v>
      </c>
      <c r="M56" s="30" t="s">
        <v>406</v>
      </c>
      <c r="N56" s="30" t="s">
        <v>407</v>
      </c>
      <c r="O56" s="30" t="s">
        <v>408</v>
      </c>
      <c r="P56" s="30" t="s">
        <v>331</v>
      </c>
      <c r="Q56" s="30" t="s">
        <v>476</v>
      </c>
      <c r="R56" s="30">
        <v>6</v>
      </c>
      <c r="S56" s="30" t="s">
        <v>432</v>
      </c>
      <c r="T56" s="30">
        <v>1000</v>
      </c>
      <c r="U56" s="30" t="s">
        <v>411</v>
      </c>
      <c r="V56" s="30">
        <v>1</v>
      </c>
      <c r="W56" s="30">
        <v>800</v>
      </c>
      <c r="X56" s="30" t="s">
        <v>412</v>
      </c>
      <c r="Y56" s="30">
        <v>20000</v>
      </c>
      <c r="Z56" s="30">
        <v>0.04</v>
      </c>
      <c r="AA56" s="30">
        <v>40</v>
      </c>
      <c r="AB56" s="31">
        <v>45163</v>
      </c>
      <c r="AC56" s="30" t="s">
        <v>413</v>
      </c>
      <c r="AD56" s="30">
        <v>45128</v>
      </c>
      <c r="AE56" s="30" t="s">
        <v>414</v>
      </c>
      <c r="AG56" s="30" t="s">
        <v>415</v>
      </c>
      <c r="AL56" s="30" t="s">
        <v>416</v>
      </c>
      <c r="AM56" s="30" t="s">
        <v>417</v>
      </c>
    </row>
    <row r="57" spans="2:39" hidden="1">
      <c r="C57" s="29" t="b">
        <f>INDEX(data.rev2!$C$4:$C$90,MATCH(G57,data.rev2!$I$4:$I$90,0))=T57</f>
        <v>1</v>
      </c>
      <c r="D57" s="29" t="str">
        <f>VLOOKUP(G57,data.rev2!I:I,1,0)</f>
        <v>FBRLAL60001005</v>
      </c>
      <c r="E57" s="29" t="b">
        <f>INDEX(data.rev2!$D$4:$D$90,MATCH(G57,data.rev2!$I$4:$I$90,0))=Z57</f>
        <v>1</v>
      </c>
      <c r="F57" s="29" t="b">
        <f>INDEX('[1]Comp Summary'!$A:$A,MATCH(G57,'[1]Comp Summary'!$B:$B,0))=INDEX(data.rev2!G:G,MATCH(G57,data.rev1!I:I,0))</f>
        <v>1</v>
      </c>
      <c r="G57" s="33" t="str">
        <f t="shared" si="0"/>
        <v>FBRLAL60001005</v>
      </c>
      <c r="I57" s="29">
        <v>4800019318</v>
      </c>
      <c r="J57" s="29">
        <v>540</v>
      </c>
      <c r="L57" s="29" t="s">
        <v>405</v>
      </c>
      <c r="M57" s="30" t="s">
        <v>406</v>
      </c>
      <c r="N57" s="30" t="s">
        <v>407</v>
      </c>
      <c r="O57" s="30" t="s">
        <v>408</v>
      </c>
      <c r="P57" s="30" t="s">
        <v>333</v>
      </c>
      <c r="Q57" s="30" t="s">
        <v>477</v>
      </c>
      <c r="R57" s="30">
        <v>6</v>
      </c>
      <c r="S57" s="30" t="s">
        <v>432</v>
      </c>
      <c r="T57" s="30">
        <v>3250</v>
      </c>
      <c r="U57" s="30" t="s">
        <v>411</v>
      </c>
      <c r="V57" s="30">
        <v>1</v>
      </c>
      <c r="W57" s="30">
        <v>1800</v>
      </c>
      <c r="X57" s="30" t="s">
        <v>412</v>
      </c>
      <c r="Y57" s="30">
        <v>20000</v>
      </c>
      <c r="Z57" s="30">
        <v>0.09</v>
      </c>
      <c r="AA57" s="30">
        <v>292.5</v>
      </c>
      <c r="AB57" s="31">
        <v>45163</v>
      </c>
      <c r="AC57" s="30" t="s">
        <v>413</v>
      </c>
      <c r="AD57" s="30">
        <v>45128</v>
      </c>
      <c r="AE57" s="30" t="s">
        <v>414</v>
      </c>
      <c r="AG57" s="30" t="s">
        <v>415</v>
      </c>
      <c r="AL57" s="30" t="s">
        <v>416</v>
      </c>
      <c r="AM57" s="30" t="s">
        <v>417</v>
      </c>
    </row>
    <row r="58" spans="2:39" hidden="1">
      <c r="C58" s="29" t="b">
        <f>INDEX(data.rev2!$C$4:$C$90,MATCH(G58,data.rev2!$I$4:$I$90,0))=T58</f>
        <v>1</v>
      </c>
      <c r="D58" s="29" t="str">
        <f>VLOOKUP(G58,data.rev2!I:I,1,0)</f>
        <v>FBRLAL60001006</v>
      </c>
      <c r="E58" s="29" t="b">
        <f>INDEX(data.rev2!$D$4:$D$90,MATCH(G58,data.rev2!$I$4:$I$90,0))=Z58</f>
        <v>1</v>
      </c>
      <c r="F58" s="29" t="b">
        <f>INDEX('[1]Comp Summary'!$A:$A,MATCH(G58,'[1]Comp Summary'!$B:$B,0))=INDEX(data.rev2!G:G,MATCH(G58,data.rev1!I:I,0))</f>
        <v>1</v>
      </c>
      <c r="G58" s="33" t="str">
        <f t="shared" si="0"/>
        <v>FBRLAL60001006</v>
      </c>
      <c r="I58" s="29">
        <v>4800019318</v>
      </c>
      <c r="J58" s="29">
        <v>550</v>
      </c>
      <c r="L58" s="29" t="s">
        <v>405</v>
      </c>
      <c r="M58" s="30" t="s">
        <v>406</v>
      </c>
      <c r="N58" s="30" t="s">
        <v>407</v>
      </c>
      <c r="O58" s="30" t="s">
        <v>408</v>
      </c>
      <c r="P58" s="30" t="s">
        <v>335</v>
      </c>
      <c r="Q58" s="30" t="s">
        <v>478</v>
      </c>
      <c r="R58" s="30">
        <v>6</v>
      </c>
      <c r="S58" s="30" t="s">
        <v>432</v>
      </c>
      <c r="T58" s="30">
        <v>1000</v>
      </c>
      <c r="U58" s="30" t="s">
        <v>411</v>
      </c>
      <c r="V58" s="30">
        <v>1</v>
      </c>
      <c r="W58" s="30">
        <v>1200</v>
      </c>
      <c r="X58" s="30" t="s">
        <v>412</v>
      </c>
      <c r="Y58" s="30">
        <v>20000</v>
      </c>
      <c r="Z58" s="30">
        <v>0.06</v>
      </c>
      <c r="AA58" s="30">
        <v>60</v>
      </c>
      <c r="AB58" s="31">
        <v>45163</v>
      </c>
      <c r="AC58" s="30" t="s">
        <v>413</v>
      </c>
      <c r="AD58" s="30">
        <v>45128</v>
      </c>
      <c r="AE58" s="30" t="s">
        <v>414</v>
      </c>
      <c r="AG58" s="30" t="s">
        <v>415</v>
      </c>
      <c r="AL58" s="30" t="s">
        <v>416</v>
      </c>
      <c r="AM58" s="30" t="s">
        <v>417</v>
      </c>
    </row>
    <row r="59" spans="2:39" hidden="1">
      <c r="C59" s="29" t="b">
        <f>INDEX(data.rev2!$C$4:$C$90,MATCH(G59,data.rev2!$I$4:$I$90,0))=T59</f>
        <v>1</v>
      </c>
      <c r="D59" s="29" t="str">
        <f>VLOOKUP(G59,data.rev2!I:I,1,0)</f>
        <v>FBRLAL60001036</v>
      </c>
      <c r="E59" s="29" t="b">
        <f>INDEX(data.rev2!$D$4:$D$90,MATCH(G59,data.rev2!$I$4:$I$90,0))=Z59</f>
        <v>1</v>
      </c>
      <c r="F59" s="29" t="b">
        <f>INDEX('[1]Comp Summary'!$A:$A,MATCH(G59,'[1]Comp Summary'!$B:$B,0))=INDEX(data.rev2!G:G,MATCH(G59,data.rev1!I:I,0))</f>
        <v>1</v>
      </c>
      <c r="G59" s="33" t="str">
        <f t="shared" si="0"/>
        <v>FBRLAL60001036</v>
      </c>
      <c r="I59" s="29">
        <v>4800019318</v>
      </c>
      <c r="J59" s="29">
        <v>560</v>
      </c>
      <c r="L59" s="29" t="s">
        <v>405</v>
      </c>
      <c r="M59" s="30" t="s">
        <v>406</v>
      </c>
      <c r="N59" s="30" t="s">
        <v>407</v>
      </c>
      <c r="O59" s="30" t="s">
        <v>408</v>
      </c>
      <c r="P59" s="30" t="s">
        <v>337</v>
      </c>
      <c r="Q59" s="30" t="s">
        <v>479</v>
      </c>
      <c r="R59" s="30">
        <v>6</v>
      </c>
      <c r="S59" s="30" t="s">
        <v>432</v>
      </c>
      <c r="T59" s="30">
        <v>300</v>
      </c>
      <c r="U59" s="30" t="s">
        <v>411</v>
      </c>
      <c r="V59" s="30">
        <v>1</v>
      </c>
      <c r="W59" s="30">
        <v>7200</v>
      </c>
      <c r="X59" s="30" t="s">
        <v>412</v>
      </c>
      <c r="Y59" s="30">
        <v>20000</v>
      </c>
      <c r="Z59" s="30">
        <v>0.36</v>
      </c>
      <c r="AA59" s="30">
        <v>108</v>
      </c>
      <c r="AB59" s="31">
        <v>45163</v>
      </c>
      <c r="AC59" s="30" t="s">
        <v>413</v>
      </c>
      <c r="AD59" s="30">
        <v>45128</v>
      </c>
      <c r="AE59" s="30" t="s">
        <v>414</v>
      </c>
      <c r="AG59" s="30" t="s">
        <v>415</v>
      </c>
      <c r="AL59" s="30" t="s">
        <v>416</v>
      </c>
      <c r="AM59" s="30" t="s">
        <v>417</v>
      </c>
    </row>
    <row r="60" spans="2:39" hidden="1">
      <c r="C60" s="29" t="b">
        <f>INDEX(data.rev2!$C$4:$C$90,MATCH(G60,data.rev2!$I$4:$I$90,0))=T60</f>
        <v>1</v>
      </c>
      <c r="D60" s="29" t="str">
        <f>VLOOKUP(G60,data.rev2!I:I,1,0)</f>
        <v>FBRLAL60001055</v>
      </c>
      <c r="E60" s="29" t="b">
        <f>INDEX(data.rev2!$D$4:$D$90,MATCH(G60,data.rev2!$I$4:$I$90,0))=Z60</f>
        <v>1</v>
      </c>
      <c r="F60" s="29" t="b">
        <f>INDEX('[1]Comp Summary'!$A:$A,MATCH(G60,'[1]Comp Summary'!$B:$B,0))=INDEX(data.rev2!G:G,MATCH(G60,data.rev1!I:I,0))</f>
        <v>1</v>
      </c>
      <c r="G60" s="33" t="str">
        <f t="shared" si="0"/>
        <v>FBRLAL60001055</v>
      </c>
      <c r="I60" s="29">
        <v>4800019318</v>
      </c>
      <c r="J60" s="29">
        <v>570</v>
      </c>
      <c r="L60" s="29" t="s">
        <v>405</v>
      </c>
      <c r="M60" s="30" t="s">
        <v>406</v>
      </c>
      <c r="N60" s="30" t="s">
        <v>407</v>
      </c>
      <c r="O60" s="30" t="s">
        <v>408</v>
      </c>
      <c r="P60" s="30" t="s">
        <v>339</v>
      </c>
      <c r="Q60" s="30" t="s">
        <v>480</v>
      </c>
      <c r="R60" s="30">
        <v>6</v>
      </c>
      <c r="S60" s="30" t="s">
        <v>430</v>
      </c>
      <c r="T60" s="30">
        <v>300</v>
      </c>
      <c r="U60" s="30" t="s">
        <v>411</v>
      </c>
      <c r="V60" s="30">
        <v>1</v>
      </c>
      <c r="W60" s="30">
        <v>3600</v>
      </c>
      <c r="X60" s="30" t="s">
        <v>412</v>
      </c>
      <c r="Y60" s="30">
        <v>20000</v>
      </c>
      <c r="Z60" s="30">
        <v>0.18</v>
      </c>
      <c r="AA60" s="30">
        <v>54</v>
      </c>
      <c r="AB60" s="31">
        <v>45163</v>
      </c>
      <c r="AC60" s="30" t="s">
        <v>413</v>
      </c>
      <c r="AD60" s="30">
        <v>45128</v>
      </c>
      <c r="AE60" s="30" t="s">
        <v>414</v>
      </c>
      <c r="AG60" s="30" t="s">
        <v>415</v>
      </c>
      <c r="AL60" s="30" t="s">
        <v>416</v>
      </c>
      <c r="AM60" s="30" t="s">
        <v>417</v>
      </c>
    </row>
    <row r="61" spans="2:39" hidden="1">
      <c r="C61" s="29" t="b">
        <f>INDEX(data.rev2!$C$4:$C$90,MATCH(G61,data.rev2!$I$4:$I$90,0))=T61</f>
        <v>1</v>
      </c>
      <c r="D61" s="29" t="str">
        <f>VLOOKUP(G61,data.rev2!I:I,1,0)</f>
        <v>FBRLAL60001045</v>
      </c>
      <c r="E61" s="29" t="b">
        <f>INDEX(data.rev2!$D$4:$D$90,MATCH(G61,data.rev2!$I$4:$I$90,0))=Z61</f>
        <v>1</v>
      </c>
      <c r="F61" s="29" t="b">
        <f>INDEX('[1]Comp Summary'!$A:$A,MATCH(G61,'[1]Comp Summary'!$B:$B,0))=INDEX(data.rev2!G:G,MATCH(G61,data.rev1!I:I,0))</f>
        <v>1</v>
      </c>
      <c r="G61" s="33" t="str">
        <f t="shared" si="0"/>
        <v>FBRLAL60001045</v>
      </c>
      <c r="I61" s="29">
        <v>4800019318</v>
      </c>
      <c r="J61" s="29">
        <v>580</v>
      </c>
      <c r="L61" s="29" t="s">
        <v>405</v>
      </c>
      <c r="M61" s="30" t="s">
        <v>406</v>
      </c>
      <c r="N61" s="30" t="s">
        <v>407</v>
      </c>
      <c r="O61" s="30" t="s">
        <v>408</v>
      </c>
      <c r="P61" s="30" t="s">
        <v>342</v>
      </c>
      <c r="Q61" s="30" t="s">
        <v>481</v>
      </c>
      <c r="R61" s="30">
        <v>6</v>
      </c>
      <c r="S61" s="30" t="s">
        <v>432</v>
      </c>
      <c r="T61" s="30">
        <v>300</v>
      </c>
      <c r="U61" s="30" t="s">
        <v>411</v>
      </c>
      <c r="V61" s="30">
        <v>1</v>
      </c>
      <c r="W61" s="30">
        <v>4800</v>
      </c>
      <c r="X61" s="30" t="s">
        <v>412</v>
      </c>
      <c r="Y61" s="30">
        <v>20000</v>
      </c>
      <c r="Z61" s="30">
        <v>0.24</v>
      </c>
      <c r="AA61" s="30">
        <v>72</v>
      </c>
      <c r="AB61" s="31">
        <v>45163</v>
      </c>
      <c r="AC61" s="30" t="s">
        <v>413</v>
      </c>
      <c r="AD61" s="30">
        <v>45128</v>
      </c>
      <c r="AE61" s="30" t="s">
        <v>414</v>
      </c>
      <c r="AG61" s="30" t="s">
        <v>415</v>
      </c>
      <c r="AL61" s="30" t="s">
        <v>416</v>
      </c>
      <c r="AM61" s="30" t="s">
        <v>417</v>
      </c>
    </row>
    <row r="62" spans="2:39" hidden="1">
      <c r="B62" s="30" t="s">
        <v>504</v>
      </c>
      <c r="C62" s="29" t="b">
        <f>INDEX(data.rev2!$C$4:$C$90,MATCH(G62,data.rev2!$I$4:$I$90,0))=T62</f>
        <v>1</v>
      </c>
      <c r="D62" s="29" t="str">
        <f>VLOOKUP(G62,data.rev2!I:I,1,0)</f>
        <v>FBRLAL60001021</v>
      </c>
      <c r="E62" s="29" t="b">
        <f>INDEX(data.rev2!$D$4:$D$90,MATCH(G62,data.rev2!$I$4:$I$90,0))=Z62</f>
        <v>1</v>
      </c>
      <c r="F62" s="29" t="b">
        <f>INDEX('[1]Comp Summary'!$A:$A,MATCH(G62,'[1]Comp Summary'!$B:$B,0))=INDEX(data.rev2!G:G,MATCH(G62,data.rev1!I:I,0))</f>
        <v>1</v>
      </c>
      <c r="G62" s="33" t="str">
        <f>P62</f>
        <v>FBRLAL60001021</v>
      </c>
      <c r="I62" s="29">
        <v>4800019318</v>
      </c>
      <c r="J62" s="29">
        <v>590</v>
      </c>
      <c r="L62" s="29" t="s">
        <v>405</v>
      </c>
      <c r="M62" s="30" t="s">
        <v>406</v>
      </c>
      <c r="N62" s="30" t="s">
        <v>407</v>
      </c>
      <c r="O62" s="30" t="s">
        <v>408</v>
      </c>
      <c r="P62" s="30" t="s">
        <v>482</v>
      </c>
      <c r="Q62" s="30" t="s">
        <v>483</v>
      </c>
      <c r="R62" s="30">
        <v>6</v>
      </c>
      <c r="S62" s="30" t="s">
        <v>484</v>
      </c>
      <c r="T62" s="30">
        <v>130</v>
      </c>
      <c r="U62" s="30" t="s">
        <v>411</v>
      </c>
      <c r="V62" s="30">
        <v>1</v>
      </c>
      <c r="W62" s="30">
        <v>31800</v>
      </c>
      <c r="X62" s="30" t="s">
        <v>412</v>
      </c>
      <c r="Y62" s="30">
        <v>20000</v>
      </c>
      <c r="Z62" s="30">
        <v>1.59</v>
      </c>
      <c r="AA62" s="30">
        <v>206.7</v>
      </c>
      <c r="AB62" s="31">
        <v>45163</v>
      </c>
      <c r="AC62" s="30" t="s">
        <v>413</v>
      </c>
      <c r="AD62" s="30">
        <v>45128</v>
      </c>
      <c r="AE62" s="30" t="s">
        <v>414</v>
      </c>
      <c r="AG62" s="30" t="s">
        <v>415</v>
      </c>
      <c r="AL62" s="30" t="s">
        <v>416</v>
      </c>
      <c r="AM62" s="30" t="s">
        <v>417</v>
      </c>
    </row>
    <row r="63" spans="2:39" hidden="1">
      <c r="C63" s="29" t="b">
        <f>INDEX(data.rev2!$C$4:$C$90,MATCH(G63,data.rev2!$I$4:$I$90,0))=T63</f>
        <v>1</v>
      </c>
      <c r="D63" s="29" t="str">
        <f>VLOOKUP(G63,data.rev2!I:I,1,0)</f>
        <v>FBRLAL60001053</v>
      </c>
      <c r="E63" s="29" t="b">
        <f>INDEX(data.rev2!$D$4:$D$90,MATCH(G63,data.rev2!$I$4:$I$90,0))=Z63</f>
        <v>1</v>
      </c>
      <c r="F63" s="29" t="b">
        <f>INDEX('[1]Comp Summary'!$A:$A,MATCH(G63,'[1]Comp Summary'!$B:$B,0))=INDEX(data.rev2!G:G,MATCH(G63,data.rev1!I:I,0))</f>
        <v>1</v>
      </c>
      <c r="G63" s="33" t="str">
        <f t="shared" si="0"/>
        <v>FBRLAL60001053</v>
      </c>
      <c r="I63" s="29">
        <v>4800019318</v>
      </c>
      <c r="J63" s="29">
        <v>600</v>
      </c>
      <c r="L63" s="29" t="s">
        <v>405</v>
      </c>
      <c r="M63" s="30" t="s">
        <v>406</v>
      </c>
      <c r="N63" s="30" t="s">
        <v>407</v>
      </c>
      <c r="O63" s="30" t="s">
        <v>408</v>
      </c>
      <c r="P63" s="30" t="s">
        <v>345</v>
      </c>
      <c r="Q63" s="30" t="s">
        <v>485</v>
      </c>
      <c r="R63" s="30">
        <v>6</v>
      </c>
      <c r="S63" s="30" t="s">
        <v>430</v>
      </c>
      <c r="T63" s="30">
        <v>300</v>
      </c>
      <c r="U63" s="30" t="s">
        <v>411</v>
      </c>
      <c r="V63" s="30">
        <v>1</v>
      </c>
      <c r="W63" s="30">
        <v>6200</v>
      </c>
      <c r="X63" s="30" t="s">
        <v>412</v>
      </c>
      <c r="Y63" s="30">
        <v>20000</v>
      </c>
      <c r="Z63" s="30">
        <v>0.31</v>
      </c>
      <c r="AA63" s="30">
        <v>93</v>
      </c>
      <c r="AB63" s="31">
        <v>45163</v>
      </c>
      <c r="AC63" s="30" t="s">
        <v>413</v>
      </c>
      <c r="AD63" s="30">
        <v>45128</v>
      </c>
      <c r="AE63" s="30" t="s">
        <v>414</v>
      </c>
      <c r="AG63" s="30" t="s">
        <v>415</v>
      </c>
      <c r="AL63" s="30" t="s">
        <v>416</v>
      </c>
      <c r="AM63" s="30" t="s">
        <v>417</v>
      </c>
    </row>
    <row r="64" spans="2:39" hidden="1">
      <c r="C64" s="29" t="b">
        <f>INDEX(data.rev2!$C$4:$C$90,MATCH(G64,data.rev2!$I$4:$I$90,0))=T64</f>
        <v>1</v>
      </c>
      <c r="D64" s="29" t="str">
        <f>VLOOKUP(G64,data.rev2!I:I,1,0)</f>
        <v>FBRLAL60001077</v>
      </c>
      <c r="E64" s="29" t="b">
        <f>INDEX(data.rev2!$D$4:$D$90,MATCH(G64,data.rev2!$I$4:$I$90,0))=Z64</f>
        <v>1</v>
      </c>
      <c r="F64" s="29" t="b">
        <f>INDEX('[1]Comp Summary'!$A:$A,MATCH(G64,'[1]Comp Summary'!$B:$B,0))=INDEX(data.rev2!G:G,MATCH(G64,data.rev1!I:I,0))</f>
        <v>1</v>
      </c>
      <c r="G64" s="33" t="str">
        <f t="shared" si="0"/>
        <v>FBRLAL60001077</v>
      </c>
      <c r="I64" s="29">
        <v>4800019318</v>
      </c>
      <c r="J64" s="29">
        <v>610</v>
      </c>
      <c r="L64" s="29" t="s">
        <v>405</v>
      </c>
      <c r="M64" s="30" t="s">
        <v>406</v>
      </c>
      <c r="N64" s="30" t="s">
        <v>407</v>
      </c>
      <c r="O64" s="30" t="s">
        <v>408</v>
      </c>
      <c r="P64" s="30" t="s">
        <v>347</v>
      </c>
      <c r="Q64" s="30" t="s">
        <v>486</v>
      </c>
      <c r="R64" s="30">
        <v>6</v>
      </c>
      <c r="S64" s="30" t="s">
        <v>487</v>
      </c>
      <c r="T64" s="30">
        <v>130</v>
      </c>
      <c r="U64" s="30" t="s">
        <v>411</v>
      </c>
      <c r="V64" s="30">
        <v>1</v>
      </c>
      <c r="W64" s="30">
        <v>195600</v>
      </c>
      <c r="X64" s="30" t="s">
        <v>412</v>
      </c>
      <c r="Y64" s="30">
        <v>20000</v>
      </c>
      <c r="Z64" s="30">
        <v>9.7799999999999994</v>
      </c>
      <c r="AA64" s="30">
        <v>1271.4000000000001</v>
      </c>
      <c r="AB64" s="31">
        <v>45163</v>
      </c>
      <c r="AC64" s="30" t="s">
        <v>413</v>
      </c>
      <c r="AD64" s="30">
        <v>45128</v>
      </c>
      <c r="AE64" s="30" t="s">
        <v>414</v>
      </c>
      <c r="AG64" s="30" t="s">
        <v>415</v>
      </c>
      <c r="AL64" s="30" t="s">
        <v>416</v>
      </c>
      <c r="AM64" s="30" t="s">
        <v>417</v>
      </c>
    </row>
    <row r="65" spans="3:39" hidden="1">
      <c r="C65" s="29" t="b">
        <f>INDEX(data.rev2!$C$4:$C$90,MATCH(G65,data.rev2!$I$4:$I$90,0))=T65</f>
        <v>1</v>
      </c>
      <c r="D65" s="29" t="str">
        <f>VLOOKUP(G65,data.rev2!I:I,1,0)</f>
        <v>FBRLAL60001072</v>
      </c>
      <c r="E65" s="29" t="b">
        <f>INDEX(data.rev2!$D$4:$D$90,MATCH(G65,data.rev2!$I$4:$I$90,0))=Z65</f>
        <v>1</v>
      </c>
      <c r="F65" s="29" t="b">
        <f>INDEX('[1]Comp Summary'!$A:$A,MATCH(G65,'[1]Comp Summary'!$B:$B,0))=INDEX(data.rev2!G:G,MATCH(G65,data.rev1!I:I,0))</f>
        <v>1</v>
      </c>
      <c r="G65" s="33" t="str">
        <f t="shared" si="0"/>
        <v>FBRLAL60001072</v>
      </c>
      <c r="I65" s="29">
        <v>4800019318</v>
      </c>
      <c r="J65" s="29">
        <v>620</v>
      </c>
      <c r="L65" s="29" t="s">
        <v>405</v>
      </c>
      <c r="M65" s="30" t="s">
        <v>406</v>
      </c>
      <c r="N65" s="30" t="s">
        <v>407</v>
      </c>
      <c r="O65" s="30" t="s">
        <v>408</v>
      </c>
      <c r="P65" s="30" t="s">
        <v>350</v>
      </c>
      <c r="Q65" s="30" t="s">
        <v>488</v>
      </c>
      <c r="R65" s="30">
        <v>6</v>
      </c>
      <c r="S65" s="30" t="s">
        <v>489</v>
      </c>
      <c r="T65" s="30">
        <v>250</v>
      </c>
      <c r="U65" s="30" t="s">
        <v>411</v>
      </c>
      <c r="V65" s="30">
        <v>1</v>
      </c>
      <c r="W65" s="30">
        <v>5200</v>
      </c>
      <c r="X65" s="30" t="s">
        <v>412</v>
      </c>
      <c r="Y65" s="30">
        <v>20000</v>
      </c>
      <c r="Z65" s="30">
        <v>0.26</v>
      </c>
      <c r="AA65" s="30">
        <v>65</v>
      </c>
      <c r="AB65" s="31">
        <v>45163</v>
      </c>
      <c r="AC65" s="30" t="s">
        <v>413</v>
      </c>
      <c r="AD65" s="30">
        <v>45128</v>
      </c>
      <c r="AE65" s="30" t="s">
        <v>414</v>
      </c>
      <c r="AG65" s="30" t="s">
        <v>415</v>
      </c>
      <c r="AL65" s="30" t="s">
        <v>416</v>
      </c>
      <c r="AM65" s="30" t="s">
        <v>417</v>
      </c>
    </row>
    <row r="66" spans="3:39" hidden="1">
      <c r="C66" s="29" t="b">
        <f>INDEX(data.rev2!$C$4:$C$90,MATCH(G66,data.rev2!$I$4:$I$90,0))=T66</f>
        <v>1</v>
      </c>
      <c r="D66" s="29" t="str">
        <f>VLOOKUP(G66,data.rev2!I:I,1,0)</f>
        <v>FBRLAL60001071</v>
      </c>
      <c r="E66" s="29" t="b">
        <f>INDEX(data.rev2!$D$4:$D$90,MATCH(G66,data.rev2!$I$4:$I$90,0))=Z66</f>
        <v>1</v>
      </c>
      <c r="F66" s="29" t="b">
        <f>INDEX('[1]Comp Summary'!$A:$A,MATCH(G66,'[1]Comp Summary'!$B:$B,0))=INDEX(data.rev2!G:G,MATCH(G66,data.rev1!I:I,0))</f>
        <v>1</v>
      </c>
      <c r="G66" s="33" t="str">
        <f t="shared" si="0"/>
        <v>FBRLAL60001071</v>
      </c>
      <c r="I66" s="29">
        <v>4800019318</v>
      </c>
      <c r="J66" s="29">
        <v>630</v>
      </c>
      <c r="L66" s="29" t="s">
        <v>405</v>
      </c>
      <c r="M66" s="30" t="s">
        <v>406</v>
      </c>
      <c r="N66" s="30" t="s">
        <v>407</v>
      </c>
      <c r="O66" s="30" t="s">
        <v>408</v>
      </c>
      <c r="P66" s="30" t="s">
        <v>352</v>
      </c>
      <c r="Q66" s="30" t="s">
        <v>490</v>
      </c>
      <c r="R66" s="30">
        <v>6</v>
      </c>
      <c r="S66" s="30" t="s">
        <v>446</v>
      </c>
      <c r="T66" s="30">
        <v>300</v>
      </c>
      <c r="U66" s="30" t="s">
        <v>411</v>
      </c>
      <c r="V66" s="30">
        <v>1</v>
      </c>
      <c r="W66" s="30">
        <v>22800</v>
      </c>
      <c r="X66" s="30" t="s">
        <v>412</v>
      </c>
      <c r="Y66" s="30">
        <v>20000</v>
      </c>
      <c r="Z66" s="30">
        <v>1.1399999999999999</v>
      </c>
      <c r="AA66" s="30">
        <v>342</v>
      </c>
      <c r="AB66" s="31">
        <v>45163</v>
      </c>
      <c r="AC66" s="30" t="s">
        <v>413</v>
      </c>
      <c r="AD66" s="30">
        <v>45128</v>
      </c>
      <c r="AE66" s="30" t="s">
        <v>414</v>
      </c>
      <c r="AG66" s="30" t="s">
        <v>415</v>
      </c>
      <c r="AL66" s="30" t="s">
        <v>416</v>
      </c>
      <c r="AM66" s="30" t="s">
        <v>417</v>
      </c>
    </row>
    <row r="67" spans="3:39" hidden="1">
      <c r="C67" s="29" t="b">
        <f>INDEX(data.rev2!$C$4:$C$90,MATCH(G67,data.rev2!$I$4:$I$90,0))=T67</f>
        <v>1</v>
      </c>
      <c r="D67" s="29" t="str">
        <f>VLOOKUP(G67,data.rev2!I:I,1,0)</f>
        <v>FBRLAL60001012</v>
      </c>
      <c r="E67" s="29" t="b">
        <f>INDEX(data.rev2!$D$4:$D$90,MATCH(G67,data.rev2!$I$4:$I$90,0))=Z67</f>
        <v>1</v>
      </c>
      <c r="F67" s="29" t="b">
        <f>INDEX('[1]Comp Summary'!$A:$A,MATCH(G67,'[1]Comp Summary'!$B:$B,0))=INDEX(data.rev2!G:G,MATCH(G67,data.rev1!I:I,0))</f>
        <v>1</v>
      </c>
      <c r="G67" s="33" t="str">
        <f t="shared" si="0"/>
        <v>FBRLAL60001012</v>
      </c>
      <c r="I67" s="29">
        <v>4800019318</v>
      </c>
      <c r="J67" s="29">
        <v>640</v>
      </c>
      <c r="L67" s="29" t="s">
        <v>405</v>
      </c>
      <c r="M67" s="30" t="s">
        <v>406</v>
      </c>
      <c r="N67" s="30" t="s">
        <v>407</v>
      </c>
      <c r="O67" s="30" t="s">
        <v>408</v>
      </c>
      <c r="P67" s="30" t="s">
        <v>355</v>
      </c>
      <c r="Q67" s="30" t="s">
        <v>491</v>
      </c>
      <c r="R67" s="30">
        <v>6</v>
      </c>
      <c r="S67" s="30" t="s">
        <v>428</v>
      </c>
      <c r="T67" s="30">
        <v>220</v>
      </c>
      <c r="U67" s="30" t="s">
        <v>411</v>
      </c>
      <c r="V67" s="30">
        <v>1</v>
      </c>
      <c r="W67" s="30">
        <v>29000</v>
      </c>
      <c r="X67" s="30" t="s">
        <v>412</v>
      </c>
      <c r="Y67" s="30">
        <v>20000</v>
      </c>
      <c r="Z67" s="30">
        <v>1.45</v>
      </c>
      <c r="AA67" s="30">
        <v>319</v>
      </c>
      <c r="AB67" s="31">
        <v>45163</v>
      </c>
      <c r="AC67" s="30" t="s">
        <v>413</v>
      </c>
      <c r="AD67" s="30">
        <v>45128</v>
      </c>
      <c r="AE67" s="30" t="s">
        <v>414</v>
      </c>
      <c r="AG67" s="30" t="s">
        <v>415</v>
      </c>
      <c r="AL67" s="30" t="s">
        <v>416</v>
      </c>
      <c r="AM67" s="30" t="s">
        <v>417</v>
      </c>
    </row>
    <row r="68" spans="3:39" hidden="1">
      <c r="C68" s="29" t="b">
        <f>INDEX(data.rev2!$C$4:$C$90,MATCH(G68,data.rev2!$I$4:$I$90,0))=T68</f>
        <v>1</v>
      </c>
      <c r="D68" s="29" t="str">
        <f>VLOOKUP(G68,data.rev2!I:I,1,0)</f>
        <v>FBRLAL60001022</v>
      </c>
      <c r="E68" s="29" t="b">
        <f>INDEX(data.rev2!$D$4:$D$90,MATCH(G68,data.rev2!$I$4:$I$90,0))=Z68</f>
        <v>1</v>
      </c>
      <c r="F68" s="29" t="b">
        <f>INDEX('[1]Comp Summary'!$A:$A,MATCH(G68,'[1]Comp Summary'!$B:$B,0))=INDEX(data.rev2!G:G,MATCH(G68,data.rev1!I:I,0))</f>
        <v>1</v>
      </c>
      <c r="G68" s="33" t="str">
        <f t="shared" si="0"/>
        <v>FBRLAL60001022</v>
      </c>
      <c r="I68" s="29">
        <v>4800019318</v>
      </c>
      <c r="J68" s="29">
        <v>650</v>
      </c>
      <c r="L68" s="29" t="s">
        <v>405</v>
      </c>
      <c r="M68" s="30" t="s">
        <v>406</v>
      </c>
      <c r="N68" s="30" t="s">
        <v>407</v>
      </c>
      <c r="O68" s="30" t="s">
        <v>408</v>
      </c>
      <c r="P68" s="30" t="s">
        <v>358</v>
      </c>
      <c r="Q68" s="30" t="s">
        <v>492</v>
      </c>
      <c r="R68" s="30">
        <v>1</v>
      </c>
      <c r="S68" s="30" t="s">
        <v>426</v>
      </c>
      <c r="T68" s="30">
        <v>130</v>
      </c>
      <c r="U68" s="30" t="s">
        <v>411</v>
      </c>
      <c r="V68" s="30">
        <v>1</v>
      </c>
      <c r="W68" s="30">
        <v>45000</v>
      </c>
      <c r="X68" s="30" t="s">
        <v>412</v>
      </c>
      <c r="Y68" s="30">
        <v>20000</v>
      </c>
      <c r="Z68" s="30">
        <v>2.25</v>
      </c>
      <c r="AA68" s="30">
        <v>292.5</v>
      </c>
      <c r="AB68" s="31">
        <v>45163</v>
      </c>
      <c r="AC68" s="30" t="s">
        <v>413</v>
      </c>
      <c r="AD68" s="30">
        <v>45128</v>
      </c>
      <c r="AE68" s="30" t="s">
        <v>414</v>
      </c>
      <c r="AG68" s="30" t="s">
        <v>415</v>
      </c>
      <c r="AL68" s="30" t="s">
        <v>416</v>
      </c>
      <c r="AM68" s="30" t="s">
        <v>417</v>
      </c>
    </row>
    <row r="69" spans="3:39" hidden="1">
      <c r="C69" s="29" t="b">
        <f>INDEX(data.rev2!$C$4:$C$90,MATCH(G69,data.rev2!$I$4:$I$90,0))=T69</f>
        <v>1</v>
      </c>
      <c r="D69" s="29" t="str">
        <f>VLOOKUP(G69,data.rev2!I:I,1,0)</f>
        <v>FBRLAL60001048</v>
      </c>
      <c r="E69" s="29" t="b">
        <f>INDEX(data.rev2!$D$4:$D$90,MATCH(G69,data.rev2!$I$4:$I$90,0))=Z69</f>
        <v>1</v>
      </c>
      <c r="F69" s="29" t="b">
        <f>INDEX('[1]Comp Summary'!$A:$A,MATCH(G69,'[1]Comp Summary'!$B:$B,0))=INDEX(data.rev2!G:G,MATCH(G69,data.rev1!I:I,0))</f>
        <v>1</v>
      </c>
      <c r="G69" s="33" t="str">
        <f t="shared" ref="G69:G72" si="1">P69</f>
        <v>FBRLAL60001048</v>
      </c>
      <c r="I69" s="29">
        <v>4800019318</v>
      </c>
      <c r="J69" s="29">
        <v>660</v>
      </c>
      <c r="L69" s="29" t="s">
        <v>405</v>
      </c>
      <c r="M69" s="30" t="s">
        <v>406</v>
      </c>
      <c r="N69" s="30" t="s">
        <v>407</v>
      </c>
      <c r="O69" s="30" t="s">
        <v>408</v>
      </c>
      <c r="P69" s="30" t="s">
        <v>361</v>
      </c>
      <c r="Q69" s="30" t="s">
        <v>493</v>
      </c>
      <c r="R69" s="30">
        <v>6</v>
      </c>
      <c r="S69" s="30" t="s">
        <v>428</v>
      </c>
      <c r="T69" s="30">
        <v>200</v>
      </c>
      <c r="U69" s="30" t="s">
        <v>411</v>
      </c>
      <c r="V69" s="30">
        <v>1</v>
      </c>
      <c r="W69" s="30">
        <v>17400</v>
      </c>
      <c r="X69" s="30" t="s">
        <v>412</v>
      </c>
      <c r="Y69" s="30">
        <v>20000</v>
      </c>
      <c r="Z69" s="30">
        <v>0.87</v>
      </c>
      <c r="AA69" s="30">
        <v>174</v>
      </c>
      <c r="AB69" s="31">
        <v>45163</v>
      </c>
      <c r="AC69" s="30" t="s">
        <v>413</v>
      </c>
      <c r="AD69" s="30">
        <v>45128</v>
      </c>
      <c r="AE69" s="30" t="s">
        <v>414</v>
      </c>
      <c r="AG69" s="30" t="s">
        <v>415</v>
      </c>
      <c r="AL69" s="30" t="s">
        <v>416</v>
      </c>
      <c r="AM69" s="30" t="s">
        <v>417</v>
      </c>
    </row>
    <row r="70" spans="3:39" hidden="1">
      <c r="C70" s="29" t="b">
        <f>INDEX(data.rev2!$C$4:$C$90,MATCH(G70,data.rev2!$I$4:$I$90,0))=T70</f>
        <v>1</v>
      </c>
      <c r="D70" s="29" t="str">
        <f>VLOOKUP(G70,data.rev2!I:I,1,0)</f>
        <v>FBRLAL60001049</v>
      </c>
      <c r="E70" s="29" t="b">
        <f>INDEX(data.rev2!$D$4:$D$90,MATCH(G70,data.rev2!$I$4:$I$90,0))=Z70</f>
        <v>1</v>
      </c>
      <c r="F70" s="29" t="b">
        <f>INDEX('[1]Comp Summary'!$A:$A,MATCH(G70,'[1]Comp Summary'!$B:$B,0))=INDEX(data.rev2!G:G,MATCH(G70,data.rev1!I:I,0))</f>
        <v>1</v>
      </c>
      <c r="G70" s="33" t="str">
        <f t="shared" si="1"/>
        <v>FBRLAL60001049</v>
      </c>
      <c r="I70" s="29">
        <v>4800019318</v>
      </c>
      <c r="J70" s="29">
        <v>670</v>
      </c>
      <c r="L70" s="29" t="s">
        <v>405</v>
      </c>
      <c r="M70" s="30" t="s">
        <v>406</v>
      </c>
      <c r="N70" s="30" t="s">
        <v>407</v>
      </c>
      <c r="O70" s="30" t="s">
        <v>408</v>
      </c>
      <c r="P70" s="30" t="s">
        <v>364</v>
      </c>
      <c r="Q70" s="30" t="s">
        <v>494</v>
      </c>
      <c r="R70" s="30">
        <v>1</v>
      </c>
      <c r="S70" s="30" t="s">
        <v>410</v>
      </c>
      <c r="T70" s="30">
        <v>280</v>
      </c>
      <c r="U70" s="30" t="s">
        <v>411</v>
      </c>
      <c r="V70" s="30">
        <v>1</v>
      </c>
      <c r="W70" s="30">
        <v>23800</v>
      </c>
      <c r="X70" s="30" t="s">
        <v>412</v>
      </c>
      <c r="Y70" s="30">
        <v>20000</v>
      </c>
      <c r="Z70" s="30">
        <v>1.19</v>
      </c>
      <c r="AA70" s="30">
        <v>333.2</v>
      </c>
      <c r="AB70" s="31">
        <v>45163</v>
      </c>
      <c r="AC70" s="30" t="s">
        <v>413</v>
      </c>
      <c r="AD70" s="30">
        <v>45128</v>
      </c>
      <c r="AE70" s="30" t="s">
        <v>414</v>
      </c>
      <c r="AG70" s="30" t="s">
        <v>415</v>
      </c>
      <c r="AL70" s="30" t="s">
        <v>416</v>
      </c>
      <c r="AM70" s="30" t="s">
        <v>417</v>
      </c>
    </row>
    <row r="71" spans="3:39" hidden="1">
      <c r="C71" s="29" t="b">
        <f>INDEX(data.rev2!$C$4:$C$90,MATCH(G71,data.rev2!$I$4:$I$90,0))=T71</f>
        <v>1</v>
      </c>
      <c r="D71" s="29" t="str">
        <f>VLOOKUP(G71,data.rev2!I:I,1,0)</f>
        <v>FBRLAL60001070</v>
      </c>
      <c r="E71" s="29" t="b">
        <f>INDEX(data.rev2!$D$4:$D$90,MATCH(G71,data.rev2!$I$4:$I$90,0))=Z71</f>
        <v>1</v>
      </c>
      <c r="F71" s="29" t="b">
        <f>INDEX('[1]Comp Summary'!$A:$A,MATCH(G71,'[1]Comp Summary'!$B:$B,0))=INDEX(data.rev2!G:G,MATCH(G71,data.rev1!I:I,0))</f>
        <v>1</v>
      </c>
      <c r="G71" s="33" t="str">
        <f t="shared" si="1"/>
        <v>FBRLAL60001070</v>
      </c>
      <c r="I71" s="29">
        <v>4800019318</v>
      </c>
      <c r="J71" s="29">
        <v>680</v>
      </c>
      <c r="L71" s="29" t="s">
        <v>405</v>
      </c>
      <c r="M71" s="30" t="s">
        <v>406</v>
      </c>
      <c r="N71" s="30" t="s">
        <v>407</v>
      </c>
      <c r="O71" s="30" t="s">
        <v>408</v>
      </c>
      <c r="P71" s="30" t="s">
        <v>367</v>
      </c>
      <c r="Q71" s="30" t="s">
        <v>495</v>
      </c>
      <c r="R71" s="30">
        <v>6</v>
      </c>
      <c r="S71" s="30" t="s">
        <v>446</v>
      </c>
      <c r="T71" s="30">
        <v>1000</v>
      </c>
      <c r="U71" s="30" t="s">
        <v>411</v>
      </c>
      <c r="V71" s="30">
        <v>1</v>
      </c>
      <c r="W71" s="30">
        <v>8400</v>
      </c>
      <c r="X71" s="30" t="s">
        <v>412</v>
      </c>
      <c r="Y71" s="30">
        <v>20000</v>
      </c>
      <c r="Z71" s="30">
        <v>0.42</v>
      </c>
      <c r="AA71" s="30">
        <v>420</v>
      </c>
      <c r="AB71" s="31">
        <v>45163</v>
      </c>
      <c r="AC71" s="30" t="s">
        <v>413</v>
      </c>
      <c r="AD71" s="30">
        <v>45128</v>
      </c>
      <c r="AE71" s="30" t="s">
        <v>414</v>
      </c>
      <c r="AG71" s="30" t="s">
        <v>415</v>
      </c>
      <c r="AL71" s="30" t="s">
        <v>416</v>
      </c>
      <c r="AM71" s="30" t="s">
        <v>417</v>
      </c>
    </row>
    <row r="72" spans="3:39" hidden="1">
      <c r="C72" s="29" t="b">
        <f>INDEX(data.rev2!$C$4:$C$90,MATCH(G72,data.rev2!$I$4:$I$90,0))=T72</f>
        <v>1</v>
      </c>
      <c r="D72" s="29" t="str">
        <f>VLOOKUP(G72,data.rev2!I:I,1,0)</f>
        <v>FBRLAL60001020</v>
      </c>
      <c r="E72" s="29" t="b">
        <f>INDEX(data.rev2!$D$4:$D$90,MATCH(G72,data.rev2!$I$4:$I$90,0))=Z72</f>
        <v>1</v>
      </c>
      <c r="F72" s="29" t="b">
        <f>INDEX('[1]Comp Summary'!$A:$A,MATCH(G72,'[1]Comp Summary'!$B:$B,0))=INDEX(data.rev2!G:G,MATCH(G72,data.rev1!I:I,0))</f>
        <v>1</v>
      </c>
      <c r="G72" s="33" t="str">
        <f t="shared" si="1"/>
        <v>FBRLAL60001020</v>
      </c>
      <c r="I72" s="29">
        <v>4800019318</v>
      </c>
      <c r="J72" s="29">
        <v>690</v>
      </c>
      <c r="L72" s="29" t="s">
        <v>405</v>
      </c>
      <c r="M72" s="30" t="s">
        <v>406</v>
      </c>
      <c r="N72" s="30" t="s">
        <v>407</v>
      </c>
      <c r="O72" s="30" t="s">
        <v>408</v>
      </c>
      <c r="P72" s="30" t="s">
        <v>370</v>
      </c>
      <c r="Q72" s="30" t="s">
        <v>496</v>
      </c>
      <c r="R72" s="30">
        <v>6</v>
      </c>
      <c r="S72" s="30" t="s">
        <v>497</v>
      </c>
      <c r="T72" s="30">
        <v>500</v>
      </c>
      <c r="U72" s="30" t="s">
        <v>411</v>
      </c>
      <c r="V72" s="30">
        <v>1</v>
      </c>
      <c r="W72" s="30">
        <v>32600</v>
      </c>
      <c r="X72" s="30" t="s">
        <v>412</v>
      </c>
      <c r="Y72" s="30">
        <v>20000</v>
      </c>
      <c r="Z72" s="30">
        <v>1.63</v>
      </c>
      <c r="AA72" s="30">
        <v>815</v>
      </c>
      <c r="AB72" s="31">
        <v>45163</v>
      </c>
      <c r="AC72" s="30" t="s">
        <v>413</v>
      </c>
      <c r="AD72" s="30">
        <v>45128</v>
      </c>
      <c r="AE72" s="30" t="s">
        <v>414</v>
      </c>
      <c r="AG72" s="30" t="s">
        <v>415</v>
      </c>
      <c r="AL72" s="30" t="s">
        <v>416</v>
      </c>
      <c r="AM72" s="30" t="s">
        <v>417</v>
      </c>
    </row>
  </sheetData>
  <autoFilter ref="B3:AN72">
    <filterColumn colId="3">
      <filters>
        <filter val="FALSE"/>
      </filters>
    </filterColumn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3:S72"/>
  <sheetViews>
    <sheetView workbookViewId="0">
      <selection activeCell="J4" sqref="J4"/>
    </sheetView>
  </sheetViews>
  <sheetFormatPr defaultRowHeight="12.75"/>
  <cols>
    <col min="7" max="7" width="32.6640625" customWidth="1"/>
  </cols>
  <sheetData>
    <row r="3" spans="3:19">
      <c r="C3" t="s">
        <v>200</v>
      </c>
      <c r="D3" t="s">
        <v>201</v>
      </c>
      <c r="G3" t="s">
        <v>202</v>
      </c>
      <c r="I3" t="s">
        <v>203</v>
      </c>
      <c r="L3" t="s">
        <v>204</v>
      </c>
      <c r="O3" t="s">
        <v>205</v>
      </c>
      <c r="P3" t="s">
        <v>206</v>
      </c>
      <c r="Q3" t="s">
        <v>207</v>
      </c>
    </row>
    <row r="4" spans="3:19">
      <c r="C4" s="27">
        <v>2800</v>
      </c>
      <c r="D4" s="28">
        <v>0.03</v>
      </c>
      <c r="E4" s="28"/>
      <c r="F4" s="28"/>
      <c r="G4" t="s">
        <v>208</v>
      </c>
      <c r="I4" t="s">
        <v>209</v>
      </c>
      <c r="L4" t="s">
        <v>210</v>
      </c>
      <c r="O4" s="27">
        <v>2231</v>
      </c>
      <c r="P4" t="s">
        <v>211</v>
      </c>
      <c r="Q4" s="28">
        <v>84</v>
      </c>
      <c r="R4">
        <f>D4*C4</f>
        <v>84</v>
      </c>
      <c r="S4" t="b">
        <f>R4=Q4</f>
        <v>1</v>
      </c>
    </row>
    <row r="5" spans="3:19">
      <c r="C5" s="27">
        <v>300</v>
      </c>
      <c r="D5" s="28">
        <v>0.18</v>
      </c>
      <c r="E5" s="28"/>
      <c r="F5" s="28"/>
      <c r="G5" t="s">
        <v>212</v>
      </c>
      <c r="I5" t="s">
        <v>213</v>
      </c>
      <c r="L5" t="s">
        <v>210</v>
      </c>
      <c r="O5" s="27">
        <v>2237</v>
      </c>
      <c r="P5" t="s">
        <v>214</v>
      </c>
      <c r="Q5" s="28">
        <v>54</v>
      </c>
      <c r="R5">
        <f t="shared" ref="R5:R68" si="0">D5*C5</f>
        <v>54</v>
      </c>
      <c r="S5" t="b">
        <f t="shared" ref="S5:S68" si="1">R5=Q5</f>
        <v>1</v>
      </c>
    </row>
    <row r="6" spans="3:19">
      <c r="C6" s="27">
        <v>300</v>
      </c>
      <c r="D6" s="28">
        <v>0.06</v>
      </c>
      <c r="E6" s="28"/>
      <c r="F6" s="28"/>
      <c r="G6" t="s">
        <v>215</v>
      </c>
      <c r="I6" t="s">
        <v>216</v>
      </c>
      <c r="L6" t="s">
        <v>217</v>
      </c>
      <c r="O6" s="27">
        <v>2139</v>
      </c>
      <c r="P6" t="s">
        <v>218</v>
      </c>
      <c r="Q6" s="28">
        <v>18</v>
      </c>
      <c r="R6">
        <f t="shared" si="0"/>
        <v>18</v>
      </c>
      <c r="S6" t="b">
        <f t="shared" si="1"/>
        <v>1</v>
      </c>
    </row>
    <row r="7" spans="3:19">
      <c r="C7" s="27">
        <v>140</v>
      </c>
      <c r="D7" s="28">
        <v>0.45</v>
      </c>
      <c r="E7" s="28"/>
      <c r="F7" s="28"/>
      <c r="G7" t="s">
        <v>219</v>
      </c>
      <c r="I7" t="s">
        <v>220</v>
      </c>
      <c r="L7" t="s">
        <v>221</v>
      </c>
      <c r="O7" s="27">
        <v>1728</v>
      </c>
      <c r="P7" t="s">
        <v>218</v>
      </c>
      <c r="Q7" s="28">
        <v>63</v>
      </c>
      <c r="R7">
        <f t="shared" si="0"/>
        <v>63</v>
      </c>
      <c r="S7" t="b">
        <f t="shared" si="1"/>
        <v>1</v>
      </c>
    </row>
    <row r="8" spans="3:19">
      <c r="C8" s="27">
        <v>200</v>
      </c>
      <c r="D8" s="28">
        <v>2.44</v>
      </c>
      <c r="E8" s="28"/>
      <c r="F8" s="28"/>
      <c r="G8" s="27">
        <v>150150225</v>
      </c>
      <c r="H8" s="27"/>
      <c r="I8" t="s">
        <v>222</v>
      </c>
      <c r="L8" t="s">
        <v>223</v>
      </c>
      <c r="O8" s="27">
        <v>2305</v>
      </c>
      <c r="P8" t="s">
        <v>211</v>
      </c>
      <c r="Q8" s="28">
        <v>488</v>
      </c>
      <c r="R8">
        <f t="shared" si="0"/>
        <v>488</v>
      </c>
      <c r="S8" t="b">
        <f t="shared" si="1"/>
        <v>1</v>
      </c>
    </row>
    <row r="9" spans="3:19">
      <c r="C9" s="27">
        <v>140</v>
      </c>
      <c r="D9" s="28">
        <v>4.28</v>
      </c>
      <c r="E9" s="28"/>
      <c r="F9" s="28"/>
      <c r="G9" t="s">
        <v>224</v>
      </c>
      <c r="I9" t="s">
        <v>225</v>
      </c>
      <c r="L9" t="s">
        <v>226</v>
      </c>
      <c r="P9" t="s">
        <v>211</v>
      </c>
      <c r="Q9" s="28">
        <v>599.20000000000005</v>
      </c>
      <c r="R9">
        <f t="shared" si="0"/>
        <v>599.20000000000005</v>
      </c>
      <c r="S9" t="b">
        <f t="shared" si="1"/>
        <v>1</v>
      </c>
    </row>
    <row r="10" spans="3:19">
      <c r="C10" s="27">
        <v>160</v>
      </c>
      <c r="D10" s="28">
        <v>0.72</v>
      </c>
      <c r="E10" s="28"/>
      <c r="F10" s="28"/>
      <c r="G10" t="s">
        <v>227</v>
      </c>
      <c r="I10" t="s">
        <v>228</v>
      </c>
      <c r="L10" t="s">
        <v>229</v>
      </c>
      <c r="O10" s="27">
        <v>2139</v>
      </c>
      <c r="P10" t="s">
        <v>214</v>
      </c>
      <c r="Q10" s="28">
        <v>115.2</v>
      </c>
      <c r="R10">
        <f t="shared" si="0"/>
        <v>115.19999999999999</v>
      </c>
      <c r="S10" t="b">
        <f t="shared" si="1"/>
        <v>1</v>
      </c>
    </row>
    <row r="11" spans="3:19">
      <c r="C11" s="27">
        <v>150</v>
      </c>
      <c r="D11" s="28">
        <v>1.03</v>
      </c>
      <c r="E11" s="28"/>
      <c r="F11" s="28"/>
      <c r="G11" s="27">
        <v>434153017835</v>
      </c>
      <c r="H11" s="27"/>
      <c r="I11" t="s">
        <v>230</v>
      </c>
      <c r="L11" t="s">
        <v>231</v>
      </c>
      <c r="O11" s="27">
        <v>20210621</v>
      </c>
      <c r="P11" t="s">
        <v>211</v>
      </c>
      <c r="Q11" s="28">
        <v>154.5</v>
      </c>
      <c r="R11">
        <f t="shared" si="0"/>
        <v>154.5</v>
      </c>
      <c r="S11" t="b">
        <f t="shared" si="1"/>
        <v>1</v>
      </c>
    </row>
    <row r="12" spans="3:19">
      <c r="C12" s="27">
        <v>250</v>
      </c>
      <c r="D12" s="28">
        <v>1.03</v>
      </c>
      <c r="E12" s="28"/>
      <c r="F12" s="28"/>
      <c r="G12" t="s">
        <v>232</v>
      </c>
      <c r="I12" t="s">
        <v>233</v>
      </c>
      <c r="L12" t="s">
        <v>234</v>
      </c>
      <c r="O12" s="27">
        <v>2148</v>
      </c>
      <c r="P12" t="s">
        <v>211</v>
      </c>
      <c r="Q12" s="28">
        <v>257.5</v>
      </c>
      <c r="R12">
        <f t="shared" si="0"/>
        <v>257.5</v>
      </c>
      <c r="S12" t="b">
        <f t="shared" si="1"/>
        <v>1</v>
      </c>
    </row>
    <row r="13" spans="3:19">
      <c r="C13" s="27">
        <v>200</v>
      </c>
      <c r="D13" s="28">
        <v>0.9</v>
      </c>
      <c r="E13" s="28"/>
      <c r="F13" s="28"/>
      <c r="G13" t="s">
        <v>235</v>
      </c>
      <c r="I13" t="s">
        <v>236</v>
      </c>
      <c r="L13" t="s">
        <v>237</v>
      </c>
      <c r="O13" t="s">
        <v>238</v>
      </c>
      <c r="P13" t="s">
        <v>211</v>
      </c>
      <c r="Q13" s="28">
        <v>180</v>
      </c>
      <c r="R13">
        <f t="shared" si="0"/>
        <v>180</v>
      </c>
      <c r="S13" t="b">
        <f t="shared" si="1"/>
        <v>1</v>
      </c>
    </row>
    <row r="14" spans="3:19">
      <c r="C14" s="27">
        <v>300</v>
      </c>
      <c r="D14" s="28">
        <v>0.1</v>
      </c>
      <c r="E14" s="28"/>
      <c r="F14" s="28"/>
      <c r="G14" t="s">
        <v>239</v>
      </c>
      <c r="I14" t="s">
        <v>240</v>
      </c>
      <c r="L14" t="s">
        <v>241</v>
      </c>
      <c r="O14" s="27">
        <v>2215</v>
      </c>
      <c r="P14" t="s">
        <v>218</v>
      </c>
      <c r="Q14" s="28">
        <v>30</v>
      </c>
      <c r="R14">
        <f t="shared" si="0"/>
        <v>30</v>
      </c>
      <c r="S14" t="b">
        <f t="shared" si="1"/>
        <v>1</v>
      </c>
    </row>
    <row r="15" spans="3:19">
      <c r="C15" s="27">
        <v>300</v>
      </c>
      <c r="D15" s="28">
        <v>7.0000000000000007E-2</v>
      </c>
      <c r="E15" s="28"/>
      <c r="F15" s="28"/>
      <c r="G15" t="s">
        <v>242</v>
      </c>
      <c r="I15" t="s">
        <v>243</v>
      </c>
      <c r="L15" t="s">
        <v>217</v>
      </c>
      <c r="O15" s="27">
        <v>2129</v>
      </c>
      <c r="P15" t="s">
        <v>218</v>
      </c>
      <c r="Q15" s="28">
        <v>21</v>
      </c>
      <c r="R15">
        <f t="shared" si="0"/>
        <v>21.000000000000004</v>
      </c>
      <c r="S15" t="b">
        <f t="shared" si="1"/>
        <v>1</v>
      </c>
    </row>
    <row r="16" spans="3:19">
      <c r="C16" s="27">
        <v>300</v>
      </c>
      <c r="D16" s="28">
        <v>0.09</v>
      </c>
      <c r="E16" s="28"/>
      <c r="F16" s="28"/>
      <c r="G16" t="s">
        <v>244</v>
      </c>
      <c r="I16" t="s">
        <v>245</v>
      </c>
      <c r="L16" t="s">
        <v>217</v>
      </c>
      <c r="P16" t="s">
        <v>218</v>
      </c>
      <c r="Q16" s="28">
        <v>27</v>
      </c>
      <c r="R16">
        <f t="shared" si="0"/>
        <v>27</v>
      </c>
      <c r="S16" t="b">
        <f t="shared" si="1"/>
        <v>1</v>
      </c>
    </row>
    <row r="17" spans="3:19">
      <c r="C17" s="27">
        <v>300</v>
      </c>
      <c r="D17" s="28">
        <v>0.1</v>
      </c>
      <c r="E17" s="28"/>
      <c r="F17" s="28"/>
      <c r="G17" t="s">
        <v>246</v>
      </c>
      <c r="I17" t="s">
        <v>247</v>
      </c>
      <c r="L17" t="s">
        <v>217</v>
      </c>
      <c r="O17" s="27">
        <v>2134</v>
      </c>
      <c r="P17" t="s">
        <v>218</v>
      </c>
      <c r="Q17" s="28">
        <v>30</v>
      </c>
      <c r="R17">
        <f t="shared" si="0"/>
        <v>30</v>
      </c>
      <c r="S17" t="b">
        <f t="shared" si="1"/>
        <v>1</v>
      </c>
    </row>
    <row r="18" spans="3:19">
      <c r="C18" s="27">
        <v>1200</v>
      </c>
      <c r="D18" s="28">
        <v>0.17</v>
      </c>
      <c r="E18" s="28"/>
      <c r="F18" s="28"/>
      <c r="G18" t="s">
        <v>248</v>
      </c>
      <c r="I18" t="s">
        <v>249</v>
      </c>
      <c r="L18" t="s">
        <v>217</v>
      </c>
      <c r="O18" s="27">
        <v>2214</v>
      </c>
      <c r="P18" t="s">
        <v>218</v>
      </c>
      <c r="Q18" s="28">
        <v>202.8</v>
      </c>
      <c r="R18">
        <f t="shared" si="0"/>
        <v>204.00000000000003</v>
      </c>
      <c r="S18" t="b">
        <f t="shared" si="1"/>
        <v>0</v>
      </c>
    </row>
    <row r="19" spans="3:19">
      <c r="C19" s="27">
        <v>300</v>
      </c>
      <c r="D19" s="28">
        <v>0.09</v>
      </c>
      <c r="E19" s="28"/>
      <c r="F19" s="28"/>
      <c r="G19" t="s">
        <v>250</v>
      </c>
      <c r="I19" t="s">
        <v>251</v>
      </c>
      <c r="L19" t="s">
        <v>217</v>
      </c>
      <c r="O19" s="27">
        <v>2219</v>
      </c>
      <c r="P19" t="s">
        <v>218</v>
      </c>
      <c r="Q19" s="28">
        <v>27</v>
      </c>
      <c r="R19">
        <f t="shared" si="0"/>
        <v>27</v>
      </c>
      <c r="S19" t="b">
        <f t="shared" si="1"/>
        <v>1</v>
      </c>
    </row>
    <row r="20" spans="3:19">
      <c r="C20" s="27">
        <v>300</v>
      </c>
      <c r="D20" s="28">
        <v>0.17</v>
      </c>
      <c r="E20" s="28"/>
      <c r="F20" s="28"/>
      <c r="G20" t="s">
        <v>252</v>
      </c>
      <c r="I20" t="s">
        <v>253</v>
      </c>
      <c r="L20" t="s">
        <v>217</v>
      </c>
      <c r="O20" s="27">
        <v>2216</v>
      </c>
      <c r="P20" t="s">
        <v>218</v>
      </c>
      <c r="Q20" s="28">
        <v>49.5</v>
      </c>
      <c r="R20">
        <f t="shared" si="0"/>
        <v>51.000000000000007</v>
      </c>
      <c r="S20" t="b">
        <f t="shared" si="1"/>
        <v>0</v>
      </c>
    </row>
    <row r="21" spans="3:19">
      <c r="C21" s="27">
        <v>300</v>
      </c>
      <c r="D21" s="28">
        <v>7.0000000000000007E-2</v>
      </c>
      <c r="E21" s="28"/>
      <c r="F21" s="28"/>
      <c r="G21" t="s">
        <v>254</v>
      </c>
      <c r="I21" t="s">
        <v>255</v>
      </c>
      <c r="L21" t="s">
        <v>217</v>
      </c>
      <c r="O21" s="27">
        <v>2207</v>
      </c>
      <c r="P21" t="s">
        <v>218</v>
      </c>
      <c r="Q21" s="28">
        <v>21</v>
      </c>
      <c r="R21">
        <f t="shared" si="0"/>
        <v>21.000000000000004</v>
      </c>
      <c r="S21" t="b">
        <f t="shared" si="1"/>
        <v>1</v>
      </c>
    </row>
    <row r="22" spans="3:19">
      <c r="C22" s="27">
        <v>300</v>
      </c>
      <c r="D22" s="28">
        <v>0.06</v>
      </c>
      <c r="E22" s="28"/>
      <c r="F22" s="28"/>
      <c r="G22" t="s">
        <v>256</v>
      </c>
      <c r="I22" t="s">
        <v>257</v>
      </c>
      <c r="L22" t="s">
        <v>217</v>
      </c>
      <c r="O22" s="27">
        <v>211126</v>
      </c>
      <c r="P22" t="s">
        <v>211</v>
      </c>
      <c r="Q22" s="28">
        <v>18</v>
      </c>
      <c r="R22">
        <f t="shared" si="0"/>
        <v>18</v>
      </c>
      <c r="S22" t="b">
        <f t="shared" si="1"/>
        <v>1</v>
      </c>
    </row>
    <row r="23" spans="3:19">
      <c r="C23" s="27">
        <v>2100</v>
      </c>
      <c r="D23" s="28">
        <v>0.27</v>
      </c>
      <c r="E23" s="28"/>
      <c r="F23" s="28"/>
      <c r="G23" t="s">
        <v>258</v>
      </c>
      <c r="I23" t="s">
        <v>259</v>
      </c>
      <c r="L23" t="s">
        <v>217</v>
      </c>
      <c r="O23" s="27">
        <v>211209</v>
      </c>
      <c r="P23" t="s">
        <v>211</v>
      </c>
      <c r="Q23" s="28">
        <v>567</v>
      </c>
      <c r="R23">
        <f t="shared" si="0"/>
        <v>567</v>
      </c>
      <c r="S23" t="b">
        <f t="shared" si="1"/>
        <v>1</v>
      </c>
    </row>
    <row r="24" spans="3:19">
      <c r="C24" s="27">
        <v>250</v>
      </c>
      <c r="D24" s="28">
        <v>1.25</v>
      </c>
      <c r="E24" s="28"/>
      <c r="F24" s="28"/>
      <c r="G24" t="s">
        <v>260</v>
      </c>
      <c r="I24" t="s">
        <v>261</v>
      </c>
      <c r="L24" t="s">
        <v>262</v>
      </c>
      <c r="O24" s="27">
        <v>2134</v>
      </c>
      <c r="P24" t="s">
        <v>218</v>
      </c>
      <c r="Q24" s="28">
        <v>312.5</v>
      </c>
      <c r="R24">
        <f t="shared" si="0"/>
        <v>312.5</v>
      </c>
      <c r="S24" t="b">
        <f t="shared" si="1"/>
        <v>1</v>
      </c>
    </row>
    <row r="25" spans="3:19">
      <c r="C25" s="27">
        <v>2100</v>
      </c>
      <c r="D25" s="28">
        <v>0.01</v>
      </c>
      <c r="E25" s="28"/>
      <c r="F25" s="28"/>
      <c r="G25" t="s">
        <v>263</v>
      </c>
      <c r="I25" t="s">
        <v>264</v>
      </c>
      <c r="L25" t="s">
        <v>265</v>
      </c>
      <c r="O25" s="27">
        <v>2320</v>
      </c>
      <c r="P25" t="s">
        <v>266</v>
      </c>
      <c r="Q25" s="28">
        <v>21</v>
      </c>
      <c r="R25">
        <f t="shared" si="0"/>
        <v>21</v>
      </c>
      <c r="S25" t="b">
        <f t="shared" si="1"/>
        <v>1</v>
      </c>
    </row>
    <row r="26" spans="3:19">
      <c r="C26" s="27">
        <v>500</v>
      </c>
      <c r="D26" s="28">
        <v>0.06</v>
      </c>
      <c r="E26" s="28"/>
      <c r="F26" s="28"/>
      <c r="G26" t="s">
        <v>267</v>
      </c>
      <c r="I26" t="s">
        <v>268</v>
      </c>
      <c r="L26" t="s">
        <v>265</v>
      </c>
      <c r="O26" s="27">
        <v>2312</v>
      </c>
      <c r="P26" t="s">
        <v>266</v>
      </c>
      <c r="Q26" s="28">
        <v>30</v>
      </c>
      <c r="R26">
        <f t="shared" si="0"/>
        <v>30</v>
      </c>
      <c r="S26" t="b">
        <f t="shared" si="1"/>
        <v>1</v>
      </c>
    </row>
    <row r="27" spans="3:19">
      <c r="C27" s="27">
        <v>680</v>
      </c>
      <c r="D27" s="28">
        <v>0.28999999999999998</v>
      </c>
      <c r="E27" s="28"/>
      <c r="F27" s="28"/>
      <c r="G27" t="s">
        <v>269</v>
      </c>
      <c r="I27" t="s">
        <v>270</v>
      </c>
      <c r="L27" t="s">
        <v>241</v>
      </c>
      <c r="O27" t="s">
        <v>271</v>
      </c>
      <c r="P27" t="s">
        <v>272</v>
      </c>
      <c r="Q27" s="28">
        <v>197.2</v>
      </c>
      <c r="R27">
        <f t="shared" si="0"/>
        <v>197.2</v>
      </c>
      <c r="S27" t="b">
        <f t="shared" si="1"/>
        <v>1</v>
      </c>
    </row>
    <row r="28" spans="3:19">
      <c r="C28" s="27">
        <v>130</v>
      </c>
      <c r="D28" s="28">
        <v>3.11</v>
      </c>
      <c r="E28" s="28"/>
      <c r="F28" s="28"/>
      <c r="G28" t="s">
        <v>273</v>
      </c>
      <c r="I28" t="s">
        <v>274</v>
      </c>
      <c r="L28" t="s">
        <v>275</v>
      </c>
      <c r="O28" t="s">
        <v>238</v>
      </c>
      <c r="P28" t="s">
        <v>218</v>
      </c>
      <c r="Q28" s="28">
        <v>404.3</v>
      </c>
      <c r="R28">
        <f t="shared" si="0"/>
        <v>404.3</v>
      </c>
      <c r="S28" t="b">
        <f t="shared" si="1"/>
        <v>1</v>
      </c>
    </row>
    <row r="29" spans="3:19">
      <c r="C29" s="27">
        <v>5400</v>
      </c>
      <c r="D29" s="28">
        <v>0.01</v>
      </c>
      <c r="E29" s="28"/>
      <c r="F29" s="28"/>
      <c r="G29" t="s">
        <v>276</v>
      </c>
      <c r="I29" t="s">
        <v>277</v>
      </c>
      <c r="L29" t="s">
        <v>278</v>
      </c>
      <c r="O29" t="s">
        <v>271</v>
      </c>
      <c r="P29" t="s">
        <v>218</v>
      </c>
      <c r="Q29" s="28">
        <v>54</v>
      </c>
      <c r="R29">
        <f t="shared" si="0"/>
        <v>54</v>
      </c>
      <c r="S29" t="b">
        <f t="shared" si="1"/>
        <v>1</v>
      </c>
    </row>
    <row r="30" spans="3:19">
      <c r="C30" s="27">
        <v>500</v>
      </c>
      <c r="D30" s="28">
        <v>0.04</v>
      </c>
      <c r="E30" s="28"/>
      <c r="F30" s="28"/>
      <c r="G30" t="s">
        <v>279</v>
      </c>
      <c r="I30" t="s">
        <v>280</v>
      </c>
      <c r="L30" t="s">
        <v>278</v>
      </c>
      <c r="O30" s="27">
        <v>220628</v>
      </c>
      <c r="P30" t="s">
        <v>218</v>
      </c>
      <c r="Q30" s="28">
        <v>20</v>
      </c>
      <c r="R30">
        <f t="shared" si="0"/>
        <v>20</v>
      </c>
      <c r="S30" t="b">
        <f t="shared" si="1"/>
        <v>1</v>
      </c>
    </row>
    <row r="31" spans="3:19">
      <c r="C31" s="27">
        <v>600</v>
      </c>
      <c r="D31" s="28">
        <v>0.04</v>
      </c>
      <c r="E31" s="28"/>
      <c r="F31" s="28"/>
      <c r="G31" t="s">
        <v>281</v>
      </c>
      <c r="I31" t="s">
        <v>282</v>
      </c>
      <c r="L31" t="s">
        <v>278</v>
      </c>
      <c r="O31" t="s">
        <v>271</v>
      </c>
      <c r="P31" t="s">
        <v>218</v>
      </c>
      <c r="Q31" s="28">
        <v>24</v>
      </c>
      <c r="R31">
        <f t="shared" si="0"/>
        <v>24</v>
      </c>
      <c r="S31" t="b">
        <f t="shared" si="1"/>
        <v>1</v>
      </c>
    </row>
    <row r="32" spans="3:19">
      <c r="C32" s="27">
        <v>1200</v>
      </c>
      <c r="D32" s="28">
        <v>0.02</v>
      </c>
      <c r="E32" s="28"/>
      <c r="F32" s="28"/>
      <c r="G32" t="s">
        <v>283</v>
      </c>
      <c r="I32" t="s">
        <v>284</v>
      </c>
      <c r="L32" t="s">
        <v>278</v>
      </c>
      <c r="O32" t="s">
        <v>271</v>
      </c>
      <c r="P32" t="s">
        <v>218</v>
      </c>
      <c r="Q32" s="28">
        <v>24</v>
      </c>
      <c r="R32">
        <f t="shared" si="0"/>
        <v>24</v>
      </c>
      <c r="S32" t="b">
        <f t="shared" si="1"/>
        <v>1</v>
      </c>
    </row>
    <row r="33" spans="3:19">
      <c r="C33" s="27">
        <v>1000</v>
      </c>
      <c r="D33" s="28">
        <v>0.03</v>
      </c>
      <c r="E33" s="28"/>
      <c r="F33" s="28"/>
      <c r="G33" t="s">
        <v>285</v>
      </c>
      <c r="I33" t="s">
        <v>286</v>
      </c>
      <c r="L33" t="s">
        <v>278</v>
      </c>
      <c r="O33" s="27">
        <v>220916</v>
      </c>
      <c r="P33" t="s">
        <v>218</v>
      </c>
      <c r="Q33" s="28">
        <v>30</v>
      </c>
      <c r="R33">
        <f t="shared" si="0"/>
        <v>30</v>
      </c>
      <c r="S33" t="b">
        <f t="shared" si="1"/>
        <v>1</v>
      </c>
    </row>
    <row r="34" spans="3:19">
      <c r="C34" s="27">
        <v>600</v>
      </c>
      <c r="D34" s="28">
        <v>0.04</v>
      </c>
      <c r="E34" s="28"/>
      <c r="F34" s="28"/>
      <c r="G34" t="s">
        <v>287</v>
      </c>
      <c r="I34" t="s">
        <v>288</v>
      </c>
      <c r="L34" t="s">
        <v>278</v>
      </c>
      <c r="O34" t="s">
        <v>271</v>
      </c>
      <c r="P34" t="s">
        <v>218</v>
      </c>
      <c r="Q34" s="28">
        <v>24</v>
      </c>
      <c r="R34">
        <f t="shared" si="0"/>
        <v>24</v>
      </c>
      <c r="S34" t="b">
        <f t="shared" si="1"/>
        <v>1</v>
      </c>
    </row>
    <row r="35" spans="3:19">
      <c r="C35" s="27">
        <v>1000</v>
      </c>
      <c r="D35" s="28">
        <v>0.02</v>
      </c>
      <c r="E35" s="28"/>
      <c r="F35" s="28"/>
      <c r="G35" t="s">
        <v>289</v>
      </c>
      <c r="I35" t="s">
        <v>290</v>
      </c>
      <c r="L35" t="s">
        <v>278</v>
      </c>
      <c r="O35" s="27">
        <v>221112</v>
      </c>
      <c r="P35" t="s">
        <v>218</v>
      </c>
      <c r="Q35" s="28">
        <v>20</v>
      </c>
      <c r="R35">
        <f t="shared" si="0"/>
        <v>20</v>
      </c>
      <c r="S35" t="b">
        <f t="shared" si="1"/>
        <v>1</v>
      </c>
    </row>
    <row r="36" spans="3:19">
      <c r="C36" s="27">
        <v>3000</v>
      </c>
      <c r="D36" s="28">
        <v>0.02</v>
      </c>
      <c r="E36" s="28"/>
      <c r="F36" s="28"/>
      <c r="G36" t="s">
        <v>291</v>
      </c>
      <c r="I36" t="s">
        <v>292</v>
      </c>
      <c r="L36" t="s">
        <v>278</v>
      </c>
      <c r="O36" t="s">
        <v>271</v>
      </c>
      <c r="P36" t="s">
        <v>293</v>
      </c>
      <c r="Q36" s="28">
        <v>60</v>
      </c>
      <c r="R36">
        <f t="shared" si="0"/>
        <v>60</v>
      </c>
      <c r="S36" t="b">
        <f t="shared" si="1"/>
        <v>1</v>
      </c>
    </row>
    <row r="37" spans="3:19">
      <c r="C37" s="27">
        <v>500</v>
      </c>
      <c r="D37" s="28">
        <v>0.04</v>
      </c>
      <c r="E37" s="28"/>
      <c r="F37" s="28"/>
      <c r="G37" t="s">
        <v>294</v>
      </c>
      <c r="I37" t="s">
        <v>295</v>
      </c>
      <c r="L37" t="s">
        <v>278</v>
      </c>
      <c r="O37" s="27">
        <v>230103</v>
      </c>
      <c r="P37" t="s">
        <v>211</v>
      </c>
      <c r="Q37" s="28">
        <v>20</v>
      </c>
      <c r="R37">
        <f t="shared" si="0"/>
        <v>20</v>
      </c>
      <c r="S37" t="b">
        <f t="shared" si="1"/>
        <v>1</v>
      </c>
    </row>
    <row r="38" spans="3:19">
      <c r="C38" s="27">
        <v>500</v>
      </c>
      <c r="D38" s="28">
        <v>0.38</v>
      </c>
      <c r="E38" s="28"/>
      <c r="F38" s="28"/>
      <c r="G38" t="s">
        <v>296</v>
      </c>
      <c r="I38" t="s">
        <v>297</v>
      </c>
      <c r="L38" t="s">
        <v>278</v>
      </c>
      <c r="O38" s="27">
        <v>230618</v>
      </c>
      <c r="P38" t="s">
        <v>211</v>
      </c>
      <c r="Q38" s="28">
        <v>190</v>
      </c>
      <c r="R38">
        <f t="shared" si="0"/>
        <v>190</v>
      </c>
      <c r="S38" t="b">
        <f t="shared" si="1"/>
        <v>1</v>
      </c>
    </row>
    <row r="39" spans="3:19">
      <c r="C39" s="27">
        <v>300</v>
      </c>
      <c r="D39" s="28">
        <v>0.17</v>
      </c>
      <c r="E39" s="28"/>
      <c r="F39" s="28"/>
      <c r="G39" t="s">
        <v>298</v>
      </c>
      <c r="I39" t="s">
        <v>299</v>
      </c>
      <c r="L39" t="s">
        <v>278</v>
      </c>
      <c r="O39" s="27">
        <v>2238</v>
      </c>
      <c r="P39" t="s">
        <v>218</v>
      </c>
      <c r="Q39" s="28">
        <v>51</v>
      </c>
      <c r="R39">
        <f t="shared" si="0"/>
        <v>51.000000000000007</v>
      </c>
      <c r="S39" t="b">
        <f t="shared" si="1"/>
        <v>1</v>
      </c>
    </row>
    <row r="40" spans="3:19">
      <c r="C40" s="27">
        <v>600</v>
      </c>
      <c r="D40" s="28">
        <v>0.04</v>
      </c>
      <c r="E40" s="28"/>
      <c r="F40" s="28"/>
      <c r="G40" t="s">
        <v>300</v>
      </c>
      <c r="I40" t="s">
        <v>301</v>
      </c>
      <c r="L40" t="s">
        <v>278</v>
      </c>
      <c r="O40" t="s">
        <v>271</v>
      </c>
      <c r="P40" t="s">
        <v>211</v>
      </c>
      <c r="Q40" s="28">
        <v>24</v>
      </c>
      <c r="R40">
        <f t="shared" si="0"/>
        <v>24</v>
      </c>
      <c r="S40" t="b">
        <f t="shared" si="1"/>
        <v>1</v>
      </c>
    </row>
    <row r="41" spans="3:19">
      <c r="C41" s="27">
        <v>500</v>
      </c>
      <c r="D41" s="28">
        <v>0.04</v>
      </c>
      <c r="E41" s="28"/>
      <c r="F41" s="28"/>
      <c r="G41" t="s">
        <v>302</v>
      </c>
      <c r="I41" t="s">
        <v>303</v>
      </c>
      <c r="L41" t="s">
        <v>278</v>
      </c>
      <c r="O41" s="27">
        <v>230620</v>
      </c>
      <c r="P41" t="s">
        <v>211</v>
      </c>
      <c r="Q41" s="28">
        <v>20</v>
      </c>
      <c r="R41">
        <f t="shared" si="0"/>
        <v>20</v>
      </c>
      <c r="S41" t="b">
        <f t="shared" si="1"/>
        <v>1</v>
      </c>
    </row>
    <row r="42" spans="3:19">
      <c r="C42" s="27">
        <v>500</v>
      </c>
      <c r="D42" s="28">
        <v>0.03</v>
      </c>
      <c r="E42" s="28"/>
      <c r="F42" s="28"/>
      <c r="G42" t="s">
        <v>304</v>
      </c>
      <c r="I42" t="s">
        <v>305</v>
      </c>
      <c r="L42" t="s">
        <v>278</v>
      </c>
      <c r="O42" s="27">
        <v>230424</v>
      </c>
      <c r="P42" t="s">
        <v>211</v>
      </c>
      <c r="Q42" s="28">
        <v>15</v>
      </c>
      <c r="R42">
        <f t="shared" si="0"/>
        <v>15</v>
      </c>
      <c r="S42" t="b">
        <f t="shared" si="1"/>
        <v>1</v>
      </c>
    </row>
    <row r="43" spans="3:19">
      <c r="C43" s="27">
        <v>150</v>
      </c>
      <c r="D43" s="28">
        <v>1.21</v>
      </c>
      <c r="E43" s="28"/>
      <c r="F43" s="28"/>
      <c r="G43" t="s">
        <v>306</v>
      </c>
      <c r="I43" t="s">
        <v>307</v>
      </c>
      <c r="L43" t="s">
        <v>278</v>
      </c>
      <c r="O43" t="s">
        <v>271</v>
      </c>
      <c r="P43" t="s">
        <v>211</v>
      </c>
      <c r="Q43" s="28">
        <v>181.5</v>
      </c>
      <c r="R43">
        <f t="shared" si="0"/>
        <v>181.5</v>
      </c>
      <c r="S43" t="b">
        <f t="shared" si="1"/>
        <v>1</v>
      </c>
    </row>
    <row r="44" spans="3:19">
      <c r="C44" s="27">
        <v>140</v>
      </c>
      <c r="D44" s="28">
        <v>2.1</v>
      </c>
      <c r="E44" s="28"/>
      <c r="F44" s="28"/>
      <c r="G44" t="s">
        <v>308</v>
      </c>
      <c r="I44" t="s">
        <v>309</v>
      </c>
      <c r="L44" t="s">
        <v>310</v>
      </c>
      <c r="O44" s="27">
        <v>211105</v>
      </c>
      <c r="P44" t="s">
        <v>218</v>
      </c>
      <c r="Q44" s="28">
        <v>294</v>
      </c>
      <c r="R44">
        <f t="shared" si="0"/>
        <v>294</v>
      </c>
      <c r="S44" t="b">
        <f t="shared" si="1"/>
        <v>1</v>
      </c>
    </row>
    <row r="45" spans="3:19">
      <c r="C45" s="27">
        <v>600</v>
      </c>
      <c r="D45" s="28">
        <v>0.02</v>
      </c>
      <c r="E45" s="28"/>
      <c r="F45" s="28"/>
      <c r="G45" t="s">
        <v>311</v>
      </c>
      <c r="I45" t="s">
        <v>312</v>
      </c>
      <c r="L45" t="s">
        <v>241</v>
      </c>
      <c r="O45" s="27">
        <v>2134</v>
      </c>
      <c r="P45" t="s">
        <v>218</v>
      </c>
      <c r="Q45" s="28">
        <v>12</v>
      </c>
      <c r="R45">
        <f t="shared" si="0"/>
        <v>12</v>
      </c>
      <c r="S45" t="b">
        <f t="shared" si="1"/>
        <v>1</v>
      </c>
    </row>
    <row r="46" spans="3:19">
      <c r="C46" s="27">
        <v>2500</v>
      </c>
      <c r="D46" s="28">
        <v>0.01</v>
      </c>
      <c r="E46" s="28"/>
      <c r="F46" s="28"/>
      <c r="G46" t="s">
        <v>313</v>
      </c>
      <c r="I46" t="s">
        <v>314</v>
      </c>
      <c r="L46" t="s">
        <v>241</v>
      </c>
      <c r="O46" s="27">
        <v>2223</v>
      </c>
      <c r="P46" t="s">
        <v>218</v>
      </c>
      <c r="Q46" s="28">
        <v>25</v>
      </c>
      <c r="R46">
        <f t="shared" si="0"/>
        <v>25</v>
      </c>
      <c r="S46" t="b">
        <f t="shared" si="1"/>
        <v>1</v>
      </c>
    </row>
    <row r="47" spans="3:19">
      <c r="C47" s="27">
        <v>1000</v>
      </c>
      <c r="D47" s="28">
        <v>0.13</v>
      </c>
      <c r="E47" s="28"/>
      <c r="F47" s="28"/>
      <c r="G47" t="s">
        <v>315</v>
      </c>
      <c r="I47" t="s">
        <v>316</v>
      </c>
      <c r="L47" t="s">
        <v>241</v>
      </c>
      <c r="O47" s="27">
        <v>2202</v>
      </c>
      <c r="P47" t="s">
        <v>218</v>
      </c>
      <c r="Q47" s="28">
        <v>130</v>
      </c>
      <c r="R47">
        <f t="shared" si="0"/>
        <v>130</v>
      </c>
      <c r="S47" t="b">
        <f t="shared" si="1"/>
        <v>1</v>
      </c>
    </row>
    <row r="48" spans="3:19">
      <c r="C48" s="27">
        <v>300</v>
      </c>
      <c r="D48" s="28">
        <v>0.06</v>
      </c>
      <c r="E48" s="28"/>
      <c r="F48" s="28"/>
      <c r="G48" t="s">
        <v>317</v>
      </c>
      <c r="I48" t="s">
        <v>318</v>
      </c>
      <c r="L48" t="s">
        <v>241</v>
      </c>
      <c r="O48" s="27">
        <v>2205</v>
      </c>
      <c r="P48" t="s">
        <v>218</v>
      </c>
      <c r="Q48" s="28">
        <v>18</v>
      </c>
      <c r="R48">
        <f t="shared" si="0"/>
        <v>18</v>
      </c>
      <c r="S48" t="b">
        <f t="shared" si="1"/>
        <v>1</v>
      </c>
    </row>
    <row r="49" spans="3:19">
      <c r="C49" s="27">
        <v>300</v>
      </c>
      <c r="D49" s="28">
        <v>0.04</v>
      </c>
      <c r="E49" s="28"/>
      <c r="F49" s="28"/>
      <c r="G49" t="s">
        <v>319</v>
      </c>
      <c r="I49" t="s">
        <v>320</v>
      </c>
      <c r="L49" t="s">
        <v>241</v>
      </c>
      <c r="O49" t="s">
        <v>321</v>
      </c>
      <c r="P49" t="s">
        <v>218</v>
      </c>
      <c r="Q49" s="28">
        <v>12</v>
      </c>
      <c r="R49">
        <f t="shared" si="0"/>
        <v>12</v>
      </c>
      <c r="S49" t="b">
        <f t="shared" si="1"/>
        <v>1</v>
      </c>
    </row>
    <row r="50" spans="3:19">
      <c r="C50" s="27">
        <v>1000</v>
      </c>
      <c r="D50" s="28">
        <v>0.12</v>
      </c>
      <c r="E50" s="28"/>
      <c r="F50" s="28"/>
      <c r="G50" t="s">
        <v>322</v>
      </c>
      <c r="I50" t="s">
        <v>323</v>
      </c>
      <c r="L50" t="s">
        <v>241</v>
      </c>
      <c r="O50" s="27">
        <v>2147</v>
      </c>
      <c r="P50" t="s">
        <v>218</v>
      </c>
      <c r="Q50" s="28">
        <v>120</v>
      </c>
      <c r="R50">
        <f t="shared" si="0"/>
        <v>120</v>
      </c>
      <c r="S50" t="b">
        <f t="shared" si="1"/>
        <v>1</v>
      </c>
    </row>
    <row r="51" spans="3:19">
      <c r="C51" s="27">
        <v>1500</v>
      </c>
      <c r="D51" s="28">
        <v>0.02</v>
      </c>
      <c r="E51" s="28"/>
      <c r="F51" s="28"/>
      <c r="G51" t="s">
        <v>324</v>
      </c>
      <c r="I51" t="s">
        <v>325</v>
      </c>
      <c r="L51" t="s">
        <v>241</v>
      </c>
      <c r="O51" t="s">
        <v>321</v>
      </c>
      <c r="P51" t="s">
        <v>218</v>
      </c>
      <c r="Q51" s="28">
        <v>30</v>
      </c>
      <c r="R51">
        <f t="shared" si="0"/>
        <v>30</v>
      </c>
      <c r="S51" t="b">
        <f t="shared" si="1"/>
        <v>1</v>
      </c>
    </row>
    <row r="52" spans="3:19">
      <c r="C52" s="27">
        <v>300</v>
      </c>
      <c r="D52" s="28">
        <v>0.04</v>
      </c>
      <c r="E52" s="28"/>
      <c r="F52" s="28"/>
      <c r="G52" t="s">
        <v>326</v>
      </c>
      <c r="I52" t="s">
        <v>327</v>
      </c>
      <c r="L52" t="s">
        <v>241</v>
      </c>
      <c r="O52" t="s">
        <v>321</v>
      </c>
      <c r="P52" t="s">
        <v>218</v>
      </c>
      <c r="Q52" s="28">
        <v>12</v>
      </c>
      <c r="R52">
        <f t="shared" si="0"/>
        <v>12</v>
      </c>
      <c r="S52" t="b">
        <f t="shared" si="1"/>
        <v>1</v>
      </c>
    </row>
    <row r="53" spans="3:19">
      <c r="C53" s="27">
        <v>300</v>
      </c>
      <c r="D53" s="28">
        <v>0.04</v>
      </c>
      <c r="E53" s="28"/>
      <c r="F53" s="28"/>
      <c r="G53" t="s">
        <v>328</v>
      </c>
      <c r="I53" t="s">
        <v>329</v>
      </c>
      <c r="L53" t="s">
        <v>241</v>
      </c>
      <c r="O53" t="s">
        <v>321</v>
      </c>
      <c r="P53" t="s">
        <v>211</v>
      </c>
      <c r="Q53" s="28">
        <v>12</v>
      </c>
      <c r="R53">
        <f t="shared" si="0"/>
        <v>12</v>
      </c>
      <c r="S53" t="b">
        <f t="shared" si="1"/>
        <v>1</v>
      </c>
    </row>
    <row r="54" spans="3:19">
      <c r="C54" s="27">
        <v>1000</v>
      </c>
      <c r="D54" s="28">
        <v>0.04</v>
      </c>
      <c r="E54" s="28"/>
      <c r="F54" s="28"/>
      <c r="G54" t="s">
        <v>330</v>
      </c>
      <c r="I54" t="s">
        <v>331</v>
      </c>
      <c r="L54" t="s">
        <v>241</v>
      </c>
      <c r="O54" s="27">
        <v>2310</v>
      </c>
      <c r="P54" t="s">
        <v>218</v>
      </c>
      <c r="Q54" s="28">
        <v>40</v>
      </c>
      <c r="R54">
        <f t="shared" si="0"/>
        <v>40</v>
      </c>
      <c r="S54" t="b">
        <f t="shared" si="1"/>
        <v>1</v>
      </c>
    </row>
    <row r="55" spans="3:19">
      <c r="C55" s="27">
        <v>3250</v>
      </c>
      <c r="D55" s="28">
        <v>0.09</v>
      </c>
      <c r="E55" s="28"/>
      <c r="F55" s="28"/>
      <c r="G55" t="s">
        <v>332</v>
      </c>
      <c r="I55" t="s">
        <v>333</v>
      </c>
      <c r="L55" t="s">
        <v>241</v>
      </c>
      <c r="P55" t="s">
        <v>218</v>
      </c>
      <c r="Q55" s="28">
        <v>292.5</v>
      </c>
      <c r="R55">
        <f t="shared" si="0"/>
        <v>292.5</v>
      </c>
      <c r="S55" t="b">
        <f t="shared" si="1"/>
        <v>1</v>
      </c>
    </row>
    <row r="56" spans="3:19">
      <c r="C56" s="27">
        <v>1000</v>
      </c>
      <c r="D56" s="28">
        <v>0.06</v>
      </c>
      <c r="E56" s="28"/>
      <c r="F56" s="28"/>
      <c r="G56" t="s">
        <v>334</v>
      </c>
      <c r="I56" t="s">
        <v>335</v>
      </c>
      <c r="L56" t="s">
        <v>241</v>
      </c>
      <c r="O56" s="27">
        <v>2310</v>
      </c>
      <c r="P56" t="s">
        <v>218</v>
      </c>
      <c r="Q56" s="28">
        <v>60</v>
      </c>
      <c r="R56">
        <f t="shared" si="0"/>
        <v>60</v>
      </c>
      <c r="S56" t="b">
        <f t="shared" si="1"/>
        <v>1</v>
      </c>
    </row>
    <row r="57" spans="3:19">
      <c r="C57" s="27">
        <v>300</v>
      </c>
      <c r="D57" s="28">
        <v>0.36</v>
      </c>
      <c r="E57" s="28"/>
      <c r="F57" s="28"/>
      <c r="G57" t="s">
        <v>336</v>
      </c>
      <c r="I57" t="s">
        <v>337</v>
      </c>
      <c r="L57" t="s">
        <v>241</v>
      </c>
      <c r="O57" t="s">
        <v>321</v>
      </c>
      <c r="P57" t="s">
        <v>218</v>
      </c>
      <c r="Q57" s="28">
        <v>108</v>
      </c>
      <c r="R57">
        <f t="shared" si="0"/>
        <v>108</v>
      </c>
      <c r="S57" t="b">
        <f t="shared" si="1"/>
        <v>1</v>
      </c>
    </row>
    <row r="58" spans="3:19">
      <c r="C58" s="27">
        <v>300</v>
      </c>
      <c r="D58" s="28">
        <v>0.18</v>
      </c>
      <c r="E58" s="28"/>
      <c r="F58" s="28"/>
      <c r="G58" t="s">
        <v>338</v>
      </c>
      <c r="I58" t="s">
        <v>339</v>
      </c>
      <c r="L58" t="s">
        <v>340</v>
      </c>
      <c r="O58" s="27">
        <v>2211</v>
      </c>
      <c r="P58" t="s">
        <v>214</v>
      </c>
      <c r="Q58" s="28">
        <v>54</v>
      </c>
      <c r="R58">
        <f t="shared" si="0"/>
        <v>54</v>
      </c>
      <c r="S58" t="b">
        <f t="shared" si="1"/>
        <v>1</v>
      </c>
    </row>
    <row r="59" spans="3:19">
      <c r="C59" s="27">
        <v>300</v>
      </c>
      <c r="D59" s="28">
        <v>0.24</v>
      </c>
      <c r="E59" s="28"/>
      <c r="F59" s="28"/>
      <c r="G59" t="s">
        <v>341</v>
      </c>
      <c r="I59" t="s">
        <v>342</v>
      </c>
      <c r="L59" t="s">
        <v>343</v>
      </c>
      <c r="O59" s="27">
        <v>2204</v>
      </c>
      <c r="P59" t="s">
        <v>211</v>
      </c>
      <c r="Q59" s="28">
        <v>72</v>
      </c>
      <c r="R59">
        <f t="shared" si="0"/>
        <v>72</v>
      </c>
      <c r="S59" t="b">
        <f t="shared" si="1"/>
        <v>1</v>
      </c>
    </row>
    <row r="60" spans="3:19">
      <c r="C60" s="27">
        <v>300</v>
      </c>
      <c r="D60" s="28">
        <v>0.31</v>
      </c>
      <c r="E60" s="28"/>
      <c r="F60" s="28"/>
      <c r="G60" t="s">
        <v>344</v>
      </c>
      <c r="I60" t="s">
        <v>345</v>
      </c>
      <c r="L60" t="s">
        <v>217</v>
      </c>
      <c r="O60" s="27">
        <v>2309</v>
      </c>
      <c r="P60" t="s">
        <v>218</v>
      </c>
      <c r="Q60" s="28">
        <v>93</v>
      </c>
      <c r="R60">
        <f t="shared" si="0"/>
        <v>93</v>
      </c>
      <c r="S60" t="b">
        <f t="shared" si="1"/>
        <v>1</v>
      </c>
    </row>
    <row r="61" spans="3:19">
      <c r="C61" s="27">
        <v>130</v>
      </c>
      <c r="D61" s="28">
        <v>9.7799999999999994</v>
      </c>
      <c r="E61" s="28"/>
      <c r="F61" s="28"/>
      <c r="G61" t="s">
        <v>346</v>
      </c>
      <c r="I61" t="s">
        <v>347</v>
      </c>
      <c r="L61" t="s">
        <v>348</v>
      </c>
      <c r="O61" s="27">
        <v>2144</v>
      </c>
      <c r="P61" t="s">
        <v>214</v>
      </c>
      <c r="Q61" s="43">
        <v>1271.4000000000001</v>
      </c>
      <c r="R61">
        <f t="shared" si="0"/>
        <v>1271.3999999999999</v>
      </c>
      <c r="S61" t="b">
        <f t="shared" si="1"/>
        <v>1</v>
      </c>
    </row>
    <row r="62" spans="3:19">
      <c r="C62" s="27">
        <v>250</v>
      </c>
      <c r="D62" s="28">
        <v>0.26</v>
      </c>
      <c r="E62" s="28"/>
      <c r="F62" s="28"/>
      <c r="G62" t="s">
        <v>349</v>
      </c>
      <c r="I62" t="s">
        <v>350</v>
      </c>
      <c r="L62" t="s">
        <v>241</v>
      </c>
      <c r="O62" t="s">
        <v>271</v>
      </c>
      <c r="P62" t="s">
        <v>211</v>
      </c>
      <c r="Q62" s="28">
        <v>65</v>
      </c>
      <c r="R62">
        <f t="shared" si="0"/>
        <v>65</v>
      </c>
      <c r="S62" t="b">
        <f t="shared" si="1"/>
        <v>1</v>
      </c>
    </row>
    <row r="63" spans="3:19">
      <c r="C63" s="27">
        <v>300</v>
      </c>
      <c r="D63" s="28">
        <v>1.1399999999999999</v>
      </c>
      <c r="E63" s="28"/>
      <c r="F63" s="28"/>
      <c r="G63" t="s">
        <v>351</v>
      </c>
      <c r="I63" t="s">
        <v>352</v>
      </c>
      <c r="L63" t="s">
        <v>265</v>
      </c>
      <c r="O63" s="27">
        <v>2306</v>
      </c>
      <c r="P63" t="s">
        <v>353</v>
      </c>
      <c r="Q63" s="28">
        <v>342</v>
      </c>
      <c r="R63">
        <f t="shared" si="0"/>
        <v>341.99999999999994</v>
      </c>
      <c r="S63" t="b">
        <f t="shared" si="1"/>
        <v>1</v>
      </c>
    </row>
    <row r="64" spans="3:19">
      <c r="C64" s="27">
        <v>220</v>
      </c>
      <c r="D64" s="28">
        <v>1.45</v>
      </c>
      <c r="E64" s="28"/>
      <c r="F64" s="28"/>
      <c r="G64" t="s">
        <v>354</v>
      </c>
      <c r="I64" t="s">
        <v>355</v>
      </c>
      <c r="L64" t="s">
        <v>356</v>
      </c>
      <c r="O64" s="27">
        <v>2206</v>
      </c>
      <c r="P64" t="s">
        <v>214</v>
      </c>
      <c r="Q64" s="28">
        <v>319</v>
      </c>
      <c r="R64">
        <f t="shared" si="0"/>
        <v>319</v>
      </c>
      <c r="S64" t="b">
        <f t="shared" si="1"/>
        <v>1</v>
      </c>
    </row>
    <row r="65" spans="3:19">
      <c r="C65" s="27">
        <v>130</v>
      </c>
      <c r="D65" s="28">
        <v>2.25</v>
      </c>
      <c r="E65" s="28"/>
      <c r="F65" s="28"/>
      <c r="G65" t="s">
        <v>357</v>
      </c>
      <c r="I65" t="s">
        <v>358</v>
      </c>
      <c r="L65" t="s">
        <v>359</v>
      </c>
      <c r="O65" s="27">
        <v>2226</v>
      </c>
      <c r="P65" t="s">
        <v>214</v>
      </c>
      <c r="Q65" s="28">
        <v>292.5</v>
      </c>
      <c r="R65">
        <f t="shared" si="0"/>
        <v>292.5</v>
      </c>
      <c r="S65" t="b">
        <f t="shared" si="1"/>
        <v>1</v>
      </c>
    </row>
    <row r="66" spans="3:19">
      <c r="C66" s="27">
        <v>200</v>
      </c>
      <c r="D66" s="28">
        <v>0.87</v>
      </c>
      <c r="E66" s="28"/>
      <c r="F66" s="28"/>
      <c r="G66" t="s">
        <v>360</v>
      </c>
      <c r="I66" t="s">
        <v>361</v>
      </c>
      <c r="L66" t="s">
        <v>362</v>
      </c>
      <c r="O66" s="27">
        <v>2221</v>
      </c>
      <c r="P66" t="s">
        <v>214</v>
      </c>
      <c r="Q66" s="28">
        <v>174</v>
      </c>
      <c r="R66">
        <f t="shared" si="0"/>
        <v>174</v>
      </c>
      <c r="S66" t="b">
        <f t="shared" si="1"/>
        <v>1</v>
      </c>
    </row>
    <row r="67" spans="3:19">
      <c r="C67" s="27">
        <v>280</v>
      </c>
      <c r="D67" s="28">
        <v>1.19</v>
      </c>
      <c r="E67" s="28"/>
      <c r="F67" s="28"/>
      <c r="G67" t="s">
        <v>363</v>
      </c>
      <c r="I67" t="s">
        <v>364</v>
      </c>
      <c r="L67" t="s">
        <v>310</v>
      </c>
      <c r="O67" s="27">
        <v>2147</v>
      </c>
      <c r="P67" t="s">
        <v>365</v>
      </c>
      <c r="Q67" s="28">
        <v>333.2</v>
      </c>
      <c r="R67">
        <f t="shared" si="0"/>
        <v>333.2</v>
      </c>
      <c r="S67" t="b">
        <f t="shared" si="1"/>
        <v>1</v>
      </c>
    </row>
    <row r="68" spans="3:19">
      <c r="C68" s="27">
        <v>1000</v>
      </c>
      <c r="D68" s="28">
        <v>0.42</v>
      </c>
      <c r="E68" s="28"/>
      <c r="F68" s="28"/>
      <c r="G68" t="s">
        <v>366</v>
      </c>
      <c r="I68" t="s">
        <v>367</v>
      </c>
      <c r="L68" t="s">
        <v>265</v>
      </c>
      <c r="O68" s="27">
        <v>2245</v>
      </c>
      <c r="P68" t="s">
        <v>368</v>
      </c>
      <c r="Q68" s="28">
        <v>420</v>
      </c>
      <c r="R68">
        <f t="shared" si="0"/>
        <v>420</v>
      </c>
      <c r="S68" t="b">
        <f t="shared" si="1"/>
        <v>1</v>
      </c>
    </row>
    <row r="69" spans="3:19">
      <c r="C69" s="27">
        <v>500</v>
      </c>
      <c r="D69" s="28">
        <v>1.63</v>
      </c>
      <c r="E69" s="28"/>
      <c r="F69" s="28"/>
      <c r="G69" t="s">
        <v>369</v>
      </c>
      <c r="I69" t="s">
        <v>370</v>
      </c>
      <c r="L69" t="s">
        <v>265</v>
      </c>
      <c r="O69" s="27">
        <v>2236</v>
      </c>
      <c r="P69" t="s">
        <v>371</v>
      </c>
      <c r="Q69" s="28">
        <v>815</v>
      </c>
      <c r="R69">
        <f t="shared" ref="R69:R72" si="2">D69*C69</f>
        <v>815</v>
      </c>
      <c r="S69" t="b">
        <f t="shared" ref="S69:S72" si="3">R69=Q69</f>
        <v>1</v>
      </c>
    </row>
    <row r="70" spans="3:19">
      <c r="C70" s="27">
        <v>130</v>
      </c>
      <c r="D70" s="28">
        <v>1.59</v>
      </c>
      <c r="E70" s="28"/>
      <c r="F70" s="28"/>
      <c r="G70" t="s">
        <v>513</v>
      </c>
      <c r="I70" t="s">
        <v>482</v>
      </c>
      <c r="L70" t="s">
        <v>514</v>
      </c>
      <c r="O70" t="s">
        <v>271</v>
      </c>
      <c r="P70" t="s">
        <v>515</v>
      </c>
      <c r="Q70" s="28">
        <v>206.7</v>
      </c>
      <c r="R70">
        <f t="shared" si="2"/>
        <v>206.70000000000002</v>
      </c>
      <c r="S70" t="b">
        <f t="shared" si="3"/>
        <v>1</v>
      </c>
    </row>
    <row r="71" spans="3:19">
      <c r="C71" s="27">
        <v>1500</v>
      </c>
      <c r="D71" s="28">
        <v>0.02</v>
      </c>
      <c r="E71" s="28"/>
      <c r="F71" s="28"/>
      <c r="G71" t="s">
        <v>511</v>
      </c>
      <c r="I71" t="s">
        <v>444</v>
      </c>
      <c r="L71" t="s">
        <v>265</v>
      </c>
      <c r="O71" s="27">
        <v>2240</v>
      </c>
      <c r="P71" t="s">
        <v>211</v>
      </c>
      <c r="Q71" s="28">
        <v>30</v>
      </c>
      <c r="R71">
        <f t="shared" si="2"/>
        <v>30</v>
      </c>
      <c r="S71" t="b">
        <f t="shared" si="3"/>
        <v>1</v>
      </c>
    </row>
    <row r="72" spans="3:19">
      <c r="C72" s="27">
        <v>250</v>
      </c>
      <c r="D72" s="28">
        <v>1.46</v>
      </c>
      <c r="E72" s="28"/>
      <c r="F72" s="28"/>
      <c r="G72" t="s">
        <v>512</v>
      </c>
      <c r="I72" t="s">
        <v>465</v>
      </c>
      <c r="L72" t="s">
        <v>516</v>
      </c>
      <c r="O72" t="s">
        <v>238</v>
      </c>
      <c r="P72" t="s">
        <v>517</v>
      </c>
      <c r="Q72" s="28">
        <v>365</v>
      </c>
      <c r="R72">
        <f t="shared" si="2"/>
        <v>365</v>
      </c>
      <c r="S72" t="b">
        <f t="shared" si="3"/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C3:S72"/>
  <sheetViews>
    <sheetView workbookViewId="0">
      <selection activeCell="K3" sqref="K3"/>
    </sheetView>
  </sheetViews>
  <sheetFormatPr defaultRowHeight="12.75"/>
  <cols>
    <col min="7" max="7" width="32.6640625" customWidth="1"/>
  </cols>
  <sheetData>
    <row r="3" spans="3:19">
      <c r="C3" t="s">
        <v>200</v>
      </c>
      <c r="D3" t="s">
        <v>201</v>
      </c>
      <c r="G3" t="s">
        <v>202</v>
      </c>
      <c r="I3" t="s">
        <v>203</v>
      </c>
      <c r="L3" t="s">
        <v>204</v>
      </c>
      <c r="O3" t="s">
        <v>205</v>
      </c>
      <c r="P3" t="s">
        <v>206</v>
      </c>
      <c r="Q3" t="s">
        <v>207</v>
      </c>
    </row>
    <row r="4" spans="3:19">
      <c r="C4" s="27">
        <v>2800</v>
      </c>
      <c r="D4" s="28">
        <v>0.03</v>
      </c>
      <c r="E4" s="28"/>
      <c r="F4" s="28"/>
      <c r="G4" t="s">
        <v>208</v>
      </c>
      <c r="I4" t="s">
        <v>209</v>
      </c>
      <c r="J4" t="str">
        <f>VLOOKUP(I4,ZM43BR.rev2!G:G,1,0)</f>
        <v>FBRLAL60001038</v>
      </c>
      <c r="L4" t="s">
        <v>210</v>
      </c>
      <c r="O4" s="27">
        <v>2231</v>
      </c>
      <c r="P4" t="s">
        <v>211</v>
      </c>
      <c r="Q4" s="28">
        <v>84</v>
      </c>
      <c r="R4">
        <f>D4*C4</f>
        <v>84</v>
      </c>
      <c r="S4" t="b">
        <f>R4=Q4</f>
        <v>1</v>
      </c>
    </row>
    <row r="5" spans="3:19">
      <c r="C5" s="27">
        <v>300</v>
      </c>
      <c r="D5" s="28">
        <v>0.18</v>
      </c>
      <c r="E5" s="28"/>
      <c r="F5" s="28"/>
      <c r="G5" t="s">
        <v>212</v>
      </c>
      <c r="I5" t="s">
        <v>213</v>
      </c>
      <c r="J5" t="str">
        <f>VLOOKUP(I5,ZM43BR.rev2!G:G,1,0)</f>
        <v>FBRLAL60001008</v>
      </c>
      <c r="L5" t="s">
        <v>210</v>
      </c>
      <c r="O5" s="27">
        <v>2237</v>
      </c>
      <c r="P5" t="s">
        <v>214</v>
      </c>
      <c r="Q5" s="28">
        <v>54</v>
      </c>
      <c r="R5">
        <f t="shared" ref="R5:R68" si="0">D5*C5</f>
        <v>54</v>
      </c>
      <c r="S5" t="b">
        <f t="shared" ref="S5:S68" si="1">R5=Q5</f>
        <v>1</v>
      </c>
    </row>
    <row r="6" spans="3:19">
      <c r="C6" s="27">
        <v>300</v>
      </c>
      <c r="D6" s="28">
        <v>0.06</v>
      </c>
      <c r="E6" s="28"/>
      <c r="F6" s="28"/>
      <c r="G6" t="s">
        <v>215</v>
      </c>
      <c r="I6" t="s">
        <v>216</v>
      </c>
      <c r="J6" t="str">
        <f>VLOOKUP(I6,ZM43BR.rev2!G:G,1,0)</f>
        <v>FBRLAL60001046</v>
      </c>
      <c r="L6" t="s">
        <v>217</v>
      </c>
      <c r="O6" s="27">
        <v>2139</v>
      </c>
      <c r="P6" t="s">
        <v>218</v>
      </c>
      <c r="Q6" s="28">
        <v>18</v>
      </c>
      <c r="R6">
        <f t="shared" si="0"/>
        <v>18</v>
      </c>
      <c r="S6" t="b">
        <f t="shared" si="1"/>
        <v>1</v>
      </c>
    </row>
    <row r="7" spans="3:19">
      <c r="C7" s="27">
        <v>140</v>
      </c>
      <c r="D7" s="28">
        <v>0.45</v>
      </c>
      <c r="E7" s="28"/>
      <c r="F7" s="28"/>
      <c r="G7" t="s">
        <v>219</v>
      </c>
      <c r="I7" t="s">
        <v>220</v>
      </c>
      <c r="J7" t="str">
        <f>VLOOKUP(I7,ZM43BR.rev2!G:G,1,0)</f>
        <v>FBRLAL60001014</v>
      </c>
      <c r="L7" t="s">
        <v>221</v>
      </c>
      <c r="O7" s="27">
        <v>1728</v>
      </c>
      <c r="P7" t="s">
        <v>218</v>
      </c>
      <c r="Q7" s="28">
        <v>63</v>
      </c>
      <c r="R7">
        <f t="shared" si="0"/>
        <v>63</v>
      </c>
      <c r="S7" t="b">
        <f t="shared" si="1"/>
        <v>1</v>
      </c>
    </row>
    <row r="8" spans="3:19">
      <c r="C8" s="27">
        <v>200</v>
      </c>
      <c r="D8" s="28">
        <v>2.44</v>
      </c>
      <c r="E8" s="28"/>
      <c r="F8" s="28"/>
      <c r="G8" s="27">
        <v>150150225</v>
      </c>
      <c r="H8" s="27"/>
      <c r="I8" t="s">
        <v>222</v>
      </c>
      <c r="J8" t="str">
        <f>VLOOKUP(I8,ZM43BR.rev2!G:G,1,0)</f>
        <v>FBRLAL60001088</v>
      </c>
      <c r="L8" t="s">
        <v>223</v>
      </c>
      <c r="O8" s="27">
        <v>2305</v>
      </c>
      <c r="P8" t="s">
        <v>211</v>
      </c>
      <c r="Q8" s="28">
        <v>488</v>
      </c>
      <c r="R8">
        <f t="shared" si="0"/>
        <v>488</v>
      </c>
      <c r="S8" t="b">
        <f t="shared" si="1"/>
        <v>1</v>
      </c>
    </row>
    <row r="9" spans="3:19">
      <c r="C9" s="27">
        <v>140</v>
      </c>
      <c r="D9" s="28">
        <v>4.28</v>
      </c>
      <c r="E9" s="28"/>
      <c r="F9" s="28"/>
      <c r="G9" t="s">
        <v>224</v>
      </c>
      <c r="I9" t="s">
        <v>225</v>
      </c>
      <c r="J9" t="str">
        <f>VLOOKUP(I9,ZM43BR.rev2!G:G,1,0)</f>
        <v>FBRLAL60001013</v>
      </c>
      <c r="L9" t="s">
        <v>226</v>
      </c>
      <c r="P9" t="s">
        <v>211</v>
      </c>
      <c r="Q9" s="28">
        <v>599.20000000000005</v>
      </c>
      <c r="R9">
        <f t="shared" si="0"/>
        <v>599.20000000000005</v>
      </c>
      <c r="S9" t="b">
        <f t="shared" si="1"/>
        <v>1</v>
      </c>
    </row>
    <row r="10" spans="3:19">
      <c r="C10" s="27">
        <v>160</v>
      </c>
      <c r="D10" s="28">
        <v>0.72</v>
      </c>
      <c r="E10" s="28"/>
      <c r="F10" s="28"/>
      <c r="G10" t="s">
        <v>227</v>
      </c>
      <c r="I10" t="s">
        <v>228</v>
      </c>
      <c r="J10" t="str">
        <f>VLOOKUP(I10,ZM43BR.rev2!G:G,1,0)</f>
        <v>FBRLAL60001027</v>
      </c>
      <c r="L10" t="s">
        <v>229</v>
      </c>
      <c r="O10" s="27">
        <v>2139</v>
      </c>
      <c r="P10" t="s">
        <v>214</v>
      </c>
      <c r="Q10" s="28">
        <v>115.2</v>
      </c>
      <c r="R10">
        <f t="shared" si="0"/>
        <v>115.19999999999999</v>
      </c>
      <c r="S10" t="b">
        <f t="shared" si="1"/>
        <v>1</v>
      </c>
    </row>
    <row r="11" spans="3:19">
      <c r="C11" s="27">
        <v>150</v>
      </c>
      <c r="D11" s="28">
        <v>1.03</v>
      </c>
      <c r="E11" s="28"/>
      <c r="F11" s="28"/>
      <c r="G11" s="27">
        <v>434153017835</v>
      </c>
      <c r="H11" s="27"/>
      <c r="I11" t="s">
        <v>230</v>
      </c>
      <c r="J11" t="str">
        <f>VLOOKUP(I11,ZM43BR.rev2!G:G,1,0)</f>
        <v>FBRLAL60001073</v>
      </c>
      <c r="L11" t="s">
        <v>231</v>
      </c>
      <c r="O11" s="27">
        <v>20210621</v>
      </c>
      <c r="P11" t="s">
        <v>211</v>
      </c>
      <c r="Q11" s="28">
        <v>154.5</v>
      </c>
      <c r="R11">
        <f t="shared" si="0"/>
        <v>154.5</v>
      </c>
      <c r="S11" t="b">
        <f t="shared" si="1"/>
        <v>1</v>
      </c>
    </row>
    <row r="12" spans="3:19">
      <c r="C12" s="27">
        <v>250</v>
      </c>
      <c r="D12" s="28">
        <v>1.03</v>
      </c>
      <c r="E12" s="28"/>
      <c r="F12" s="28"/>
      <c r="G12" t="s">
        <v>232</v>
      </c>
      <c r="I12" t="s">
        <v>233</v>
      </c>
      <c r="J12" t="str">
        <f>VLOOKUP(I12,ZM43BR.rev2!G:G,1,0)</f>
        <v>FBRLAL60001083</v>
      </c>
      <c r="L12" t="s">
        <v>234</v>
      </c>
      <c r="O12" s="27">
        <v>2148</v>
      </c>
      <c r="P12" t="s">
        <v>211</v>
      </c>
      <c r="Q12" s="28">
        <v>257.5</v>
      </c>
      <c r="R12">
        <f t="shared" si="0"/>
        <v>257.5</v>
      </c>
      <c r="S12" t="b">
        <f t="shared" si="1"/>
        <v>1</v>
      </c>
    </row>
    <row r="13" spans="3:19">
      <c r="C13" s="27">
        <v>200</v>
      </c>
      <c r="D13" s="28">
        <v>0.9</v>
      </c>
      <c r="E13" s="28"/>
      <c r="F13" s="28"/>
      <c r="G13" t="s">
        <v>235</v>
      </c>
      <c r="I13" t="s">
        <v>236</v>
      </c>
      <c r="J13" t="str">
        <f>VLOOKUP(I13,ZM43BR.rev2!G:G,1,0)</f>
        <v>FBRLAL60001047</v>
      </c>
      <c r="L13" t="s">
        <v>237</v>
      </c>
      <c r="O13" t="s">
        <v>238</v>
      </c>
      <c r="P13" t="s">
        <v>211</v>
      </c>
      <c r="Q13" s="28">
        <v>180</v>
      </c>
      <c r="R13">
        <f t="shared" si="0"/>
        <v>180</v>
      </c>
      <c r="S13" t="b">
        <f t="shared" si="1"/>
        <v>1</v>
      </c>
    </row>
    <row r="14" spans="3:19">
      <c r="C14" s="27">
        <v>300</v>
      </c>
      <c r="D14" s="28">
        <v>0.1</v>
      </c>
      <c r="E14" s="28"/>
      <c r="F14" s="28"/>
      <c r="G14" t="s">
        <v>239</v>
      </c>
      <c r="I14" t="s">
        <v>240</v>
      </c>
      <c r="J14" t="str">
        <f>VLOOKUP(I14,ZM43BR.rev2!G:G,1,0)</f>
        <v>FBRLAL60001054</v>
      </c>
      <c r="L14" t="s">
        <v>241</v>
      </c>
      <c r="O14" s="27">
        <v>2215</v>
      </c>
      <c r="P14" t="s">
        <v>218</v>
      </c>
      <c r="Q14" s="28">
        <v>30</v>
      </c>
      <c r="R14">
        <f t="shared" si="0"/>
        <v>30</v>
      </c>
      <c r="S14" t="b">
        <f t="shared" si="1"/>
        <v>1</v>
      </c>
    </row>
    <row r="15" spans="3:19">
      <c r="C15" s="27">
        <v>300</v>
      </c>
      <c r="D15" s="28">
        <v>7.0000000000000007E-2</v>
      </c>
      <c r="E15" s="28"/>
      <c r="F15" s="28"/>
      <c r="G15" t="s">
        <v>242</v>
      </c>
      <c r="I15" t="s">
        <v>243</v>
      </c>
      <c r="J15" t="str">
        <f>VLOOKUP(I15,ZM43BR.rev2!G:G,1,0)</f>
        <v>FBRLAL60001044</v>
      </c>
      <c r="L15" t="s">
        <v>217</v>
      </c>
      <c r="O15" s="27">
        <v>2129</v>
      </c>
      <c r="P15" t="s">
        <v>218</v>
      </c>
      <c r="Q15" s="28">
        <v>21</v>
      </c>
      <c r="R15">
        <f t="shared" si="0"/>
        <v>21.000000000000004</v>
      </c>
      <c r="S15" t="b">
        <f t="shared" si="1"/>
        <v>1</v>
      </c>
    </row>
    <row r="16" spans="3:19">
      <c r="C16" s="27">
        <v>300</v>
      </c>
      <c r="D16" s="28">
        <v>0.09</v>
      </c>
      <c r="E16" s="28"/>
      <c r="F16" s="28"/>
      <c r="G16" t="s">
        <v>244</v>
      </c>
      <c r="I16" t="s">
        <v>245</v>
      </c>
      <c r="J16" t="str">
        <f>VLOOKUP(I16,ZM43BR.rev2!G:G,1,0)</f>
        <v>FBRLAL60001011</v>
      </c>
      <c r="L16" t="s">
        <v>217</v>
      </c>
      <c r="P16" t="s">
        <v>218</v>
      </c>
      <c r="Q16" s="28">
        <v>27</v>
      </c>
      <c r="R16">
        <f t="shared" si="0"/>
        <v>27</v>
      </c>
      <c r="S16" t="b">
        <f t="shared" si="1"/>
        <v>1</v>
      </c>
    </row>
    <row r="17" spans="3:19">
      <c r="C17" s="27">
        <v>300</v>
      </c>
      <c r="D17" s="28">
        <v>0.1</v>
      </c>
      <c r="E17" s="28"/>
      <c r="F17" s="28"/>
      <c r="G17" t="s">
        <v>246</v>
      </c>
      <c r="I17" t="s">
        <v>247</v>
      </c>
      <c r="J17" t="str">
        <f>VLOOKUP(I17,ZM43BR.rev2!G:G,1,0)</f>
        <v>FBRLAL60001031</v>
      </c>
      <c r="L17" t="s">
        <v>217</v>
      </c>
      <c r="O17" s="27">
        <v>2134</v>
      </c>
      <c r="P17" t="s">
        <v>218</v>
      </c>
      <c r="Q17" s="28">
        <v>30</v>
      </c>
      <c r="R17">
        <f t="shared" si="0"/>
        <v>30</v>
      </c>
      <c r="S17" t="b">
        <f t="shared" si="1"/>
        <v>1</v>
      </c>
    </row>
    <row r="18" spans="3:19">
      <c r="C18" s="27">
        <v>1200</v>
      </c>
      <c r="D18" s="28">
        <v>0.14000000000000001</v>
      </c>
      <c r="E18" s="28"/>
      <c r="F18" s="28"/>
      <c r="G18" t="s">
        <v>248</v>
      </c>
      <c r="I18" t="s">
        <v>249</v>
      </c>
      <c r="J18" t="str">
        <f>VLOOKUP(I18,ZM43BR.rev2!G:G,1,0)</f>
        <v>FBRLAL60001030</v>
      </c>
      <c r="L18" t="s">
        <v>217</v>
      </c>
      <c r="O18" s="27">
        <v>2214</v>
      </c>
      <c r="P18" t="s">
        <v>218</v>
      </c>
      <c r="Q18" s="28">
        <v>168</v>
      </c>
      <c r="R18">
        <f t="shared" si="0"/>
        <v>168.00000000000003</v>
      </c>
      <c r="S18" t="b">
        <f t="shared" si="1"/>
        <v>1</v>
      </c>
    </row>
    <row r="19" spans="3:19">
      <c r="C19" s="27">
        <v>300</v>
      </c>
      <c r="D19" s="28">
        <v>0.09</v>
      </c>
      <c r="E19" s="28"/>
      <c r="F19" s="28"/>
      <c r="G19" t="s">
        <v>250</v>
      </c>
      <c r="I19" t="s">
        <v>251</v>
      </c>
      <c r="J19" t="str">
        <f>VLOOKUP(I19,ZM43BR.rev2!G:G,1,0)</f>
        <v>FBRLAL60001043</v>
      </c>
      <c r="L19" t="s">
        <v>217</v>
      </c>
      <c r="O19" s="27">
        <v>2219</v>
      </c>
      <c r="P19" t="s">
        <v>218</v>
      </c>
      <c r="Q19" s="28">
        <v>27</v>
      </c>
      <c r="R19">
        <f t="shared" si="0"/>
        <v>27</v>
      </c>
      <c r="S19" t="b">
        <f t="shared" si="1"/>
        <v>1</v>
      </c>
    </row>
    <row r="20" spans="3:19">
      <c r="C20" s="27">
        <v>300</v>
      </c>
      <c r="D20" s="28">
        <v>0.17</v>
      </c>
      <c r="E20" s="28"/>
      <c r="F20" s="28"/>
      <c r="G20" t="s">
        <v>252</v>
      </c>
      <c r="I20" t="s">
        <v>253</v>
      </c>
      <c r="J20" t="str">
        <f>VLOOKUP(I20,ZM43BR.rev2!G:G,1,0)</f>
        <v>FBRLAL60001029</v>
      </c>
      <c r="L20" t="s">
        <v>217</v>
      </c>
      <c r="O20" s="27">
        <v>2216</v>
      </c>
      <c r="P20" t="s">
        <v>218</v>
      </c>
      <c r="Q20" s="28">
        <v>51</v>
      </c>
      <c r="R20">
        <f t="shared" si="0"/>
        <v>51.000000000000007</v>
      </c>
      <c r="S20" t="b">
        <f t="shared" si="1"/>
        <v>1</v>
      </c>
    </row>
    <row r="21" spans="3:19">
      <c r="C21" s="27">
        <v>300</v>
      </c>
      <c r="D21" s="28">
        <v>7.0000000000000007E-2</v>
      </c>
      <c r="E21" s="28"/>
      <c r="F21" s="28"/>
      <c r="G21" t="s">
        <v>254</v>
      </c>
      <c r="I21" t="s">
        <v>255</v>
      </c>
      <c r="J21" t="str">
        <f>VLOOKUP(I21,ZM43BR.rev2!G:G,1,0)</f>
        <v>FBRLAL60001028</v>
      </c>
      <c r="L21" t="s">
        <v>217</v>
      </c>
      <c r="O21" s="27">
        <v>2207</v>
      </c>
      <c r="P21" t="s">
        <v>218</v>
      </c>
      <c r="Q21" s="28">
        <v>21</v>
      </c>
      <c r="R21">
        <f t="shared" si="0"/>
        <v>21.000000000000004</v>
      </c>
      <c r="S21" t="b">
        <f t="shared" si="1"/>
        <v>1</v>
      </c>
    </row>
    <row r="22" spans="3:19">
      <c r="C22" s="27">
        <v>300</v>
      </c>
      <c r="D22" s="28">
        <v>0.06</v>
      </c>
      <c r="E22" s="28"/>
      <c r="F22" s="28"/>
      <c r="G22" t="s">
        <v>256</v>
      </c>
      <c r="I22" t="s">
        <v>257</v>
      </c>
      <c r="J22" t="str">
        <f>VLOOKUP(I22,ZM43BR.rev2!G:G,1,0)</f>
        <v>FBRLAL60001010</v>
      </c>
      <c r="L22" t="s">
        <v>217</v>
      </c>
      <c r="O22" s="27">
        <v>211126</v>
      </c>
      <c r="P22" t="s">
        <v>211</v>
      </c>
      <c r="Q22" s="28">
        <v>18</v>
      </c>
      <c r="R22">
        <f t="shared" si="0"/>
        <v>18</v>
      </c>
      <c r="S22" t="b">
        <f t="shared" si="1"/>
        <v>1</v>
      </c>
    </row>
    <row r="23" spans="3:19">
      <c r="C23" s="27">
        <v>2100</v>
      </c>
      <c r="D23" s="28">
        <v>0.27</v>
      </c>
      <c r="E23" s="28"/>
      <c r="F23" s="28"/>
      <c r="G23" t="s">
        <v>258</v>
      </c>
      <c r="I23" t="s">
        <v>259</v>
      </c>
      <c r="J23" t="str">
        <f>VLOOKUP(I23,ZM43BR.rev2!G:G,1,0)</f>
        <v>FBRLAL60001039</v>
      </c>
      <c r="L23" t="s">
        <v>217</v>
      </c>
      <c r="O23" s="27">
        <v>211209</v>
      </c>
      <c r="P23" t="s">
        <v>211</v>
      </c>
      <c r="Q23" s="28">
        <v>567</v>
      </c>
      <c r="R23">
        <f t="shared" si="0"/>
        <v>567</v>
      </c>
      <c r="S23" t="b">
        <f t="shared" si="1"/>
        <v>1</v>
      </c>
    </row>
    <row r="24" spans="3:19">
      <c r="C24" s="27">
        <v>250</v>
      </c>
      <c r="D24" s="28">
        <v>1.25</v>
      </c>
      <c r="E24" s="28"/>
      <c r="F24" s="28"/>
      <c r="G24" t="s">
        <v>260</v>
      </c>
      <c r="I24" t="s">
        <v>261</v>
      </c>
      <c r="J24" t="str">
        <f>VLOOKUP(I24,ZM43BR.rev2!G:G,1,0)</f>
        <v>FBRLAL60001085</v>
      </c>
      <c r="L24" t="s">
        <v>262</v>
      </c>
      <c r="O24" s="27">
        <v>2134</v>
      </c>
      <c r="P24" t="s">
        <v>218</v>
      </c>
      <c r="Q24" s="28">
        <v>312.5</v>
      </c>
      <c r="R24">
        <f t="shared" si="0"/>
        <v>312.5</v>
      </c>
      <c r="S24" t="b">
        <f t="shared" si="1"/>
        <v>1</v>
      </c>
    </row>
    <row r="25" spans="3:19">
      <c r="C25" s="27">
        <v>2100</v>
      </c>
      <c r="D25" s="28">
        <v>0.01</v>
      </c>
      <c r="E25" s="28"/>
      <c r="F25" s="28"/>
      <c r="G25" t="s">
        <v>263</v>
      </c>
      <c r="I25" t="s">
        <v>264</v>
      </c>
      <c r="J25" t="str">
        <f>VLOOKUP(I25,ZM43BR.rev2!G:G,1,0)</f>
        <v>FBRLAL60001069</v>
      </c>
      <c r="L25" t="s">
        <v>265</v>
      </c>
      <c r="O25" s="27">
        <v>2320</v>
      </c>
      <c r="P25" t="s">
        <v>266</v>
      </c>
      <c r="Q25" s="28">
        <v>21</v>
      </c>
      <c r="R25">
        <f t="shared" si="0"/>
        <v>21</v>
      </c>
      <c r="S25" t="b">
        <f t="shared" si="1"/>
        <v>1</v>
      </c>
    </row>
    <row r="26" spans="3:19">
      <c r="C26" s="27">
        <v>500</v>
      </c>
      <c r="D26" s="28">
        <v>0.06</v>
      </c>
      <c r="E26" s="28"/>
      <c r="F26" s="28"/>
      <c r="G26" t="s">
        <v>267</v>
      </c>
      <c r="I26" t="s">
        <v>268</v>
      </c>
      <c r="J26" t="str">
        <f>VLOOKUP(I26,ZM43BR.rev2!G:G,1,0)</f>
        <v>FBRLAL60001067</v>
      </c>
      <c r="L26" t="s">
        <v>265</v>
      </c>
      <c r="O26" s="27">
        <v>2312</v>
      </c>
      <c r="P26" t="s">
        <v>266</v>
      </c>
      <c r="Q26" s="28">
        <v>30</v>
      </c>
      <c r="R26">
        <f t="shared" si="0"/>
        <v>30</v>
      </c>
      <c r="S26" t="b">
        <f t="shared" si="1"/>
        <v>1</v>
      </c>
    </row>
    <row r="27" spans="3:19">
      <c r="C27" s="27">
        <v>680</v>
      </c>
      <c r="D27" s="28">
        <v>0.28999999999999998</v>
      </c>
      <c r="E27" s="28"/>
      <c r="F27" s="28"/>
      <c r="G27" t="s">
        <v>269</v>
      </c>
      <c r="I27" t="s">
        <v>270</v>
      </c>
      <c r="J27" t="str">
        <f>VLOOKUP(I27,ZM43BR.rev2!G:G,1,0)</f>
        <v>FBRLAL60001052</v>
      </c>
      <c r="L27" t="s">
        <v>241</v>
      </c>
      <c r="O27" t="s">
        <v>271</v>
      </c>
      <c r="P27" t="s">
        <v>272</v>
      </c>
      <c r="Q27" s="28">
        <v>197.2</v>
      </c>
      <c r="R27">
        <f t="shared" si="0"/>
        <v>197.2</v>
      </c>
      <c r="S27" t="b">
        <f t="shared" si="1"/>
        <v>1</v>
      </c>
    </row>
    <row r="28" spans="3:19">
      <c r="C28" s="27">
        <v>130</v>
      </c>
      <c r="D28" s="28">
        <v>3.11</v>
      </c>
      <c r="E28" s="28"/>
      <c r="F28" s="28"/>
      <c r="G28" t="s">
        <v>273</v>
      </c>
      <c r="I28" t="s">
        <v>274</v>
      </c>
      <c r="J28" t="str">
        <f>VLOOKUP(I28,ZM43BR.rev2!G:G,1,0)</f>
        <v>FBRLAL60001051</v>
      </c>
      <c r="L28" t="s">
        <v>275</v>
      </c>
      <c r="O28" t="s">
        <v>238</v>
      </c>
      <c r="P28" t="s">
        <v>218</v>
      </c>
      <c r="Q28" s="28">
        <v>404.3</v>
      </c>
      <c r="R28">
        <f t="shared" si="0"/>
        <v>404.3</v>
      </c>
      <c r="S28" t="b">
        <f t="shared" si="1"/>
        <v>1</v>
      </c>
    </row>
    <row r="29" spans="3:19">
      <c r="C29" s="27">
        <v>5400</v>
      </c>
      <c r="D29" s="28">
        <v>0.01</v>
      </c>
      <c r="E29" s="28"/>
      <c r="F29" s="28"/>
      <c r="G29" t="s">
        <v>276</v>
      </c>
      <c r="I29" t="s">
        <v>277</v>
      </c>
      <c r="J29" t="str">
        <f>VLOOKUP(I29,ZM43BR.rev2!G:G,1,0)</f>
        <v>FBRLAL60001064</v>
      </c>
      <c r="L29" t="s">
        <v>278</v>
      </c>
      <c r="O29" t="s">
        <v>271</v>
      </c>
      <c r="P29" t="s">
        <v>218</v>
      </c>
      <c r="Q29" s="28">
        <v>54</v>
      </c>
      <c r="R29">
        <f t="shared" si="0"/>
        <v>54</v>
      </c>
      <c r="S29" t="b">
        <f t="shared" si="1"/>
        <v>1</v>
      </c>
    </row>
    <row r="30" spans="3:19">
      <c r="C30" s="27">
        <v>500</v>
      </c>
      <c r="D30" s="28">
        <v>0.04</v>
      </c>
      <c r="E30" s="28"/>
      <c r="F30" s="28"/>
      <c r="G30" t="s">
        <v>279</v>
      </c>
      <c r="I30" t="s">
        <v>280</v>
      </c>
      <c r="J30" t="str">
        <f>VLOOKUP(I30,ZM43BR.rev2!G:G,1,0)</f>
        <v>FBRLAL60001066</v>
      </c>
      <c r="L30" t="s">
        <v>278</v>
      </c>
      <c r="O30" s="27">
        <v>220628</v>
      </c>
      <c r="P30" t="s">
        <v>218</v>
      </c>
      <c r="Q30" s="28">
        <v>20</v>
      </c>
      <c r="R30">
        <f t="shared" si="0"/>
        <v>20</v>
      </c>
      <c r="S30" t="b">
        <f t="shared" si="1"/>
        <v>1</v>
      </c>
    </row>
    <row r="31" spans="3:19">
      <c r="C31" s="27">
        <v>600</v>
      </c>
      <c r="D31" s="28">
        <v>0.04</v>
      </c>
      <c r="E31" s="28"/>
      <c r="F31" s="28"/>
      <c r="G31" t="s">
        <v>281</v>
      </c>
      <c r="I31" t="s">
        <v>282</v>
      </c>
      <c r="J31" t="str">
        <f>VLOOKUP(I31,ZM43BR.rev2!G:G,1,0)</f>
        <v>FBRLAL60001058</v>
      </c>
      <c r="L31" t="s">
        <v>278</v>
      </c>
      <c r="O31" t="s">
        <v>271</v>
      </c>
      <c r="P31" t="s">
        <v>218</v>
      </c>
      <c r="Q31" s="28">
        <v>24</v>
      </c>
      <c r="R31">
        <f t="shared" si="0"/>
        <v>24</v>
      </c>
      <c r="S31" t="b">
        <f t="shared" si="1"/>
        <v>1</v>
      </c>
    </row>
    <row r="32" spans="3:19">
      <c r="C32" s="27">
        <v>1200</v>
      </c>
      <c r="D32" s="28">
        <v>0.02</v>
      </c>
      <c r="E32" s="28"/>
      <c r="F32" s="28"/>
      <c r="G32" t="s">
        <v>283</v>
      </c>
      <c r="I32" t="s">
        <v>284</v>
      </c>
      <c r="J32" t="str">
        <f>VLOOKUP(I32,ZM43BR.rev2!G:G,1,0)</f>
        <v>FBRLAL60001062</v>
      </c>
      <c r="L32" t="s">
        <v>278</v>
      </c>
      <c r="O32" t="s">
        <v>271</v>
      </c>
      <c r="P32" t="s">
        <v>218</v>
      </c>
      <c r="Q32" s="28">
        <v>24</v>
      </c>
      <c r="R32">
        <f t="shared" si="0"/>
        <v>24</v>
      </c>
      <c r="S32" t="b">
        <f t="shared" si="1"/>
        <v>1</v>
      </c>
    </row>
    <row r="33" spans="3:19">
      <c r="C33" s="27">
        <v>1000</v>
      </c>
      <c r="D33" s="28">
        <v>0.03</v>
      </c>
      <c r="E33" s="28"/>
      <c r="F33" s="28"/>
      <c r="G33" t="s">
        <v>285</v>
      </c>
      <c r="I33" t="s">
        <v>286</v>
      </c>
      <c r="J33" t="str">
        <f>VLOOKUP(I33,ZM43BR.rev2!G:G,1,0)</f>
        <v>FBRLAL60001059</v>
      </c>
      <c r="L33" t="s">
        <v>278</v>
      </c>
      <c r="O33" s="27">
        <v>220916</v>
      </c>
      <c r="P33" t="s">
        <v>218</v>
      </c>
      <c r="Q33" s="28">
        <v>30</v>
      </c>
      <c r="R33">
        <f t="shared" si="0"/>
        <v>30</v>
      </c>
      <c r="S33" t="b">
        <f t="shared" si="1"/>
        <v>1</v>
      </c>
    </row>
    <row r="34" spans="3:19">
      <c r="C34" s="27">
        <v>600</v>
      </c>
      <c r="D34" s="28">
        <v>0.04</v>
      </c>
      <c r="E34" s="28"/>
      <c r="F34" s="28"/>
      <c r="G34" t="s">
        <v>287</v>
      </c>
      <c r="I34" t="s">
        <v>288</v>
      </c>
      <c r="J34" t="str">
        <f>VLOOKUP(I34,ZM43BR.rev2!G:G,1,0)</f>
        <v>FBRLAL60001057</v>
      </c>
      <c r="L34" t="s">
        <v>278</v>
      </c>
      <c r="O34" t="s">
        <v>271</v>
      </c>
      <c r="P34" t="s">
        <v>218</v>
      </c>
      <c r="Q34" s="28">
        <v>24</v>
      </c>
      <c r="R34">
        <f t="shared" si="0"/>
        <v>24</v>
      </c>
      <c r="S34" t="b">
        <f t="shared" si="1"/>
        <v>1</v>
      </c>
    </row>
    <row r="35" spans="3:19">
      <c r="C35" s="27">
        <v>1000</v>
      </c>
      <c r="D35" s="28">
        <v>0.02</v>
      </c>
      <c r="E35" s="28"/>
      <c r="F35" s="28"/>
      <c r="G35" t="s">
        <v>289</v>
      </c>
      <c r="I35" t="s">
        <v>290</v>
      </c>
      <c r="J35" t="str">
        <f>VLOOKUP(I35,ZM43BR.rev2!G:G,1,0)</f>
        <v>FBRLAL60001063</v>
      </c>
      <c r="L35" t="s">
        <v>278</v>
      </c>
      <c r="O35" s="27">
        <v>221112</v>
      </c>
      <c r="P35" t="s">
        <v>218</v>
      </c>
      <c r="Q35" s="28">
        <v>20</v>
      </c>
      <c r="R35">
        <f t="shared" si="0"/>
        <v>20</v>
      </c>
      <c r="S35" t="b">
        <f t="shared" si="1"/>
        <v>1</v>
      </c>
    </row>
    <row r="36" spans="3:19">
      <c r="C36" s="27">
        <v>3000</v>
      </c>
      <c r="D36" s="28">
        <v>0.02</v>
      </c>
      <c r="E36" s="28"/>
      <c r="F36" s="28"/>
      <c r="G36" t="s">
        <v>291</v>
      </c>
      <c r="I36" t="s">
        <v>292</v>
      </c>
      <c r="J36" t="str">
        <f>VLOOKUP(I36,ZM43BR.rev2!G:G,1,0)</f>
        <v>FBRLAL60001016</v>
      </c>
      <c r="L36" t="s">
        <v>278</v>
      </c>
      <c r="O36" t="s">
        <v>271</v>
      </c>
      <c r="P36" t="s">
        <v>293</v>
      </c>
      <c r="Q36" s="28">
        <v>60</v>
      </c>
      <c r="R36">
        <f t="shared" si="0"/>
        <v>60</v>
      </c>
      <c r="S36" t="b">
        <f t="shared" si="1"/>
        <v>1</v>
      </c>
    </row>
    <row r="37" spans="3:19">
      <c r="C37" s="27">
        <v>500</v>
      </c>
      <c r="D37" s="28">
        <v>0.04</v>
      </c>
      <c r="E37" s="28"/>
      <c r="F37" s="28"/>
      <c r="G37" t="s">
        <v>294</v>
      </c>
      <c r="I37" t="s">
        <v>295</v>
      </c>
      <c r="J37" t="str">
        <f>VLOOKUP(I37,ZM43BR.rev2!G:G,1,0)</f>
        <v>FBRLAL60001060</v>
      </c>
      <c r="L37" t="s">
        <v>278</v>
      </c>
      <c r="O37" s="27">
        <v>230103</v>
      </c>
      <c r="P37" t="s">
        <v>211</v>
      </c>
      <c r="Q37" s="28">
        <v>20</v>
      </c>
      <c r="R37">
        <f t="shared" si="0"/>
        <v>20</v>
      </c>
      <c r="S37" t="b">
        <f t="shared" si="1"/>
        <v>1</v>
      </c>
    </row>
    <row r="38" spans="3:19">
      <c r="C38" s="27">
        <v>500</v>
      </c>
      <c r="D38" s="28">
        <v>0.38</v>
      </c>
      <c r="E38" s="28"/>
      <c r="F38" s="28"/>
      <c r="G38" t="s">
        <v>296</v>
      </c>
      <c r="I38" t="s">
        <v>297</v>
      </c>
      <c r="J38" t="str">
        <f>VLOOKUP(I38,ZM43BR.rev2!G:G,1,0)</f>
        <v>FBRLAL60001068</v>
      </c>
      <c r="L38" t="s">
        <v>278</v>
      </c>
      <c r="O38" s="27">
        <v>230618</v>
      </c>
      <c r="P38" t="s">
        <v>211</v>
      </c>
      <c r="Q38" s="28">
        <v>190</v>
      </c>
      <c r="R38">
        <f t="shared" si="0"/>
        <v>190</v>
      </c>
      <c r="S38" t="b">
        <f t="shared" si="1"/>
        <v>1</v>
      </c>
    </row>
    <row r="39" spans="3:19">
      <c r="C39" s="27">
        <v>300</v>
      </c>
      <c r="D39" s="28">
        <v>0.17</v>
      </c>
      <c r="E39" s="28"/>
      <c r="F39" s="28"/>
      <c r="G39" t="s">
        <v>298</v>
      </c>
      <c r="I39" t="s">
        <v>299</v>
      </c>
      <c r="J39" t="str">
        <f>VLOOKUP(I39,ZM43BR.rev2!G:G,1,0)</f>
        <v>FBRLAL60001061</v>
      </c>
      <c r="L39" t="s">
        <v>278</v>
      </c>
      <c r="O39" s="27">
        <v>2238</v>
      </c>
      <c r="P39" t="s">
        <v>218</v>
      </c>
      <c r="Q39" s="28">
        <v>51</v>
      </c>
      <c r="R39">
        <f t="shared" si="0"/>
        <v>51.000000000000007</v>
      </c>
      <c r="S39" t="b">
        <f t="shared" si="1"/>
        <v>1</v>
      </c>
    </row>
    <row r="40" spans="3:19">
      <c r="C40" s="27">
        <v>600</v>
      </c>
      <c r="D40" s="28">
        <v>0.04</v>
      </c>
      <c r="E40" s="28"/>
      <c r="F40" s="28"/>
      <c r="G40" t="s">
        <v>300</v>
      </c>
      <c r="I40" t="s">
        <v>301</v>
      </c>
      <c r="J40" t="str">
        <f>VLOOKUP(I40,ZM43BR.rev2!G:G,1,0)</f>
        <v>FBRLAL60001017</v>
      </c>
      <c r="L40" t="s">
        <v>278</v>
      </c>
      <c r="O40" t="s">
        <v>271</v>
      </c>
      <c r="P40" t="s">
        <v>211</v>
      </c>
      <c r="Q40" s="28">
        <v>24</v>
      </c>
      <c r="R40">
        <f t="shared" si="0"/>
        <v>24</v>
      </c>
      <c r="S40" t="b">
        <f t="shared" si="1"/>
        <v>1</v>
      </c>
    </row>
    <row r="41" spans="3:19">
      <c r="C41" s="27">
        <v>500</v>
      </c>
      <c r="D41" s="28">
        <v>0.04</v>
      </c>
      <c r="E41" s="28"/>
      <c r="F41" s="28"/>
      <c r="G41" t="s">
        <v>302</v>
      </c>
      <c r="I41" t="s">
        <v>303</v>
      </c>
      <c r="J41" t="str">
        <f>VLOOKUP(I41,ZM43BR.rev2!G:G,1,0)</f>
        <v>FBRLAL60001018</v>
      </c>
      <c r="L41" t="s">
        <v>278</v>
      </c>
      <c r="O41" s="27">
        <v>230620</v>
      </c>
      <c r="P41" t="s">
        <v>211</v>
      </c>
      <c r="Q41" s="28">
        <v>20</v>
      </c>
      <c r="R41">
        <f t="shared" si="0"/>
        <v>20</v>
      </c>
      <c r="S41" t="b">
        <f t="shared" si="1"/>
        <v>1</v>
      </c>
    </row>
    <row r="42" spans="3:19">
      <c r="C42" s="27">
        <v>500</v>
      </c>
      <c r="D42" s="28">
        <v>0.03</v>
      </c>
      <c r="E42" s="28"/>
      <c r="F42" s="28"/>
      <c r="G42" t="s">
        <v>304</v>
      </c>
      <c r="I42" t="s">
        <v>305</v>
      </c>
      <c r="J42" t="str">
        <f>VLOOKUP(I42,ZM43BR.rev2!G:G,1,0)</f>
        <v>FBRLAL60001065</v>
      </c>
      <c r="L42" t="s">
        <v>278</v>
      </c>
      <c r="O42" s="27">
        <v>230424</v>
      </c>
      <c r="P42" t="s">
        <v>211</v>
      </c>
      <c r="Q42" s="28">
        <v>15</v>
      </c>
      <c r="R42">
        <f t="shared" si="0"/>
        <v>15</v>
      </c>
      <c r="S42" t="b">
        <f t="shared" si="1"/>
        <v>1</v>
      </c>
    </row>
    <row r="43" spans="3:19">
      <c r="C43" s="27">
        <v>150</v>
      </c>
      <c r="D43" s="28">
        <v>1.21</v>
      </c>
      <c r="E43" s="28"/>
      <c r="F43" s="28"/>
      <c r="G43" t="s">
        <v>306</v>
      </c>
      <c r="I43" t="s">
        <v>307</v>
      </c>
      <c r="J43" t="str">
        <f>VLOOKUP(I43,ZM43BR.rev2!G:G,1,0)</f>
        <v>FBRLAL60001074</v>
      </c>
      <c r="L43" t="s">
        <v>278</v>
      </c>
      <c r="O43" t="s">
        <v>271</v>
      </c>
      <c r="P43" t="s">
        <v>211</v>
      </c>
      <c r="Q43" s="28">
        <v>181.5</v>
      </c>
      <c r="R43">
        <f t="shared" si="0"/>
        <v>181.5</v>
      </c>
      <c r="S43" t="b">
        <f t="shared" si="1"/>
        <v>1</v>
      </c>
    </row>
    <row r="44" spans="3:19">
      <c r="C44" s="27">
        <v>140</v>
      </c>
      <c r="D44" s="28">
        <v>2.1</v>
      </c>
      <c r="E44" s="28"/>
      <c r="F44" s="28"/>
      <c r="G44" t="s">
        <v>308</v>
      </c>
      <c r="I44" t="s">
        <v>309</v>
      </c>
      <c r="J44" t="str">
        <f>VLOOKUP(I44,ZM43BR.rev2!G:G,1,0)</f>
        <v>FBRLAL60001050</v>
      </c>
      <c r="L44" t="s">
        <v>310</v>
      </c>
      <c r="O44" s="27">
        <v>211105</v>
      </c>
      <c r="P44" t="s">
        <v>218</v>
      </c>
      <c r="Q44" s="28">
        <v>294</v>
      </c>
      <c r="R44">
        <f t="shared" si="0"/>
        <v>294</v>
      </c>
      <c r="S44" t="b">
        <f t="shared" si="1"/>
        <v>1</v>
      </c>
    </row>
    <row r="45" spans="3:19">
      <c r="C45" s="27">
        <v>600</v>
      </c>
      <c r="D45" s="28">
        <v>0.02</v>
      </c>
      <c r="E45" s="28"/>
      <c r="F45" s="28"/>
      <c r="G45" t="s">
        <v>311</v>
      </c>
      <c r="I45" t="s">
        <v>312</v>
      </c>
      <c r="J45" t="str">
        <f>VLOOKUP(I45,ZM43BR.rev2!G:G,1,0)</f>
        <v>FBRLAL60001032</v>
      </c>
      <c r="L45" t="s">
        <v>241</v>
      </c>
      <c r="O45" s="27">
        <v>2134</v>
      </c>
      <c r="P45" t="s">
        <v>218</v>
      </c>
      <c r="Q45" s="28">
        <v>12</v>
      </c>
      <c r="R45">
        <f t="shared" si="0"/>
        <v>12</v>
      </c>
      <c r="S45" t="b">
        <f t="shared" si="1"/>
        <v>1</v>
      </c>
    </row>
    <row r="46" spans="3:19">
      <c r="C46" s="27">
        <v>2500</v>
      </c>
      <c r="D46" s="28">
        <v>0.01</v>
      </c>
      <c r="E46" s="28"/>
      <c r="F46" s="28"/>
      <c r="G46" t="s">
        <v>313</v>
      </c>
      <c r="I46" t="s">
        <v>314</v>
      </c>
      <c r="J46" t="str">
        <f>VLOOKUP(I46,ZM43BR.rev2!G:G,1,0)</f>
        <v>FBRLAL60001035</v>
      </c>
      <c r="L46" t="s">
        <v>241</v>
      </c>
      <c r="O46" s="27">
        <v>2223</v>
      </c>
      <c r="P46" t="s">
        <v>218</v>
      </c>
      <c r="Q46" s="28">
        <v>25</v>
      </c>
      <c r="R46">
        <f t="shared" si="0"/>
        <v>25</v>
      </c>
      <c r="S46" t="b">
        <f t="shared" si="1"/>
        <v>1</v>
      </c>
    </row>
    <row r="47" spans="3:19">
      <c r="C47" s="27">
        <v>1000</v>
      </c>
      <c r="D47" s="28">
        <v>0.13</v>
      </c>
      <c r="E47" s="28"/>
      <c r="F47" s="28"/>
      <c r="G47" t="s">
        <v>315</v>
      </c>
      <c r="I47" t="s">
        <v>316</v>
      </c>
      <c r="J47" t="str">
        <f>VLOOKUP(I47,ZM43BR.rev2!G:G,1,0)</f>
        <v>FBRLAL60001040</v>
      </c>
      <c r="L47" t="s">
        <v>241</v>
      </c>
      <c r="O47" s="27">
        <v>2202</v>
      </c>
      <c r="P47" t="s">
        <v>218</v>
      </c>
      <c r="Q47" s="28">
        <v>130</v>
      </c>
      <c r="R47">
        <f t="shared" si="0"/>
        <v>130</v>
      </c>
      <c r="S47" t="b">
        <f t="shared" si="1"/>
        <v>1</v>
      </c>
    </row>
    <row r="48" spans="3:19">
      <c r="C48" s="27">
        <v>300</v>
      </c>
      <c r="D48" s="28">
        <v>0.06</v>
      </c>
      <c r="E48" s="28"/>
      <c r="F48" s="28"/>
      <c r="G48" t="s">
        <v>317</v>
      </c>
      <c r="I48" t="s">
        <v>318</v>
      </c>
      <c r="J48" t="str">
        <f>VLOOKUP(I48,ZM43BR.rev2!G:G,1,0)</f>
        <v>FBRLAL60001024</v>
      </c>
      <c r="L48" t="s">
        <v>241</v>
      </c>
      <c r="O48" s="27">
        <v>2205</v>
      </c>
      <c r="P48" t="s">
        <v>218</v>
      </c>
      <c r="Q48" s="28">
        <v>18</v>
      </c>
      <c r="R48">
        <f t="shared" si="0"/>
        <v>18</v>
      </c>
      <c r="S48" t="b">
        <f t="shared" si="1"/>
        <v>1</v>
      </c>
    </row>
    <row r="49" spans="3:19">
      <c r="C49" s="27">
        <v>300</v>
      </c>
      <c r="D49" s="28">
        <v>0.04</v>
      </c>
      <c r="E49" s="28"/>
      <c r="F49" s="28"/>
      <c r="G49" t="s">
        <v>319</v>
      </c>
      <c r="I49" t="s">
        <v>320</v>
      </c>
      <c r="J49" t="str">
        <f>VLOOKUP(I49,ZM43BR.rev2!G:G,1,0)</f>
        <v>FBRLAL60001009</v>
      </c>
      <c r="L49" t="s">
        <v>241</v>
      </c>
      <c r="O49" t="s">
        <v>321</v>
      </c>
      <c r="P49" t="s">
        <v>218</v>
      </c>
      <c r="Q49" s="28">
        <v>12</v>
      </c>
      <c r="R49">
        <f t="shared" si="0"/>
        <v>12</v>
      </c>
      <c r="S49" t="b">
        <f t="shared" si="1"/>
        <v>1</v>
      </c>
    </row>
    <row r="50" spans="3:19">
      <c r="C50" s="27">
        <v>1000</v>
      </c>
      <c r="D50" s="28">
        <v>0.12</v>
      </c>
      <c r="E50" s="28"/>
      <c r="F50" s="28"/>
      <c r="G50" t="s">
        <v>322</v>
      </c>
      <c r="I50" t="s">
        <v>323</v>
      </c>
      <c r="J50" t="str">
        <f>VLOOKUP(I50,ZM43BR.rev2!G:G,1,0)</f>
        <v>FBRLAL60001034</v>
      </c>
      <c r="L50" t="s">
        <v>241</v>
      </c>
      <c r="O50" s="27">
        <v>2147</v>
      </c>
      <c r="P50" t="s">
        <v>218</v>
      </c>
      <c r="Q50" s="28">
        <v>120</v>
      </c>
      <c r="R50">
        <f t="shared" si="0"/>
        <v>120</v>
      </c>
      <c r="S50" t="b">
        <f t="shared" si="1"/>
        <v>1</v>
      </c>
    </row>
    <row r="51" spans="3:19">
      <c r="C51" s="27">
        <v>1500</v>
      </c>
      <c r="D51" s="28">
        <v>0.02</v>
      </c>
      <c r="E51" s="28"/>
      <c r="F51" s="28"/>
      <c r="G51" t="s">
        <v>324</v>
      </c>
      <c r="I51" t="s">
        <v>325</v>
      </c>
      <c r="J51" t="str">
        <f>VLOOKUP(I51,ZM43BR.rev2!G:G,1,0)</f>
        <v>FBRLAL60001042</v>
      </c>
      <c r="L51" t="s">
        <v>241</v>
      </c>
      <c r="O51" t="s">
        <v>321</v>
      </c>
      <c r="P51" t="s">
        <v>218</v>
      </c>
      <c r="Q51" s="28">
        <v>30</v>
      </c>
      <c r="R51">
        <f t="shared" si="0"/>
        <v>30</v>
      </c>
      <c r="S51" t="b">
        <f t="shared" si="1"/>
        <v>1</v>
      </c>
    </row>
    <row r="52" spans="3:19">
      <c r="C52" s="27">
        <v>300</v>
      </c>
      <c r="D52" s="28">
        <v>0.04</v>
      </c>
      <c r="E52" s="28"/>
      <c r="F52" s="28"/>
      <c r="G52" t="s">
        <v>326</v>
      </c>
      <c r="I52" t="s">
        <v>327</v>
      </c>
      <c r="J52" t="str">
        <f>VLOOKUP(I52,ZM43BR.rev2!G:G,1,0)</f>
        <v>FBRLAL60001037</v>
      </c>
      <c r="L52" t="s">
        <v>241</v>
      </c>
      <c r="O52" t="s">
        <v>321</v>
      </c>
      <c r="P52" t="s">
        <v>218</v>
      </c>
      <c r="Q52" s="28">
        <v>12</v>
      </c>
      <c r="R52">
        <f t="shared" si="0"/>
        <v>12</v>
      </c>
      <c r="S52" t="b">
        <f t="shared" si="1"/>
        <v>1</v>
      </c>
    </row>
    <row r="53" spans="3:19">
      <c r="C53" s="27">
        <v>300</v>
      </c>
      <c r="D53" s="28">
        <v>0.04</v>
      </c>
      <c r="E53" s="28"/>
      <c r="F53" s="28"/>
      <c r="G53" t="s">
        <v>328</v>
      </c>
      <c r="I53" t="s">
        <v>329</v>
      </c>
      <c r="J53" t="str">
        <f>VLOOKUP(I53,ZM43BR.rev2!G:G,1,0)</f>
        <v>FBRLAL60001041</v>
      </c>
      <c r="L53" t="s">
        <v>241</v>
      </c>
      <c r="O53" t="s">
        <v>321</v>
      </c>
      <c r="P53" t="s">
        <v>211</v>
      </c>
      <c r="Q53" s="28">
        <v>12</v>
      </c>
      <c r="R53">
        <f t="shared" si="0"/>
        <v>12</v>
      </c>
      <c r="S53" t="b">
        <f t="shared" si="1"/>
        <v>1</v>
      </c>
    </row>
    <row r="54" spans="3:19">
      <c r="C54" s="27">
        <v>1000</v>
      </c>
      <c r="D54" s="28">
        <v>0.04</v>
      </c>
      <c r="E54" s="28"/>
      <c r="F54" s="28"/>
      <c r="G54" t="s">
        <v>330</v>
      </c>
      <c r="I54" t="s">
        <v>331</v>
      </c>
      <c r="J54" t="str">
        <f>VLOOKUP(I54,ZM43BR.rev2!G:G,1,0)</f>
        <v>FBRLAL60001007</v>
      </c>
      <c r="L54" t="s">
        <v>241</v>
      </c>
      <c r="O54" s="27">
        <v>2310</v>
      </c>
      <c r="P54" t="s">
        <v>218</v>
      </c>
      <c r="Q54" s="28">
        <v>40</v>
      </c>
      <c r="R54">
        <f t="shared" si="0"/>
        <v>40</v>
      </c>
      <c r="S54" t="b">
        <f t="shared" si="1"/>
        <v>1</v>
      </c>
    </row>
    <row r="55" spans="3:19">
      <c r="C55" s="27">
        <v>3250</v>
      </c>
      <c r="D55" s="28">
        <v>0.09</v>
      </c>
      <c r="E55" s="28"/>
      <c r="F55" s="28"/>
      <c r="G55" t="s">
        <v>332</v>
      </c>
      <c r="I55" t="s">
        <v>333</v>
      </c>
      <c r="J55" t="str">
        <f>VLOOKUP(I55,ZM43BR.rev2!G:G,1,0)</f>
        <v>FBRLAL60001005</v>
      </c>
      <c r="L55" t="s">
        <v>241</v>
      </c>
      <c r="P55" t="s">
        <v>218</v>
      </c>
      <c r="Q55" s="28">
        <v>292.5</v>
      </c>
      <c r="R55">
        <f t="shared" si="0"/>
        <v>292.5</v>
      </c>
      <c r="S55" t="b">
        <f t="shared" si="1"/>
        <v>1</v>
      </c>
    </row>
    <row r="56" spans="3:19">
      <c r="C56" s="27">
        <v>1000</v>
      </c>
      <c r="D56" s="28">
        <v>0.06</v>
      </c>
      <c r="E56" s="28"/>
      <c r="F56" s="28"/>
      <c r="G56" t="s">
        <v>334</v>
      </c>
      <c r="I56" t="s">
        <v>335</v>
      </c>
      <c r="J56" t="str">
        <f>VLOOKUP(I56,ZM43BR.rev2!G:G,1,0)</f>
        <v>FBRLAL60001006</v>
      </c>
      <c r="L56" t="s">
        <v>241</v>
      </c>
      <c r="O56" s="27">
        <v>2310</v>
      </c>
      <c r="P56" t="s">
        <v>218</v>
      </c>
      <c r="Q56" s="28">
        <v>60</v>
      </c>
      <c r="R56">
        <f t="shared" si="0"/>
        <v>60</v>
      </c>
      <c r="S56" t="b">
        <f t="shared" si="1"/>
        <v>1</v>
      </c>
    </row>
    <row r="57" spans="3:19">
      <c r="C57" s="27">
        <v>300</v>
      </c>
      <c r="D57" s="28">
        <v>0.36</v>
      </c>
      <c r="E57" s="28"/>
      <c r="F57" s="28"/>
      <c r="G57" t="s">
        <v>336</v>
      </c>
      <c r="I57" t="s">
        <v>337</v>
      </c>
      <c r="J57" t="str">
        <f>VLOOKUP(I57,ZM43BR.rev2!G:G,1,0)</f>
        <v>FBRLAL60001036</v>
      </c>
      <c r="L57" t="s">
        <v>241</v>
      </c>
      <c r="O57" t="s">
        <v>321</v>
      </c>
      <c r="P57" t="s">
        <v>218</v>
      </c>
      <c r="Q57" s="28">
        <v>108</v>
      </c>
      <c r="R57">
        <f t="shared" si="0"/>
        <v>108</v>
      </c>
      <c r="S57" t="b">
        <f t="shared" si="1"/>
        <v>1</v>
      </c>
    </row>
    <row r="58" spans="3:19">
      <c r="C58" s="27">
        <v>300</v>
      </c>
      <c r="D58" s="28">
        <v>0.18</v>
      </c>
      <c r="E58" s="28"/>
      <c r="F58" s="28"/>
      <c r="G58" t="s">
        <v>338</v>
      </c>
      <c r="I58" t="s">
        <v>339</v>
      </c>
      <c r="J58" t="str">
        <f>VLOOKUP(I58,ZM43BR.rev2!G:G,1,0)</f>
        <v>FBRLAL60001055</v>
      </c>
      <c r="L58" t="s">
        <v>340</v>
      </c>
      <c r="O58" s="27">
        <v>2211</v>
      </c>
      <c r="P58" t="s">
        <v>214</v>
      </c>
      <c r="Q58" s="28">
        <v>54</v>
      </c>
      <c r="R58">
        <f t="shared" si="0"/>
        <v>54</v>
      </c>
      <c r="S58" t="b">
        <f t="shared" si="1"/>
        <v>1</v>
      </c>
    </row>
    <row r="59" spans="3:19">
      <c r="C59" s="27">
        <v>300</v>
      </c>
      <c r="D59" s="28">
        <v>0.24</v>
      </c>
      <c r="E59" s="28"/>
      <c r="F59" s="28"/>
      <c r="G59" t="s">
        <v>341</v>
      </c>
      <c r="I59" t="s">
        <v>342</v>
      </c>
      <c r="J59" t="str">
        <f>VLOOKUP(I59,ZM43BR.rev2!G:G,1,0)</f>
        <v>FBRLAL60001045</v>
      </c>
      <c r="L59" t="s">
        <v>343</v>
      </c>
      <c r="O59" s="27">
        <v>2204</v>
      </c>
      <c r="P59" t="s">
        <v>211</v>
      </c>
      <c r="Q59" s="28">
        <v>72</v>
      </c>
      <c r="R59">
        <f t="shared" si="0"/>
        <v>72</v>
      </c>
      <c r="S59" t="b">
        <f t="shared" si="1"/>
        <v>1</v>
      </c>
    </row>
    <row r="60" spans="3:19">
      <c r="C60" s="27">
        <v>300</v>
      </c>
      <c r="D60" s="28">
        <v>0.31</v>
      </c>
      <c r="E60" s="28"/>
      <c r="F60" s="28"/>
      <c r="G60" t="s">
        <v>344</v>
      </c>
      <c r="I60" t="s">
        <v>345</v>
      </c>
      <c r="J60" t="str">
        <f>VLOOKUP(I60,ZM43BR.rev2!G:G,1,0)</f>
        <v>FBRLAL60001053</v>
      </c>
      <c r="L60" t="s">
        <v>217</v>
      </c>
      <c r="O60" s="27">
        <v>2309</v>
      </c>
      <c r="P60" t="s">
        <v>218</v>
      </c>
      <c r="Q60" s="28">
        <v>93</v>
      </c>
      <c r="R60">
        <f t="shared" si="0"/>
        <v>93</v>
      </c>
      <c r="S60" t="b">
        <f t="shared" si="1"/>
        <v>1</v>
      </c>
    </row>
    <row r="61" spans="3:19">
      <c r="C61" s="27">
        <v>130</v>
      </c>
      <c r="D61" s="28">
        <v>9.7799999999999994</v>
      </c>
      <c r="E61" s="28"/>
      <c r="F61" s="28"/>
      <c r="G61" t="s">
        <v>346</v>
      </c>
      <c r="I61" t="s">
        <v>347</v>
      </c>
      <c r="J61" t="str">
        <f>VLOOKUP(I61,ZM43BR.rev2!G:G,1,0)</f>
        <v>FBRLAL60001077</v>
      </c>
      <c r="L61" t="s">
        <v>348</v>
      </c>
      <c r="O61" s="27">
        <v>2144</v>
      </c>
      <c r="P61" t="s">
        <v>214</v>
      </c>
      <c r="Q61" s="43">
        <v>1271.4000000000001</v>
      </c>
      <c r="R61">
        <f t="shared" si="0"/>
        <v>1271.3999999999999</v>
      </c>
      <c r="S61" t="b">
        <f t="shared" si="1"/>
        <v>1</v>
      </c>
    </row>
    <row r="62" spans="3:19">
      <c r="C62" s="27">
        <v>250</v>
      </c>
      <c r="D62" s="28">
        <v>0.26</v>
      </c>
      <c r="E62" s="28"/>
      <c r="F62" s="28"/>
      <c r="G62" t="s">
        <v>349</v>
      </c>
      <c r="I62" t="s">
        <v>350</v>
      </c>
      <c r="J62" t="str">
        <f>VLOOKUP(I62,ZM43BR.rev2!G:G,1,0)</f>
        <v>FBRLAL60001072</v>
      </c>
      <c r="L62" t="s">
        <v>241</v>
      </c>
      <c r="O62" t="s">
        <v>271</v>
      </c>
      <c r="P62" t="s">
        <v>211</v>
      </c>
      <c r="Q62" s="28">
        <v>65</v>
      </c>
      <c r="R62">
        <f t="shared" si="0"/>
        <v>65</v>
      </c>
      <c r="S62" t="b">
        <f t="shared" si="1"/>
        <v>1</v>
      </c>
    </row>
    <row r="63" spans="3:19">
      <c r="C63" s="27">
        <v>300</v>
      </c>
      <c r="D63" s="28">
        <v>1.1399999999999999</v>
      </c>
      <c r="E63" s="28"/>
      <c r="F63" s="28"/>
      <c r="G63" t="s">
        <v>351</v>
      </c>
      <c r="I63" t="s">
        <v>352</v>
      </c>
      <c r="J63" t="str">
        <f>VLOOKUP(I63,ZM43BR.rev2!G:G,1,0)</f>
        <v>FBRLAL60001071</v>
      </c>
      <c r="L63" t="s">
        <v>265</v>
      </c>
      <c r="O63" s="27">
        <v>2306</v>
      </c>
      <c r="P63" t="s">
        <v>353</v>
      </c>
      <c r="Q63" s="28">
        <v>342</v>
      </c>
      <c r="R63">
        <f t="shared" si="0"/>
        <v>341.99999999999994</v>
      </c>
      <c r="S63" t="b">
        <f t="shared" si="1"/>
        <v>1</v>
      </c>
    </row>
    <row r="64" spans="3:19">
      <c r="C64" s="27">
        <v>220</v>
      </c>
      <c r="D64" s="28">
        <v>1.45</v>
      </c>
      <c r="E64" s="28"/>
      <c r="F64" s="28"/>
      <c r="G64" t="s">
        <v>354</v>
      </c>
      <c r="I64" t="s">
        <v>355</v>
      </c>
      <c r="J64" t="str">
        <f>VLOOKUP(I64,ZM43BR.rev2!G:G,1,0)</f>
        <v>FBRLAL60001012</v>
      </c>
      <c r="L64" t="s">
        <v>356</v>
      </c>
      <c r="O64" s="27">
        <v>2206</v>
      </c>
      <c r="P64" t="s">
        <v>214</v>
      </c>
      <c r="Q64" s="28">
        <v>319</v>
      </c>
      <c r="R64">
        <f t="shared" si="0"/>
        <v>319</v>
      </c>
      <c r="S64" t="b">
        <f t="shared" si="1"/>
        <v>1</v>
      </c>
    </row>
    <row r="65" spans="3:19">
      <c r="C65" s="27">
        <v>130</v>
      </c>
      <c r="D65" s="28">
        <v>2.25</v>
      </c>
      <c r="E65" s="28"/>
      <c r="F65" s="28"/>
      <c r="G65" t="s">
        <v>357</v>
      </c>
      <c r="I65" t="s">
        <v>358</v>
      </c>
      <c r="J65" t="str">
        <f>VLOOKUP(I65,ZM43BR.rev2!G:G,1,0)</f>
        <v>FBRLAL60001022</v>
      </c>
      <c r="L65" t="s">
        <v>359</v>
      </c>
      <c r="O65" s="27">
        <v>2226</v>
      </c>
      <c r="P65" t="s">
        <v>214</v>
      </c>
      <c r="Q65" s="28">
        <v>292.5</v>
      </c>
      <c r="R65">
        <f t="shared" si="0"/>
        <v>292.5</v>
      </c>
      <c r="S65" t="b">
        <f t="shared" si="1"/>
        <v>1</v>
      </c>
    </row>
    <row r="66" spans="3:19">
      <c r="C66" s="27">
        <v>200</v>
      </c>
      <c r="D66" s="28">
        <v>0.87</v>
      </c>
      <c r="E66" s="28"/>
      <c r="F66" s="28"/>
      <c r="G66" t="s">
        <v>360</v>
      </c>
      <c r="I66" t="s">
        <v>361</v>
      </c>
      <c r="J66" t="str">
        <f>VLOOKUP(I66,ZM43BR.rev2!G:G,1,0)</f>
        <v>FBRLAL60001048</v>
      </c>
      <c r="L66" t="s">
        <v>362</v>
      </c>
      <c r="O66" s="27">
        <v>2221</v>
      </c>
      <c r="P66" t="s">
        <v>214</v>
      </c>
      <c r="Q66" s="28">
        <v>174</v>
      </c>
      <c r="R66">
        <f t="shared" si="0"/>
        <v>174</v>
      </c>
      <c r="S66" t="b">
        <f t="shared" si="1"/>
        <v>1</v>
      </c>
    </row>
    <row r="67" spans="3:19">
      <c r="C67" s="27">
        <v>280</v>
      </c>
      <c r="D67" s="28">
        <v>1.19</v>
      </c>
      <c r="E67" s="28"/>
      <c r="F67" s="28"/>
      <c r="G67" t="s">
        <v>363</v>
      </c>
      <c r="I67" t="s">
        <v>364</v>
      </c>
      <c r="J67" t="str">
        <f>VLOOKUP(I67,ZM43BR.rev2!G:G,1,0)</f>
        <v>FBRLAL60001049</v>
      </c>
      <c r="L67" t="s">
        <v>310</v>
      </c>
      <c r="O67" s="27">
        <v>2147</v>
      </c>
      <c r="P67" t="s">
        <v>365</v>
      </c>
      <c r="Q67" s="28">
        <v>333.2</v>
      </c>
      <c r="R67">
        <f t="shared" si="0"/>
        <v>333.2</v>
      </c>
      <c r="S67" t="b">
        <f t="shared" si="1"/>
        <v>1</v>
      </c>
    </row>
    <row r="68" spans="3:19">
      <c r="C68" s="27">
        <v>1000</v>
      </c>
      <c r="D68" s="28">
        <v>0.42</v>
      </c>
      <c r="E68" s="28"/>
      <c r="F68" s="28"/>
      <c r="G68" t="s">
        <v>366</v>
      </c>
      <c r="I68" t="s">
        <v>367</v>
      </c>
      <c r="J68" t="str">
        <f>VLOOKUP(I68,ZM43BR.rev2!G:G,1,0)</f>
        <v>FBRLAL60001070</v>
      </c>
      <c r="L68" t="s">
        <v>265</v>
      </c>
      <c r="O68" s="27">
        <v>2245</v>
      </c>
      <c r="P68" t="s">
        <v>368</v>
      </c>
      <c r="Q68" s="28">
        <v>420</v>
      </c>
      <c r="R68">
        <f t="shared" si="0"/>
        <v>420</v>
      </c>
      <c r="S68" t="b">
        <f t="shared" si="1"/>
        <v>1</v>
      </c>
    </row>
    <row r="69" spans="3:19">
      <c r="C69" s="27">
        <v>500</v>
      </c>
      <c r="D69" s="28">
        <v>1.63</v>
      </c>
      <c r="E69" s="28"/>
      <c r="F69" s="28"/>
      <c r="G69" t="s">
        <v>369</v>
      </c>
      <c r="I69" t="s">
        <v>370</v>
      </c>
      <c r="J69" t="str">
        <f>VLOOKUP(I69,ZM43BR.rev2!G:G,1,0)</f>
        <v>FBRLAL60001020</v>
      </c>
      <c r="L69" t="s">
        <v>265</v>
      </c>
      <c r="O69" s="27">
        <v>2236</v>
      </c>
      <c r="P69" t="s">
        <v>371</v>
      </c>
      <c r="Q69" s="28">
        <v>815</v>
      </c>
      <c r="R69">
        <f t="shared" ref="R69:R72" si="2">D69*C69</f>
        <v>815</v>
      </c>
      <c r="S69" t="b">
        <f t="shared" ref="S69:S72" si="3">R69=Q69</f>
        <v>1</v>
      </c>
    </row>
    <row r="70" spans="3:19">
      <c r="C70" s="27">
        <v>130</v>
      </c>
      <c r="D70" s="28">
        <v>1.59</v>
      </c>
      <c r="E70" s="28"/>
      <c r="F70" s="28"/>
      <c r="G70" t="s">
        <v>513</v>
      </c>
      <c r="I70" t="s">
        <v>482</v>
      </c>
      <c r="J70" t="str">
        <f>VLOOKUP(I70,ZM43BR.rev2!G:G,1,0)</f>
        <v>FBRLAL60001021</v>
      </c>
      <c r="L70" t="s">
        <v>514</v>
      </c>
      <c r="O70" t="s">
        <v>271</v>
      </c>
      <c r="P70" t="s">
        <v>515</v>
      </c>
      <c r="Q70" s="28">
        <v>206.7</v>
      </c>
      <c r="R70">
        <f t="shared" si="2"/>
        <v>206.70000000000002</v>
      </c>
      <c r="S70" t="b">
        <f t="shared" si="3"/>
        <v>1</v>
      </c>
    </row>
    <row r="71" spans="3:19">
      <c r="C71" s="27">
        <v>1500</v>
      </c>
      <c r="D71" s="28">
        <v>0.02</v>
      </c>
      <c r="E71" s="28"/>
      <c r="F71" s="28"/>
      <c r="G71" t="s">
        <v>511</v>
      </c>
      <c r="I71" t="s">
        <v>444</v>
      </c>
      <c r="J71" t="str">
        <f>VLOOKUP(I71,ZM43BR.rev2!G:G,1,0)</f>
        <v>FBRLAL60001015</v>
      </c>
      <c r="L71" t="s">
        <v>265</v>
      </c>
      <c r="O71" s="27">
        <v>2240</v>
      </c>
      <c r="P71" t="s">
        <v>211</v>
      </c>
      <c r="Q71" s="28">
        <v>30</v>
      </c>
      <c r="R71">
        <f t="shared" si="2"/>
        <v>30</v>
      </c>
      <c r="S71" t="b">
        <f t="shared" si="3"/>
        <v>1</v>
      </c>
    </row>
    <row r="72" spans="3:19">
      <c r="C72" s="27">
        <v>250</v>
      </c>
      <c r="D72" s="28">
        <v>1.46</v>
      </c>
      <c r="E72" s="28"/>
      <c r="F72" s="28"/>
      <c r="G72" t="s">
        <v>512</v>
      </c>
      <c r="I72" t="s">
        <v>465</v>
      </c>
      <c r="J72" t="str">
        <f>VLOOKUP(I72,ZM43BR.rev2!G:G,1,0)</f>
        <v>FBRLAL60001084</v>
      </c>
      <c r="L72" t="s">
        <v>516</v>
      </c>
      <c r="O72" t="s">
        <v>238</v>
      </c>
      <c r="P72" t="s">
        <v>517</v>
      </c>
      <c r="Q72" s="28">
        <v>365</v>
      </c>
      <c r="R72">
        <f t="shared" si="2"/>
        <v>365</v>
      </c>
      <c r="S72" t="b">
        <f t="shared" si="3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3</vt:lpstr>
      <vt:lpstr>Table 6</vt:lpstr>
      <vt:lpstr>Table 9</vt:lpstr>
      <vt:lpstr>data</vt:lpstr>
      <vt:lpstr>ZM43BR</vt:lpstr>
      <vt:lpstr>Sheet3</vt:lpstr>
      <vt:lpstr>ZM43BR.rev2</vt:lpstr>
      <vt:lpstr>data.rev1</vt:lpstr>
      <vt:lpstr>data.rev2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Remote Desktop Redirected Printer Doc</dc:title>
  <dc:creator>John Monaghan</dc:creator>
  <cp:lastModifiedBy>renanalmeida</cp:lastModifiedBy>
  <dcterms:created xsi:type="dcterms:W3CDTF">2023-08-07T12:43:44Z</dcterms:created>
  <dcterms:modified xsi:type="dcterms:W3CDTF">2023-08-09T13:23:28Z</dcterms:modified>
</cp:coreProperties>
</file>