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" yWindow="-12" windowWidth="11532" windowHeight="9672"/>
  </bookViews>
  <sheets>
    <sheet name="MAXREFDEF104_COMPLETE" sheetId="2" r:id="rId1"/>
    <sheet name="LEVEL_BOM" sheetId="3" r:id="rId2"/>
  </sheets>
  <externalReferences>
    <externalReference r:id="rId3"/>
  </externalReferences>
  <definedNames>
    <definedName name="_xlnm._FilterDatabase" localSheetId="0" hidden="1">MAXREFDEF104_COMPLETE!$AF$1:$AH$95</definedName>
  </definedNames>
  <calcPr calcId="125725"/>
</workbook>
</file>

<file path=xl/calcChain.xml><?xml version="1.0" encoding="utf-8"?>
<calcChain xmlns="http://schemas.openxmlformats.org/spreadsheetml/2006/main">
  <c r="AH3" i="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2"/>
  <c r="AC94" l="1"/>
  <c r="AC93"/>
  <c r="AC92"/>
  <c r="AC89"/>
  <c r="AC88"/>
  <c r="AC85"/>
  <c r="AC84"/>
  <c r="AC83"/>
  <c r="AA91"/>
  <c r="AE91" s="1"/>
  <c r="Y89"/>
  <c r="AA89" s="1"/>
  <c r="AE89" s="1"/>
  <c r="Y5"/>
  <c r="Y6"/>
  <c r="Y7"/>
  <c r="AA7" s="1"/>
  <c r="AE7" s="1"/>
  <c r="Y8"/>
  <c r="Y9"/>
  <c r="AA9" s="1"/>
  <c r="AE9" s="1"/>
  <c r="Y10"/>
  <c r="Y11"/>
  <c r="AA11" s="1"/>
  <c r="AE11" s="1"/>
  <c r="Y12"/>
  <c r="Y13"/>
  <c r="Y14"/>
  <c r="Y15"/>
  <c r="AA15" s="1"/>
  <c r="AE15" s="1"/>
  <c r="Y16"/>
  <c r="Y17"/>
  <c r="Y18"/>
  <c r="Y19"/>
  <c r="AA19" s="1"/>
  <c r="AE19" s="1"/>
  <c r="Y20"/>
  <c r="Y21"/>
  <c r="Y22"/>
  <c r="Y23"/>
  <c r="AA23" s="1"/>
  <c r="AE23" s="1"/>
  <c r="Y24"/>
  <c r="Y25"/>
  <c r="AA25" s="1"/>
  <c r="Y26"/>
  <c r="Y27"/>
  <c r="Y28"/>
  <c r="AA28" s="1"/>
  <c r="AE28" s="1"/>
  <c r="Y29"/>
  <c r="Y30"/>
  <c r="Y31"/>
  <c r="AA31" s="1"/>
  <c r="AE31" s="1"/>
  <c r="Y32"/>
  <c r="Y33"/>
  <c r="Y34"/>
  <c r="Y35"/>
  <c r="AA35" s="1"/>
  <c r="AE35" s="1"/>
  <c r="Y36"/>
  <c r="Y37"/>
  <c r="Y38"/>
  <c r="Y39"/>
  <c r="AA39" s="1"/>
  <c r="AE39" s="1"/>
  <c r="Y40"/>
  <c r="Y41"/>
  <c r="AA41" s="1"/>
  <c r="AE41" s="1"/>
  <c r="Y42"/>
  <c r="Y43"/>
  <c r="AA43" s="1"/>
  <c r="AE43" s="1"/>
  <c r="Y44"/>
  <c r="AA44" s="1"/>
  <c r="AB44" s="1"/>
  <c r="Y45"/>
  <c r="Y46"/>
  <c r="Y47"/>
  <c r="AA47" s="1"/>
  <c r="AE47" s="1"/>
  <c r="Y48"/>
  <c r="Y49"/>
  <c r="AA49" s="1"/>
  <c r="AE49" s="1"/>
  <c r="Y50"/>
  <c r="Y51"/>
  <c r="AA51" s="1"/>
  <c r="AE51" s="1"/>
  <c r="Y52"/>
  <c r="AA52" s="1"/>
  <c r="AB52" s="1"/>
  <c r="AD52" s="1"/>
  <c r="AF52" s="1"/>
  <c r="Y53"/>
  <c r="Y54"/>
  <c r="Y55"/>
  <c r="AA55" s="1"/>
  <c r="AE55" s="1"/>
  <c r="Y56"/>
  <c r="Y57"/>
  <c r="AA57" s="1"/>
  <c r="AE57" s="1"/>
  <c r="Y58"/>
  <c r="Y59"/>
  <c r="AA59" s="1"/>
  <c r="AE59" s="1"/>
  <c r="Y60"/>
  <c r="AA60" s="1"/>
  <c r="AB60" s="1"/>
  <c r="AD60" s="1"/>
  <c r="AF60" s="1"/>
  <c r="Y61"/>
  <c r="Y62"/>
  <c r="Y63"/>
  <c r="AA63" s="1"/>
  <c r="AE63" s="1"/>
  <c r="Y64"/>
  <c r="AA64" s="1"/>
  <c r="Y65"/>
  <c r="AA65" s="1"/>
  <c r="AE65" s="1"/>
  <c r="Y66"/>
  <c r="Y67"/>
  <c r="Y68"/>
  <c r="AA68" s="1"/>
  <c r="AB68" s="1"/>
  <c r="Y69"/>
  <c r="Y70"/>
  <c r="Y71"/>
  <c r="AA71" s="1"/>
  <c r="AE71" s="1"/>
  <c r="Y72"/>
  <c r="Y73"/>
  <c r="AA73" s="1"/>
  <c r="AE73" s="1"/>
  <c r="Y74"/>
  <c r="Y75"/>
  <c r="AA75" s="1"/>
  <c r="Y76"/>
  <c r="AA76" s="1"/>
  <c r="AB76" s="1"/>
  <c r="AD76" s="1"/>
  <c r="AF76" s="1"/>
  <c r="Y77"/>
  <c r="Y78"/>
  <c r="Y79"/>
  <c r="AA79" s="1"/>
  <c r="AE79" s="1"/>
  <c r="Y80"/>
  <c r="AA80" s="1"/>
  <c r="Y81"/>
  <c r="Y82"/>
  <c r="AA82" s="1"/>
  <c r="AE82" s="1"/>
  <c r="Y83"/>
  <c r="AA83" s="1"/>
  <c r="Y84"/>
  <c r="AA84" s="1"/>
  <c r="AB84" s="1"/>
  <c r="Y85"/>
  <c r="Y86"/>
  <c r="Y87"/>
  <c r="AA87" s="1"/>
  <c r="AE87" s="1"/>
  <c r="Y88"/>
  <c r="AA88" s="1"/>
  <c r="AE88" s="1"/>
  <c r="Y90"/>
  <c r="AA90" s="1"/>
  <c r="AE90" s="1"/>
  <c r="Y91"/>
  <c r="Y92"/>
  <c r="AA92" s="1"/>
  <c r="Y93"/>
  <c r="AA93" s="1"/>
  <c r="AE93" s="1"/>
  <c r="Y94"/>
  <c r="Y4"/>
  <c r="AA4" s="1"/>
  <c r="AE4" s="1"/>
  <c r="AA5"/>
  <c r="AE5" s="1"/>
  <c r="AA21"/>
  <c r="AA37"/>
  <c r="AE37" s="1"/>
  <c r="AA67"/>
  <c r="AE67" s="1"/>
  <c r="AA69"/>
  <c r="AA81"/>
  <c r="AE81" s="1"/>
  <c r="Y3"/>
  <c r="AA3" s="1"/>
  <c r="AE3" s="1"/>
  <c r="AA86"/>
  <c r="AE86" s="1"/>
  <c r="AA85"/>
  <c r="AE85" s="1"/>
  <c r="AA78"/>
  <c r="AE78" s="1"/>
  <c r="AA77"/>
  <c r="AB77" s="1"/>
  <c r="AD77" s="1"/>
  <c r="AF77" s="1"/>
  <c r="AA72"/>
  <c r="AA70"/>
  <c r="AE70" s="1"/>
  <c r="AA66"/>
  <c r="AE66" s="1"/>
  <c r="AA62"/>
  <c r="AE62" s="1"/>
  <c r="AA61"/>
  <c r="AE61" s="1"/>
  <c r="AA58"/>
  <c r="AE58" s="1"/>
  <c r="AA56"/>
  <c r="AA54"/>
  <c r="AE54" s="1"/>
  <c r="AA53"/>
  <c r="AE53" s="1"/>
  <c r="AA50"/>
  <c r="AE50" s="1"/>
  <c r="AA48"/>
  <c r="AA46"/>
  <c r="AE46" s="1"/>
  <c r="AA45"/>
  <c r="AB45" s="1"/>
  <c r="AD45" s="1"/>
  <c r="AF45" s="1"/>
  <c r="AA42"/>
  <c r="AE42" s="1"/>
  <c r="AA40"/>
  <c r="AA38"/>
  <c r="AE38" s="1"/>
  <c r="AA36"/>
  <c r="AE36" s="1"/>
  <c r="AA34"/>
  <c r="AB34" s="1"/>
  <c r="AD34" s="1"/>
  <c r="AF34" s="1"/>
  <c r="AA32"/>
  <c r="AA30"/>
  <c r="AE30" s="1"/>
  <c r="AA29"/>
  <c r="AE29" s="1"/>
  <c r="AA27"/>
  <c r="AE27" s="1"/>
  <c r="AA26"/>
  <c r="AB26" s="1"/>
  <c r="AD26" s="1"/>
  <c r="AF26" s="1"/>
  <c r="AA24"/>
  <c r="AA22"/>
  <c r="AE22" s="1"/>
  <c r="AA20"/>
  <c r="AE20" s="1"/>
  <c r="AA18"/>
  <c r="AE18" s="1"/>
  <c r="AA16"/>
  <c r="AA14"/>
  <c r="AE14" s="1"/>
  <c r="AA13"/>
  <c r="AE13" s="1"/>
  <c r="AA12"/>
  <c r="AE12" s="1"/>
  <c r="AA10"/>
  <c r="AE10" s="1"/>
  <c r="AB10"/>
  <c r="AA8"/>
  <c r="AA6"/>
  <c r="AE6" s="1"/>
  <c r="AE2"/>
  <c r="AA2"/>
  <c r="AB2" s="1"/>
  <c r="O87"/>
  <c r="K87"/>
  <c r="P87" s="1"/>
  <c r="P75"/>
  <c r="P94"/>
  <c r="O94"/>
  <c r="N94"/>
  <c r="K94"/>
  <c r="N93"/>
  <c r="O93" s="1"/>
  <c r="K93"/>
  <c r="O92"/>
  <c r="N92"/>
  <c r="K92"/>
  <c r="P92" s="1"/>
  <c r="O91"/>
  <c r="K91"/>
  <c r="P91" s="1"/>
  <c r="O90"/>
  <c r="K90"/>
  <c r="P90" s="1"/>
  <c r="O89"/>
  <c r="N89"/>
  <c r="K89"/>
  <c r="P89" s="1"/>
  <c r="N88"/>
  <c r="O88" s="1"/>
  <c r="K88"/>
  <c r="M97" i="3"/>
  <c r="M96"/>
  <c r="M95"/>
  <c r="M94"/>
  <c r="M93"/>
  <c r="M92"/>
  <c r="M91"/>
  <c r="M90"/>
  <c r="N85" i="2"/>
  <c r="O85" s="1"/>
  <c r="K85"/>
  <c r="AB94" l="1"/>
  <c r="AD94" s="1"/>
  <c r="AF94" s="1"/>
  <c r="AB74"/>
  <c r="AD74" s="1"/>
  <c r="AF74" s="1"/>
  <c r="AD44"/>
  <c r="AF44" s="1"/>
  <c r="AD68"/>
  <c r="AF68" s="1"/>
  <c r="AA94"/>
  <c r="AE26"/>
  <c r="AB53"/>
  <c r="AD53" s="1"/>
  <c r="AF53" s="1"/>
  <c r="AB36"/>
  <c r="AD36" s="1"/>
  <c r="AF36" s="1"/>
  <c r="AB20"/>
  <c r="AD20" s="1"/>
  <c r="AF20" s="1"/>
  <c r="AB12"/>
  <c r="AD12" s="1"/>
  <c r="AB61"/>
  <c r="AD61" s="1"/>
  <c r="AF61" s="1"/>
  <c r="AA74"/>
  <c r="AE74" s="1"/>
  <c r="AB85"/>
  <c r="AD85" s="1"/>
  <c r="AF85" s="1"/>
  <c r="AD84"/>
  <c r="AF84" s="1"/>
  <c r="AE92"/>
  <c r="AE94"/>
  <c r="AB92"/>
  <c r="AD92" s="1"/>
  <c r="AF92" s="1"/>
  <c r="AB88"/>
  <c r="AD88" s="1"/>
  <c r="AF88" s="1"/>
  <c r="AB90"/>
  <c r="AD90" s="1"/>
  <c r="AF90" s="1"/>
  <c r="AB93"/>
  <c r="AD93" s="1"/>
  <c r="AF93" s="1"/>
  <c r="AB91"/>
  <c r="AD91" s="1"/>
  <c r="AF91" s="1"/>
  <c r="AB89"/>
  <c r="AD89" s="1"/>
  <c r="AF89" s="1"/>
  <c r="AB87"/>
  <c r="AD87" s="1"/>
  <c r="AF87" s="1"/>
  <c r="AE25"/>
  <c r="AB25"/>
  <c r="AD25" s="1"/>
  <c r="AF25" s="1"/>
  <c r="AB80"/>
  <c r="AD80" s="1"/>
  <c r="AF80" s="1"/>
  <c r="AE80"/>
  <c r="AB42"/>
  <c r="AD42" s="1"/>
  <c r="AF42" s="1"/>
  <c r="AB13"/>
  <c r="AB29"/>
  <c r="AD29" s="1"/>
  <c r="AF29" s="1"/>
  <c r="AB4"/>
  <c r="AD4" s="1"/>
  <c r="AE21"/>
  <c r="AB21"/>
  <c r="AE69"/>
  <c r="AB69"/>
  <c r="AD69" s="1"/>
  <c r="AF69" s="1"/>
  <c r="AB33"/>
  <c r="AD33" s="1"/>
  <c r="AF33" s="1"/>
  <c r="AB9"/>
  <c r="AB18"/>
  <c r="AA17"/>
  <c r="AE17" s="1"/>
  <c r="AE45"/>
  <c r="AB58"/>
  <c r="AD58" s="1"/>
  <c r="AF58" s="1"/>
  <c r="AE34"/>
  <c r="AB50"/>
  <c r="AD50" s="1"/>
  <c r="AF50" s="1"/>
  <c r="AB5"/>
  <c r="AB28"/>
  <c r="AD28" s="1"/>
  <c r="AF28" s="1"/>
  <c r="AA33"/>
  <c r="AE33" s="1"/>
  <c r="AB37"/>
  <c r="AD37" s="1"/>
  <c r="AF37" s="1"/>
  <c r="AE77"/>
  <c r="AB82"/>
  <c r="AD82" s="1"/>
  <c r="AF82" s="1"/>
  <c r="AB66"/>
  <c r="AD66" s="1"/>
  <c r="AF66" s="1"/>
  <c r="AB64"/>
  <c r="AD64" s="1"/>
  <c r="AF64" s="1"/>
  <c r="AE64"/>
  <c r="AB48"/>
  <c r="AD48" s="1"/>
  <c r="AF48" s="1"/>
  <c r="AE48"/>
  <c r="AB72"/>
  <c r="AD72" s="1"/>
  <c r="AF72" s="1"/>
  <c r="AE72"/>
  <c r="AD10"/>
  <c r="AF10" s="1"/>
  <c r="AD18"/>
  <c r="AF18" s="1"/>
  <c r="AD2"/>
  <c r="AF2" s="1"/>
  <c r="AB56"/>
  <c r="AD56" s="1"/>
  <c r="AF56" s="1"/>
  <c r="AE56"/>
  <c r="AE83"/>
  <c r="AB83"/>
  <c r="AD83" s="1"/>
  <c r="AF83" s="1"/>
  <c r="AD9"/>
  <c r="AF9" s="1"/>
  <c r="AB8"/>
  <c r="AE8"/>
  <c r="AB16"/>
  <c r="AE16"/>
  <c r="AB24"/>
  <c r="AE24"/>
  <c r="AB32"/>
  <c r="AD32" s="1"/>
  <c r="AF32" s="1"/>
  <c r="AE32"/>
  <c r="AB40"/>
  <c r="AD40" s="1"/>
  <c r="AF40" s="1"/>
  <c r="AE40"/>
  <c r="AE75"/>
  <c r="AB75"/>
  <c r="AD75" s="1"/>
  <c r="AF75" s="1"/>
  <c r="AB7"/>
  <c r="AB15"/>
  <c r="AB23"/>
  <c r="AB31"/>
  <c r="AD31" s="1"/>
  <c r="AF31" s="1"/>
  <c r="AB39"/>
  <c r="AD39" s="1"/>
  <c r="AF39" s="1"/>
  <c r="AB47"/>
  <c r="AD47" s="1"/>
  <c r="AF47" s="1"/>
  <c r="AB55"/>
  <c r="AD55" s="1"/>
  <c r="AF55" s="1"/>
  <c r="AB63"/>
  <c r="AD63" s="1"/>
  <c r="AF63" s="1"/>
  <c r="AB71"/>
  <c r="AD71" s="1"/>
  <c r="AF71" s="1"/>
  <c r="AB79"/>
  <c r="AD79" s="1"/>
  <c r="AF79" s="1"/>
  <c r="AD5"/>
  <c r="AF5" s="1"/>
  <c r="AD13"/>
  <c r="AF13" s="1"/>
  <c r="AB3"/>
  <c r="AB11"/>
  <c r="AB19"/>
  <c r="AB27"/>
  <c r="AD27" s="1"/>
  <c r="AF27" s="1"/>
  <c r="AB35"/>
  <c r="AD35" s="1"/>
  <c r="AF35" s="1"/>
  <c r="AB43"/>
  <c r="AD43" s="1"/>
  <c r="AF43" s="1"/>
  <c r="AB51"/>
  <c r="AD51" s="1"/>
  <c r="AF51" s="1"/>
  <c r="AB59"/>
  <c r="AD59" s="1"/>
  <c r="AF59" s="1"/>
  <c r="AB67"/>
  <c r="AD67" s="1"/>
  <c r="AF67" s="1"/>
  <c r="AB6"/>
  <c r="AD6" s="1"/>
  <c r="AB14"/>
  <c r="AD14" s="1"/>
  <c r="AB22"/>
  <c r="AB30"/>
  <c r="AD30" s="1"/>
  <c r="AF30" s="1"/>
  <c r="AB38"/>
  <c r="AD38" s="1"/>
  <c r="AF38" s="1"/>
  <c r="AE44"/>
  <c r="AB46"/>
  <c r="AD46" s="1"/>
  <c r="AF46" s="1"/>
  <c r="AE52"/>
  <c r="AB54"/>
  <c r="AD54" s="1"/>
  <c r="AF54" s="1"/>
  <c r="AE60"/>
  <c r="AB62"/>
  <c r="AD62" s="1"/>
  <c r="AF62" s="1"/>
  <c r="AE68"/>
  <c r="AB70"/>
  <c r="AD70" s="1"/>
  <c r="AF70" s="1"/>
  <c r="AE76"/>
  <c r="AB78"/>
  <c r="AD78" s="1"/>
  <c r="AF78" s="1"/>
  <c r="AE84"/>
  <c r="AB86"/>
  <c r="AD86" s="1"/>
  <c r="AF86" s="1"/>
  <c r="AF12"/>
  <c r="AB41"/>
  <c r="AD41" s="1"/>
  <c r="AF41" s="1"/>
  <c r="AB49"/>
  <c r="AD49" s="1"/>
  <c r="AF49" s="1"/>
  <c r="AB57"/>
  <c r="AD57" s="1"/>
  <c r="AF57" s="1"/>
  <c r="AB65"/>
  <c r="AD65" s="1"/>
  <c r="AF65" s="1"/>
  <c r="AB73"/>
  <c r="AD73" s="1"/>
  <c r="AF73" s="1"/>
  <c r="AB81"/>
  <c r="AD81" s="1"/>
  <c r="AF81" s="1"/>
  <c r="P93"/>
  <c r="P88"/>
  <c r="P85"/>
  <c r="M6" i="3"/>
  <c r="M26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2"/>
  <c r="M4"/>
  <c r="M3"/>
  <c r="AF21" i="2" l="1"/>
  <c r="AD21"/>
  <c r="AF14"/>
  <c r="AF4"/>
  <c r="AB17"/>
  <c r="AD8"/>
  <c r="AF8" s="1"/>
  <c r="AD3"/>
  <c r="AF3" s="1"/>
  <c r="AD11"/>
  <c r="AF11" s="1"/>
  <c r="AD16"/>
  <c r="AF16" s="1"/>
  <c r="AD19"/>
  <c r="AF19" s="1"/>
  <c r="AD7"/>
  <c r="AF7" s="1"/>
  <c r="AF24"/>
  <c r="AD24"/>
  <c r="AF6"/>
  <c r="AD22"/>
  <c r="AF22" s="1"/>
  <c r="AD15"/>
  <c r="AF15" s="1"/>
  <c r="AD23"/>
  <c r="AF23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6"/>
  <c r="K77"/>
  <c r="K78"/>
  <c r="K79"/>
  <c r="K80"/>
  <c r="K81"/>
  <c r="K82"/>
  <c r="K83"/>
  <c r="K84"/>
  <c r="K86"/>
  <c r="K2"/>
  <c r="AF95" l="1"/>
  <c r="AD17"/>
  <c r="AF17" s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6"/>
  <c r="O2"/>
  <c r="P9"/>
  <c r="P28"/>
  <c r="P86"/>
  <c r="N84"/>
  <c r="O84" s="1"/>
  <c r="N83"/>
  <c r="O83" s="1"/>
  <c r="P82"/>
  <c r="P71"/>
  <c r="P3"/>
  <c r="P12"/>
  <c r="P19"/>
  <c r="O97" l="1"/>
  <c r="P97"/>
  <c r="P83"/>
  <c r="P84"/>
  <c r="O99" l="1"/>
  <c r="O100" s="1"/>
  <c r="O101" s="1"/>
  <c r="P99"/>
  <c r="P100" s="1"/>
  <c r="P101" s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<sst xmlns="http://schemas.openxmlformats.org/spreadsheetml/2006/main" count="2721" uniqueCount="674">
  <si>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</si>
  <si>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</si>
  <si>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</si>
  <si>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</si>
  <si>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</si>
  <si>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</si>
  <si>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</si>
  <si>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</si>
  <si>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</si>
  <si>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</si>
  <si>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</si>
  <si>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</si>
  <si>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</si>
  <si>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</si>
  <si>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</si>
  <si>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</si>
  <si>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</si>
  <si>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</si>
  <si>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</si>
  <si>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</si>
  <si>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</si>
  <si>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</si>
  <si>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</si>
  <si>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</si>
  <si>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</si>
  <si>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</si>
  <si>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</si>
  <si>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</si>
  <si>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</si>
  <si>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</si>
  <si>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</si>
  <si>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</si>
  <si>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</si>
  <si>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</si>
  <si>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</si>
  <si>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</si>
  <si>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</si>
  <si>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</si>
  <si>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</si>
  <si>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</si>
  <si>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</si>
  <si>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</si>
  <si>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</si>
  <si>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</si>
  <si>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</si>
  <si>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CAP CER 10UF 10V X5R 0402</t>
  </si>
  <si>
    <t>490-GRM155R61A106ME11JTR-ND</t>
  </si>
  <si>
    <t>CAP; SMT (0402); 10UF;20%; 10V; X5R; CERAMIC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</si>
  <si>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</si>
  <si>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</si>
  <si>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</si>
  <si>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</si>
  <si>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</si>
  <si>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</si>
  <si>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</si>
  <si>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</si>
  <si>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</si>
  <si>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</si>
  <si>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</si>
  <si>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</si>
  <si>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</si>
  <si>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</si>
  <si>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</si>
  <si>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</si>
  <si>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</si>
  <si>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</si>
  <si>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</si>
  <si>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</si>
  <si>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</si>
  <si>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</si>
  <si>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</si>
  <si>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</si>
  <si>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</si>
  <si>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</si>
  <si>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</si>
  <si>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</si>
  <si>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</si>
  <si>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</si>
  <si>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</si>
  <si>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</si>
  <si>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</si>
  <si>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</si>
  <si>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</si>
  <si>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</si>
  <si>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</si>
  <si>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</si>
  <si>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</si>
  <si>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</si>
  <si>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</si>
  <si>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</si>
  <si>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</si>
  <si>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</si>
  <si>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</si>
  <si>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</si>
  <si>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</si>
  <si>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</si>
  <si>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</si>
  <si>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</si>
  <si>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</si>
  <si>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</si>
  <si>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</si>
  <si>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</si>
  <si>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</si>
  <si>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</si>
  <si>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</si>
  <si>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</si>
  <si>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</si>
  <si>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</si>
  <si>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</si>
  <si>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</si>
  <si>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</si>
  <si>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</si>
  <si>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</si>
  <si>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</si>
  <si>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</si>
  <si>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</si>
  <si>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</si>
  <si>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</si>
  <si>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</si>
  <si>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</si>
  <si>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</si>
  <si>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</si>
  <si>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</si>
  <si>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</si>
  <si>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</si>
  <si>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</si>
  <si>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</si>
  <si>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</si>
  <si>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</si>
  <si>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</si>
  <si>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</si>
  <si>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</si>
  <si>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</si>
  <si>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</si>
  <si>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</si>
  <si>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</si>
  <si>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</si>
  <si>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</si>
  <si>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</si>
  <si>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</si>
  <si>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</si>
  <si>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</si>
  <si>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</si>
  <si>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</si>
  <si>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</si>
  <si>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</si>
  <si>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</si>
  <si>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</si>
  <si>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</si>
  <si>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</si>
  <si>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</si>
  <si>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</si>
  <si>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</si>
  <si>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</si>
  <si>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</si>
  <si>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</si>
  <si>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</si>
  <si>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</si>
  <si>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</si>
  <si>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</si>
  <si>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</si>
  <si>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</si>
  <si>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</si>
  <si>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</si>
  <si>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</si>
  <si>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</si>
  <si>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</si>
  <si>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</si>
  <si>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</si>
  <si>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</si>
  <si>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</si>
  <si>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</si>
  <si>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</si>
  <si>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</si>
  <si>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</si>
  <si>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</si>
  <si>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</si>
  <si>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</si>
  <si>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</si>
  <si>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</si>
  <si>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</si>
  <si>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</si>
  <si>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</si>
  <si>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</si>
  <si>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</si>
  <si>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</si>
  <si>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</si>
  <si>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</si>
  <si>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</si>
  <si>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</si>
  <si>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</si>
  <si>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</si>
  <si>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</si>
  <si>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</si>
  <si>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</si>
  <si>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</si>
  <si>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</si>
  <si>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</si>
  <si>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</si>
  <si>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</si>
  <si>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</si>
  <si>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</si>
  <si>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</si>
  <si>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</si>
  <si>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</si>
  <si>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</si>
  <si>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</si>
  <si>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</si>
  <si>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</si>
  <si>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</si>
  <si>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</si>
  <si>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</si>
  <si>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</si>
  <si>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</si>
  <si>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</si>
  <si>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</si>
  <si>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</si>
  <si>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</si>
  <si>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</si>
  <si>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</si>
  <si>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</si>
  <si>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</si>
  <si>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</si>
  <si>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</si>
  <si>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</si>
  <si>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</si>
  <si>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</si>
  <si>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</si>
  <si>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</si>
  <si>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</si>
  <si>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KEMET</t>
  </si>
  <si>
    <t>CAP CER 1UF 10V X5R 0402</t>
  </si>
  <si>
    <t>617.082</t>
  </si>
  <si>
    <t>399-C0402C105K8PAC7867CT-ND</t>
  </si>
  <si>
    <t>CAP; SMT (0402); 1UF; 10%; 10V; X5R; CERAMIC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</si>
  <si>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</si>
  <si>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</si>
  <si>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</si>
  <si>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</si>
  <si>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</si>
  <si>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</si>
  <si>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</si>
  <si>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</si>
  <si>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</si>
  <si>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</si>
  <si>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</si>
  <si>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</si>
  <si>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</si>
  <si>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</si>
  <si>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</si>
  <si>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</si>
  <si>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</si>
  <si>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</si>
  <si>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</si>
  <si>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</si>
  <si>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</si>
  <si>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</si>
  <si>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</si>
  <si>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</si>
  <si>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</si>
  <si>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</si>
  <si>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</si>
  <si>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</si>
  <si>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</si>
  <si>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</si>
  <si>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</si>
  <si>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</si>
  <si>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</si>
  <si>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</si>
  <si>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</si>
  <si>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</si>
  <si>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</si>
  <si>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</si>
  <si>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</si>
  <si>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</si>
  <si>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</si>
  <si>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</si>
  <si>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</si>
  <si>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</si>
  <si>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</si>
  <si>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</si>
  <si>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</si>
  <si>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</si>
  <si>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</si>
  <si>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</si>
  <si>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</si>
  <si>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</si>
  <si>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</si>
  <si>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</si>
  <si>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</si>
  <si>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</si>
  <si>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</si>
  <si>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</si>
  <si>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</si>
  <si>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</si>
  <si>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</si>
  <si>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</si>
  <si>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</si>
  <si>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</si>
  <si>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</si>
  <si>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</si>
  <si>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</si>
  <si>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</si>
  <si>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</si>
  <si>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</si>
  <si>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</si>
  <si>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</si>
  <si>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</si>
  <si>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</si>
  <si>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</si>
  <si>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</si>
  <si>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</si>
  <si>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</si>
  <si>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</si>
  <si>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</si>
  <si>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</si>
  <si>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</si>
  <si>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</si>
  <si>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</si>
  <si>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</si>
  <si>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</si>
  <si>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</si>
  <si>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</si>
  <si>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</si>
  <si>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</si>
  <si>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</si>
  <si>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</si>
  <si>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</si>
  <si>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</si>
  <si>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</si>
  <si>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</si>
  <si>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</si>
  <si>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</si>
  <si>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</si>
  <si>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</si>
  <si>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</si>
  <si>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</si>
  <si>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</si>
  <si>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</si>
  <si>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</si>
  <si>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</si>
  <si>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</si>
  <si>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</si>
  <si>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</si>
  <si>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</si>
  <si>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</si>
  <si>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</si>
  <si>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</si>
  <si>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</si>
  <si>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</si>
  <si>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</si>
  <si>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</si>
  <si>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</si>
  <si>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</si>
  <si>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</si>
  <si>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</si>
  <si>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</si>
  <si>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</si>
  <si>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</si>
  <si>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</si>
  <si>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</si>
  <si>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</si>
  <si>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</si>
  <si>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</si>
  <si>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</si>
  <si>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</si>
  <si>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</si>
  <si>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</si>
  <si>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</si>
  <si>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</si>
  <si>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</si>
  <si>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</si>
  <si>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</si>
  <si>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</si>
  <si>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</si>
  <si>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</si>
  <si>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</si>
  <si>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</si>
  <si>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</si>
  <si>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</si>
  <si>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</si>
  <si>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</si>
  <si>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</si>
  <si>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</si>
  <si>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</si>
  <si>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</si>
  <si>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</si>
  <si>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</si>
  <si>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</si>
  <si>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</si>
  <si>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</si>
  <si>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</si>
  <si>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</si>
  <si>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</si>
  <si>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</si>
  <si>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</si>
  <si>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</si>
  <si>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</si>
  <si>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</si>
  <si>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</si>
  <si>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</si>
  <si>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</si>
  <si>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</si>
  <si>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</si>
  <si>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</si>
  <si>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</si>
  <si>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</si>
  <si>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</si>
  <si>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</si>
  <si>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</si>
  <si>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</si>
  <si>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</si>
  <si>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</si>
  <si>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</si>
  <si>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</si>
  <si>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</si>
  <si>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</si>
  <si>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</si>
  <si>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</si>
  <si>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</si>
  <si>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</si>
  <si>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</si>
  <si>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</si>
  <si>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</si>
  <si>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</si>
  <si>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</si>
  <si>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</si>
  <si>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</si>
  <si>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</si>
  <si>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</si>
  <si>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</si>
  <si>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</si>
  <si>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</si>
  <si>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</si>
  <si>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</si>
  <si>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</si>
  <si>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</si>
  <si>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</si>
  <si>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</si>
  <si>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</si>
  <si>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</si>
  <si>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</si>
  <si>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</si>
  <si>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</si>
  <si>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</si>
  <si>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</si>
  <si>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</si>
  <si>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</si>
  <si>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</si>
  <si>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</si>
  <si>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</si>
  <si>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</si>
  <si>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</si>
  <si>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</si>
  <si>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</si>
  <si>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</si>
  <si>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</si>
  <si>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</si>
  <si>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</si>
  <si>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</si>
  <si>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</si>
  <si>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</si>
  <si>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</si>
  <si>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</si>
  <si>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</si>
  <si>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</si>
  <si>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</si>
  <si>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</si>
  <si>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</si>
  <si>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</si>
  <si>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</si>
  <si>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</si>
  <si>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</si>
  <si>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</si>
  <si>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</si>
  <si>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</si>
  <si>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</si>
  <si>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</si>
  <si>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</si>
  <si>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</si>
  <si>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</si>
  <si>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</si>
  <si>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</si>
  <si>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</si>
  <si>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</si>
  <si>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</si>
  <si>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</si>
  <si>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</si>
  <si>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</si>
  <si>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</si>
  <si>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0</t>
  </si>
  <si>
    <t>Tray</t>
  </si>
  <si>
    <t>175-MAX32670GTL+-ND</t>
  </si>
  <si>
    <t>EVKIT PART - IC; MAX32674CGWGZ+; PACKAGE OUTLINE</t>
  </si>
  <si>
    <t>31</t>
  </si>
  <si>
    <t>U2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</si>
  <si>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</si>
  <si>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</si>
  <si>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</si>
  <si>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</si>
  <si>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</si>
  <si>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</si>
  <si>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</si>
  <si>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</si>
  <si>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</si>
  <si>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</si>
  <si>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</si>
  <si>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</si>
  <si>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</si>
  <si>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</si>
  <si>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</si>
  <si>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</si>
  <si>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</si>
  <si>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</si>
  <si>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</si>
  <si>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</si>
  <si>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</si>
  <si>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</si>
  <si>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</si>
  <si>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</si>
  <si>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</si>
  <si>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</si>
  <si>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</si>
  <si>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</si>
  <si>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</si>
  <si>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</si>
  <si>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</si>
  <si>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</si>
  <si>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</si>
  <si>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</si>
  <si>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</si>
  <si>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</si>
  <si>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</si>
  <si>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</si>
  <si>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</si>
  <si>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</si>
  <si>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</si>
  <si>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</si>
  <si>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</si>
  <si>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</si>
  <si>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</si>
  <si>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</si>
  <si>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</si>
  <si>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</si>
  <si>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</si>
  <si>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</si>
  <si>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</si>
  <si>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</si>
  <si>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</si>
  <si>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</si>
  <si>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</si>
  <si>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</si>
  <si>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</si>
  <si>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</si>
  <si>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</si>
  <si>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</si>
  <si>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</si>
  <si>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</si>
  <si>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</si>
  <si>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</si>
  <si>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</si>
  <si>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</si>
  <si>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</si>
  <si>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</si>
  <si>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</si>
  <si>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</si>
  <si>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288.564</t>
  </si>
  <si>
    <t>399-C0603C105K3RAC7867CT-ND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</si>
  <si>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</si>
  <si>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</si>
  <si>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</si>
  <si>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</si>
  <si>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</si>
  <si>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</si>
  <si>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</si>
  <si>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</si>
  <si>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</si>
  <si>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</si>
  <si>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</si>
  <si>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</si>
  <si>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</si>
  <si>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</si>
  <si>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</si>
  <si>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</si>
  <si>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</si>
  <si>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</si>
  <si>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</si>
  <si>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</si>
  <si>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</si>
  <si>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</si>
  <si>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</si>
  <si>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</si>
  <si>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</si>
  <si>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</si>
  <si>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</si>
  <si>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</si>
  <si>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</si>
  <si>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</si>
  <si>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</si>
  <si>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</si>
  <si>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</si>
  <si>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</si>
  <si>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</si>
  <si>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</si>
  <si>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</si>
  <si>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</si>
  <si>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</si>
  <si>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</si>
  <si>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</si>
  <si>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est. USD CIF</t>
  </si>
  <si>
    <t>est. Unit BRL</t>
  </si>
  <si>
    <t>Maxim/Analog Devices</t>
  </si>
  <si>
    <t>Not found on Brokers</t>
  </si>
  <si>
    <t>Host board to sensor board flex cable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</si>
  <si>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</si>
  <si>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</si>
  <si>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</si>
  <si>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</si>
  <si>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</si>
  <si>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</si>
  <si>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</si>
  <si>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</si>
  <si>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</si>
  <si>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</si>
  <si>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</si>
  <si>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</si>
  <si>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</si>
  <si>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</si>
  <si>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</si>
  <si>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</si>
  <si>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</si>
  <si>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</si>
  <si>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</si>
  <si>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</si>
  <si>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Normal</t>
  </si>
  <si>
    <t>Total Unit Price</t>
  </si>
  <si>
    <t>Total Manufacturing Price</t>
  </si>
  <si>
    <t>GRM155R61A106ME11D</t>
  </si>
  <si>
    <t>C0603C105K3RACTU</t>
  </si>
  <si>
    <t>C0402C105K8PACTU</t>
  </si>
  <si>
    <t>Group</t>
  </si>
  <si>
    <t>Level</t>
  </si>
  <si>
    <t>A</t>
  </si>
  <si>
    <t>B</t>
  </si>
  <si>
    <t>C</t>
  </si>
  <si>
    <t>D</t>
  </si>
  <si>
    <t>MAX32674CGWGZ+</t>
  </si>
  <si>
    <t>IC MCU 32BIT  PACKAGE OUTLINE DRAWING: 21-100151; PACKAGE CODE: W241H2+1; WLP24</t>
  </si>
  <si>
    <t>BATERIA RECARREGÁVEL LI-POLIMERO 3,7V 1000MAH</t>
  </si>
  <si>
    <t>STA - Brasil</t>
  </si>
  <si>
    <t>RONTEK</t>
  </si>
  <si>
    <t>PCB BOARD 2 Layers</t>
  </si>
  <si>
    <t>Abitec</t>
  </si>
  <si>
    <t>ABITEC - BRAZIL</t>
  </si>
  <si>
    <t xml:space="preserve">Silver plated ECG bottom terminal </t>
  </si>
  <si>
    <t>Silver plated Temperature terminal</t>
  </si>
  <si>
    <t>Male type C connector with solder board</t>
  </si>
  <si>
    <t>Female Magnetic pogo pin contact 2.8mm pitch 2 poles</t>
  </si>
  <si>
    <t>USB charger cable with magnectic pogo pin 2.8mm pitch 2 poles</t>
  </si>
  <si>
    <t>Microfast - BRAZIL</t>
  </si>
  <si>
    <t>RTLECS</t>
  </si>
  <si>
    <t>CUSTOM 0.4mm pitch 6 pos flat cable 40mm</t>
  </si>
  <si>
    <t>Top ECG Contact Board</t>
  </si>
  <si>
    <t>SW</t>
  </si>
  <si>
    <t>Flex02</t>
  </si>
  <si>
    <t>J</t>
  </si>
  <si>
    <t>Cable</t>
  </si>
  <si>
    <t>CUSTOM 2-key membrane keyboard 10x20mm</t>
  </si>
  <si>
    <t xml:space="preserve">Fator </t>
  </si>
  <si>
    <t>Total Price</t>
  </si>
  <si>
    <t>Togo 3</t>
  </si>
  <si>
    <t>Qt Atrition</t>
  </si>
  <si>
    <t xml:space="preserve"> Atri + Togo </t>
  </si>
  <si>
    <t>Total Atrition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</si>
</sst>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_-[$$-409]* #,##0.00_ ;_-[$$-409]* \-#,##0.00\ ;_-[$$-409]* &quot;-&quot;??_ ;_-@_ "/>
    <numFmt numFmtId="166" formatCode="_-[$R$-416]\ * #,##0.00_-;\-[$R$-416]\ * #,##0.00_-;_-[$R$-416]\ * &quot;-&quot;??_-;_-@_-"/>
    <numFmt numFmtId="167" formatCode="[$$-409]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5" borderId="1" applyNumberFormat="0" applyAlignment="0" applyProtection="0"/>
  </cellStyleXfs>
  <cellXfs count="50">
    <xf numFmtId="0" fontId="0" fillId="0" borderId="0" xfId="0"/>
    <xf numFmtId="0" fontId="0" fillId="0" borderId="0" xfId="0" applyNumberFormat="1" applyFont="1"/>
    <xf numFmtId="0" fontId="3" fillId="3" borderId="0" xfId="3" applyNumberFormat="1"/>
    <xf numFmtId="0" fontId="2" fillId="2" borderId="0" xfId="2" applyNumberFormat="1"/>
    <xf numFmtId="0" fontId="0" fillId="0" borderId="0" xfId="0" applyNumberFormat="1"/>
    <xf numFmtId="0" fontId="4" fillId="0" borderId="0" xfId="0" applyFont="1"/>
    <xf numFmtId="1" fontId="0" fillId="0" borderId="0" xfId="0" applyNumberFormat="1" applyFont="1"/>
    <xf numFmtId="165" fontId="0" fillId="0" borderId="0" xfId="0" applyNumberFormat="1" applyFont="1"/>
    <xf numFmtId="165" fontId="3" fillId="3" borderId="0" xfId="3" applyNumberFormat="1"/>
    <xf numFmtId="165" fontId="2" fillId="2" borderId="0" xfId="2" applyNumberFormat="1"/>
    <xf numFmtId="165" fontId="0" fillId="0" borderId="0" xfId="0" applyNumberFormat="1"/>
    <xf numFmtId="166" fontId="0" fillId="0" borderId="0" xfId="1" applyNumberFormat="1" applyFont="1"/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0" xfId="0" applyFont="1" applyFill="1"/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2" fillId="2" borderId="0" xfId="2" applyNumberForma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3" fillId="3" borderId="0" xfId="3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6" borderId="0" xfId="0" applyNumberFormat="1" applyFill="1"/>
    <xf numFmtId="0" fontId="0" fillId="6" borderId="0" xfId="0" applyFill="1"/>
    <xf numFmtId="0" fontId="9" fillId="5" borderId="1" xfId="4" applyNumberFormat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0" borderId="0" xfId="0" applyNumberFormat="1" applyFont="1" applyAlignment="1">
      <alignment horizontal="center"/>
    </xf>
    <xf numFmtId="0" fontId="5" fillId="7" borderId="2" xfId="0" applyFont="1" applyFill="1" applyBorder="1" applyAlignment="1">
      <alignment horizontal="center"/>
    </xf>
    <xf numFmtId="167" fontId="5" fillId="7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7" fontId="0" fillId="8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167" fontId="0" fillId="0" borderId="0" xfId="0" applyNumberFormat="1"/>
    <xf numFmtId="0" fontId="0" fillId="8" borderId="0" xfId="0" applyFill="1" applyAlignment="1">
      <alignment horizontal="center"/>
    </xf>
    <xf numFmtId="165" fontId="0" fillId="0" borderId="2" xfId="0" applyNumberFormat="1" applyFont="1" applyBorder="1"/>
    <xf numFmtId="165" fontId="0" fillId="0" borderId="2" xfId="0" applyNumberFormat="1" applyBorder="1"/>
  </cellXfs>
  <cellStyles count="5">
    <cellStyle name="Bad" xfId="2" builtinId="27"/>
    <cellStyle name="Currency" xfId="1" builtinId="4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Digikey_V1_%20Atrition%20NPI%20100%20units-Re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Sensor Board"/>
      <sheetName val="Host Board"/>
      <sheetName val="Atrition NPI"/>
      <sheetName val="Temperature Flex"/>
      <sheetName val="Mechan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Part Number</v>
          </cell>
        </row>
        <row r="2">
          <cell r="B2" t="str">
            <v>GRM033C81E104KE14D</v>
          </cell>
        </row>
        <row r="3">
          <cell r="B3" t="str">
            <v>MAX30208CLB+</v>
          </cell>
        </row>
        <row r="4">
          <cell r="B4" t="str">
            <v>MAX30208_HSP3_DEMO_B</v>
          </cell>
        </row>
        <row r="5">
          <cell r="B5" t="str">
            <v>GRM188R61E106MA73J</v>
          </cell>
        </row>
        <row r="6">
          <cell r="B6" t="str">
            <v>GRM188R72A104KA35J</v>
          </cell>
        </row>
        <row r="7">
          <cell r="B7" t="str">
            <v>GRM155R61A106ME11J</v>
          </cell>
        </row>
        <row r="8">
          <cell r="B8" t="str">
            <v>C0603C105K3RAC7867</v>
          </cell>
        </row>
        <row r="9">
          <cell r="B9" t="str">
            <v>GRM033R61A104KE15J</v>
          </cell>
        </row>
        <row r="10">
          <cell r="B10" t="str">
            <v>CL05A105KO5NNNC</v>
          </cell>
        </row>
        <row r="11">
          <cell r="B11" t="str">
            <v>C0603X7R1A103K030BA</v>
          </cell>
        </row>
        <row r="12">
          <cell r="B12" t="str">
            <v>SFH 7016</v>
          </cell>
        </row>
        <row r="13">
          <cell r="B13" t="str">
            <v>1981061-1</v>
          </cell>
        </row>
        <row r="14">
          <cell r="B14" t="str">
            <v>10061122-251120HLF</v>
          </cell>
        </row>
        <row r="15">
          <cell r="B15" t="str">
            <v>CRCW02010000Z0ED</v>
          </cell>
        </row>
        <row r="16">
          <cell r="B16" t="str">
            <v>ERJ-2GE0R00X</v>
          </cell>
        </row>
        <row r="17">
          <cell r="B17" t="str">
            <v>ERJ-2RKF1002X</v>
          </cell>
        </row>
        <row r="18">
          <cell r="B18" t="str">
            <v>ERJ-2RKF1003X</v>
          </cell>
        </row>
        <row r="19">
          <cell r="B19" t="str">
            <v>MAX86176ENX+T</v>
          </cell>
        </row>
        <row r="20">
          <cell r="B20" t="str">
            <v>VEMD8080</v>
          </cell>
        </row>
        <row r="21">
          <cell r="B21" t="str">
            <v>LIS2DS12TR</v>
          </cell>
        </row>
        <row r="22">
          <cell r="B22" t="str">
            <v>SIT1572AI-J3-18E-DCC-32.768E</v>
          </cell>
        </row>
        <row r="23">
          <cell r="B23" t="str">
            <v>2450AT18D0100001E</v>
          </cell>
        </row>
        <row r="24">
          <cell r="B24" t="str">
            <v>C1005X7R1H104K050BB</v>
          </cell>
        </row>
        <row r="25">
          <cell r="B25" t="str">
            <v>C1005X5R1V225K050BC</v>
          </cell>
        </row>
        <row r="26">
          <cell r="B26" t="str">
            <v>C1005X5R0J475K050BC</v>
          </cell>
        </row>
        <row r="27">
          <cell r="B27" t="str">
            <v>C1005X5R0J225K050BC</v>
          </cell>
        </row>
        <row r="28">
          <cell r="B28" t="str">
            <v>GRM0335C1H160JA01D</v>
          </cell>
        </row>
        <row r="29">
          <cell r="B29" t="str">
            <v>GRM188R61E106MA73J</v>
          </cell>
        </row>
        <row r="30">
          <cell r="B30" t="str">
            <v>GRM033R61A105ME15J</v>
          </cell>
        </row>
        <row r="31">
          <cell r="B31" t="str">
            <v>GRM033C71C104KE14J</v>
          </cell>
        </row>
        <row r="32">
          <cell r="B32" t="str">
            <v>GRM21BR61A476ME15K</v>
          </cell>
        </row>
        <row r="33">
          <cell r="B33" t="str">
            <v>GRM033R61E472MA12D</v>
          </cell>
        </row>
        <row r="34">
          <cell r="B34" t="str">
            <v>C0402C105K8PAC7867</v>
          </cell>
        </row>
        <row r="35">
          <cell r="B35" t="str">
            <v>CL10A226MO7JZNC</v>
          </cell>
        </row>
        <row r="36">
          <cell r="B36" t="str">
            <v>GRM033C81A105ME05D</v>
          </cell>
        </row>
        <row r="37">
          <cell r="B37" t="str">
            <v>GRM033R71A472KA01D</v>
          </cell>
        </row>
        <row r="38">
          <cell r="B38" t="str">
            <v>GRM033R61C104KE14D</v>
          </cell>
        </row>
        <row r="39">
          <cell r="B39" t="str">
            <v>C1005X5R1V105K050BC</v>
          </cell>
        </row>
        <row r="40">
          <cell r="B40" t="str">
            <v>C0603X5R1E104M030BB</v>
          </cell>
        </row>
        <row r="41">
          <cell r="B41" t="str">
            <v>KGM05AR51E103KH</v>
          </cell>
        </row>
        <row r="42">
          <cell r="B42" t="str">
            <v>C0603X5R1A104K030BC</v>
          </cell>
        </row>
        <row r="43">
          <cell r="B43" t="str">
            <v>APFA2507QBDSEEZGKC</v>
          </cell>
        </row>
        <row r="44">
          <cell r="B44" t="str">
            <v>SML-LX0404SIUPGUSB</v>
          </cell>
        </row>
        <row r="45">
          <cell r="B45" t="str">
            <v>TF13BA-6S-0.4SH(800)</v>
          </cell>
        </row>
        <row r="46">
          <cell r="B46" t="str">
            <v>FH26W-25S-0.3SHW(60)</v>
          </cell>
        </row>
        <row r="47">
          <cell r="B47" t="str">
            <v>DX07S024JJ3R1300</v>
          </cell>
        </row>
        <row r="48">
          <cell r="B48" t="str">
            <v>DFE201612E-2R2M=P2</v>
          </cell>
        </row>
        <row r="49">
          <cell r="B49" t="str">
            <v>MLP2012H2R2MT0S1</v>
          </cell>
        </row>
        <row r="50">
          <cell r="B50" t="str">
            <v>BLM21PG221SN1D</v>
          </cell>
        </row>
        <row r="51">
          <cell r="B51" t="str">
            <v>HZ1206C202R-10</v>
          </cell>
        </row>
        <row r="52">
          <cell r="B52" t="str">
            <v>ERJ-2GE0R00X</v>
          </cell>
        </row>
        <row r="53">
          <cell r="B53" t="str">
            <v>ERJ-1GNF5101C</v>
          </cell>
        </row>
        <row r="54">
          <cell r="B54" t="str">
            <v>ERJ-1GNF27R0C</v>
          </cell>
        </row>
        <row r="55">
          <cell r="B55" t="str">
            <v>ERJ-1GNF4701C</v>
          </cell>
        </row>
        <row r="56">
          <cell r="B56" t="str">
            <v>ERJ-2GEJ103X</v>
          </cell>
        </row>
        <row r="57">
          <cell r="B57" t="str">
            <v>ERJ-2LWFR010X</v>
          </cell>
        </row>
        <row r="58">
          <cell r="B58" t="str">
            <v>ERJ-1GNF3301C</v>
          </cell>
        </row>
        <row r="59">
          <cell r="B59" t="str">
            <v>ERJ-1GNJ103C</v>
          </cell>
        </row>
        <row r="60">
          <cell r="B60" t="str">
            <v>ERJ-1GN0R00C</v>
          </cell>
        </row>
        <row r="61">
          <cell r="B61" t="str">
            <v>ERJ-2RKF1004X</v>
          </cell>
        </row>
        <row r="62">
          <cell r="B62" t="str">
            <v>ERJ-1GNF10R0C</v>
          </cell>
        </row>
        <row r="63">
          <cell r="B63" t="str">
            <v>CRCW04024K70FKEDHP</v>
          </cell>
        </row>
        <row r="64">
          <cell r="B64" t="str">
            <v>ERJ-2GEJ220X</v>
          </cell>
        </row>
        <row r="65">
          <cell r="B65" t="str">
            <v>CRCW040210K0FKEE</v>
          </cell>
        </row>
        <row r="66">
          <cell r="B66" t="str">
            <v>TNPW04021K00BETD</v>
          </cell>
        </row>
        <row r="67">
          <cell r="B67" t="str">
            <v>PNM0402E2502BST1</v>
          </cell>
        </row>
        <row r="68">
          <cell r="B68" t="str">
            <v>NCP03XH103J05RL</v>
          </cell>
        </row>
        <row r="69">
          <cell r="B69">
            <v>434153017835</v>
          </cell>
        </row>
        <row r="70">
          <cell r="B70" t="str">
            <v>EVP-AA102K</v>
          </cell>
        </row>
        <row r="71">
          <cell r="B71" t="str">
            <v>MAX20360FEWZ+T</v>
          </cell>
        </row>
        <row r="72">
          <cell r="B72" t="str">
            <v>MAX32670GTL+</v>
          </cell>
        </row>
        <row r="73">
          <cell r="B73" t="str">
            <v>MX25U51245GZ4I54</v>
          </cell>
        </row>
        <row r="74">
          <cell r="B74" t="str">
            <v>MAX32666GXMBT+</v>
          </cell>
        </row>
        <row r="75">
          <cell r="B75" t="str">
            <v>MAX9062EBS+TG45</v>
          </cell>
        </row>
        <row r="76">
          <cell r="B76" t="str">
            <v>MAX3207EAUT+T</v>
          </cell>
        </row>
        <row r="77">
          <cell r="B77" t="str">
            <v>MAX4737EBE+T</v>
          </cell>
        </row>
        <row r="78">
          <cell r="B78" t="str">
            <v>MAX14689EWL+T</v>
          </cell>
        </row>
        <row r="79">
          <cell r="B79" t="str">
            <v>ABS07-32.768KHZ-6-T</v>
          </cell>
        </row>
        <row r="80">
          <cell r="B80" t="str">
            <v>FA-20H 32.0000MF12Y-W3</v>
          </cell>
        </row>
        <row r="81">
          <cell r="B81" t="str">
            <v>CM1610H32768DZBT</v>
          </cell>
        </row>
        <row r="82">
          <cell r="B82" t="str">
            <v>BW48ABKCLASBK</v>
          </cell>
        </row>
        <row r="83">
          <cell r="B83" t="str">
            <v>Host board</v>
          </cell>
        </row>
        <row r="84">
          <cell r="B84" t="str">
            <v>Sensor board</v>
          </cell>
        </row>
        <row r="85">
          <cell r="B85">
            <v>63048</v>
          </cell>
        </row>
        <row r="86">
          <cell r="B86">
            <v>150150225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H768"/>
  <sheetViews>
    <sheetView tabSelected="1" workbookViewId="0">
      <selection activeCell="B107" sqref="B107"/>
    </sheetView>
  </sheetViews>
  <sheetFormatPr defaultRowHeight="14.4"/>
  <cols>
    <col min="1" max="1" width="10.5546875" style="35" bestFit="1" customWidth="1"/>
    <col min="2" max="2" width="27.6640625" style="1" bestFit="1" customWidth="1"/>
    <col min="3" max="3" width="35.44140625" style="1" bestFit="1" customWidth="1"/>
    <col min="4" max="4" width="82.5546875" style="1" bestFit="1" customWidth="1"/>
    <col min="5" max="5" width="35.44140625" style="1" customWidth="1"/>
    <col min="6" max="6" width="13.88671875" style="1" customWidth="1"/>
    <col min="7" max="7" width="20.109375" style="1" customWidth="1"/>
    <col min="8" max="8" width="15.6640625" style="1" customWidth="1"/>
    <col min="9" max="9" width="15.109375" style="1" customWidth="1"/>
    <col min="10" max="10" width="13.33203125" style="1" customWidth="1"/>
    <col min="11" max="11" width="16.6640625" style="1" customWidth="1"/>
    <col min="12" max="12" width="15.6640625" style="1" customWidth="1"/>
    <col min="13" max="13" width="123" style="1" customWidth="1"/>
    <col min="14" max="14" width="15.44140625" style="7" customWidth="1"/>
    <col min="15" max="15" width="20.44140625" style="7" customWidth="1"/>
    <col min="16" max="16" width="29.88671875" style="7" customWidth="1"/>
    <col min="17" max="17" width="11.33203125" style="1" customWidth="1"/>
    <col min="18" max="18" width="53.5546875" style="1" customWidth="1"/>
    <col min="19" max="19" width="31.5546875" style="1" customWidth="1"/>
    <col min="20" max="20" width="16.33203125" style="1" customWidth="1"/>
    <col min="21" max="21" width="84.109375" style="1" customWidth="1"/>
    <col min="22" max="22" width="71.6640625" style="1" bestFit="1" customWidth="1"/>
    <col min="23" max="23" width="32.6640625" style="1" customWidth="1"/>
    <col min="24" max="24" width="22.109375" style="1" customWidth="1"/>
    <col min="25" max="25" width="13" style="44" customWidth="1"/>
    <col min="27" max="27" width="13.33203125" style="38" customWidth="1"/>
    <col min="28" max="28" width="13.33203125" style="47" customWidth="1"/>
    <col min="29" max="29" width="10.109375" customWidth="1"/>
    <col min="30" max="31" width="13.5546875" style="46" customWidth="1"/>
    <col min="32" max="32" width="12.6640625" bestFit="1" customWidth="1"/>
  </cols>
  <sheetData>
    <row r="1" spans="1:34" s="14" customFormat="1">
      <c r="A1" s="12" t="s">
        <v>0</v>
      </c>
      <c r="B1" s="12" t="s">
        <v>592</v>
      </c>
      <c r="C1" s="12" t="s">
        <v>1</v>
      </c>
      <c r="D1" s="12" t="s">
        <v>591</v>
      </c>
      <c r="E1" s="12" t="s">
        <v>630</v>
      </c>
      <c r="F1" s="12" t="s">
        <v>593</v>
      </c>
      <c r="G1" s="12" t="s">
        <v>594</v>
      </c>
      <c r="H1" s="12" t="s">
        <v>2</v>
      </c>
      <c r="I1" s="12" t="s">
        <v>3</v>
      </c>
      <c r="J1" s="12" t="s">
        <v>595</v>
      </c>
      <c r="K1" s="12" t="s">
        <v>600</v>
      </c>
      <c r="L1" s="12" t="s">
        <v>596</v>
      </c>
      <c r="M1" s="12" t="s">
        <v>597</v>
      </c>
      <c r="N1" s="13" t="s">
        <v>598</v>
      </c>
      <c r="O1" s="13" t="s">
        <v>635</v>
      </c>
      <c r="P1" s="13" t="s">
        <v>636</v>
      </c>
      <c r="Q1" s="12" t="s">
        <v>599</v>
      </c>
      <c r="R1" s="12" t="s">
        <v>601</v>
      </c>
      <c r="S1" s="12" t="s">
        <v>602</v>
      </c>
      <c r="T1" s="12" t="s">
        <v>4</v>
      </c>
      <c r="U1" s="12" t="s">
        <v>603</v>
      </c>
      <c r="V1" s="12" t="s">
        <v>5</v>
      </c>
      <c r="W1" s="12" t="s">
        <v>604</v>
      </c>
      <c r="X1" s="12" t="s">
        <v>605</v>
      </c>
      <c r="Y1" s="36" t="s">
        <v>670</v>
      </c>
      <c r="Z1" s="36" t="s">
        <v>668</v>
      </c>
      <c r="AA1" s="36" t="s">
        <v>671</v>
      </c>
      <c r="AB1" s="36" t="s">
        <v>672</v>
      </c>
      <c r="AC1" s="36" t="s">
        <v>598</v>
      </c>
      <c r="AD1" s="37" t="s">
        <v>669</v>
      </c>
      <c r="AE1" s="37" t="s">
        <v>673</v>
      </c>
      <c r="AF1" s="37" t="s">
        <v>673</v>
      </c>
    </row>
    <row r="2" spans="1:34" hidden="1">
      <c r="A2" s="35">
        <v>1</v>
      </c>
      <c r="B2" s="1" t="s">
        <v>6</v>
      </c>
      <c r="C2" s="1" t="s">
        <v>7</v>
      </c>
      <c r="D2" s="1" t="s">
        <v>8</v>
      </c>
      <c r="E2" s="1" t="s">
        <v>631</v>
      </c>
      <c r="F2" s="1" t="s">
        <v>9</v>
      </c>
      <c r="G2" s="4" t="s">
        <v>634</v>
      </c>
      <c r="H2" s="1">
        <v>200</v>
      </c>
      <c r="J2" s="1">
        <v>1</v>
      </c>
      <c r="K2" s="1">
        <f>H2*J2</f>
        <v>200</v>
      </c>
      <c r="L2" s="1" t="s">
        <v>10</v>
      </c>
      <c r="M2" t="s">
        <v>11</v>
      </c>
      <c r="N2" s="7">
        <v>7.6800000000000002E-3</v>
      </c>
      <c r="O2" s="7">
        <f>H2*J2*N2</f>
        <v>1.536</v>
      </c>
      <c r="P2" s="7">
        <v>115.2</v>
      </c>
      <c r="Q2" s="1">
        <v>15000</v>
      </c>
      <c r="R2" s="1" t="s">
        <v>12</v>
      </c>
      <c r="S2" s="1" t="s">
        <v>11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  <c r="Y2" s="38">
        <v>100</v>
      </c>
      <c r="Z2" s="38">
        <v>2</v>
      </c>
      <c r="AA2" s="39">
        <f>Y2*Z2</f>
        <v>200</v>
      </c>
      <c r="AB2" s="38">
        <f>Y2+AA2</f>
        <v>300</v>
      </c>
      <c r="AC2" s="48">
        <v>7.6800000000000002E-3</v>
      </c>
      <c r="AD2" s="40">
        <f>AB2*AC2</f>
        <v>2.3040000000000003</v>
      </c>
      <c r="AE2" s="40">
        <f>AA2*AC2</f>
        <v>1.536</v>
      </c>
      <c r="AF2" s="40">
        <f>AB2*AD2</f>
        <v>691.2</v>
      </c>
      <c r="AH2" t="str">
        <f>IF(B2="","",VLOOKUP(B2,'[1]Atrition NPI'!$B:$B,1,0))</f>
        <v>GRM033C81E104KE14D</v>
      </c>
    </row>
    <row r="3" spans="1:34" hidden="1">
      <c r="A3" s="35">
        <v>2</v>
      </c>
      <c r="B3" s="1" t="s">
        <v>19</v>
      </c>
      <c r="C3" s="1" t="s">
        <v>20</v>
      </c>
      <c r="D3" s="1" t="s">
        <v>21</v>
      </c>
      <c r="E3" s="4" t="s">
        <v>632</v>
      </c>
      <c r="F3" s="1" t="s">
        <v>17</v>
      </c>
      <c r="G3" s="4" t="s">
        <v>634</v>
      </c>
      <c r="H3" s="1">
        <v>200</v>
      </c>
      <c r="J3" s="1">
        <v>1</v>
      </c>
      <c r="K3" s="1">
        <f t="shared" ref="K3:K66" si="0">H3*J3</f>
        <v>200</v>
      </c>
      <c r="M3" t="s">
        <v>582</v>
      </c>
      <c r="N3" s="7">
        <v>4.4400000000000004</v>
      </c>
      <c r="O3" s="7">
        <f t="shared" ref="O3:O66" si="1">H3*J3*N3</f>
        <v>888.00000000000011</v>
      </c>
      <c r="P3" s="8">
        <f>N3*J3*K3</f>
        <v>888.00000000000011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16</v>
      </c>
      <c r="X3" s="1" t="s">
        <v>18</v>
      </c>
      <c r="Y3" s="38">
        <f>100*J3</f>
        <v>100</v>
      </c>
      <c r="Z3" s="38">
        <v>0.3</v>
      </c>
      <c r="AA3" s="39">
        <f t="shared" ref="AA3:AA66" si="2">Y3*Z3</f>
        <v>30</v>
      </c>
      <c r="AB3" s="38">
        <f t="shared" ref="AB3:AB66" si="3">Y3+AA3</f>
        <v>130</v>
      </c>
      <c r="AC3" s="48">
        <v>4.4400000000000004</v>
      </c>
      <c r="AD3" s="40">
        <f t="shared" ref="AD3:AD66" si="4">AB3*AC3</f>
        <v>577.20000000000005</v>
      </c>
      <c r="AE3" s="40">
        <f t="shared" ref="AE3:AE66" si="5">AA3*AC3</f>
        <v>133.20000000000002</v>
      </c>
      <c r="AF3" s="40">
        <f t="shared" ref="AF3:AF66" si="6">AB3*AD3</f>
        <v>75036</v>
      </c>
      <c r="AH3" t="str">
        <f>IF(B3="","",VLOOKUP(B3,'[1]Atrition NPI'!$B:$B,1,0))</f>
        <v>MAX30208CLB+</v>
      </c>
    </row>
    <row r="4" spans="1:34" hidden="1">
      <c r="A4" s="35">
        <v>3</v>
      </c>
      <c r="B4" s="3" t="s">
        <v>29</v>
      </c>
      <c r="C4" s="3" t="s">
        <v>20</v>
      </c>
      <c r="D4" s="3" t="s">
        <v>28</v>
      </c>
      <c r="E4" s="3"/>
      <c r="F4" s="3" t="s">
        <v>17</v>
      </c>
      <c r="G4" s="3" t="s">
        <v>612</v>
      </c>
      <c r="H4" s="1">
        <v>200</v>
      </c>
      <c r="J4" s="1">
        <v>1</v>
      </c>
      <c r="K4" s="1">
        <f t="shared" si="0"/>
        <v>200</v>
      </c>
      <c r="M4" t="s">
        <v>611</v>
      </c>
      <c r="O4" s="7">
        <f t="shared" si="1"/>
        <v>0</v>
      </c>
      <c r="P4" s="9"/>
      <c r="R4" s="1" t="s">
        <v>28</v>
      </c>
      <c r="S4" s="1" t="s">
        <v>29</v>
      </c>
      <c r="T4" s="1" t="s">
        <v>16</v>
      </c>
      <c r="V4" s="1" t="s">
        <v>30</v>
      </c>
      <c r="X4" s="1" t="s">
        <v>17</v>
      </c>
      <c r="Y4" s="38">
        <f>100*J4</f>
        <v>100</v>
      </c>
      <c r="Z4" s="38">
        <v>0.2</v>
      </c>
      <c r="AA4" s="39">
        <f t="shared" si="2"/>
        <v>20</v>
      </c>
      <c r="AB4" s="38">
        <f t="shared" si="3"/>
        <v>120</v>
      </c>
      <c r="AC4" s="48"/>
      <c r="AD4" s="40">
        <f t="shared" si="4"/>
        <v>0</v>
      </c>
      <c r="AE4" s="40">
        <f t="shared" si="5"/>
        <v>0</v>
      </c>
      <c r="AF4" s="40">
        <f t="shared" si="6"/>
        <v>0</v>
      </c>
      <c r="AH4" t="str">
        <f>IF(B4="","",VLOOKUP(B4,'[1]Atrition NPI'!$B:$B,1,0))</f>
        <v>MAX30208_HSP3_DEMO_B</v>
      </c>
    </row>
    <row r="5" spans="1:34" hidden="1">
      <c r="A5" s="35">
        <v>4</v>
      </c>
      <c r="B5" s="1" t="s">
        <v>31</v>
      </c>
      <c r="C5" s="1" t="s">
        <v>7</v>
      </c>
      <c r="D5" s="1" t="s">
        <v>32</v>
      </c>
      <c r="E5" s="1" t="s">
        <v>631</v>
      </c>
      <c r="F5" s="1" t="s">
        <v>33</v>
      </c>
      <c r="G5" s="4" t="s">
        <v>634</v>
      </c>
      <c r="H5" s="1">
        <v>200</v>
      </c>
      <c r="J5" s="1">
        <v>5</v>
      </c>
      <c r="K5" s="1">
        <f t="shared" si="0"/>
        <v>1000</v>
      </c>
      <c r="L5" s="1" t="s">
        <v>10</v>
      </c>
      <c r="M5" t="s">
        <v>34</v>
      </c>
      <c r="N5" s="7">
        <v>5.1429999999999997E-2</v>
      </c>
      <c r="O5" s="7">
        <f t="shared" si="1"/>
        <v>51.43</v>
      </c>
      <c r="P5" s="7">
        <v>514.29999999999995</v>
      </c>
      <c r="Q5" s="1">
        <v>10000</v>
      </c>
      <c r="R5" s="1" t="s">
        <v>35</v>
      </c>
      <c r="S5" s="1" t="s">
        <v>34</v>
      </c>
      <c r="T5" s="1" t="s">
        <v>13</v>
      </c>
      <c r="U5" s="1" t="s">
        <v>36</v>
      </c>
      <c r="V5" s="1" t="s">
        <v>37</v>
      </c>
      <c r="W5" s="1" t="s">
        <v>16</v>
      </c>
      <c r="X5" s="1" t="s">
        <v>18</v>
      </c>
      <c r="Y5" s="38">
        <f t="shared" ref="Y5:Y68" si="7">100*J5</f>
        <v>500</v>
      </c>
      <c r="Z5" s="38">
        <v>2</v>
      </c>
      <c r="AA5" s="39">
        <f t="shared" si="2"/>
        <v>1000</v>
      </c>
      <c r="AB5" s="38">
        <f t="shared" si="3"/>
        <v>1500</v>
      </c>
      <c r="AC5" s="48">
        <v>5.1429999999999997E-2</v>
      </c>
      <c r="AD5" s="40">
        <f t="shared" si="4"/>
        <v>77.144999999999996</v>
      </c>
      <c r="AE5" s="40">
        <f t="shared" si="5"/>
        <v>51.43</v>
      </c>
      <c r="AF5" s="40">
        <f t="shared" si="6"/>
        <v>115717.5</v>
      </c>
      <c r="AH5" t="str">
        <f>IF(B5="","",VLOOKUP(B5,'[1]Atrition NPI'!$B:$B,1,0))</f>
        <v>GRM188R61E106MA73J</v>
      </c>
    </row>
    <row r="6" spans="1:34" hidden="1">
      <c r="A6" s="35">
        <v>5</v>
      </c>
      <c r="B6" s="1" t="s">
        <v>38</v>
      </c>
      <c r="C6" s="1" t="s">
        <v>7</v>
      </c>
      <c r="D6" s="1" t="s">
        <v>39</v>
      </c>
      <c r="E6" s="1" t="s">
        <v>631</v>
      </c>
      <c r="F6" s="1" t="s">
        <v>40</v>
      </c>
      <c r="G6" s="4" t="s">
        <v>634</v>
      </c>
      <c r="H6" s="1">
        <v>200</v>
      </c>
      <c r="J6" s="1">
        <v>3</v>
      </c>
      <c r="K6" s="1">
        <f t="shared" si="0"/>
        <v>600</v>
      </c>
      <c r="L6" s="1" t="s">
        <v>10</v>
      </c>
      <c r="M6" t="s">
        <v>41</v>
      </c>
      <c r="N6" s="7">
        <v>3.2820000000000002E-2</v>
      </c>
      <c r="O6" s="7">
        <f t="shared" si="1"/>
        <v>19.692</v>
      </c>
      <c r="P6" s="7">
        <v>328.2</v>
      </c>
      <c r="Q6" s="1">
        <v>10000</v>
      </c>
      <c r="R6" s="1" t="s">
        <v>42</v>
      </c>
      <c r="S6" s="1" t="s">
        <v>41</v>
      </c>
      <c r="T6" s="1" t="s">
        <v>13</v>
      </c>
      <c r="U6" s="1" t="s">
        <v>43</v>
      </c>
      <c r="V6" s="4" t="s">
        <v>44</v>
      </c>
      <c r="W6" s="1" t="s">
        <v>16</v>
      </c>
      <c r="X6" s="1" t="s">
        <v>18</v>
      </c>
      <c r="Y6" s="38">
        <f t="shared" si="7"/>
        <v>300</v>
      </c>
      <c r="Z6" s="38">
        <v>2</v>
      </c>
      <c r="AA6" s="39">
        <f t="shared" si="2"/>
        <v>600</v>
      </c>
      <c r="AB6" s="38">
        <f t="shared" si="3"/>
        <v>900</v>
      </c>
      <c r="AC6" s="48">
        <v>3.2820000000000002E-2</v>
      </c>
      <c r="AD6" s="40">
        <f t="shared" si="4"/>
        <v>29.538</v>
      </c>
      <c r="AE6" s="40">
        <f t="shared" si="5"/>
        <v>19.692</v>
      </c>
      <c r="AF6" s="40">
        <f t="shared" si="6"/>
        <v>26584.2</v>
      </c>
      <c r="AH6" t="str">
        <f>IF(B6="","",VLOOKUP(B6,'[1]Atrition NPI'!$B:$B,1,0))</f>
        <v>GRM188R72A104KA35J</v>
      </c>
    </row>
    <row r="7" spans="1:34">
      <c r="A7" s="35">
        <v>6</v>
      </c>
      <c r="B7" s="2" t="s">
        <v>637</v>
      </c>
      <c r="C7" s="4" t="s">
        <v>7</v>
      </c>
      <c r="D7" s="1" t="s">
        <v>45</v>
      </c>
      <c r="E7" s="1" t="s">
        <v>631</v>
      </c>
      <c r="F7" s="1" t="s">
        <v>17</v>
      </c>
      <c r="G7" s="4" t="s">
        <v>634</v>
      </c>
      <c r="H7" s="1">
        <v>200</v>
      </c>
      <c r="J7" s="1">
        <v>3</v>
      </c>
      <c r="K7" s="1">
        <f t="shared" si="0"/>
        <v>600</v>
      </c>
      <c r="L7" s="1" t="s">
        <v>10</v>
      </c>
      <c r="M7" t="s">
        <v>46</v>
      </c>
      <c r="N7" s="7">
        <v>1.8180000000000002E-2</v>
      </c>
      <c r="O7" s="7">
        <f t="shared" si="1"/>
        <v>10.908000000000001</v>
      </c>
      <c r="P7" s="7">
        <v>727.2</v>
      </c>
      <c r="Q7" s="1">
        <v>1</v>
      </c>
      <c r="R7" s="1" t="s">
        <v>47</v>
      </c>
      <c r="T7" s="1" t="s">
        <v>13</v>
      </c>
      <c r="V7" s="4" t="s">
        <v>48</v>
      </c>
      <c r="W7" s="1" t="s">
        <v>16</v>
      </c>
      <c r="X7" s="1" t="s">
        <v>18</v>
      </c>
      <c r="Y7" s="38">
        <f t="shared" si="7"/>
        <v>300</v>
      </c>
      <c r="Z7" s="38">
        <v>2</v>
      </c>
      <c r="AA7" s="39">
        <f t="shared" si="2"/>
        <v>600</v>
      </c>
      <c r="AB7" s="38">
        <f t="shared" si="3"/>
        <v>900</v>
      </c>
      <c r="AC7" s="48">
        <v>1.8180000000000002E-2</v>
      </c>
      <c r="AD7" s="40">
        <f t="shared" si="4"/>
        <v>16.362000000000002</v>
      </c>
      <c r="AE7" s="40">
        <f t="shared" si="5"/>
        <v>10.908000000000001</v>
      </c>
      <c r="AF7" s="40">
        <f t="shared" si="6"/>
        <v>14725.800000000001</v>
      </c>
      <c r="AH7" t="e">
        <f>IF(B7="","",VLOOKUP(B7,'[1]Atrition NPI'!$B:$B,1,0))</f>
        <v>#N/A</v>
      </c>
    </row>
    <row r="8" spans="1:34">
      <c r="A8" s="35">
        <v>7</v>
      </c>
      <c r="B8" s="2" t="s">
        <v>638</v>
      </c>
      <c r="C8" s="1" t="s">
        <v>230</v>
      </c>
      <c r="D8" s="1" t="s">
        <v>49</v>
      </c>
      <c r="E8" s="1" t="s">
        <v>631</v>
      </c>
      <c r="F8" s="1" t="s">
        <v>566</v>
      </c>
      <c r="G8" s="4" t="s">
        <v>634</v>
      </c>
      <c r="H8" s="1">
        <v>200</v>
      </c>
      <c r="J8" s="1">
        <v>1</v>
      </c>
      <c r="K8" s="1">
        <f t="shared" si="0"/>
        <v>200</v>
      </c>
      <c r="L8" s="1" t="s">
        <v>72</v>
      </c>
      <c r="M8" t="s">
        <v>567</v>
      </c>
      <c r="N8" s="7">
        <v>0.27</v>
      </c>
      <c r="O8" s="7">
        <f t="shared" si="1"/>
        <v>54</v>
      </c>
      <c r="P8" s="7">
        <v>15.62</v>
      </c>
      <c r="Q8" s="1">
        <v>1</v>
      </c>
      <c r="R8" s="1" t="s">
        <v>51</v>
      </c>
      <c r="T8" s="1" t="s">
        <v>13</v>
      </c>
      <c r="V8" s="1" t="s">
        <v>52</v>
      </c>
      <c r="W8" s="1" t="s">
        <v>16</v>
      </c>
      <c r="X8" s="1" t="s">
        <v>18</v>
      </c>
      <c r="Y8" s="38">
        <f t="shared" si="7"/>
        <v>100</v>
      </c>
      <c r="Z8" s="38">
        <v>2</v>
      </c>
      <c r="AA8" s="39">
        <f t="shared" si="2"/>
        <v>200</v>
      </c>
      <c r="AB8" s="38">
        <f t="shared" si="3"/>
        <v>300</v>
      </c>
      <c r="AC8" s="48">
        <v>0.27</v>
      </c>
      <c r="AD8" s="40">
        <f t="shared" si="4"/>
        <v>81</v>
      </c>
      <c r="AE8" s="40">
        <f t="shared" si="5"/>
        <v>54</v>
      </c>
      <c r="AF8" s="40">
        <f t="shared" si="6"/>
        <v>24300</v>
      </c>
      <c r="AH8" t="e">
        <f>IF(B8="","",VLOOKUP(B8,'[1]Atrition NPI'!$B:$B,1,0))</f>
        <v>#N/A</v>
      </c>
    </row>
    <row r="9" spans="1:34" hidden="1">
      <c r="A9" s="35">
        <v>8</v>
      </c>
      <c r="B9" s="1" t="s">
        <v>53</v>
      </c>
      <c r="C9" s="1" t="s">
        <v>7</v>
      </c>
      <c r="D9" s="1" t="s">
        <v>54</v>
      </c>
      <c r="E9" s="4" t="s">
        <v>632</v>
      </c>
      <c r="F9" s="1" t="s">
        <v>17</v>
      </c>
      <c r="G9" s="4" t="s">
        <v>634</v>
      </c>
      <c r="H9" s="1">
        <v>200</v>
      </c>
      <c r="J9" s="1">
        <v>1</v>
      </c>
      <c r="K9" s="1">
        <f t="shared" si="0"/>
        <v>200</v>
      </c>
      <c r="L9" s="1" t="s">
        <v>10</v>
      </c>
      <c r="M9" t="s">
        <v>620</v>
      </c>
      <c r="N9" s="7">
        <v>5.0000000000000001E-3</v>
      </c>
      <c r="O9" s="7">
        <f t="shared" si="1"/>
        <v>1</v>
      </c>
      <c r="P9" s="8">
        <f>N9*J9*K9</f>
        <v>1</v>
      </c>
      <c r="Q9" s="1">
        <v>1</v>
      </c>
      <c r="R9" s="1" t="s">
        <v>56</v>
      </c>
      <c r="S9" s="1" t="s">
        <v>55</v>
      </c>
      <c r="T9" s="1" t="s">
        <v>13</v>
      </c>
      <c r="U9" s="1" t="s">
        <v>57</v>
      </c>
      <c r="V9" s="1" t="s">
        <v>58</v>
      </c>
      <c r="W9" s="1" t="s">
        <v>16</v>
      </c>
      <c r="X9" s="1" t="s">
        <v>18</v>
      </c>
      <c r="Y9" s="38">
        <f t="shared" si="7"/>
        <v>100</v>
      </c>
      <c r="Z9" s="38">
        <v>2</v>
      </c>
      <c r="AA9" s="39">
        <f t="shared" si="2"/>
        <v>200</v>
      </c>
      <c r="AB9" s="38">
        <f t="shared" si="3"/>
        <v>300</v>
      </c>
      <c r="AC9" s="48">
        <v>5.0000000000000001E-3</v>
      </c>
      <c r="AD9" s="40">
        <f t="shared" si="4"/>
        <v>1.5</v>
      </c>
      <c r="AE9" s="40">
        <f t="shared" si="5"/>
        <v>1</v>
      </c>
      <c r="AF9" s="40">
        <f t="shared" si="6"/>
        <v>450</v>
      </c>
      <c r="AH9" t="str">
        <f>IF(B9="","",VLOOKUP(B9,'[1]Atrition NPI'!$B:$B,1,0))</f>
        <v>GRM033R61A104KE15J</v>
      </c>
    </row>
    <row r="10" spans="1:34" hidden="1">
      <c r="A10" s="35">
        <v>9</v>
      </c>
      <c r="B10" s="1" t="s">
        <v>59</v>
      </c>
      <c r="C10" s="1" t="s">
        <v>60</v>
      </c>
      <c r="D10" s="1" t="s">
        <v>61</v>
      </c>
      <c r="E10" s="1" t="s">
        <v>631</v>
      </c>
      <c r="F10" s="1" t="s">
        <v>62</v>
      </c>
      <c r="G10" s="4" t="s">
        <v>634</v>
      </c>
      <c r="H10" s="1">
        <v>200</v>
      </c>
      <c r="J10" s="1">
        <v>1</v>
      </c>
      <c r="K10" s="1">
        <f t="shared" si="0"/>
        <v>200</v>
      </c>
      <c r="L10" s="1" t="s">
        <v>10</v>
      </c>
      <c r="M10" t="s">
        <v>63</v>
      </c>
      <c r="N10" s="7">
        <v>7.7200000000000003E-3</v>
      </c>
      <c r="O10" s="7">
        <f t="shared" si="1"/>
        <v>1.544</v>
      </c>
      <c r="P10" s="7">
        <v>77.2</v>
      </c>
      <c r="Q10" s="1">
        <v>10000</v>
      </c>
      <c r="R10" s="1" t="s">
        <v>64</v>
      </c>
      <c r="S10" s="1" t="s">
        <v>63</v>
      </c>
      <c r="T10" s="1" t="s">
        <v>65</v>
      </c>
      <c r="U10" s="1" t="s">
        <v>66</v>
      </c>
      <c r="V10" s="1" t="s">
        <v>67</v>
      </c>
      <c r="W10" s="1" t="s">
        <v>16</v>
      </c>
      <c r="X10" s="1" t="s">
        <v>18</v>
      </c>
      <c r="Y10" s="38">
        <f t="shared" si="7"/>
        <v>100</v>
      </c>
      <c r="Z10" s="38">
        <v>2</v>
      </c>
      <c r="AA10" s="39">
        <f t="shared" si="2"/>
        <v>200</v>
      </c>
      <c r="AB10" s="38">
        <f t="shared" si="3"/>
        <v>300</v>
      </c>
      <c r="AC10" s="48">
        <v>7.7200000000000003E-3</v>
      </c>
      <c r="AD10" s="40">
        <f t="shared" si="4"/>
        <v>2.3160000000000003</v>
      </c>
      <c r="AE10" s="40">
        <f t="shared" si="5"/>
        <v>1.544</v>
      </c>
      <c r="AF10" s="40">
        <f t="shared" si="6"/>
        <v>694.80000000000007</v>
      </c>
      <c r="AH10" t="str">
        <f>IF(B10="","",VLOOKUP(B10,'[1]Atrition NPI'!$B:$B,1,0))</f>
        <v>CL05A105KO5NNNC</v>
      </c>
    </row>
    <row r="11" spans="1:34" hidden="1">
      <c r="A11" s="35">
        <v>10</v>
      </c>
      <c r="B11" s="1" t="s">
        <v>68</v>
      </c>
      <c r="C11" s="1" t="s">
        <v>69</v>
      </c>
      <c r="D11" s="1" t="s">
        <v>70</v>
      </c>
      <c r="E11" s="1" t="s">
        <v>631</v>
      </c>
      <c r="F11" s="1" t="s">
        <v>71</v>
      </c>
      <c r="G11" s="4" t="s">
        <v>634</v>
      </c>
      <c r="H11" s="1">
        <v>200</v>
      </c>
      <c r="J11" s="1">
        <v>1</v>
      </c>
      <c r="K11" s="1">
        <f t="shared" si="0"/>
        <v>200</v>
      </c>
      <c r="L11" s="1" t="s">
        <v>72</v>
      </c>
      <c r="M11" t="s">
        <v>73</v>
      </c>
      <c r="N11" s="7">
        <v>3.4099999999999998E-2</v>
      </c>
      <c r="O11" s="7">
        <f t="shared" si="1"/>
        <v>6.8199999999999994</v>
      </c>
      <c r="P11" s="7">
        <v>5.12</v>
      </c>
      <c r="Q11" s="1">
        <v>1</v>
      </c>
      <c r="R11" s="1" t="s">
        <v>74</v>
      </c>
      <c r="S11" s="1" t="s">
        <v>68</v>
      </c>
      <c r="T11" s="1" t="s">
        <v>75</v>
      </c>
      <c r="U11" s="1" t="s">
        <v>76</v>
      </c>
      <c r="V11" s="1" t="s">
        <v>77</v>
      </c>
      <c r="W11" s="1" t="s">
        <v>16</v>
      </c>
      <c r="X11" s="1" t="s">
        <v>18</v>
      </c>
      <c r="Y11" s="38">
        <f t="shared" si="7"/>
        <v>100</v>
      </c>
      <c r="Z11" s="38">
        <v>2</v>
      </c>
      <c r="AA11" s="39">
        <f t="shared" si="2"/>
        <v>200</v>
      </c>
      <c r="AB11" s="38">
        <f t="shared" si="3"/>
        <v>300</v>
      </c>
      <c r="AC11" s="48">
        <v>3.4099999999999998E-2</v>
      </c>
      <c r="AD11" s="40">
        <f t="shared" si="4"/>
        <v>10.229999999999999</v>
      </c>
      <c r="AE11" s="40">
        <f t="shared" si="5"/>
        <v>6.8199999999999994</v>
      </c>
      <c r="AF11" s="40">
        <f t="shared" si="6"/>
        <v>3068.9999999999995</v>
      </c>
      <c r="AH11" t="str">
        <f>IF(B11="","",VLOOKUP(B11,'[1]Atrition NPI'!$B:$B,1,0))</f>
        <v>C0603X7R1A103K030BA</v>
      </c>
    </row>
    <row r="12" spans="1:34" hidden="1">
      <c r="A12" s="35">
        <v>11</v>
      </c>
      <c r="B12" s="1" t="s">
        <v>78</v>
      </c>
      <c r="C12" s="1" t="s">
        <v>79</v>
      </c>
      <c r="D12" s="1" t="s">
        <v>80</v>
      </c>
      <c r="E12" s="4" t="s">
        <v>632</v>
      </c>
      <c r="F12" s="1" t="s">
        <v>17</v>
      </c>
      <c r="G12" s="4" t="s">
        <v>634</v>
      </c>
      <c r="H12" s="1">
        <v>200</v>
      </c>
      <c r="J12" s="1">
        <v>1</v>
      </c>
      <c r="K12" s="1">
        <f t="shared" si="0"/>
        <v>200</v>
      </c>
      <c r="M12" t="s">
        <v>619</v>
      </c>
      <c r="N12" s="7">
        <v>1.94</v>
      </c>
      <c r="O12" s="7">
        <f t="shared" si="1"/>
        <v>388</v>
      </c>
      <c r="P12" s="8">
        <f>N12*J12*K12</f>
        <v>388</v>
      </c>
      <c r="R12" s="1" t="s">
        <v>81</v>
      </c>
      <c r="S12" s="1" t="s">
        <v>78</v>
      </c>
      <c r="T12" s="1" t="s">
        <v>82</v>
      </c>
      <c r="U12" s="1" t="s">
        <v>83</v>
      </c>
      <c r="V12" s="1" t="s">
        <v>84</v>
      </c>
      <c r="W12" s="1" t="s">
        <v>16</v>
      </c>
      <c r="X12" s="1" t="s">
        <v>18</v>
      </c>
      <c r="Y12" s="38">
        <f t="shared" si="7"/>
        <v>100</v>
      </c>
      <c r="Z12" s="38">
        <v>1.2</v>
      </c>
      <c r="AA12" s="39">
        <f t="shared" si="2"/>
        <v>120</v>
      </c>
      <c r="AB12" s="38">
        <f t="shared" si="3"/>
        <v>220</v>
      </c>
      <c r="AC12" s="48">
        <v>1.94</v>
      </c>
      <c r="AD12" s="40">
        <f t="shared" si="4"/>
        <v>426.8</v>
      </c>
      <c r="AE12" s="40">
        <f t="shared" si="5"/>
        <v>232.79999999999998</v>
      </c>
      <c r="AF12" s="40">
        <f t="shared" si="6"/>
        <v>93896</v>
      </c>
      <c r="AH12" t="str">
        <f>IF(B12="","",VLOOKUP(B12,'[1]Atrition NPI'!$B:$B,1,0))</f>
        <v>SFH 7016</v>
      </c>
    </row>
    <row r="13" spans="1:34" hidden="1">
      <c r="A13" s="35">
        <v>12</v>
      </c>
      <c r="B13" s="1" t="s">
        <v>85</v>
      </c>
      <c r="C13" s="1" t="s">
        <v>86</v>
      </c>
      <c r="D13" s="1" t="s">
        <v>87</v>
      </c>
      <c r="E13" s="1" t="s">
        <v>631</v>
      </c>
      <c r="F13" s="1" t="s">
        <v>88</v>
      </c>
      <c r="G13" s="4" t="s">
        <v>634</v>
      </c>
      <c r="H13" s="1">
        <v>200</v>
      </c>
      <c r="J13" s="1">
        <v>1</v>
      </c>
      <c r="K13" s="1">
        <f t="shared" si="0"/>
        <v>200</v>
      </c>
      <c r="L13" s="1" t="s">
        <v>72</v>
      </c>
      <c r="M13" t="s">
        <v>89</v>
      </c>
      <c r="N13" s="7">
        <v>2.2879999999999998</v>
      </c>
      <c r="O13" s="7">
        <f t="shared" si="1"/>
        <v>457.59999999999997</v>
      </c>
      <c r="P13" s="7">
        <v>343.2</v>
      </c>
      <c r="Q13" s="1">
        <v>1</v>
      </c>
      <c r="R13" s="1" t="s">
        <v>90</v>
      </c>
      <c r="S13" s="1" t="s">
        <v>85</v>
      </c>
      <c r="T13" s="1" t="s">
        <v>91</v>
      </c>
      <c r="U13" s="1" t="s">
        <v>92</v>
      </c>
      <c r="V13" s="1" t="s">
        <v>93</v>
      </c>
      <c r="W13" s="1" t="s">
        <v>94</v>
      </c>
      <c r="X13" s="1" t="s">
        <v>18</v>
      </c>
      <c r="Y13" s="38">
        <f t="shared" si="7"/>
        <v>100</v>
      </c>
      <c r="Z13" s="38">
        <v>0.4</v>
      </c>
      <c r="AA13" s="39">
        <f t="shared" si="2"/>
        <v>40</v>
      </c>
      <c r="AB13" s="38">
        <f t="shared" si="3"/>
        <v>140</v>
      </c>
      <c r="AC13" s="48">
        <v>2.2879999999999998</v>
      </c>
      <c r="AD13" s="40">
        <f t="shared" si="4"/>
        <v>320.32</v>
      </c>
      <c r="AE13" s="40">
        <f t="shared" si="5"/>
        <v>91.52</v>
      </c>
      <c r="AF13" s="40">
        <f t="shared" si="6"/>
        <v>44844.799999999996</v>
      </c>
      <c r="AH13" t="str">
        <f>IF(B13="","",VLOOKUP(B13,'[1]Atrition NPI'!$B:$B,1,0))</f>
        <v>1981061-1</v>
      </c>
    </row>
    <row r="14" spans="1:34" hidden="1">
      <c r="A14" s="35">
        <v>13</v>
      </c>
      <c r="B14" s="1" t="s">
        <v>568</v>
      </c>
      <c r="C14" s="1" t="s">
        <v>569</v>
      </c>
      <c r="D14" s="1" t="s">
        <v>317</v>
      </c>
      <c r="E14" s="1" t="s">
        <v>631</v>
      </c>
      <c r="F14" s="1" t="s">
        <v>570</v>
      </c>
      <c r="G14" s="4" t="s">
        <v>634</v>
      </c>
      <c r="H14" s="1">
        <v>200</v>
      </c>
      <c r="J14" s="1">
        <v>1</v>
      </c>
      <c r="K14" s="1">
        <f t="shared" si="0"/>
        <v>200</v>
      </c>
      <c r="L14" s="1" t="s">
        <v>72</v>
      </c>
      <c r="M14" t="s">
        <v>571</v>
      </c>
      <c r="N14" s="7">
        <v>0.34449999999999997</v>
      </c>
      <c r="O14" s="7">
        <f t="shared" si="1"/>
        <v>68.899999999999991</v>
      </c>
      <c r="P14" s="7">
        <v>51.68</v>
      </c>
      <c r="Q14" s="1">
        <v>1</v>
      </c>
      <c r="R14" s="1" t="s">
        <v>96</v>
      </c>
      <c r="S14" s="1" t="s">
        <v>571</v>
      </c>
      <c r="T14" s="1" t="s">
        <v>305</v>
      </c>
      <c r="U14" s="1" t="s">
        <v>572</v>
      </c>
      <c r="V14" s="4" t="s">
        <v>97</v>
      </c>
      <c r="W14" s="1" t="s">
        <v>16</v>
      </c>
      <c r="X14" s="1" t="s">
        <v>50</v>
      </c>
      <c r="Y14" s="38">
        <f t="shared" si="7"/>
        <v>100</v>
      </c>
      <c r="Z14" s="38">
        <v>0.4</v>
      </c>
      <c r="AA14" s="39">
        <f t="shared" si="2"/>
        <v>40</v>
      </c>
      <c r="AB14" s="38">
        <f t="shared" si="3"/>
        <v>140</v>
      </c>
      <c r="AC14" s="48">
        <v>0.34449999999999997</v>
      </c>
      <c r="AD14" s="40">
        <f t="shared" si="4"/>
        <v>48.23</v>
      </c>
      <c r="AE14" s="40">
        <f t="shared" si="5"/>
        <v>13.78</v>
      </c>
      <c r="AF14" s="40">
        <f t="shared" si="6"/>
        <v>6752.2</v>
      </c>
      <c r="AH14" t="str">
        <f>IF(B14="","",VLOOKUP(B14,'[1]Atrition NPI'!$B:$B,1,0))</f>
        <v>10061122-251120HLF</v>
      </c>
    </row>
    <row r="15" spans="1:34" hidden="1">
      <c r="A15" s="35">
        <v>14</v>
      </c>
      <c r="B15" s="1" t="s">
        <v>98</v>
      </c>
      <c r="C15" s="1" t="s">
        <v>99</v>
      </c>
      <c r="D15" s="1" t="s">
        <v>100</v>
      </c>
      <c r="E15" s="1" t="s">
        <v>631</v>
      </c>
      <c r="F15" s="1" t="s">
        <v>101</v>
      </c>
      <c r="G15" s="4" t="s">
        <v>634</v>
      </c>
      <c r="H15" s="1">
        <v>200</v>
      </c>
      <c r="J15" s="1">
        <v>5</v>
      </c>
      <c r="K15" s="1">
        <f t="shared" si="0"/>
        <v>1000</v>
      </c>
      <c r="L15" s="1" t="s">
        <v>72</v>
      </c>
      <c r="M15" t="s">
        <v>102</v>
      </c>
      <c r="N15" s="7">
        <v>8.7200000000000003E-3</v>
      </c>
      <c r="O15" s="7">
        <f t="shared" si="1"/>
        <v>8.7200000000000006</v>
      </c>
      <c r="P15" s="7">
        <v>6.54</v>
      </c>
      <c r="Q15" s="1">
        <v>1</v>
      </c>
      <c r="R15" s="1" t="s">
        <v>103</v>
      </c>
      <c r="S15" s="1" t="s">
        <v>98</v>
      </c>
      <c r="T15" s="1" t="s">
        <v>65</v>
      </c>
      <c r="U15" s="1" t="s">
        <v>104</v>
      </c>
      <c r="V15" s="1" t="s">
        <v>105</v>
      </c>
      <c r="W15" s="1" t="s">
        <v>94</v>
      </c>
      <c r="X15" s="1" t="s">
        <v>18</v>
      </c>
      <c r="Y15" s="38">
        <f t="shared" si="7"/>
        <v>500</v>
      </c>
      <c r="Z15" s="38">
        <v>2</v>
      </c>
      <c r="AA15" s="39">
        <f t="shared" si="2"/>
        <v>1000</v>
      </c>
      <c r="AB15" s="38">
        <f t="shared" si="3"/>
        <v>1500</v>
      </c>
      <c r="AC15" s="48">
        <v>8.7200000000000003E-3</v>
      </c>
      <c r="AD15" s="40">
        <f t="shared" si="4"/>
        <v>13.08</v>
      </c>
      <c r="AE15" s="40">
        <f t="shared" si="5"/>
        <v>8.7200000000000006</v>
      </c>
      <c r="AF15" s="40">
        <f t="shared" si="6"/>
        <v>19620</v>
      </c>
      <c r="AH15" t="str">
        <f>IF(B15="","",VLOOKUP(B15,'[1]Atrition NPI'!$B:$B,1,0))</f>
        <v>CRCW02010000Z0ED</v>
      </c>
    </row>
    <row r="16" spans="1:34" hidden="1">
      <c r="A16" s="35">
        <v>15</v>
      </c>
      <c r="B16" s="1" t="s">
        <v>106</v>
      </c>
      <c r="C16" s="1" t="s">
        <v>107</v>
      </c>
      <c r="D16" s="1" t="s">
        <v>108</v>
      </c>
      <c r="E16" s="1" t="s">
        <v>631</v>
      </c>
      <c r="F16" s="1" t="s">
        <v>109</v>
      </c>
      <c r="G16" s="4" t="s">
        <v>634</v>
      </c>
      <c r="H16" s="1">
        <v>200</v>
      </c>
      <c r="J16" s="1">
        <v>5</v>
      </c>
      <c r="K16" s="1">
        <f t="shared" si="0"/>
        <v>1000</v>
      </c>
      <c r="L16" s="1" t="s">
        <v>72</v>
      </c>
      <c r="M16" t="s">
        <v>110</v>
      </c>
      <c r="N16" s="7">
        <v>6.1799999999999997E-3</v>
      </c>
      <c r="O16" s="7">
        <f t="shared" si="1"/>
        <v>6.18</v>
      </c>
      <c r="P16" s="7">
        <v>4.6399999999999997</v>
      </c>
      <c r="Q16" s="1">
        <v>1</v>
      </c>
      <c r="R16" s="1" t="s">
        <v>111</v>
      </c>
      <c r="S16" s="1" t="s">
        <v>112</v>
      </c>
      <c r="T16" s="1" t="s">
        <v>13</v>
      </c>
      <c r="U16" s="1" t="s">
        <v>113</v>
      </c>
      <c r="V16" s="1" t="s">
        <v>114</v>
      </c>
      <c r="W16" s="1" t="s">
        <v>94</v>
      </c>
      <c r="X16" s="1" t="s">
        <v>18</v>
      </c>
      <c r="Y16" s="38">
        <f t="shared" si="7"/>
        <v>500</v>
      </c>
      <c r="Z16" s="38">
        <v>2</v>
      </c>
      <c r="AA16" s="39">
        <f t="shared" si="2"/>
        <v>1000</v>
      </c>
      <c r="AB16" s="38">
        <f t="shared" si="3"/>
        <v>1500</v>
      </c>
      <c r="AC16" s="48">
        <v>6.1799999999999997E-3</v>
      </c>
      <c r="AD16" s="40">
        <f t="shared" si="4"/>
        <v>9.27</v>
      </c>
      <c r="AE16" s="40">
        <f t="shared" si="5"/>
        <v>6.18</v>
      </c>
      <c r="AF16" s="40">
        <f t="shared" si="6"/>
        <v>13905</v>
      </c>
      <c r="AH16" t="str">
        <f>IF(B16="","",VLOOKUP(B16,'[1]Atrition NPI'!$B:$B,1,0))</f>
        <v>ERJ-2GE0R00X</v>
      </c>
    </row>
    <row r="17" spans="1:34" hidden="1">
      <c r="A17" s="35">
        <v>16</v>
      </c>
      <c r="B17" s="1" t="s">
        <v>115</v>
      </c>
      <c r="C17" s="1" t="s">
        <v>107</v>
      </c>
      <c r="D17" s="1" t="s">
        <v>116</v>
      </c>
      <c r="E17" s="1" t="s">
        <v>631</v>
      </c>
      <c r="F17" s="1" t="s">
        <v>117</v>
      </c>
      <c r="G17" s="4" t="s">
        <v>634</v>
      </c>
      <c r="H17" s="1">
        <v>200</v>
      </c>
      <c r="J17" s="1">
        <v>2</v>
      </c>
      <c r="K17" s="1">
        <f t="shared" si="0"/>
        <v>400</v>
      </c>
      <c r="L17" s="1" t="s">
        <v>72</v>
      </c>
      <c r="M17" t="s">
        <v>118</v>
      </c>
      <c r="N17" s="7">
        <v>1.1900000000000001E-2</v>
      </c>
      <c r="O17" s="7">
        <f t="shared" si="1"/>
        <v>4.7600000000000007</v>
      </c>
      <c r="P17" s="7">
        <v>3.57</v>
      </c>
      <c r="Q17" s="1">
        <v>1</v>
      </c>
      <c r="R17" s="1" t="s">
        <v>119</v>
      </c>
      <c r="S17" s="1" t="s">
        <v>120</v>
      </c>
      <c r="T17" s="1" t="s">
        <v>13</v>
      </c>
      <c r="U17" s="1" t="s">
        <v>121</v>
      </c>
      <c r="V17" s="1" t="s">
        <v>122</v>
      </c>
      <c r="W17" s="1" t="s">
        <v>94</v>
      </c>
      <c r="X17" s="1" t="s">
        <v>18</v>
      </c>
      <c r="Y17" s="38">
        <f t="shared" si="7"/>
        <v>200</v>
      </c>
      <c r="Z17" s="38">
        <v>2</v>
      </c>
      <c r="AA17" s="39">
        <f t="shared" si="2"/>
        <v>400</v>
      </c>
      <c r="AB17" s="38">
        <f t="shared" si="3"/>
        <v>600</v>
      </c>
      <c r="AC17" s="48">
        <v>1.1900000000000001E-2</v>
      </c>
      <c r="AD17" s="40">
        <f t="shared" si="4"/>
        <v>7.1400000000000006</v>
      </c>
      <c r="AE17" s="40">
        <f t="shared" si="5"/>
        <v>4.7600000000000007</v>
      </c>
      <c r="AF17" s="40">
        <f t="shared" si="6"/>
        <v>4284</v>
      </c>
      <c r="AH17" t="str">
        <f>IF(B17="","",VLOOKUP(B17,'[1]Atrition NPI'!$B:$B,1,0))</f>
        <v>ERJ-2RKF1002X</v>
      </c>
    </row>
    <row r="18" spans="1:34" hidden="1">
      <c r="A18" s="35">
        <v>17</v>
      </c>
      <c r="B18" s="1" t="s">
        <v>123</v>
      </c>
      <c r="C18" s="1" t="s">
        <v>107</v>
      </c>
      <c r="D18" s="1" t="s">
        <v>124</v>
      </c>
      <c r="E18" s="1" t="s">
        <v>631</v>
      </c>
      <c r="F18" s="1" t="s">
        <v>125</v>
      </c>
      <c r="G18" s="4" t="s">
        <v>634</v>
      </c>
      <c r="H18" s="1">
        <v>200</v>
      </c>
      <c r="J18" s="1">
        <v>1</v>
      </c>
      <c r="K18" s="1">
        <f t="shared" si="0"/>
        <v>200</v>
      </c>
      <c r="L18" s="1" t="s">
        <v>72</v>
      </c>
      <c r="M18" t="s">
        <v>126</v>
      </c>
      <c r="N18" s="7">
        <v>1.1900000000000001E-2</v>
      </c>
      <c r="O18" s="7">
        <f t="shared" si="1"/>
        <v>2.3800000000000003</v>
      </c>
      <c r="P18" s="7">
        <v>1.78</v>
      </c>
      <c r="Q18" s="1">
        <v>1</v>
      </c>
      <c r="R18" s="1" t="s">
        <v>127</v>
      </c>
      <c r="S18" s="1" t="s">
        <v>128</v>
      </c>
      <c r="T18" s="1" t="s">
        <v>13</v>
      </c>
      <c r="U18" s="1" t="s">
        <v>121</v>
      </c>
      <c r="V18" s="1" t="s">
        <v>129</v>
      </c>
      <c r="W18" s="1" t="s">
        <v>94</v>
      </c>
      <c r="X18" s="1" t="s">
        <v>18</v>
      </c>
      <c r="Y18" s="38">
        <f t="shared" si="7"/>
        <v>100</v>
      </c>
      <c r="Z18" s="38">
        <v>2</v>
      </c>
      <c r="AA18" s="39">
        <f t="shared" si="2"/>
        <v>200</v>
      </c>
      <c r="AB18" s="38">
        <f t="shared" si="3"/>
        <v>300</v>
      </c>
      <c r="AC18" s="48">
        <v>1.1900000000000001E-2</v>
      </c>
      <c r="AD18" s="40">
        <f t="shared" si="4"/>
        <v>3.5700000000000003</v>
      </c>
      <c r="AE18" s="40">
        <f t="shared" si="5"/>
        <v>2.3800000000000003</v>
      </c>
      <c r="AF18" s="40">
        <f t="shared" si="6"/>
        <v>1071</v>
      </c>
      <c r="AH18" t="str">
        <f>IF(B18="","",VLOOKUP(B18,'[1]Atrition NPI'!$B:$B,1,0))</f>
        <v>ERJ-2RKF1003X</v>
      </c>
    </row>
    <row r="19" spans="1:34" hidden="1">
      <c r="A19" s="35">
        <v>18</v>
      </c>
      <c r="B19" s="5" t="s">
        <v>583</v>
      </c>
      <c r="C19" s="1" t="s">
        <v>20</v>
      </c>
      <c r="D19" s="1" t="s">
        <v>130</v>
      </c>
      <c r="E19" s="4" t="s">
        <v>632</v>
      </c>
      <c r="F19" s="1" t="s">
        <v>17</v>
      </c>
      <c r="G19" s="4" t="s">
        <v>634</v>
      </c>
      <c r="H19" s="1">
        <v>200</v>
      </c>
      <c r="J19" s="1">
        <v>1</v>
      </c>
      <c r="K19" s="1">
        <f t="shared" si="0"/>
        <v>200</v>
      </c>
      <c r="M19" t="s">
        <v>618</v>
      </c>
      <c r="N19" s="7">
        <v>11.75</v>
      </c>
      <c r="O19" s="7">
        <f t="shared" si="1"/>
        <v>2350</v>
      </c>
      <c r="P19" s="8">
        <f>N19*J19*K19</f>
        <v>2350</v>
      </c>
      <c r="R19" s="1" t="s">
        <v>131</v>
      </c>
      <c r="S19" s="1" t="s">
        <v>132</v>
      </c>
      <c r="T19" s="1" t="s">
        <v>25</v>
      </c>
      <c r="U19" s="1" t="s">
        <v>618</v>
      </c>
      <c r="V19" s="1" t="s">
        <v>27</v>
      </c>
      <c r="W19" s="1" t="s">
        <v>16</v>
      </c>
      <c r="X19" s="1" t="s">
        <v>18</v>
      </c>
      <c r="Y19" s="38">
        <f t="shared" si="7"/>
        <v>100</v>
      </c>
      <c r="Z19" s="38">
        <v>0.5</v>
      </c>
      <c r="AA19" s="39">
        <f t="shared" si="2"/>
        <v>50</v>
      </c>
      <c r="AB19" s="38">
        <f t="shared" si="3"/>
        <v>150</v>
      </c>
      <c r="AC19" s="48">
        <v>11.75</v>
      </c>
      <c r="AD19" s="40">
        <f t="shared" si="4"/>
        <v>1762.5</v>
      </c>
      <c r="AE19" s="40">
        <f t="shared" si="5"/>
        <v>587.5</v>
      </c>
      <c r="AF19" s="40">
        <f t="shared" si="6"/>
        <v>264375</v>
      </c>
      <c r="AH19" t="str">
        <f>IF(B19="","",VLOOKUP(B19,'[1]Atrition NPI'!$B:$B,1,0))</f>
        <v>MAX86176ENX+T</v>
      </c>
    </row>
    <row r="20" spans="1:34" hidden="1">
      <c r="A20" s="35">
        <v>19</v>
      </c>
      <c r="B20" s="1" t="s">
        <v>133</v>
      </c>
      <c r="C20" s="1" t="s">
        <v>134</v>
      </c>
      <c r="D20" s="1" t="s">
        <v>135</v>
      </c>
      <c r="E20" s="1" t="s">
        <v>631</v>
      </c>
      <c r="F20" s="1" t="s">
        <v>136</v>
      </c>
      <c r="G20" s="4" t="s">
        <v>634</v>
      </c>
      <c r="H20" s="1">
        <v>200</v>
      </c>
      <c r="J20" s="1">
        <v>3</v>
      </c>
      <c r="K20" s="1">
        <f t="shared" si="0"/>
        <v>600</v>
      </c>
      <c r="L20" s="1" t="s">
        <v>72</v>
      </c>
      <c r="M20" t="s">
        <v>137</v>
      </c>
      <c r="N20" s="7">
        <v>1.1832</v>
      </c>
      <c r="O20" s="7">
        <f t="shared" si="1"/>
        <v>709.92000000000007</v>
      </c>
      <c r="P20" s="7">
        <v>532.44000000000005</v>
      </c>
      <c r="Q20" s="1">
        <v>1</v>
      </c>
      <c r="R20" s="1" t="s">
        <v>138</v>
      </c>
      <c r="S20" s="1" t="s">
        <v>133</v>
      </c>
      <c r="T20" s="1" t="s">
        <v>139</v>
      </c>
      <c r="U20" s="1" t="s">
        <v>140</v>
      </c>
      <c r="V20" s="1" t="s">
        <v>141</v>
      </c>
      <c r="W20" s="1" t="s">
        <v>16</v>
      </c>
      <c r="X20" s="1" t="s">
        <v>18</v>
      </c>
      <c r="Y20" s="38">
        <f t="shared" si="7"/>
        <v>300</v>
      </c>
      <c r="Z20" s="38">
        <v>0.5</v>
      </c>
      <c r="AA20" s="39">
        <f t="shared" si="2"/>
        <v>150</v>
      </c>
      <c r="AB20" s="38">
        <f t="shared" si="3"/>
        <v>450</v>
      </c>
      <c r="AC20" s="48">
        <v>1.1832</v>
      </c>
      <c r="AD20" s="40">
        <f t="shared" si="4"/>
        <v>532.44000000000005</v>
      </c>
      <c r="AE20" s="40">
        <f t="shared" si="5"/>
        <v>177.48000000000002</v>
      </c>
      <c r="AF20" s="40">
        <f t="shared" si="6"/>
        <v>239598.00000000003</v>
      </c>
      <c r="AH20" t="str">
        <f>IF(B20="","",VLOOKUP(B20,'[1]Atrition NPI'!$B:$B,1,0))</f>
        <v>VEMD8080</v>
      </c>
    </row>
    <row r="21" spans="1:34" hidden="1">
      <c r="A21" s="35">
        <v>20</v>
      </c>
      <c r="B21" s="1" t="s">
        <v>142</v>
      </c>
      <c r="C21" s="1" t="s">
        <v>143</v>
      </c>
      <c r="D21" s="1" t="s">
        <v>144</v>
      </c>
      <c r="E21" s="1" t="s">
        <v>631</v>
      </c>
      <c r="F21" s="1" t="s">
        <v>145</v>
      </c>
      <c r="G21" s="4" t="s">
        <v>634</v>
      </c>
      <c r="H21" s="1">
        <v>200</v>
      </c>
      <c r="J21" s="1">
        <v>1</v>
      </c>
      <c r="K21" s="1">
        <f t="shared" si="0"/>
        <v>200</v>
      </c>
      <c r="L21" s="1" t="s">
        <v>72</v>
      </c>
      <c r="M21" t="s">
        <v>146</v>
      </c>
      <c r="N21" s="7">
        <v>0.97099999999999997</v>
      </c>
      <c r="O21" s="7">
        <f t="shared" si="1"/>
        <v>194.2</v>
      </c>
      <c r="P21" s="7">
        <v>145.65</v>
      </c>
      <c r="Q21" s="1">
        <v>1</v>
      </c>
      <c r="R21" s="1" t="s">
        <v>147</v>
      </c>
      <c r="S21" s="1" t="s">
        <v>142</v>
      </c>
      <c r="T21" s="1" t="s">
        <v>148</v>
      </c>
      <c r="U21" s="1" t="s">
        <v>149</v>
      </c>
      <c r="V21" s="1" t="s">
        <v>150</v>
      </c>
      <c r="W21" s="1" t="s">
        <v>16</v>
      </c>
      <c r="X21" s="1" t="s">
        <v>18</v>
      </c>
      <c r="Y21" s="38">
        <f t="shared" si="7"/>
        <v>100</v>
      </c>
      <c r="Z21" s="38">
        <v>0.3</v>
      </c>
      <c r="AA21" s="39">
        <f t="shared" si="2"/>
        <v>30</v>
      </c>
      <c r="AB21" s="38">
        <f t="shared" si="3"/>
        <v>130</v>
      </c>
      <c r="AC21" s="48">
        <v>0.97099999999999997</v>
      </c>
      <c r="AD21" s="40">
        <f t="shared" si="4"/>
        <v>126.22999999999999</v>
      </c>
      <c r="AE21" s="40">
        <f t="shared" si="5"/>
        <v>29.13</v>
      </c>
      <c r="AF21" s="40">
        <f t="shared" si="6"/>
        <v>16409.899999999998</v>
      </c>
      <c r="AH21" t="str">
        <f>IF(B21="","",VLOOKUP(B21,'[1]Atrition NPI'!$B:$B,1,0))</f>
        <v>LIS2DS12TR</v>
      </c>
    </row>
    <row r="22" spans="1:34" hidden="1">
      <c r="A22" s="35">
        <v>21</v>
      </c>
      <c r="B22" s="1" t="s">
        <v>151</v>
      </c>
      <c r="C22" s="1" t="s">
        <v>152</v>
      </c>
      <c r="D22" s="1" t="s">
        <v>153</v>
      </c>
      <c r="E22" s="1" t="s">
        <v>631</v>
      </c>
      <c r="F22" s="1" t="s">
        <v>154</v>
      </c>
      <c r="G22" s="4" t="s">
        <v>634</v>
      </c>
      <c r="H22" s="1">
        <v>200</v>
      </c>
      <c r="J22" s="1">
        <v>1</v>
      </c>
      <c r="K22" s="1">
        <f t="shared" si="0"/>
        <v>200</v>
      </c>
      <c r="L22" s="1" t="s">
        <v>72</v>
      </c>
      <c r="M22" t="s">
        <v>155</v>
      </c>
      <c r="N22" s="7">
        <v>1.4435</v>
      </c>
      <c r="O22" s="7">
        <f t="shared" si="1"/>
        <v>288.7</v>
      </c>
      <c r="P22" s="7">
        <v>216.52</v>
      </c>
      <c r="Q22" s="1">
        <v>1</v>
      </c>
      <c r="R22" s="1" t="s">
        <v>156</v>
      </c>
      <c r="S22" s="1" t="s">
        <v>157</v>
      </c>
      <c r="T22" s="1" t="s">
        <v>158</v>
      </c>
      <c r="U22" s="1" t="s">
        <v>159</v>
      </c>
      <c r="V22" s="1" t="s">
        <v>160</v>
      </c>
      <c r="W22" s="1" t="s">
        <v>16</v>
      </c>
      <c r="X22" s="1" t="s">
        <v>18</v>
      </c>
      <c r="Y22" s="38">
        <f t="shared" si="7"/>
        <v>100</v>
      </c>
      <c r="Z22" s="38">
        <v>0.3</v>
      </c>
      <c r="AA22" s="39">
        <f t="shared" si="2"/>
        <v>30</v>
      </c>
      <c r="AB22" s="38">
        <f t="shared" si="3"/>
        <v>130</v>
      </c>
      <c r="AC22" s="48">
        <v>1.4435</v>
      </c>
      <c r="AD22" s="40">
        <f t="shared" si="4"/>
        <v>187.655</v>
      </c>
      <c r="AE22" s="40">
        <f t="shared" si="5"/>
        <v>43.305</v>
      </c>
      <c r="AF22" s="40">
        <f t="shared" si="6"/>
        <v>24395.15</v>
      </c>
      <c r="AH22" t="str">
        <f>IF(B22="","",VLOOKUP(B22,'[1]Atrition NPI'!$B:$B,1,0))</f>
        <v>SIT1572AI-J3-18E-DCC-32.768E</v>
      </c>
    </row>
    <row r="23" spans="1:34" hidden="1">
      <c r="A23" s="35">
        <v>22</v>
      </c>
      <c r="B23" s="1" t="s">
        <v>161</v>
      </c>
      <c r="C23" s="1" t="s">
        <v>162</v>
      </c>
      <c r="D23" s="1" t="s">
        <v>163</v>
      </c>
      <c r="E23" s="1" t="s">
        <v>631</v>
      </c>
      <c r="F23" s="1" t="s">
        <v>164</v>
      </c>
      <c r="G23" s="4" t="s">
        <v>634</v>
      </c>
      <c r="H23" s="1">
        <v>200</v>
      </c>
      <c r="J23" s="1">
        <v>1</v>
      </c>
      <c r="K23" s="1">
        <f t="shared" si="0"/>
        <v>200</v>
      </c>
      <c r="L23" s="1" t="s">
        <v>72</v>
      </c>
      <c r="M23" t="s">
        <v>165</v>
      </c>
      <c r="N23" s="7">
        <v>0.43319999999999997</v>
      </c>
      <c r="O23" s="7">
        <f t="shared" si="1"/>
        <v>86.64</v>
      </c>
      <c r="P23" s="7">
        <v>64.98</v>
      </c>
      <c r="Q23" s="1">
        <v>1</v>
      </c>
      <c r="R23" s="1" t="s">
        <v>166</v>
      </c>
      <c r="S23" s="1" t="s">
        <v>167</v>
      </c>
      <c r="T23" s="1" t="s">
        <v>91</v>
      </c>
      <c r="U23" s="1" t="s">
        <v>168</v>
      </c>
      <c r="V23" s="1" t="s">
        <v>169</v>
      </c>
      <c r="W23" s="1" t="s">
        <v>16</v>
      </c>
      <c r="X23" s="1" t="s">
        <v>18</v>
      </c>
      <c r="Y23" s="38">
        <f t="shared" si="7"/>
        <v>100</v>
      </c>
      <c r="Z23" s="38">
        <v>0.6</v>
      </c>
      <c r="AA23" s="39">
        <f t="shared" si="2"/>
        <v>60</v>
      </c>
      <c r="AB23" s="38">
        <f t="shared" si="3"/>
        <v>160</v>
      </c>
      <c r="AC23" s="48">
        <v>0.43319999999999997</v>
      </c>
      <c r="AD23" s="40">
        <f t="shared" si="4"/>
        <v>69.311999999999998</v>
      </c>
      <c r="AE23" s="40">
        <f t="shared" si="5"/>
        <v>25.991999999999997</v>
      </c>
      <c r="AF23" s="40">
        <f t="shared" si="6"/>
        <v>11089.92</v>
      </c>
      <c r="AH23" t="str">
        <f>IF(B23="","",VLOOKUP(B23,'[1]Atrition NPI'!$B:$B,1,0))</f>
        <v>2450AT18D0100001E</v>
      </c>
    </row>
    <row r="24" spans="1:34" hidden="1">
      <c r="A24" s="35">
        <v>23</v>
      </c>
      <c r="B24" s="1" t="s">
        <v>170</v>
      </c>
      <c r="C24" s="1" t="s">
        <v>69</v>
      </c>
      <c r="D24" s="1" t="s">
        <v>171</v>
      </c>
      <c r="E24" s="1" t="s">
        <v>631</v>
      </c>
      <c r="F24" s="1" t="s">
        <v>172</v>
      </c>
      <c r="G24" s="4" t="s">
        <v>634</v>
      </c>
      <c r="H24" s="1">
        <v>200</v>
      </c>
      <c r="J24" s="1">
        <v>1</v>
      </c>
      <c r="K24" s="1">
        <f t="shared" si="0"/>
        <v>200</v>
      </c>
      <c r="L24" s="1" t="s">
        <v>72</v>
      </c>
      <c r="M24" s="1" t="s">
        <v>173</v>
      </c>
      <c r="N24" s="7">
        <v>3.5099999999999999E-2</v>
      </c>
      <c r="O24" s="7">
        <f t="shared" si="1"/>
        <v>7.02</v>
      </c>
      <c r="P24" s="7">
        <v>5.26</v>
      </c>
      <c r="Q24" s="1">
        <v>1</v>
      </c>
      <c r="R24" s="1" t="s">
        <v>174</v>
      </c>
      <c r="S24" s="1" t="s">
        <v>170</v>
      </c>
      <c r="T24" s="1" t="s">
        <v>175</v>
      </c>
      <c r="U24" s="1" t="s">
        <v>76</v>
      </c>
      <c r="V24" s="1" t="s">
        <v>15</v>
      </c>
      <c r="W24" s="1" t="s">
        <v>16</v>
      </c>
      <c r="X24" s="1" t="s">
        <v>18</v>
      </c>
      <c r="Y24" s="38">
        <f t="shared" si="7"/>
        <v>100</v>
      </c>
      <c r="Z24" s="38">
        <v>2</v>
      </c>
      <c r="AA24" s="39">
        <f t="shared" si="2"/>
        <v>200</v>
      </c>
      <c r="AB24" s="38">
        <f t="shared" si="3"/>
        <v>300</v>
      </c>
      <c r="AC24" s="48">
        <v>3.5099999999999999E-2</v>
      </c>
      <c r="AD24" s="40">
        <f t="shared" si="4"/>
        <v>10.53</v>
      </c>
      <c r="AE24" s="40">
        <f t="shared" si="5"/>
        <v>7.02</v>
      </c>
      <c r="AF24" s="40">
        <f t="shared" si="6"/>
        <v>3159</v>
      </c>
      <c r="AH24" t="str">
        <f>IF(B24="","",VLOOKUP(B24,'[1]Atrition NPI'!$B:$B,1,0))</f>
        <v>C1005X7R1H104K050BB</v>
      </c>
    </row>
    <row r="25" spans="1:34" hidden="1">
      <c r="A25" s="35">
        <v>24</v>
      </c>
      <c r="B25" s="1" t="s">
        <v>176</v>
      </c>
      <c r="C25" s="1" t="s">
        <v>69</v>
      </c>
      <c r="D25" s="1" t="s">
        <v>177</v>
      </c>
      <c r="E25" s="1" t="s">
        <v>631</v>
      </c>
      <c r="F25" s="1" t="s">
        <v>178</v>
      </c>
      <c r="G25" s="4" t="s">
        <v>634</v>
      </c>
      <c r="H25" s="1">
        <v>200</v>
      </c>
      <c r="J25" s="1">
        <v>1</v>
      </c>
      <c r="K25" s="1">
        <f t="shared" si="0"/>
        <v>200</v>
      </c>
      <c r="L25" s="1" t="s">
        <v>72</v>
      </c>
      <c r="M25" s="1" t="s">
        <v>179</v>
      </c>
      <c r="N25" s="7">
        <v>0.1226</v>
      </c>
      <c r="O25" s="7">
        <f t="shared" si="1"/>
        <v>24.52</v>
      </c>
      <c r="P25" s="7">
        <v>18.39</v>
      </c>
      <c r="Q25" s="1">
        <v>1</v>
      </c>
      <c r="R25" s="1" t="s">
        <v>180</v>
      </c>
      <c r="S25" s="1" t="s">
        <v>176</v>
      </c>
      <c r="T25" s="1" t="s">
        <v>75</v>
      </c>
      <c r="U25" s="1" t="s">
        <v>76</v>
      </c>
      <c r="V25" s="1" t="s">
        <v>181</v>
      </c>
      <c r="W25" s="1" t="s">
        <v>16</v>
      </c>
      <c r="X25" s="1" t="s">
        <v>18</v>
      </c>
      <c r="Y25" s="38">
        <f t="shared" si="7"/>
        <v>100</v>
      </c>
      <c r="Z25" s="38">
        <v>2</v>
      </c>
      <c r="AA25" s="39">
        <f t="shared" si="2"/>
        <v>200</v>
      </c>
      <c r="AB25" s="38">
        <f t="shared" si="3"/>
        <v>300</v>
      </c>
      <c r="AC25" s="48">
        <v>0.1226</v>
      </c>
      <c r="AD25" s="40">
        <f t="shared" si="4"/>
        <v>36.78</v>
      </c>
      <c r="AE25" s="40">
        <f t="shared" si="5"/>
        <v>24.52</v>
      </c>
      <c r="AF25" s="40">
        <f t="shared" si="6"/>
        <v>11034</v>
      </c>
      <c r="AH25" t="str">
        <f>IF(B25="","",VLOOKUP(B25,'[1]Atrition NPI'!$B:$B,1,0))</f>
        <v>C1005X5R1V225K050BC</v>
      </c>
    </row>
    <row r="26" spans="1:34" hidden="1">
      <c r="A26" s="35">
        <v>25</v>
      </c>
      <c r="B26" s="1" t="s">
        <v>182</v>
      </c>
      <c r="C26" s="1" t="s">
        <v>69</v>
      </c>
      <c r="D26" s="1" t="s">
        <v>183</v>
      </c>
      <c r="E26" s="1" t="s">
        <v>631</v>
      </c>
      <c r="F26" s="1" t="s">
        <v>184</v>
      </c>
      <c r="G26" s="4" t="s">
        <v>634</v>
      </c>
      <c r="H26" s="1">
        <v>200</v>
      </c>
      <c r="J26" s="1">
        <v>4</v>
      </c>
      <c r="K26" s="1">
        <f t="shared" si="0"/>
        <v>800</v>
      </c>
      <c r="L26" s="1" t="s">
        <v>72</v>
      </c>
      <c r="M26" s="1" t="s">
        <v>185</v>
      </c>
      <c r="N26" s="7">
        <v>0.11362</v>
      </c>
      <c r="O26" s="7">
        <f t="shared" si="1"/>
        <v>90.896000000000001</v>
      </c>
      <c r="P26" s="7">
        <v>68.17</v>
      </c>
      <c r="Q26" s="1">
        <v>1</v>
      </c>
      <c r="R26" s="1" t="s">
        <v>186</v>
      </c>
      <c r="S26" s="1" t="s">
        <v>182</v>
      </c>
      <c r="T26" s="1" t="s">
        <v>75</v>
      </c>
      <c r="U26" s="1" t="s">
        <v>76</v>
      </c>
      <c r="V26" s="1" t="s">
        <v>187</v>
      </c>
      <c r="W26" s="1" t="s">
        <v>16</v>
      </c>
      <c r="X26" s="1" t="s">
        <v>18</v>
      </c>
      <c r="Y26" s="38">
        <f t="shared" si="7"/>
        <v>400</v>
      </c>
      <c r="Z26" s="38">
        <v>2</v>
      </c>
      <c r="AA26" s="39">
        <f t="shared" si="2"/>
        <v>800</v>
      </c>
      <c r="AB26" s="38">
        <f t="shared" si="3"/>
        <v>1200</v>
      </c>
      <c r="AC26" s="48">
        <v>0.11362</v>
      </c>
      <c r="AD26" s="40">
        <f t="shared" si="4"/>
        <v>136.34399999999999</v>
      </c>
      <c r="AE26" s="40">
        <f t="shared" si="5"/>
        <v>90.896000000000001</v>
      </c>
      <c r="AF26" s="40">
        <f t="shared" si="6"/>
        <v>163612.79999999999</v>
      </c>
      <c r="AH26" t="str">
        <f>IF(B26="","",VLOOKUP(B26,'[1]Atrition NPI'!$B:$B,1,0))</f>
        <v>C1005X5R0J475K050BC</v>
      </c>
    </row>
    <row r="27" spans="1:34" hidden="1">
      <c r="A27" s="35">
        <v>26</v>
      </c>
      <c r="B27" s="1" t="s">
        <v>188</v>
      </c>
      <c r="C27" s="1" t="s">
        <v>69</v>
      </c>
      <c r="D27" s="1" t="s">
        <v>189</v>
      </c>
      <c r="E27" s="1" t="s">
        <v>631</v>
      </c>
      <c r="F27" s="1" t="s">
        <v>190</v>
      </c>
      <c r="G27" s="4" t="s">
        <v>634</v>
      </c>
      <c r="H27" s="1">
        <v>200</v>
      </c>
      <c r="J27" s="1">
        <v>1</v>
      </c>
      <c r="K27" s="1">
        <f t="shared" si="0"/>
        <v>200</v>
      </c>
      <c r="L27" s="1" t="s">
        <v>72</v>
      </c>
      <c r="M27" s="1" t="s">
        <v>191</v>
      </c>
      <c r="N27" s="7">
        <v>6.4100000000000004E-2</v>
      </c>
      <c r="O27" s="7">
        <f t="shared" si="1"/>
        <v>12.82</v>
      </c>
      <c r="P27" s="7">
        <v>9.6199999999999992</v>
      </c>
      <c r="Q27" s="1">
        <v>1</v>
      </c>
      <c r="R27" s="1" t="s">
        <v>192</v>
      </c>
      <c r="S27" s="1" t="s">
        <v>188</v>
      </c>
      <c r="T27" s="1" t="s">
        <v>193</v>
      </c>
      <c r="U27" s="1" t="s">
        <v>76</v>
      </c>
      <c r="V27" s="1" t="s">
        <v>194</v>
      </c>
      <c r="W27" s="1" t="s">
        <v>16</v>
      </c>
      <c r="X27" s="1" t="s">
        <v>195</v>
      </c>
      <c r="Y27" s="38">
        <f t="shared" si="7"/>
        <v>100</v>
      </c>
      <c r="Z27" s="38">
        <v>2</v>
      </c>
      <c r="AA27" s="39">
        <f t="shared" si="2"/>
        <v>200</v>
      </c>
      <c r="AB27" s="38">
        <f t="shared" si="3"/>
        <v>300</v>
      </c>
      <c r="AC27" s="48">
        <v>6.4100000000000004E-2</v>
      </c>
      <c r="AD27" s="40">
        <f t="shared" si="4"/>
        <v>19.23</v>
      </c>
      <c r="AE27" s="40">
        <f t="shared" si="5"/>
        <v>12.82</v>
      </c>
      <c r="AF27" s="40">
        <f t="shared" si="6"/>
        <v>5769</v>
      </c>
      <c r="AH27" t="str">
        <f>IF(B27="","",VLOOKUP(B27,'[1]Atrition NPI'!$B:$B,1,0))</f>
        <v>C1005X5R0J225K050BC</v>
      </c>
    </row>
    <row r="28" spans="1:34" hidden="1">
      <c r="A28" s="35">
        <v>27</v>
      </c>
      <c r="B28" s="4" t="s">
        <v>621</v>
      </c>
      <c r="C28" s="1" t="s">
        <v>7</v>
      </c>
      <c r="D28" s="1" t="s">
        <v>196</v>
      </c>
      <c r="E28" s="4" t="s">
        <v>632</v>
      </c>
      <c r="F28" s="1" t="s">
        <v>17</v>
      </c>
      <c r="G28" s="4" t="s">
        <v>634</v>
      </c>
      <c r="H28" s="1">
        <v>200</v>
      </c>
      <c r="J28" s="1">
        <v>2</v>
      </c>
      <c r="K28" s="1">
        <f t="shared" si="0"/>
        <v>400</v>
      </c>
      <c r="L28" s="1" t="s">
        <v>10</v>
      </c>
      <c r="M28" t="s">
        <v>622</v>
      </c>
      <c r="N28" s="7">
        <v>5.0000000000000001E-3</v>
      </c>
      <c r="O28" s="7">
        <f t="shared" si="1"/>
        <v>2</v>
      </c>
      <c r="P28" s="8">
        <f>N28*J28*K28</f>
        <v>4</v>
      </c>
      <c r="Q28" s="1">
        <v>1</v>
      </c>
      <c r="R28" s="1" t="s">
        <v>198</v>
      </c>
      <c r="S28" s="1" t="s">
        <v>197</v>
      </c>
      <c r="T28" s="1" t="s">
        <v>13</v>
      </c>
      <c r="U28" s="1" t="s">
        <v>199</v>
      </c>
      <c r="V28" s="1" t="s">
        <v>200</v>
      </c>
      <c r="W28" s="1" t="s">
        <v>16</v>
      </c>
      <c r="X28" s="1" t="s">
        <v>18</v>
      </c>
      <c r="Y28" s="38">
        <f t="shared" si="7"/>
        <v>200</v>
      </c>
      <c r="Z28" s="38">
        <v>2</v>
      </c>
      <c r="AA28" s="39">
        <f t="shared" si="2"/>
        <v>400</v>
      </c>
      <c r="AB28" s="38">
        <f t="shared" si="3"/>
        <v>600</v>
      </c>
      <c r="AC28" s="48">
        <v>5.0000000000000001E-3</v>
      </c>
      <c r="AD28" s="40">
        <f t="shared" si="4"/>
        <v>3</v>
      </c>
      <c r="AE28" s="40">
        <f t="shared" si="5"/>
        <v>2</v>
      </c>
      <c r="AF28" s="40">
        <f t="shared" si="6"/>
        <v>1800</v>
      </c>
      <c r="AH28" t="str">
        <f>IF(B28="","",VLOOKUP(B28,'[1]Atrition NPI'!$B:$B,1,0))</f>
        <v>GRM0335C1H160JA01D</v>
      </c>
    </row>
    <row r="29" spans="1:34" hidden="1">
      <c r="A29" s="35">
        <v>28</v>
      </c>
      <c r="B29" s="1" t="s">
        <v>31</v>
      </c>
      <c r="C29" s="1" t="s">
        <v>7</v>
      </c>
      <c r="D29" s="1" t="s">
        <v>32</v>
      </c>
      <c r="E29" s="1" t="s">
        <v>631</v>
      </c>
      <c r="F29" s="1" t="s">
        <v>33</v>
      </c>
      <c r="G29" s="4" t="s">
        <v>634</v>
      </c>
      <c r="H29" s="1">
        <v>200</v>
      </c>
      <c r="J29" s="1">
        <v>7</v>
      </c>
      <c r="K29" s="1">
        <f t="shared" si="0"/>
        <v>1400</v>
      </c>
      <c r="L29" s="1" t="s">
        <v>10</v>
      </c>
      <c r="M29" s="1" t="s">
        <v>34</v>
      </c>
      <c r="N29" s="7">
        <v>5.1429999999999997E-2</v>
      </c>
      <c r="O29" s="7">
        <f t="shared" si="1"/>
        <v>72.001999999999995</v>
      </c>
      <c r="P29" s="7">
        <v>514.29999999999995</v>
      </c>
      <c r="Q29" s="1">
        <v>10000</v>
      </c>
      <c r="R29" s="1" t="s">
        <v>201</v>
      </c>
      <c r="S29" s="1" t="s">
        <v>34</v>
      </c>
      <c r="T29" s="1" t="s">
        <v>13</v>
      </c>
      <c r="U29" s="1" t="s">
        <v>36</v>
      </c>
      <c r="V29" s="1" t="s">
        <v>202</v>
      </c>
      <c r="W29" s="1" t="s">
        <v>16</v>
      </c>
      <c r="X29" s="1" t="s">
        <v>18</v>
      </c>
      <c r="Y29" s="38">
        <f t="shared" si="7"/>
        <v>700</v>
      </c>
      <c r="Z29" s="38">
        <v>1.5</v>
      </c>
      <c r="AA29" s="39">
        <f t="shared" si="2"/>
        <v>1050</v>
      </c>
      <c r="AB29" s="38">
        <f t="shared" si="3"/>
        <v>1750</v>
      </c>
      <c r="AC29" s="48">
        <v>5.1429999999999997E-2</v>
      </c>
      <c r="AD29" s="40">
        <f t="shared" si="4"/>
        <v>90.002499999999998</v>
      </c>
      <c r="AE29" s="40">
        <f t="shared" si="5"/>
        <v>54.001499999999993</v>
      </c>
      <c r="AF29" s="40">
        <f t="shared" si="6"/>
        <v>157504.375</v>
      </c>
      <c r="AH29" t="str">
        <f>IF(B29="","",VLOOKUP(B29,'[1]Atrition NPI'!$B:$B,1,0))</f>
        <v>GRM188R61E106MA73J</v>
      </c>
    </row>
    <row r="30" spans="1:34" hidden="1">
      <c r="A30" s="35">
        <v>29</v>
      </c>
      <c r="B30" s="1" t="s">
        <v>203</v>
      </c>
      <c r="C30" s="1" t="s">
        <v>7</v>
      </c>
      <c r="D30" s="1" t="s">
        <v>204</v>
      </c>
      <c r="E30" s="1" t="s">
        <v>631</v>
      </c>
      <c r="F30" s="1" t="s">
        <v>205</v>
      </c>
      <c r="G30" s="4" t="s">
        <v>634</v>
      </c>
      <c r="H30" s="1">
        <v>200</v>
      </c>
      <c r="J30" s="1">
        <v>3</v>
      </c>
      <c r="K30" s="1">
        <f t="shared" si="0"/>
        <v>600</v>
      </c>
      <c r="L30" s="1" t="s">
        <v>10</v>
      </c>
      <c r="M30" s="1" t="s">
        <v>206</v>
      </c>
      <c r="N30" s="7">
        <v>5.8959999999999999E-2</v>
      </c>
      <c r="O30" s="7">
        <f t="shared" si="1"/>
        <v>35.375999999999998</v>
      </c>
      <c r="P30" s="7">
        <v>2948</v>
      </c>
      <c r="Q30" s="1">
        <v>50000</v>
      </c>
      <c r="R30" s="1" t="s">
        <v>207</v>
      </c>
      <c r="S30" s="1" t="s">
        <v>206</v>
      </c>
      <c r="T30" s="1" t="s">
        <v>13</v>
      </c>
      <c r="V30" s="1" t="s">
        <v>208</v>
      </c>
      <c r="W30" s="1" t="s">
        <v>16</v>
      </c>
      <c r="X30" s="1" t="s">
        <v>18</v>
      </c>
      <c r="Y30" s="38">
        <f t="shared" si="7"/>
        <v>300</v>
      </c>
      <c r="Z30" s="38">
        <v>2</v>
      </c>
      <c r="AA30" s="39">
        <f t="shared" si="2"/>
        <v>600</v>
      </c>
      <c r="AB30" s="38">
        <f t="shared" si="3"/>
        <v>900</v>
      </c>
      <c r="AC30" s="48">
        <v>5.8959999999999999E-2</v>
      </c>
      <c r="AD30" s="40">
        <f t="shared" si="4"/>
        <v>53.064</v>
      </c>
      <c r="AE30" s="40">
        <f t="shared" si="5"/>
        <v>35.375999999999998</v>
      </c>
      <c r="AF30" s="40">
        <f t="shared" si="6"/>
        <v>47757.599999999999</v>
      </c>
      <c r="AH30" t="str">
        <f>IF(B30="","",VLOOKUP(B30,'[1]Atrition NPI'!$B:$B,1,0))</f>
        <v>GRM033R61A105ME15J</v>
      </c>
    </row>
    <row r="31" spans="1:34" hidden="1">
      <c r="A31" s="35">
        <v>30</v>
      </c>
      <c r="B31" s="1" t="s">
        <v>209</v>
      </c>
      <c r="C31" s="1" t="s">
        <v>7</v>
      </c>
      <c r="D31" s="1" t="s">
        <v>210</v>
      </c>
      <c r="E31" s="1" t="s">
        <v>631</v>
      </c>
      <c r="F31" s="1" t="s">
        <v>211</v>
      </c>
      <c r="G31" s="4" t="s">
        <v>634</v>
      </c>
      <c r="H31" s="1">
        <v>200</v>
      </c>
      <c r="J31" s="1">
        <v>7</v>
      </c>
      <c r="K31" s="1">
        <f t="shared" si="0"/>
        <v>1400</v>
      </c>
      <c r="L31" s="1" t="s">
        <v>10</v>
      </c>
      <c r="M31" s="1" t="s">
        <v>212</v>
      </c>
      <c r="N31" s="7">
        <v>4.1599999999999996E-3</v>
      </c>
      <c r="O31" s="7">
        <f t="shared" si="1"/>
        <v>5.8239999999999998</v>
      </c>
      <c r="P31" s="7">
        <v>208</v>
      </c>
      <c r="Q31" s="1">
        <v>50000</v>
      </c>
      <c r="R31" s="1" t="s">
        <v>213</v>
      </c>
      <c r="S31" s="1" t="s">
        <v>212</v>
      </c>
      <c r="T31" s="1" t="s">
        <v>13</v>
      </c>
      <c r="U31" s="1" t="s">
        <v>214</v>
      </c>
      <c r="V31" s="1" t="s">
        <v>215</v>
      </c>
      <c r="W31" s="1" t="s">
        <v>16</v>
      </c>
      <c r="X31" s="1" t="s">
        <v>18</v>
      </c>
      <c r="Y31" s="38">
        <f t="shared" si="7"/>
        <v>700</v>
      </c>
      <c r="Z31" s="38">
        <v>2</v>
      </c>
      <c r="AA31" s="39">
        <f t="shared" si="2"/>
        <v>1400</v>
      </c>
      <c r="AB31" s="38">
        <f t="shared" si="3"/>
        <v>2100</v>
      </c>
      <c r="AC31" s="48">
        <v>4.1599999999999996E-3</v>
      </c>
      <c r="AD31" s="40">
        <f t="shared" si="4"/>
        <v>8.7359999999999989</v>
      </c>
      <c r="AE31" s="40">
        <f t="shared" si="5"/>
        <v>5.8239999999999998</v>
      </c>
      <c r="AF31" s="40">
        <f t="shared" si="6"/>
        <v>18345.599999999999</v>
      </c>
      <c r="AH31" t="str">
        <f>IF(B31="","",VLOOKUP(B31,'[1]Atrition NPI'!$B:$B,1,0))</f>
        <v>GRM033C71C104KE14J</v>
      </c>
    </row>
    <row r="32" spans="1:34" hidden="1">
      <c r="A32" s="35">
        <v>31</v>
      </c>
      <c r="B32" s="1" t="s">
        <v>216</v>
      </c>
      <c r="C32" s="1" t="s">
        <v>7</v>
      </c>
      <c r="D32" s="1" t="s">
        <v>217</v>
      </c>
      <c r="E32" s="1" t="s">
        <v>631</v>
      </c>
      <c r="F32" s="1" t="s">
        <v>218</v>
      </c>
      <c r="G32" s="4" t="s">
        <v>634</v>
      </c>
      <c r="H32" s="1">
        <v>200</v>
      </c>
      <c r="J32" s="1">
        <v>1</v>
      </c>
      <c r="K32" s="1">
        <f t="shared" si="0"/>
        <v>200</v>
      </c>
      <c r="L32" s="1" t="s">
        <v>10</v>
      </c>
      <c r="M32" s="1" t="s">
        <v>219</v>
      </c>
      <c r="N32" s="7">
        <v>0.15059</v>
      </c>
      <c r="O32" s="7">
        <f t="shared" si="1"/>
        <v>30.118000000000002</v>
      </c>
      <c r="P32" s="7">
        <v>1505.9</v>
      </c>
      <c r="Q32" s="1">
        <v>10000</v>
      </c>
      <c r="R32" s="1" t="s">
        <v>220</v>
      </c>
      <c r="S32" s="1" t="s">
        <v>219</v>
      </c>
      <c r="T32" s="1" t="s">
        <v>13</v>
      </c>
      <c r="U32" s="1" t="s">
        <v>221</v>
      </c>
      <c r="V32" s="1" t="s">
        <v>222</v>
      </c>
      <c r="W32" s="1" t="s">
        <v>16</v>
      </c>
      <c r="X32" s="1" t="s">
        <v>18</v>
      </c>
      <c r="Y32" s="38">
        <f t="shared" si="7"/>
        <v>100</v>
      </c>
      <c r="Z32" s="38">
        <v>2</v>
      </c>
      <c r="AA32" s="39">
        <f t="shared" si="2"/>
        <v>200</v>
      </c>
      <c r="AB32" s="38">
        <f t="shared" si="3"/>
        <v>300</v>
      </c>
      <c r="AC32" s="48">
        <v>0.15059</v>
      </c>
      <c r="AD32" s="40">
        <f t="shared" si="4"/>
        <v>45.177</v>
      </c>
      <c r="AE32" s="40">
        <f t="shared" si="5"/>
        <v>30.118000000000002</v>
      </c>
      <c r="AF32" s="40">
        <f t="shared" si="6"/>
        <v>13553.1</v>
      </c>
      <c r="AH32" t="str">
        <f>IF(B32="","",VLOOKUP(B32,'[1]Atrition NPI'!$B:$B,1,0))</f>
        <v>GRM21BR61A476ME15K</v>
      </c>
    </row>
    <row r="33" spans="1:34" hidden="1">
      <c r="A33" s="35">
        <v>32</v>
      </c>
      <c r="B33" s="1" t="s">
        <v>223</v>
      </c>
      <c r="C33" s="1" t="s">
        <v>7</v>
      </c>
      <c r="D33" s="1" t="s">
        <v>224</v>
      </c>
      <c r="E33" s="1" t="s">
        <v>631</v>
      </c>
      <c r="F33" s="1" t="s">
        <v>225</v>
      </c>
      <c r="G33" s="4" t="s">
        <v>634</v>
      </c>
      <c r="H33" s="1">
        <v>200</v>
      </c>
      <c r="J33" s="1">
        <v>1</v>
      </c>
      <c r="K33" s="1">
        <f t="shared" si="0"/>
        <v>200</v>
      </c>
      <c r="L33" s="1" t="s">
        <v>10</v>
      </c>
      <c r="M33" s="1" t="s">
        <v>226</v>
      </c>
      <c r="N33" s="7">
        <v>2.0200000000000001E-3</v>
      </c>
      <c r="O33" s="7">
        <f t="shared" si="1"/>
        <v>0.40400000000000003</v>
      </c>
      <c r="P33" s="7">
        <v>30.3</v>
      </c>
      <c r="Q33" s="1">
        <v>15000</v>
      </c>
      <c r="R33" s="1" t="s">
        <v>227</v>
      </c>
      <c r="S33" s="1" t="s">
        <v>226</v>
      </c>
      <c r="T33" s="1" t="s">
        <v>13</v>
      </c>
      <c r="U33" s="1" t="s">
        <v>228</v>
      </c>
      <c r="V33" s="1" t="s">
        <v>229</v>
      </c>
      <c r="W33" s="1" t="s">
        <v>16</v>
      </c>
      <c r="X33" s="1" t="s">
        <v>18</v>
      </c>
      <c r="Y33" s="38">
        <f t="shared" si="7"/>
        <v>100</v>
      </c>
      <c r="Z33" s="38">
        <v>2</v>
      </c>
      <c r="AA33" s="39">
        <f t="shared" si="2"/>
        <v>200</v>
      </c>
      <c r="AB33" s="38">
        <f t="shared" si="3"/>
        <v>300</v>
      </c>
      <c r="AC33" s="48">
        <v>2.0200000000000001E-3</v>
      </c>
      <c r="AD33" s="40">
        <f t="shared" si="4"/>
        <v>0.60599999999999998</v>
      </c>
      <c r="AE33" s="40">
        <f t="shared" si="5"/>
        <v>0.40400000000000003</v>
      </c>
      <c r="AF33" s="40">
        <f t="shared" si="6"/>
        <v>181.79999999999998</v>
      </c>
      <c r="AH33" t="str">
        <f>IF(B33="","",VLOOKUP(B33,'[1]Atrition NPI'!$B:$B,1,0))</f>
        <v>GRM033R61E472MA12D</v>
      </c>
    </row>
    <row r="34" spans="1:34">
      <c r="A34" s="35">
        <v>33</v>
      </c>
      <c r="B34" s="15" t="s">
        <v>639</v>
      </c>
      <c r="C34" s="1" t="s">
        <v>230</v>
      </c>
      <c r="D34" s="1" t="s">
        <v>231</v>
      </c>
      <c r="E34" s="1" t="s">
        <v>631</v>
      </c>
      <c r="F34" s="1" t="s">
        <v>232</v>
      </c>
      <c r="G34" s="4" t="s">
        <v>634</v>
      </c>
      <c r="H34" s="1">
        <v>200</v>
      </c>
      <c r="J34" s="1">
        <v>14</v>
      </c>
      <c r="K34" s="1">
        <f t="shared" si="0"/>
        <v>2800</v>
      </c>
      <c r="L34" s="1" t="s">
        <v>72</v>
      </c>
      <c r="M34" s="1" t="s">
        <v>233</v>
      </c>
      <c r="N34" s="7">
        <v>0.11</v>
      </c>
      <c r="O34" s="7">
        <f t="shared" si="1"/>
        <v>308</v>
      </c>
      <c r="P34" s="7">
        <v>43.39</v>
      </c>
      <c r="Q34" s="1">
        <v>1</v>
      </c>
      <c r="R34" s="1" t="s">
        <v>234</v>
      </c>
      <c r="T34" s="1" t="s">
        <v>148</v>
      </c>
      <c r="V34" s="1" t="s">
        <v>235</v>
      </c>
      <c r="W34" s="1" t="s">
        <v>16</v>
      </c>
      <c r="X34" s="1" t="s">
        <v>18</v>
      </c>
      <c r="Y34" s="38">
        <f t="shared" si="7"/>
        <v>1400</v>
      </c>
      <c r="Z34" s="41">
        <v>1</v>
      </c>
      <c r="AA34" s="42">
        <f t="shared" si="2"/>
        <v>1400</v>
      </c>
      <c r="AB34" s="41">
        <f t="shared" si="3"/>
        <v>2800</v>
      </c>
      <c r="AC34" s="48">
        <v>0.11</v>
      </c>
      <c r="AD34" s="43">
        <f t="shared" si="4"/>
        <v>308</v>
      </c>
      <c r="AE34" s="43">
        <f t="shared" si="5"/>
        <v>154</v>
      </c>
      <c r="AF34" s="40">
        <f t="shared" si="6"/>
        <v>862400</v>
      </c>
      <c r="AH34" t="e">
        <f>IF(B34="","",VLOOKUP(B34,'[1]Atrition NPI'!$B:$B,1,0))</f>
        <v>#N/A</v>
      </c>
    </row>
    <row r="35" spans="1:34" hidden="1">
      <c r="A35" s="35">
        <v>34</v>
      </c>
      <c r="B35" s="1" t="s">
        <v>236</v>
      </c>
      <c r="C35" s="1" t="s">
        <v>60</v>
      </c>
      <c r="D35" s="1" t="s">
        <v>237</v>
      </c>
      <c r="E35" s="1" t="s">
        <v>631</v>
      </c>
      <c r="F35" s="1" t="s">
        <v>238</v>
      </c>
      <c r="G35" s="4" t="s">
        <v>634</v>
      </c>
      <c r="H35" s="1">
        <v>200</v>
      </c>
      <c r="J35" s="1">
        <v>7</v>
      </c>
      <c r="K35" s="1">
        <f t="shared" si="0"/>
        <v>1400</v>
      </c>
      <c r="L35" s="1" t="s">
        <v>72</v>
      </c>
      <c r="M35" s="1" t="s">
        <v>239</v>
      </c>
      <c r="N35" s="7">
        <v>0.17355000000000001</v>
      </c>
      <c r="O35" s="7">
        <f t="shared" si="1"/>
        <v>242.97000000000003</v>
      </c>
      <c r="P35" s="7">
        <v>182.23</v>
      </c>
      <c r="Q35" s="1">
        <v>1</v>
      </c>
      <c r="R35" s="1" t="s">
        <v>240</v>
      </c>
      <c r="S35" s="1" t="s">
        <v>236</v>
      </c>
      <c r="T35" s="1" t="s">
        <v>65</v>
      </c>
      <c r="U35" s="1" t="s">
        <v>241</v>
      </c>
      <c r="V35" s="1" t="s">
        <v>242</v>
      </c>
      <c r="W35" s="1" t="s">
        <v>16</v>
      </c>
      <c r="X35" s="1" t="s">
        <v>18</v>
      </c>
      <c r="Y35" s="38">
        <f t="shared" si="7"/>
        <v>700</v>
      </c>
      <c r="Z35" s="38">
        <v>2</v>
      </c>
      <c r="AA35" s="39">
        <f t="shared" si="2"/>
        <v>1400</v>
      </c>
      <c r="AB35" s="38">
        <f t="shared" si="3"/>
        <v>2100</v>
      </c>
      <c r="AC35" s="48">
        <v>0.17355000000000001</v>
      </c>
      <c r="AD35" s="40">
        <f t="shared" si="4"/>
        <v>364.45500000000004</v>
      </c>
      <c r="AE35" s="40">
        <f t="shared" si="5"/>
        <v>242.97000000000003</v>
      </c>
      <c r="AF35" s="40">
        <f t="shared" si="6"/>
        <v>765355.50000000012</v>
      </c>
      <c r="AH35" t="str">
        <f>IF(B35="","",VLOOKUP(B35,'[1]Atrition NPI'!$B:$B,1,0))</f>
        <v>CL10A226MO7JZNC</v>
      </c>
    </row>
    <row r="36" spans="1:34" hidden="1">
      <c r="A36" s="35">
        <v>35</v>
      </c>
      <c r="B36" s="1" t="s">
        <v>243</v>
      </c>
      <c r="C36" s="1" t="s">
        <v>7</v>
      </c>
      <c r="D36" s="1" t="s">
        <v>244</v>
      </c>
      <c r="E36" s="1" t="s">
        <v>631</v>
      </c>
      <c r="F36" s="1" t="s">
        <v>245</v>
      </c>
      <c r="G36" s="4" t="s">
        <v>634</v>
      </c>
      <c r="H36" s="1">
        <v>200</v>
      </c>
      <c r="J36" s="1">
        <v>3</v>
      </c>
      <c r="K36" s="1">
        <f t="shared" si="0"/>
        <v>600</v>
      </c>
      <c r="L36" s="1" t="s">
        <v>10</v>
      </c>
      <c r="M36" s="1" t="s">
        <v>246</v>
      </c>
      <c r="N36" s="7">
        <v>7.2480000000000003E-2</v>
      </c>
      <c r="O36" s="7">
        <f t="shared" si="1"/>
        <v>43.488</v>
      </c>
      <c r="P36" s="7">
        <v>1087.2</v>
      </c>
      <c r="Q36" s="1">
        <v>15000</v>
      </c>
      <c r="R36" s="1" t="s">
        <v>247</v>
      </c>
      <c r="S36" s="1" t="s">
        <v>246</v>
      </c>
      <c r="T36" s="1" t="s">
        <v>13</v>
      </c>
      <c r="U36" s="1" t="s">
        <v>248</v>
      </c>
      <c r="V36" s="1" t="s">
        <v>249</v>
      </c>
      <c r="W36" s="1" t="s">
        <v>16</v>
      </c>
      <c r="X36" s="1" t="s">
        <v>18</v>
      </c>
      <c r="Y36" s="38">
        <f t="shared" si="7"/>
        <v>300</v>
      </c>
      <c r="Z36" s="38">
        <v>2</v>
      </c>
      <c r="AA36" s="39">
        <f t="shared" si="2"/>
        <v>600</v>
      </c>
      <c r="AB36" s="38">
        <f t="shared" si="3"/>
        <v>900</v>
      </c>
      <c r="AC36" s="48">
        <v>7.2480000000000003E-2</v>
      </c>
      <c r="AD36" s="40">
        <f t="shared" si="4"/>
        <v>65.231999999999999</v>
      </c>
      <c r="AE36" s="40">
        <f t="shared" si="5"/>
        <v>43.488</v>
      </c>
      <c r="AF36" s="40">
        <f t="shared" si="6"/>
        <v>58708.800000000003</v>
      </c>
      <c r="AH36" t="str">
        <f>IF(B36="","",VLOOKUP(B36,'[1]Atrition NPI'!$B:$B,1,0))</f>
        <v>GRM033C81A105ME05D</v>
      </c>
    </row>
    <row r="37" spans="1:34" hidden="1">
      <c r="A37" s="35">
        <v>36</v>
      </c>
      <c r="B37" s="1" t="s">
        <v>250</v>
      </c>
      <c r="C37" s="1" t="s">
        <v>7</v>
      </c>
      <c r="D37" s="1" t="s">
        <v>251</v>
      </c>
      <c r="E37" s="1" t="s">
        <v>631</v>
      </c>
      <c r="F37" s="1" t="s">
        <v>252</v>
      </c>
      <c r="G37" s="4" t="s">
        <v>634</v>
      </c>
      <c r="H37" s="1">
        <v>200</v>
      </c>
      <c r="J37" s="1">
        <v>1</v>
      </c>
      <c r="K37" s="1">
        <f t="shared" si="0"/>
        <v>200</v>
      </c>
      <c r="L37" s="1" t="s">
        <v>72</v>
      </c>
      <c r="M37" s="1" t="s">
        <v>253</v>
      </c>
      <c r="N37" s="7">
        <v>4.4999999999999997E-3</v>
      </c>
      <c r="O37" s="7">
        <f t="shared" si="1"/>
        <v>0.89999999999999991</v>
      </c>
      <c r="P37" s="7">
        <v>0.68</v>
      </c>
      <c r="Q37" s="1">
        <v>1</v>
      </c>
      <c r="R37" s="1" t="s">
        <v>254</v>
      </c>
      <c r="S37" s="1" t="s">
        <v>250</v>
      </c>
      <c r="T37" s="1" t="s">
        <v>13</v>
      </c>
      <c r="U37" s="1" t="s">
        <v>255</v>
      </c>
      <c r="V37" s="1" t="s">
        <v>256</v>
      </c>
      <c r="W37" s="1" t="s">
        <v>16</v>
      </c>
      <c r="X37" s="1" t="s">
        <v>18</v>
      </c>
      <c r="Y37" s="38">
        <f t="shared" si="7"/>
        <v>100</v>
      </c>
      <c r="Z37" s="38">
        <v>2</v>
      </c>
      <c r="AA37" s="39">
        <f t="shared" si="2"/>
        <v>200</v>
      </c>
      <c r="AB37" s="38">
        <f t="shared" si="3"/>
        <v>300</v>
      </c>
      <c r="AC37" s="48">
        <v>4.4999999999999997E-3</v>
      </c>
      <c r="AD37" s="40">
        <f t="shared" si="4"/>
        <v>1.3499999999999999</v>
      </c>
      <c r="AE37" s="40">
        <f t="shared" si="5"/>
        <v>0.89999999999999991</v>
      </c>
      <c r="AF37" s="40">
        <f t="shared" si="6"/>
        <v>404.99999999999994</v>
      </c>
      <c r="AH37" t="str">
        <f>IF(B37="","",VLOOKUP(B37,'[1]Atrition NPI'!$B:$B,1,0))</f>
        <v>GRM033R71A472KA01D</v>
      </c>
    </row>
    <row r="38" spans="1:34" hidden="1">
      <c r="A38" s="35">
        <v>37</v>
      </c>
      <c r="B38" s="1" t="s">
        <v>257</v>
      </c>
      <c r="C38" s="1" t="s">
        <v>7</v>
      </c>
      <c r="D38" s="1" t="s">
        <v>258</v>
      </c>
      <c r="E38" s="1" t="s">
        <v>631</v>
      </c>
      <c r="F38" s="1" t="s">
        <v>259</v>
      </c>
      <c r="G38" s="4" t="s">
        <v>634</v>
      </c>
      <c r="H38" s="1">
        <v>200</v>
      </c>
      <c r="J38" s="1">
        <v>5</v>
      </c>
      <c r="K38" s="1">
        <f t="shared" si="0"/>
        <v>1000</v>
      </c>
      <c r="L38" s="1" t="s">
        <v>10</v>
      </c>
      <c r="M38" s="1" t="s">
        <v>260</v>
      </c>
      <c r="N38" s="7">
        <v>6.0600000000000003E-3</v>
      </c>
      <c r="O38" s="7">
        <f t="shared" si="1"/>
        <v>6.0600000000000005</v>
      </c>
      <c r="P38" s="7">
        <v>90.9</v>
      </c>
      <c r="Q38" s="1">
        <v>15000</v>
      </c>
      <c r="R38" s="1" t="s">
        <v>261</v>
      </c>
      <c r="S38" s="1" t="s">
        <v>260</v>
      </c>
      <c r="T38" s="1" t="s">
        <v>13</v>
      </c>
      <c r="U38" s="1" t="s">
        <v>262</v>
      </c>
      <c r="V38" s="1" t="s">
        <v>263</v>
      </c>
      <c r="W38" s="1" t="s">
        <v>16</v>
      </c>
      <c r="X38" s="1" t="s">
        <v>18</v>
      </c>
      <c r="Y38" s="38">
        <f t="shared" si="7"/>
        <v>500</v>
      </c>
      <c r="Z38" s="38">
        <v>2</v>
      </c>
      <c r="AA38" s="39">
        <f t="shared" si="2"/>
        <v>1000</v>
      </c>
      <c r="AB38" s="38">
        <f t="shared" si="3"/>
        <v>1500</v>
      </c>
      <c r="AC38" s="48">
        <v>6.0600000000000003E-3</v>
      </c>
      <c r="AD38" s="40">
        <f t="shared" si="4"/>
        <v>9.09</v>
      </c>
      <c r="AE38" s="40">
        <f t="shared" si="5"/>
        <v>6.0600000000000005</v>
      </c>
      <c r="AF38" s="40">
        <f t="shared" si="6"/>
        <v>13635</v>
      </c>
      <c r="AH38" t="str">
        <f>IF(B38="","",VLOOKUP(B38,'[1]Atrition NPI'!$B:$B,1,0))</f>
        <v>GRM033R61C104KE14D</v>
      </c>
    </row>
    <row r="39" spans="1:34" hidden="1">
      <c r="A39" s="35">
        <v>38</v>
      </c>
      <c r="B39" s="1" t="s">
        <v>264</v>
      </c>
      <c r="C39" s="1" t="s">
        <v>69</v>
      </c>
      <c r="D39" s="1" t="s">
        <v>265</v>
      </c>
      <c r="E39" s="1" t="s">
        <v>631</v>
      </c>
      <c r="F39" s="1" t="s">
        <v>266</v>
      </c>
      <c r="G39" s="4" t="s">
        <v>634</v>
      </c>
      <c r="H39" s="1">
        <v>200</v>
      </c>
      <c r="J39" s="1">
        <v>1</v>
      </c>
      <c r="K39" s="1">
        <f t="shared" si="0"/>
        <v>200</v>
      </c>
      <c r="L39" s="1" t="s">
        <v>72</v>
      </c>
      <c r="M39" s="1" t="s">
        <v>267</v>
      </c>
      <c r="N39" s="7">
        <v>5.7599999999999998E-2</v>
      </c>
      <c r="O39" s="7">
        <f t="shared" si="1"/>
        <v>11.52</v>
      </c>
      <c r="P39" s="7">
        <v>8.64</v>
      </c>
      <c r="Q39" s="1">
        <v>1</v>
      </c>
      <c r="R39" s="1" t="s">
        <v>268</v>
      </c>
      <c r="S39" s="1" t="s">
        <v>264</v>
      </c>
      <c r="T39" s="1" t="s">
        <v>175</v>
      </c>
      <c r="U39" s="1" t="s">
        <v>76</v>
      </c>
      <c r="V39" s="1" t="s">
        <v>269</v>
      </c>
      <c r="W39" s="1" t="s">
        <v>16</v>
      </c>
      <c r="X39" s="1" t="s">
        <v>18</v>
      </c>
      <c r="Y39" s="38">
        <f t="shared" si="7"/>
        <v>100</v>
      </c>
      <c r="Z39" s="38">
        <v>2</v>
      </c>
      <c r="AA39" s="39">
        <f t="shared" si="2"/>
        <v>200</v>
      </c>
      <c r="AB39" s="38">
        <f t="shared" si="3"/>
        <v>300</v>
      </c>
      <c r="AC39" s="48">
        <v>5.7599999999999998E-2</v>
      </c>
      <c r="AD39" s="40">
        <f t="shared" si="4"/>
        <v>17.28</v>
      </c>
      <c r="AE39" s="40">
        <f t="shared" si="5"/>
        <v>11.52</v>
      </c>
      <c r="AF39" s="40">
        <f t="shared" si="6"/>
        <v>5184</v>
      </c>
      <c r="AH39" t="str">
        <f>IF(B39="","",VLOOKUP(B39,'[1]Atrition NPI'!$B:$B,1,0))</f>
        <v>C1005X5R1V105K050BC</v>
      </c>
    </row>
    <row r="40" spans="1:34" hidden="1">
      <c r="A40" s="35">
        <v>39</v>
      </c>
      <c r="B40" s="1" t="s">
        <v>270</v>
      </c>
      <c r="C40" s="1" t="s">
        <v>69</v>
      </c>
      <c r="D40" s="1" t="s">
        <v>271</v>
      </c>
      <c r="E40" s="1" t="s">
        <v>631</v>
      </c>
      <c r="F40" s="1" t="s">
        <v>272</v>
      </c>
      <c r="G40" s="4" t="s">
        <v>634</v>
      </c>
      <c r="H40" s="1">
        <v>200</v>
      </c>
      <c r="J40" s="1">
        <v>1</v>
      </c>
      <c r="K40" s="1">
        <f t="shared" si="0"/>
        <v>200</v>
      </c>
      <c r="L40" s="1" t="s">
        <v>72</v>
      </c>
      <c r="M40" s="1" t="s">
        <v>273</v>
      </c>
      <c r="N40" s="7">
        <v>3.0700000000000002E-2</v>
      </c>
      <c r="O40" s="7">
        <f t="shared" si="1"/>
        <v>6.1400000000000006</v>
      </c>
      <c r="P40" s="7">
        <v>4.5999999999999996</v>
      </c>
      <c r="Q40" s="1">
        <v>1</v>
      </c>
      <c r="R40" s="1" t="s">
        <v>274</v>
      </c>
      <c r="S40" s="1" t="s">
        <v>270</v>
      </c>
      <c r="T40" s="1" t="s">
        <v>193</v>
      </c>
      <c r="U40" s="1" t="s">
        <v>76</v>
      </c>
      <c r="V40" s="1" t="s">
        <v>275</v>
      </c>
      <c r="W40" s="1" t="s">
        <v>16</v>
      </c>
      <c r="X40" s="1" t="s">
        <v>195</v>
      </c>
      <c r="Y40" s="38">
        <f t="shared" si="7"/>
        <v>100</v>
      </c>
      <c r="Z40" s="38">
        <v>2</v>
      </c>
      <c r="AA40" s="39">
        <f t="shared" si="2"/>
        <v>200</v>
      </c>
      <c r="AB40" s="38">
        <f t="shared" si="3"/>
        <v>300</v>
      </c>
      <c r="AC40" s="48">
        <v>3.0700000000000002E-2</v>
      </c>
      <c r="AD40" s="40">
        <f t="shared" si="4"/>
        <v>9.2100000000000009</v>
      </c>
      <c r="AE40" s="40">
        <f t="shared" si="5"/>
        <v>6.1400000000000006</v>
      </c>
      <c r="AF40" s="40">
        <f t="shared" si="6"/>
        <v>2763.0000000000005</v>
      </c>
      <c r="AH40" t="str">
        <f>IF(B40="","",VLOOKUP(B40,'[1]Atrition NPI'!$B:$B,1,0))</f>
        <v>C0603X5R1E104M030BB</v>
      </c>
    </row>
    <row r="41" spans="1:34" hidden="1">
      <c r="A41" s="35">
        <v>40</v>
      </c>
      <c r="B41" s="1" t="s">
        <v>276</v>
      </c>
      <c r="C41" s="1" t="s">
        <v>277</v>
      </c>
      <c r="D41" s="1" t="s">
        <v>278</v>
      </c>
      <c r="E41" s="1" t="s">
        <v>631</v>
      </c>
      <c r="F41" s="1" t="s">
        <v>279</v>
      </c>
      <c r="G41" s="4" t="s">
        <v>634</v>
      </c>
      <c r="H41" s="1">
        <v>200</v>
      </c>
      <c r="J41" s="1">
        <v>1</v>
      </c>
      <c r="K41" s="1">
        <f t="shared" si="0"/>
        <v>200</v>
      </c>
      <c r="L41" s="1" t="s">
        <v>72</v>
      </c>
      <c r="M41" s="1" t="s">
        <v>280</v>
      </c>
      <c r="N41" s="7">
        <v>0.10299999999999999</v>
      </c>
      <c r="O41" s="7">
        <f t="shared" si="1"/>
        <v>20.599999999999998</v>
      </c>
      <c r="P41" s="7">
        <v>15.45</v>
      </c>
      <c r="Q41" s="1">
        <v>1</v>
      </c>
      <c r="R41" s="1" t="s">
        <v>281</v>
      </c>
      <c r="S41" s="1" t="s">
        <v>282</v>
      </c>
      <c r="T41" s="1" t="s">
        <v>158</v>
      </c>
      <c r="U41" s="1" t="s">
        <v>283</v>
      </c>
      <c r="V41" s="1" t="s">
        <v>284</v>
      </c>
      <c r="W41" s="1" t="s">
        <v>94</v>
      </c>
      <c r="X41" s="1" t="s">
        <v>18</v>
      </c>
      <c r="Y41" s="38">
        <f t="shared" si="7"/>
        <v>100</v>
      </c>
      <c r="Z41" s="38">
        <v>2</v>
      </c>
      <c r="AA41" s="39">
        <f t="shared" si="2"/>
        <v>200</v>
      </c>
      <c r="AB41" s="38">
        <f t="shared" si="3"/>
        <v>300</v>
      </c>
      <c r="AC41" s="48">
        <v>0.10299999999999999</v>
      </c>
      <c r="AD41" s="40">
        <f t="shared" si="4"/>
        <v>30.9</v>
      </c>
      <c r="AE41" s="40">
        <f t="shared" si="5"/>
        <v>20.599999999999998</v>
      </c>
      <c r="AF41" s="40">
        <f t="shared" si="6"/>
        <v>9270</v>
      </c>
      <c r="AH41" t="str">
        <f>IF(B41="","",VLOOKUP(B41,'[1]Atrition NPI'!$B:$B,1,0))</f>
        <v>KGM05AR51E103KH</v>
      </c>
    </row>
    <row r="42" spans="1:34" hidden="1">
      <c r="A42" s="35">
        <v>41</v>
      </c>
      <c r="B42" s="1" t="s">
        <v>285</v>
      </c>
      <c r="C42" s="1" t="s">
        <v>69</v>
      </c>
      <c r="D42" s="1" t="s">
        <v>54</v>
      </c>
      <c r="E42" s="1" t="s">
        <v>631</v>
      </c>
      <c r="F42" s="1" t="s">
        <v>286</v>
      </c>
      <c r="G42" s="4" t="s">
        <v>634</v>
      </c>
      <c r="H42" s="1">
        <v>200</v>
      </c>
      <c r="J42" s="1">
        <v>1</v>
      </c>
      <c r="K42" s="1">
        <f t="shared" si="0"/>
        <v>200</v>
      </c>
      <c r="L42" s="1" t="s">
        <v>72</v>
      </c>
      <c r="M42" s="1" t="s">
        <v>287</v>
      </c>
      <c r="N42" s="7">
        <v>2.47E-2</v>
      </c>
      <c r="O42" s="7">
        <f t="shared" si="1"/>
        <v>4.9399999999999995</v>
      </c>
      <c r="P42" s="7">
        <v>3.7</v>
      </c>
      <c r="Q42" s="1">
        <v>1</v>
      </c>
      <c r="R42" s="1" t="s">
        <v>288</v>
      </c>
      <c r="S42" s="1" t="s">
        <v>285</v>
      </c>
      <c r="T42" s="1" t="s">
        <v>75</v>
      </c>
      <c r="U42" s="1" t="s">
        <v>76</v>
      </c>
      <c r="V42" s="1" t="s">
        <v>289</v>
      </c>
      <c r="W42" s="1" t="s">
        <v>16</v>
      </c>
      <c r="X42" s="1" t="s">
        <v>18</v>
      </c>
      <c r="Y42" s="38">
        <f t="shared" si="7"/>
        <v>100</v>
      </c>
      <c r="Z42" s="38">
        <v>2</v>
      </c>
      <c r="AA42" s="39">
        <f t="shared" si="2"/>
        <v>200</v>
      </c>
      <c r="AB42" s="38">
        <f t="shared" si="3"/>
        <v>300</v>
      </c>
      <c r="AC42" s="48">
        <v>2.47E-2</v>
      </c>
      <c r="AD42" s="40">
        <f t="shared" si="4"/>
        <v>7.41</v>
      </c>
      <c r="AE42" s="40">
        <f t="shared" si="5"/>
        <v>4.9399999999999995</v>
      </c>
      <c r="AF42" s="40">
        <f t="shared" si="6"/>
        <v>2223</v>
      </c>
      <c r="AH42" t="str">
        <f>IF(B42="","",VLOOKUP(B42,'[1]Atrition NPI'!$B:$B,1,0))</f>
        <v>C0603X5R1A104K030BC</v>
      </c>
    </row>
    <row r="43" spans="1:34" hidden="1">
      <c r="A43" s="35">
        <v>42</v>
      </c>
      <c r="B43" s="1" t="s">
        <v>290</v>
      </c>
      <c r="C43" s="1" t="s">
        <v>291</v>
      </c>
      <c r="D43" s="1" t="s">
        <v>292</v>
      </c>
      <c r="E43" s="1" t="s">
        <v>631</v>
      </c>
      <c r="F43" s="1" t="s">
        <v>293</v>
      </c>
      <c r="G43" s="4" t="s">
        <v>634</v>
      </c>
      <c r="H43" s="1">
        <v>200</v>
      </c>
      <c r="J43" s="1">
        <v>1</v>
      </c>
      <c r="K43" s="1">
        <f t="shared" si="0"/>
        <v>200</v>
      </c>
      <c r="L43" s="1" t="s">
        <v>72</v>
      </c>
      <c r="M43" s="1" t="s">
        <v>294</v>
      </c>
      <c r="N43" s="7">
        <v>0.46239999999999998</v>
      </c>
      <c r="O43" s="7">
        <f t="shared" si="1"/>
        <v>92.47999999999999</v>
      </c>
      <c r="P43" s="7">
        <v>69.36</v>
      </c>
      <c r="Q43" s="1">
        <v>1</v>
      </c>
      <c r="R43" s="1" t="s">
        <v>295</v>
      </c>
      <c r="S43" s="1" t="s">
        <v>290</v>
      </c>
      <c r="T43" s="1" t="s">
        <v>296</v>
      </c>
      <c r="U43" s="1" t="s">
        <v>297</v>
      </c>
      <c r="V43" s="1" t="s">
        <v>298</v>
      </c>
      <c r="W43" s="1" t="s">
        <v>16</v>
      </c>
      <c r="X43" s="1" t="s">
        <v>18</v>
      </c>
      <c r="Y43" s="38">
        <f t="shared" si="7"/>
        <v>100</v>
      </c>
      <c r="Z43" s="38">
        <v>1</v>
      </c>
      <c r="AA43" s="39">
        <f t="shared" si="2"/>
        <v>100</v>
      </c>
      <c r="AB43" s="38">
        <f t="shared" si="3"/>
        <v>200</v>
      </c>
      <c r="AC43" s="48">
        <v>0.46239999999999998</v>
      </c>
      <c r="AD43" s="40">
        <f t="shared" si="4"/>
        <v>92.47999999999999</v>
      </c>
      <c r="AE43" s="40">
        <f t="shared" si="5"/>
        <v>46.239999999999995</v>
      </c>
      <c r="AF43" s="40">
        <f t="shared" si="6"/>
        <v>18495.999999999996</v>
      </c>
      <c r="AH43" t="str">
        <f>IF(B43="","",VLOOKUP(B43,'[1]Atrition NPI'!$B:$B,1,0))</f>
        <v>APFA2507QBDSEEZGKC</v>
      </c>
    </row>
    <row r="44" spans="1:34" hidden="1">
      <c r="A44" s="35">
        <v>43</v>
      </c>
      <c r="B44" s="1" t="s">
        <v>299</v>
      </c>
      <c r="C44" s="1" t="s">
        <v>300</v>
      </c>
      <c r="D44" s="1" t="s">
        <v>301</v>
      </c>
      <c r="E44" s="1" t="s">
        <v>631</v>
      </c>
      <c r="F44" s="1" t="s">
        <v>302</v>
      </c>
      <c r="G44" s="4" t="s">
        <v>634</v>
      </c>
      <c r="H44" s="1">
        <v>200</v>
      </c>
      <c r="J44" s="1">
        <v>1</v>
      </c>
      <c r="K44" s="1">
        <f t="shared" si="0"/>
        <v>200</v>
      </c>
      <c r="L44" s="1" t="s">
        <v>72</v>
      </c>
      <c r="M44" s="1" t="s">
        <v>303</v>
      </c>
      <c r="N44" s="7">
        <v>0.58689999999999998</v>
      </c>
      <c r="O44" s="7">
        <f t="shared" si="1"/>
        <v>117.38</v>
      </c>
      <c r="P44" s="7">
        <v>88.04</v>
      </c>
      <c r="Q44" s="1">
        <v>1</v>
      </c>
      <c r="R44" s="1" t="s">
        <v>304</v>
      </c>
      <c r="S44" s="1" t="s">
        <v>299</v>
      </c>
      <c r="T44" s="1" t="s">
        <v>305</v>
      </c>
      <c r="U44" s="1" t="s">
        <v>306</v>
      </c>
      <c r="V44" s="1" t="s">
        <v>307</v>
      </c>
      <c r="W44" s="1" t="s">
        <v>16</v>
      </c>
      <c r="X44" s="1" t="s">
        <v>18</v>
      </c>
      <c r="Y44" s="38">
        <f t="shared" si="7"/>
        <v>100</v>
      </c>
      <c r="Z44" s="38">
        <v>1</v>
      </c>
      <c r="AA44" s="39">
        <f t="shared" si="2"/>
        <v>100</v>
      </c>
      <c r="AB44" s="38">
        <f t="shared" si="3"/>
        <v>200</v>
      </c>
      <c r="AC44" s="48">
        <v>0.58689999999999998</v>
      </c>
      <c r="AD44" s="40">
        <f t="shared" si="4"/>
        <v>117.38</v>
      </c>
      <c r="AE44" s="40">
        <f t="shared" si="5"/>
        <v>58.69</v>
      </c>
      <c r="AF44" s="40">
        <f t="shared" si="6"/>
        <v>23476</v>
      </c>
      <c r="AH44" t="str">
        <f>IF(B44="","",VLOOKUP(B44,'[1]Atrition NPI'!$B:$B,1,0))</f>
        <v>SML-LX0404SIUPGUSB</v>
      </c>
    </row>
    <row r="45" spans="1:34" hidden="1">
      <c r="A45" s="35">
        <v>44</v>
      </c>
      <c r="B45" s="4" t="s">
        <v>308</v>
      </c>
      <c r="C45" s="1" t="s">
        <v>309</v>
      </c>
      <c r="D45" s="1" t="s">
        <v>310</v>
      </c>
      <c r="E45" s="1" t="s">
        <v>631</v>
      </c>
      <c r="F45" s="1" t="s">
        <v>311</v>
      </c>
      <c r="G45" s="4" t="s">
        <v>634</v>
      </c>
      <c r="H45" s="1">
        <v>200</v>
      </c>
      <c r="J45" s="2">
        <v>2</v>
      </c>
      <c r="K45" s="1">
        <f t="shared" si="0"/>
        <v>400</v>
      </c>
      <c r="L45" s="1" t="s">
        <v>72</v>
      </c>
      <c r="M45" s="1" t="s">
        <v>312</v>
      </c>
      <c r="N45" s="7">
        <v>0.84440000000000004</v>
      </c>
      <c r="O45" s="7">
        <f t="shared" si="1"/>
        <v>337.76</v>
      </c>
      <c r="P45" s="7">
        <v>337.76</v>
      </c>
      <c r="Q45" s="1">
        <v>1</v>
      </c>
      <c r="R45" s="1" t="s">
        <v>313</v>
      </c>
      <c r="S45" s="1" t="s">
        <v>314</v>
      </c>
      <c r="T45" s="1" t="s">
        <v>82</v>
      </c>
      <c r="U45" s="1" t="s">
        <v>315</v>
      </c>
      <c r="V45" s="1" t="s">
        <v>93</v>
      </c>
      <c r="W45" s="1" t="s">
        <v>16</v>
      </c>
      <c r="X45" s="1" t="s">
        <v>18</v>
      </c>
      <c r="Y45" s="38">
        <f t="shared" si="7"/>
        <v>200</v>
      </c>
      <c r="Z45" s="38">
        <v>0.4</v>
      </c>
      <c r="AA45" s="39">
        <f t="shared" si="2"/>
        <v>80</v>
      </c>
      <c r="AB45" s="38">
        <f t="shared" si="3"/>
        <v>280</v>
      </c>
      <c r="AC45" s="48">
        <v>0.84440000000000004</v>
      </c>
      <c r="AD45" s="40">
        <f t="shared" si="4"/>
        <v>236.43200000000002</v>
      </c>
      <c r="AE45" s="40">
        <f t="shared" si="5"/>
        <v>67.552000000000007</v>
      </c>
      <c r="AF45" s="40">
        <f t="shared" si="6"/>
        <v>66200.960000000006</v>
      </c>
      <c r="AH45" t="str">
        <f>IF(B45="","",VLOOKUP(B45,'[1]Atrition NPI'!$B:$B,1,0))</f>
        <v>TF13BA-6S-0.4SH(800)</v>
      </c>
    </row>
    <row r="46" spans="1:34" hidden="1">
      <c r="A46" s="35">
        <v>45</v>
      </c>
      <c r="B46" s="1" t="s">
        <v>316</v>
      </c>
      <c r="C46" s="1" t="s">
        <v>309</v>
      </c>
      <c r="D46" s="1" t="s">
        <v>317</v>
      </c>
      <c r="E46" s="1" t="s">
        <v>631</v>
      </c>
      <c r="F46" s="1" t="s">
        <v>318</v>
      </c>
      <c r="G46" s="4" t="s">
        <v>634</v>
      </c>
      <c r="H46" s="1">
        <v>200</v>
      </c>
      <c r="J46" s="1">
        <v>1</v>
      </c>
      <c r="K46" s="1">
        <f t="shared" si="0"/>
        <v>200</v>
      </c>
      <c r="L46" s="1" t="s">
        <v>72</v>
      </c>
      <c r="M46" s="1" t="s">
        <v>319</v>
      </c>
      <c r="N46" s="7">
        <v>1.3998999999999999</v>
      </c>
      <c r="O46" s="7">
        <f t="shared" si="1"/>
        <v>279.97999999999996</v>
      </c>
      <c r="P46" s="7">
        <v>209.98</v>
      </c>
      <c r="Q46" s="1">
        <v>1</v>
      </c>
      <c r="R46" s="1" t="s">
        <v>320</v>
      </c>
      <c r="S46" s="1" t="s">
        <v>316</v>
      </c>
      <c r="T46" s="1" t="s">
        <v>82</v>
      </c>
      <c r="U46" s="1" t="s">
        <v>321</v>
      </c>
      <c r="V46" s="1" t="s">
        <v>97</v>
      </c>
      <c r="W46" s="1" t="s">
        <v>16</v>
      </c>
      <c r="X46" s="1" t="s">
        <v>18</v>
      </c>
      <c r="Y46" s="38">
        <f t="shared" si="7"/>
        <v>100</v>
      </c>
      <c r="Z46" s="38">
        <v>0.4</v>
      </c>
      <c r="AA46" s="39">
        <f t="shared" si="2"/>
        <v>40</v>
      </c>
      <c r="AB46" s="38">
        <f t="shared" si="3"/>
        <v>140</v>
      </c>
      <c r="AC46" s="48">
        <v>1.3998999999999999</v>
      </c>
      <c r="AD46" s="40">
        <f t="shared" si="4"/>
        <v>195.98599999999999</v>
      </c>
      <c r="AE46" s="40">
        <f t="shared" si="5"/>
        <v>55.995999999999995</v>
      </c>
      <c r="AF46" s="40">
        <f t="shared" si="6"/>
        <v>27438.039999999997</v>
      </c>
      <c r="AH46" t="str">
        <f>IF(B46="","",VLOOKUP(B46,'[1]Atrition NPI'!$B:$B,1,0))</f>
        <v>FH26W-25S-0.3SHW(60)</v>
      </c>
    </row>
    <row r="47" spans="1:34" hidden="1">
      <c r="A47" s="35">
        <v>46</v>
      </c>
      <c r="B47" s="1" t="s">
        <v>322</v>
      </c>
      <c r="C47" s="1" t="s">
        <v>323</v>
      </c>
      <c r="D47" s="1" t="s">
        <v>324</v>
      </c>
      <c r="E47" s="1" t="s">
        <v>631</v>
      </c>
      <c r="F47" s="1" t="s">
        <v>325</v>
      </c>
      <c r="G47" s="4" t="s">
        <v>634</v>
      </c>
      <c r="H47" s="1">
        <v>200</v>
      </c>
      <c r="J47" s="1">
        <v>1</v>
      </c>
      <c r="K47" s="1">
        <f t="shared" si="0"/>
        <v>200</v>
      </c>
      <c r="L47" s="1" t="s">
        <v>72</v>
      </c>
      <c r="M47" s="1" t="s">
        <v>326</v>
      </c>
      <c r="N47" s="7">
        <v>2.0207000000000002</v>
      </c>
      <c r="O47" s="7">
        <f t="shared" si="1"/>
        <v>404.14000000000004</v>
      </c>
      <c r="P47" s="7">
        <v>303.10000000000002</v>
      </c>
      <c r="Q47" s="1">
        <v>1</v>
      </c>
      <c r="R47" s="1" t="s">
        <v>327</v>
      </c>
      <c r="S47" s="1" t="s">
        <v>322</v>
      </c>
      <c r="T47" s="1" t="s">
        <v>91</v>
      </c>
      <c r="U47" s="1" t="s">
        <v>328</v>
      </c>
      <c r="V47" s="1" t="s">
        <v>329</v>
      </c>
      <c r="W47" s="1" t="s">
        <v>16</v>
      </c>
      <c r="X47" s="1" t="s">
        <v>18</v>
      </c>
      <c r="Y47" s="38">
        <f t="shared" si="7"/>
        <v>100</v>
      </c>
      <c r="Z47" s="38">
        <v>0.3</v>
      </c>
      <c r="AA47" s="39">
        <f t="shared" si="2"/>
        <v>30</v>
      </c>
      <c r="AB47" s="38">
        <f t="shared" si="3"/>
        <v>130</v>
      </c>
      <c r="AC47" s="48">
        <v>2.0207000000000002</v>
      </c>
      <c r="AD47" s="40">
        <f t="shared" si="4"/>
        <v>262.69100000000003</v>
      </c>
      <c r="AE47" s="40">
        <f t="shared" si="5"/>
        <v>60.621000000000002</v>
      </c>
      <c r="AF47" s="40">
        <f t="shared" si="6"/>
        <v>34149.83</v>
      </c>
      <c r="AH47" t="str">
        <f>IF(B47="","",VLOOKUP(B47,'[1]Atrition NPI'!$B:$B,1,0))</f>
        <v>DX07S024JJ3R1300</v>
      </c>
    </row>
    <row r="48" spans="1:34" hidden="1">
      <c r="A48" s="35">
        <v>47</v>
      </c>
      <c r="B48" s="1" t="s">
        <v>330</v>
      </c>
      <c r="C48" s="1" t="s">
        <v>7</v>
      </c>
      <c r="D48" s="1" t="s">
        <v>331</v>
      </c>
      <c r="E48" s="1" t="s">
        <v>631</v>
      </c>
      <c r="F48" s="1" t="s">
        <v>332</v>
      </c>
      <c r="G48" s="4" t="s">
        <v>634</v>
      </c>
      <c r="H48" s="1">
        <v>200</v>
      </c>
      <c r="J48" s="1">
        <v>4</v>
      </c>
      <c r="K48" s="1">
        <f t="shared" si="0"/>
        <v>800</v>
      </c>
      <c r="L48" s="1" t="s">
        <v>72</v>
      </c>
      <c r="M48" s="1" t="s">
        <v>333</v>
      </c>
      <c r="N48" s="7">
        <v>0.18514</v>
      </c>
      <c r="O48" s="7">
        <f t="shared" si="1"/>
        <v>148.11199999999999</v>
      </c>
      <c r="P48" s="7">
        <v>111.08</v>
      </c>
      <c r="Q48" s="1">
        <v>1</v>
      </c>
      <c r="R48" s="1" t="s">
        <v>334</v>
      </c>
      <c r="S48" s="1" t="s">
        <v>335</v>
      </c>
      <c r="T48" s="1" t="s">
        <v>336</v>
      </c>
      <c r="U48" s="1" t="s">
        <v>337</v>
      </c>
      <c r="V48" s="1" t="s">
        <v>338</v>
      </c>
      <c r="W48" s="1" t="s">
        <v>16</v>
      </c>
      <c r="X48" s="1" t="s">
        <v>18</v>
      </c>
      <c r="Y48" s="38">
        <f t="shared" si="7"/>
        <v>400</v>
      </c>
      <c r="Z48" s="38">
        <v>0.7</v>
      </c>
      <c r="AA48" s="39">
        <f t="shared" si="2"/>
        <v>280</v>
      </c>
      <c r="AB48" s="38">
        <f t="shared" si="3"/>
        <v>680</v>
      </c>
      <c r="AC48" s="48">
        <v>0.18514</v>
      </c>
      <c r="AD48" s="40">
        <f t="shared" si="4"/>
        <v>125.8952</v>
      </c>
      <c r="AE48" s="40">
        <f t="shared" si="5"/>
        <v>51.839199999999998</v>
      </c>
      <c r="AF48" s="40">
        <f t="shared" si="6"/>
        <v>85608.736000000004</v>
      </c>
      <c r="AH48" t="str">
        <f>IF(B48="","",VLOOKUP(B48,'[1]Atrition NPI'!$B:$B,1,0))</f>
        <v>DFE201612E-2R2M=P2</v>
      </c>
    </row>
    <row r="49" spans="1:34" hidden="1">
      <c r="A49" s="35">
        <v>48</v>
      </c>
      <c r="B49" s="1" t="s">
        <v>339</v>
      </c>
      <c r="C49" s="1" t="s">
        <v>69</v>
      </c>
      <c r="D49" s="1" t="s">
        <v>340</v>
      </c>
      <c r="E49" s="1" t="s">
        <v>631</v>
      </c>
      <c r="F49" s="1" t="s">
        <v>341</v>
      </c>
      <c r="G49" s="4" t="s">
        <v>634</v>
      </c>
      <c r="H49" s="1">
        <v>200</v>
      </c>
      <c r="J49" s="1">
        <v>1</v>
      </c>
      <c r="K49" s="1">
        <f t="shared" si="0"/>
        <v>200</v>
      </c>
      <c r="L49" s="1" t="s">
        <v>72</v>
      </c>
      <c r="M49" s="1" t="s">
        <v>342</v>
      </c>
      <c r="N49" s="7">
        <v>0.20219999999999999</v>
      </c>
      <c r="O49" s="7">
        <f t="shared" si="1"/>
        <v>40.44</v>
      </c>
      <c r="P49" s="7">
        <v>30.33</v>
      </c>
      <c r="Q49" s="1">
        <v>1</v>
      </c>
      <c r="R49" s="1" t="s">
        <v>343</v>
      </c>
      <c r="S49" s="1" t="s">
        <v>339</v>
      </c>
      <c r="T49" s="1" t="s">
        <v>344</v>
      </c>
      <c r="U49" s="1" t="s">
        <v>345</v>
      </c>
      <c r="V49" s="1" t="s">
        <v>346</v>
      </c>
      <c r="W49" s="1" t="s">
        <v>16</v>
      </c>
      <c r="X49" s="1" t="s">
        <v>18</v>
      </c>
      <c r="Y49" s="38">
        <f t="shared" si="7"/>
        <v>100</v>
      </c>
      <c r="Z49" s="38">
        <v>2</v>
      </c>
      <c r="AA49" s="39">
        <f t="shared" si="2"/>
        <v>200</v>
      </c>
      <c r="AB49" s="38">
        <f t="shared" si="3"/>
        <v>300</v>
      </c>
      <c r="AC49" s="48">
        <v>0.20219999999999999</v>
      </c>
      <c r="AD49" s="40">
        <f t="shared" si="4"/>
        <v>60.66</v>
      </c>
      <c r="AE49" s="40">
        <f t="shared" si="5"/>
        <v>40.44</v>
      </c>
      <c r="AF49" s="40">
        <f t="shared" si="6"/>
        <v>18198</v>
      </c>
      <c r="AH49" t="str">
        <f>IF(B49="","",VLOOKUP(B49,'[1]Atrition NPI'!$B:$B,1,0))</f>
        <v>MLP2012H2R2MT0S1</v>
      </c>
    </row>
    <row r="50" spans="1:34" hidden="1">
      <c r="A50" s="35">
        <v>49</v>
      </c>
      <c r="B50" s="1" t="s">
        <v>347</v>
      </c>
      <c r="C50" s="1" t="s">
        <v>7</v>
      </c>
      <c r="D50" s="1" t="s">
        <v>348</v>
      </c>
      <c r="E50" s="1" t="s">
        <v>631</v>
      </c>
      <c r="F50" s="1" t="s">
        <v>349</v>
      </c>
      <c r="G50" s="4" t="s">
        <v>634</v>
      </c>
      <c r="H50" s="1">
        <v>200</v>
      </c>
      <c r="J50" s="1">
        <v>1</v>
      </c>
      <c r="K50" s="1">
        <f t="shared" si="0"/>
        <v>200</v>
      </c>
      <c r="L50" s="1" t="s">
        <v>72</v>
      </c>
      <c r="M50" s="1" t="s">
        <v>350</v>
      </c>
      <c r="N50" s="7">
        <v>5.4100000000000002E-2</v>
      </c>
      <c r="O50" s="7">
        <f t="shared" si="1"/>
        <v>10.82</v>
      </c>
      <c r="P50" s="7">
        <v>8.1199999999999992</v>
      </c>
      <c r="Q50" s="1">
        <v>1</v>
      </c>
      <c r="R50" s="1" t="s">
        <v>351</v>
      </c>
      <c r="S50" s="1" t="s">
        <v>352</v>
      </c>
      <c r="T50" s="1" t="s">
        <v>13</v>
      </c>
      <c r="U50" s="1" t="s">
        <v>353</v>
      </c>
      <c r="V50" s="1" t="s">
        <v>354</v>
      </c>
      <c r="W50" s="1" t="s">
        <v>16</v>
      </c>
      <c r="X50" s="1" t="s">
        <v>18</v>
      </c>
      <c r="Y50" s="38">
        <f t="shared" si="7"/>
        <v>100</v>
      </c>
      <c r="Z50" s="38">
        <v>2</v>
      </c>
      <c r="AA50" s="39">
        <f t="shared" si="2"/>
        <v>200</v>
      </c>
      <c r="AB50" s="38">
        <f t="shared" si="3"/>
        <v>300</v>
      </c>
      <c r="AC50" s="48">
        <v>5.4100000000000002E-2</v>
      </c>
      <c r="AD50" s="40">
        <f t="shared" si="4"/>
        <v>16.23</v>
      </c>
      <c r="AE50" s="40">
        <f t="shared" si="5"/>
        <v>10.82</v>
      </c>
      <c r="AF50" s="40">
        <f t="shared" si="6"/>
        <v>4869</v>
      </c>
      <c r="AH50" t="str">
        <f>IF(B50="","",VLOOKUP(B50,'[1]Atrition NPI'!$B:$B,1,0))</f>
        <v>BLM21PG221SN1D</v>
      </c>
    </row>
    <row r="51" spans="1:34" hidden="1">
      <c r="A51" s="35">
        <v>50</v>
      </c>
      <c r="B51" s="1" t="s">
        <v>355</v>
      </c>
      <c r="C51" s="1" t="s">
        <v>356</v>
      </c>
      <c r="D51" s="1" t="s">
        <v>357</v>
      </c>
      <c r="E51" s="1" t="s">
        <v>631</v>
      </c>
      <c r="F51" s="1" t="s">
        <v>358</v>
      </c>
      <c r="G51" s="4" t="s">
        <v>634</v>
      </c>
      <c r="H51" s="1">
        <v>200</v>
      </c>
      <c r="J51" s="1">
        <v>1</v>
      </c>
      <c r="K51" s="1">
        <f t="shared" si="0"/>
        <v>200</v>
      </c>
      <c r="L51" s="1" t="s">
        <v>72</v>
      </c>
      <c r="M51" s="1" t="s">
        <v>359</v>
      </c>
      <c r="N51" s="7">
        <v>0.1123</v>
      </c>
      <c r="O51" s="7">
        <f t="shared" si="1"/>
        <v>22.46</v>
      </c>
      <c r="P51" s="7">
        <v>16.84</v>
      </c>
      <c r="Q51" s="1">
        <v>1</v>
      </c>
      <c r="R51" s="1" t="s">
        <v>360</v>
      </c>
      <c r="S51" s="1" t="s">
        <v>355</v>
      </c>
      <c r="T51" s="1" t="s">
        <v>361</v>
      </c>
      <c r="U51" s="1" t="s">
        <v>362</v>
      </c>
      <c r="V51" s="1" t="s">
        <v>363</v>
      </c>
      <c r="W51" s="1" t="s">
        <v>16</v>
      </c>
      <c r="X51" s="1" t="s">
        <v>18</v>
      </c>
      <c r="Y51" s="38">
        <f t="shared" si="7"/>
        <v>100</v>
      </c>
      <c r="Z51" s="38">
        <v>2</v>
      </c>
      <c r="AA51" s="39">
        <f t="shared" si="2"/>
        <v>200</v>
      </c>
      <c r="AB51" s="38">
        <f t="shared" si="3"/>
        <v>300</v>
      </c>
      <c r="AC51" s="48">
        <v>0.1123</v>
      </c>
      <c r="AD51" s="40">
        <f t="shared" si="4"/>
        <v>33.69</v>
      </c>
      <c r="AE51" s="40">
        <f t="shared" si="5"/>
        <v>22.46</v>
      </c>
      <c r="AF51" s="40">
        <f t="shared" si="6"/>
        <v>10107</v>
      </c>
      <c r="AH51" t="str">
        <f>IF(B51="","",VLOOKUP(B51,'[1]Atrition NPI'!$B:$B,1,0))</f>
        <v>HZ1206C202R-10</v>
      </c>
    </row>
    <row r="52" spans="1:34" hidden="1">
      <c r="A52" s="35">
        <v>51</v>
      </c>
      <c r="B52" s="1" t="s">
        <v>106</v>
      </c>
      <c r="C52" s="1" t="s">
        <v>107</v>
      </c>
      <c r="D52" s="1" t="s">
        <v>108</v>
      </c>
      <c r="E52" s="1" t="s">
        <v>631</v>
      </c>
      <c r="F52" s="1" t="s">
        <v>109</v>
      </c>
      <c r="G52" s="4" t="s">
        <v>634</v>
      </c>
      <c r="H52" s="1">
        <v>200</v>
      </c>
      <c r="J52" s="1">
        <v>1</v>
      </c>
      <c r="K52" s="1">
        <f t="shared" si="0"/>
        <v>200</v>
      </c>
      <c r="L52" s="1" t="s">
        <v>72</v>
      </c>
      <c r="M52" s="1" t="s">
        <v>110</v>
      </c>
      <c r="N52" s="7">
        <v>1.01E-2</v>
      </c>
      <c r="O52" s="7">
        <f t="shared" si="1"/>
        <v>2.02</v>
      </c>
      <c r="P52" s="7">
        <v>1.52</v>
      </c>
      <c r="Q52" s="1">
        <v>1</v>
      </c>
      <c r="R52" s="1" t="s">
        <v>364</v>
      </c>
      <c r="S52" s="1" t="s">
        <v>112</v>
      </c>
      <c r="T52" s="1" t="s">
        <v>13</v>
      </c>
      <c r="U52" s="1" t="s">
        <v>113</v>
      </c>
      <c r="V52" s="1" t="s">
        <v>365</v>
      </c>
      <c r="W52" s="1" t="s">
        <v>94</v>
      </c>
      <c r="X52" s="1" t="s">
        <v>18</v>
      </c>
      <c r="Y52" s="38">
        <f t="shared" si="7"/>
        <v>100</v>
      </c>
      <c r="Z52" s="38">
        <v>2</v>
      </c>
      <c r="AA52" s="39">
        <f t="shared" si="2"/>
        <v>200</v>
      </c>
      <c r="AB52" s="38">
        <f t="shared" si="3"/>
        <v>300</v>
      </c>
      <c r="AC52" s="48">
        <v>1.01E-2</v>
      </c>
      <c r="AD52" s="40">
        <f t="shared" si="4"/>
        <v>3.03</v>
      </c>
      <c r="AE52" s="40">
        <f t="shared" si="5"/>
        <v>2.02</v>
      </c>
      <c r="AF52" s="40">
        <f t="shared" si="6"/>
        <v>908.99999999999989</v>
      </c>
      <c r="AH52" t="str">
        <f>IF(B52="","",VLOOKUP(B52,'[1]Atrition NPI'!$B:$B,1,0))</f>
        <v>ERJ-2GE0R00X</v>
      </c>
    </row>
    <row r="53" spans="1:34" hidden="1">
      <c r="A53" s="35">
        <v>52</v>
      </c>
      <c r="B53" s="1" t="s">
        <v>366</v>
      </c>
      <c r="C53" s="1" t="s">
        <v>107</v>
      </c>
      <c r="D53" s="1" t="s">
        <v>367</v>
      </c>
      <c r="E53" s="1" t="s">
        <v>631</v>
      </c>
      <c r="F53" s="1" t="s">
        <v>368</v>
      </c>
      <c r="G53" s="4" t="s">
        <v>634</v>
      </c>
      <c r="H53" s="1">
        <v>200</v>
      </c>
      <c r="J53" s="1">
        <v>2</v>
      </c>
      <c r="K53" s="1">
        <f t="shared" si="0"/>
        <v>400</v>
      </c>
      <c r="L53" s="1" t="s">
        <v>72</v>
      </c>
      <c r="M53" s="1" t="s">
        <v>369</v>
      </c>
      <c r="N53" s="7">
        <v>2.1999999999999999E-2</v>
      </c>
      <c r="O53" s="7">
        <f t="shared" si="1"/>
        <v>8.7999999999999989</v>
      </c>
      <c r="P53" s="7">
        <v>6.6</v>
      </c>
      <c r="Q53" s="1">
        <v>1</v>
      </c>
      <c r="R53" s="1" t="s">
        <v>370</v>
      </c>
      <c r="S53" s="1" t="s">
        <v>366</v>
      </c>
      <c r="T53" s="1" t="s">
        <v>336</v>
      </c>
      <c r="U53" s="1" t="s">
        <v>121</v>
      </c>
      <c r="V53" s="1" t="s">
        <v>371</v>
      </c>
      <c r="W53" s="1" t="s">
        <v>16</v>
      </c>
      <c r="X53" s="1" t="s">
        <v>18</v>
      </c>
      <c r="Y53" s="38">
        <f t="shared" si="7"/>
        <v>200</v>
      </c>
      <c r="Z53" s="38">
        <v>2</v>
      </c>
      <c r="AA53" s="39">
        <f t="shared" si="2"/>
        <v>400</v>
      </c>
      <c r="AB53" s="38">
        <f t="shared" si="3"/>
        <v>600</v>
      </c>
      <c r="AC53" s="48">
        <v>2.1999999999999999E-2</v>
      </c>
      <c r="AD53" s="40">
        <f t="shared" si="4"/>
        <v>13.2</v>
      </c>
      <c r="AE53" s="40">
        <f t="shared" si="5"/>
        <v>8.7999999999999989</v>
      </c>
      <c r="AF53" s="40">
        <f t="shared" si="6"/>
        <v>7920</v>
      </c>
      <c r="AH53" t="str">
        <f>IF(B53="","",VLOOKUP(B53,'[1]Atrition NPI'!$B:$B,1,0))</f>
        <v>ERJ-1GNF5101C</v>
      </c>
    </row>
    <row r="54" spans="1:34" hidden="1">
      <c r="A54" s="35">
        <v>53</v>
      </c>
      <c r="B54" s="1" t="s">
        <v>573</v>
      </c>
      <c r="C54" s="1" t="s">
        <v>107</v>
      </c>
      <c r="D54" s="1" t="s">
        <v>372</v>
      </c>
      <c r="E54" s="1" t="s">
        <v>631</v>
      </c>
      <c r="F54" s="1" t="s">
        <v>574</v>
      </c>
      <c r="G54" s="4" t="s">
        <v>634</v>
      </c>
      <c r="H54" s="1">
        <v>200</v>
      </c>
      <c r="J54" s="1">
        <v>2</v>
      </c>
      <c r="K54" s="1">
        <f t="shared" si="0"/>
        <v>400</v>
      </c>
      <c r="L54" s="1" t="s">
        <v>72</v>
      </c>
      <c r="M54" s="1" t="s">
        <v>575</v>
      </c>
      <c r="N54" s="7">
        <v>2.1999999999999999E-2</v>
      </c>
      <c r="O54" s="7">
        <f t="shared" si="1"/>
        <v>8.7999999999999989</v>
      </c>
      <c r="P54" s="7">
        <v>6.6</v>
      </c>
      <c r="Q54" s="1">
        <v>1</v>
      </c>
      <c r="R54" s="1" t="s">
        <v>373</v>
      </c>
      <c r="S54" s="1" t="s">
        <v>575</v>
      </c>
      <c r="T54" s="1" t="s">
        <v>336</v>
      </c>
      <c r="U54" s="1" t="s">
        <v>121</v>
      </c>
      <c r="V54" s="1" t="s">
        <v>375</v>
      </c>
      <c r="W54" s="1" t="s">
        <v>16</v>
      </c>
      <c r="X54" s="1" t="s">
        <v>18</v>
      </c>
      <c r="Y54" s="38">
        <f t="shared" si="7"/>
        <v>200</v>
      </c>
      <c r="Z54" s="38">
        <v>2</v>
      </c>
      <c r="AA54" s="39">
        <f t="shared" si="2"/>
        <v>400</v>
      </c>
      <c r="AB54" s="38">
        <f t="shared" si="3"/>
        <v>600</v>
      </c>
      <c r="AC54" s="48">
        <v>2.1999999999999999E-2</v>
      </c>
      <c r="AD54" s="40">
        <f t="shared" si="4"/>
        <v>13.2</v>
      </c>
      <c r="AE54" s="40">
        <f t="shared" si="5"/>
        <v>8.7999999999999989</v>
      </c>
      <c r="AF54" s="40">
        <f t="shared" si="6"/>
        <v>7920</v>
      </c>
      <c r="AH54" t="str">
        <f>IF(B54="","",VLOOKUP(B54,'[1]Atrition NPI'!$B:$B,1,0))</f>
        <v>ERJ-1GNF27R0C</v>
      </c>
    </row>
    <row r="55" spans="1:34" hidden="1">
      <c r="A55" s="35">
        <v>54</v>
      </c>
      <c r="B55" s="1" t="s">
        <v>376</v>
      </c>
      <c r="C55" s="1" t="s">
        <v>107</v>
      </c>
      <c r="D55" s="1" t="s">
        <v>377</v>
      </c>
      <c r="E55" s="1" t="s">
        <v>631</v>
      </c>
      <c r="F55" s="1" t="s">
        <v>378</v>
      </c>
      <c r="G55" s="4" t="s">
        <v>634</v>
      </c>
      <c r="H55" s="1">
        <v>200</v>
      </c>
      <c r="J55" s="1">
        <v>3</v>
      </c>
      <c r="K55" s="1">
        <f t="shared" si="0"/>
        <v>600</v>
      </c>
      <c r="L55" s="1" t="s">
        <v>72</v>
      </c>
      <c r="M55" s="1" t="s">
        <v>379</v>
      </c>
      <c r="N55" s="7">
        <v>2.1999999999999999E-2</v>
      </c>
      <c r="O55" s="7">
        <f t="shared" si="1"/>
        <v>13.2</v>
      </c>
      <c r="P55" s="7">
        <v>9.9</v>
      </c>
      <c r="Q55" s="1">
        <v>1</v>
      </c>
      <c r="R55" s="1" t="s">
        <v>380</v>
      </c>
      <c r="S55" s="1" t="s">
        <v>381</v>
      </c>
      <c r="T55" s="1" t="s">
        <v>336</v>
      </c>
      <c r="U55" s="1" t="s">
        <v>121</v>
      </c>
      <c r="V55" s="1" t="s">
        <v>382</v>
      </c>
      <c r="W55" s="1" t="s">
        <v>16</v>
      </c>
      <c r="X55" s="1" t="s">
        <v>18</v>
      </c>
      <c r="Y55" s="38">
        <f t="shared" si="7"/>
        <v>300</v>
      </c>
      <c r="Z55" s="38">
        <v>2</v>
      </c>
      <c r="AA55" s="39">
        <f t="shared" si="2"/>
        <v>600</v>
      </c>
      <c r="AB55" s="38">
        <f t="shared" si="3"/>
        <v>900</v>
      </c>
      <c r="AC55" s="48">
        <v>2.1999999999999999E-2</v>
      </c>
      <c r="AD55" s="40">
        <f t="shared" si="4"/>
        <v>19.799999999999997</v>
      </c>
      <c r="AE55" s="40">
        <f t="shared" si="5"/>
        <v>13.2</v>
      </c>
      <c r="AF55" s="40">
        <f t="shared" si="6"/>
        <v>17819.999999999996</v>
      </c>
      <c r="AH55" t="str">
        <f>IF(B55="","",VLOOKUP(B55,'[1]Atrition NPI'!$B:$B,1,0))</f>
        <v>ERJ-1GNF4701C</v>
      </c>
    </row>
    <row r="56" spans="1:34" hidden="1">
      <c r="A56" s="35">
        <v>55</v>
      </c>
      <c r="B56" s="1" t="s">
        <v>383</v>
      </c>
      <c r="C56" s="1" t="s">
        <v>107</v>
      </c>
      <c r="D56" s="1" t="s">
        <v>384</v>
      </c>
      <c r="E56" s="1" t="s">
        <v>631</v>
      </c>
      <c r="F56" s="1" t="s">
        <v>385</v>
      </c>
      <c r="G56" s="4" t="s">
        <v>634</v>
      </c>
      <c r="H56" s="1">
        <v>200</v>
      </c>
      <c r="J56" s="1">
        <v>1</v>
      </c>
      <c r="K56" s="1">
        <f t="shared" si="0"/>
        <v>200</v>
      </c>
      <c r="L56" s="1" t="s">
        <v>72</v>
      </c>
      <c r="M56" s="1" t="s">
        <v>386</v>
      </c>
      <c r="N56" s="7">
        <v>1.01E-2</v>
      </c>
      <c r="O56" s="7">
        <f t="shared" si="1"/>
        <v>2.02</v>
      </c>
      <c r="P56" s="7">
        <v>1.52</v>
      </c>
      <c r="Q56" s="1">
        <v>1</v>
      </c>
      <c r="R56" s="1" t="s">
        <v>387</v>
      </c>
      <c r="S56" s="1" t="s">
        <v>388</v>
      </c>
      <c r="T56" s="1" t="s">
        <v>13</v>
      </c>
      <c r="U56" s="1" t="s">
        <v>389</v>
      </c>
      <c r="V56" s="1" t="s">
        <v>390</v>
      </c>
      <c r="W56" s="1" t="s">
        <v>94</v>
      </c>
      <c r="X56" s="1" t="s">
        <v>18</v>
      </c>
      <c r="Y56" s="38">
        <f t="shared" si="7"/>
        <v>100</v>
      </c>
      <c r="Z56" s="38">
        <v>2</v>
      </c>
      <c r="AA56" s="39">
        <f t="shared" si="2"/>
        <v>200</v>
      </c>
      <c r="AB56" s="38">
        <f t="shared" si="3"/>
        <v>300</v>
      </c>
      <c r="AC56" s="48">
        <v>1.01E-2</v>
      </c>
      <c r="AD56" s="40">
        <f t="shared" si="4"/>
        <v>3.03</v>
      </c>
      <c r="AE56" s="40">
        <f t="shared" si="5"/>
        <v>2.02</v>
      </c>
      <c r="AF56" s="40">
        <f t="shared" si="6"/>
        <v>908.99999999999989</v>
      </c>
      <c r="AH56" t="str">
        <f>IF(B56="","",VLOOKUP(B56,'[1]Atrition NPI'!$B:$B,1,0))</f>
        <v>ERJ-2GEJ103X</v>
      </c>
    </row>
    <row r="57" spans="1:34" hidden="1">
      <c r="A57" s="35">
        <v>56</v>
      </c>
      <c r="B57" s="1" t="s">
        <v>391</v>
      </c>
      <c r="C57" s="1" t="s">
        <v>107</v>
      </c>
      <c r="D57" s="1" t="s">
        <v>392</v>
      </c>
      <c r="E57" s="1" t="s">
        <v>631</v>
      </c>
      <c r="F57" s="1" t="s">
        <v>393</v>
      </c>
      <c r="G57" s="4" t="s">
        <v>634</v>
      </c>
      <c r="H57" s="1">
        <v>200</v>
      </c>
      <c r="J57" s="1">
        <v>1</v>
      </c>
      <c r="K57" s="1">
        <f t="shared" si="0"/>
        <v>200</v>
      </c>
      <c r="L57" s="1" t="s">
        <v>72</v>
      </c>
      <c r="M57" s="1" t="s">
        <v>394</v>
      </c>
      <c r="N57" s="7">
        <v>0.12959999999999999</v>
      </c>
      <c r="O57" s="7">
        <f t="shared" si="1"/>
        <v>25.919999999999998</v>
      </c>
      <c r="P57" s="7">
        <v>19.440000000000001</v>
      </c>
      <c r="Q57" s="1">
        <v>1</v>
      </c>
      <c r="R57" s="1" t="s">
        <v>395</v>
      </c>
      <c r="S57" s="1" t="s">
        <v>396</v>
      </c>
      <c r="T57" s="1" t="s">
        <v>336</v>
      </c>
      <c r="U57" s="1" t="s">
        <v>397</v>
      </c>
      <c r="V57" s="1" t="s">
        <v>398</v>
      </c>
      <c r="W57" s="1" t="s">
        <v>16</v>
      </c>
      <c r="X57" s="1" t="s">
        <v>18</v>
      </c>
      <c r="Y57" s="38">
        <f t="shared" si="7"/>
        <v>100</v>
      </c>
      <c r="Z57" s="38">
        <v>2</v>
      </c>
      <c r="AA57" s="39">
        <f t="shared" si="2"/>
        <v>200</v>
      </c>
      <c r="AB57" s="38">
        <f t="shared" si="3"/>
        <v>300</v>
      </c>
      <c r="AC57" s="48">
        <v>0.12959999999999999</v>
      </c>
      <c r="AD57" s="40">
        <f t="shared" si="4"/>
        <v>38.879999999999995</v>
      </c>
      <c r="AE57" s="40">
        <f t="shared" si="5"/>
        <v>25.919999999999998</v>
      </c>
      <c r="AF57" s="40">
        <f t="shared" si="6"/>
        <v>11663.999999999998</v>
      </c>
      <c r="AH57" t="str">
        <f>IF(B57="","",VLOOKUP(B57,'[1]Atrition NPI'!$B:$B,1,0))</f>
        <v>ERJ-2LWFR010X</v>
      </c>
    </row>
    <row r="58" spans="1:34" hidden="1">
      <c r="A58" s="35">
        <v>57</v>
      </c>
      <c r="B58" s="1" t="s">
        <v>576</v>
      </c>
      <c r="C58" s="1" t="s">
        <v>107</v>
      </c>
      <c r="D58" s="1" t="s">
        <v>399</v>
      </c>
      <c r="E58" s="1" t="s">
        <v>631</v>
      </c>
      <c r="F58" s="1" t="s">
        <v>577</v>
      </c>
      <c r="G58" s="4" t="s">
        <v>634</v>
      </c>
      <c r="H58" s="1">
        <v>200</v>
      </c>
      <c r="J58" s="1">
        <v>4</v>
      </c>
      <c r="K58" s="1">
        <f t="shared" si="0"/>
        <v>800</v>
      </c>
      <c r="L58" s="1" t="s">
        <v>72</v>
      </c>
      <c r="M58" s="1" t="s">
        <v>578</v>
      </c>
      <c r="N58" s="7">
        <v>1.346E-2</v>
      </c>
      <c r="O58" s="7">
        <f t="shared" si="1"/>
        <v>10.768000000000001</v>
      </c>
      <c r="P58" s="7">
        <v>8.08</v>
      </c>
      <c r="Q58" s="1">
        <v>1</v>
      </c>
      <c r="R58" s="1" t="s">
        <v>400</v>
      </c>
      <c r="S58" s="1" t="s">
        <v>578</v>
      </c>
      <c r="T58" s="1" t="s">
        <v>336</v>
      </c>
      <c r="U58" s="1" t="s">
        <v>121</v>
      </c>
      <c r="V58" s="1" t="s">
        <v>401</v>
      </c>
      <c r="W58" s="1" t="s">
        <v>16</v>
      </c>
      <c r="X58" s="1" t="s">
        <v>18</v>
      </c>
      <c r="Y58" s="38">
        <f t="shared" si="7"/>
        <v>400</v>
      </c>
      <c r="Z58" s="38">
        <v>2</v>
      </c>
      <c r="AA58" s="39">
        <f t="shared" si="2"/>
        <v>800</v>
      </c>
      <c r="AB58" s="38">
        <f t="shared" si="3"/>
        <v>1200</v>
      </c>
      <c r="AC58" s="48">
        <v>1.346E-2</v>
      </c>
      <c r="AD58" s="40">
        <f t="shared" si="4"/>
        <v>16.152000000000001</v>
      </c>
      <c r="AE58" s="40">
        <f t="shared" si="5"/>
        <v>10.768000000000001</v>
      </c>
      <c r="AF58" s="40">
        <f t="shared" si="6"/>
        <v>19382.400000000001</v>
      </c>
      <c r="AH58" t="str">
        <f>IF(B58="","",VLOOKUP(B58,'[1]Atrition NPI'!$B:$B,1,0))</f>
        <v>ERJ-1GNF3301C</v>
      </c>
    </row>
    <row r="59" spans="1:34" hidden="1">
      <c r="A59" s="35">
        <v>58</v>
      </c>
      <c r="B59" s="1" t="s">
        <v>402</v>
      </c>
      <c r="C59" s="1" t="s">
        <v>107</v>
      </c>
      <c r="D59" s="1" t="s">
        <v>403</v>
      </c>
      <c r="E59" s="1" t="s">
        <v>631</v>
      </c>
      <c r="F59" s="1" t="s">
        <v>404</v>
      </c>
      <c r="G59" s="4" t="s">
        <v>634</v>
      </c>
      <c r="H59" s="1">
        <v>200</v>
      </c>
      <c r="J59" s="1">
        <v>3</v>
      </c>
      <c r="K59" s="1">
        <f t="shared" si="0"/>
        <v>600</v>
      </c>
      <c r="L59" s="1" t="s">
        <v>10</v>
      </c>
      <c r="M59" s="1" t="s">
        <v>405</v>
      </c>
      <c r="N59" s="7">
        <v>3.3300000000000001E-3</v>
      </c>
      <c r="O59" s="7">
        <f t="shared" si="1"/>
        <v>1.998</v>
      </c>
      <c r="P59" s="7">
        <v>49.95</v>
      </c>
      <c r="Q59" s="1">
        <v>15000</v>
      </c>
      <c r="R59" s="1" t="s">
        <v>406</v>
      </c>
      <c r="S59" s="1" t="s">
        <v>405</v>
      </c>
      <c r="T59" s="1" t="s">
        <v>336</v>
      </c>
      <c r="U59" s="1" t="s">
        <v>389</v>
      </c>
      <c r="V59" s="1" t="s">
        <v>407</v>
      </c>
      <c r="W59" s="1" t="s">
        <v>16</v>
      </c>
      <c r="X59" s="1" t="s">
        <v>18</v>
      </c>
      <c r="Y59" s="38">
        <f t="shared" si="7"/>
        <v>300</v>
      </c>
      <c r="Z59" s="38">
        <v>2</v>
      </c>
      <c r="AA59" s="39">
        <f t="shared" si="2"/>
        <v>600</v>
      </c>
      <c r="AB59" s="38">
        <f t="shared" si="3"/>
        <v>900</v>
      </c>
      <c r="AC59" s="48">
        <v>3.3300000000000001E-3</v>
      </c>
      <c r="AD59" s="40">
        <f t="shared" si="4"/>
        <v>2.9969999999999999</v>
      </c>
      <c r="AE59" s="40">
        <f t="shared" si="5"/>
        <v>1.998</v>
      </c>
      <c r="AF59" s="40">
        <f t="shared" si="6"/>
        <v>2697.2999999999997</v>
      </c>
      <c r="AH59" t="str">
        <f>IF(B59="","",VLOOKUP(B59,'[1]Atrition NPI'!$B:$B,1,0))</f>
        <v>ERJ-1GNJ103C</v>
      </c>
    </row>
    <row r="60" spans="1:34" hidden="1">
      <c r="A60" s="35">
        <v>59</v>
      </c>
      <c r="B60" s="1" t="s">
        <v>408</v>
      </c>
      <c r="C60" s="1" t="s">
        <v>107</v>
      </c>
      <c r="D60" s="1" t="s">
        <v>100</v>
      </c>
      <c r="E60" s="1" t="s">
        <v>631</v>
      </c>
      <c r="F60" s="1" t="s">
        <v>409</v>
      </c>
      <c r="G60" s="4" t="s">
        <v>634</v>
      </c>
      <c r="H60" s="1">
        <v>200</v>
      </c>
      <c r="J60" s="1">
        <v>27</v>
      </c>
      <c r="K60" s="1">
        <f t="shared" si="0"/>
        <v>5400</v>
      </c>
      <c r="L60" s="1" t="s">
        <v>72</v>
      </c>
      <c r="M60" s="1" t="s">
        <v>410</v>
      </c>
      <c r="N60" s="7">
        <v>5.3499999999999997E-3</v>
      </c>
      <c r="O60" s="7">
        <f t="shared" si="1"/>
        <v>28.889999999999997</v>
      </c>
      <c r="P60" s="7">
        <v>21.67</v>
      </c>
      <c r="Q60" s="1">
        <v>1</v>
      </c>
      <c r="R60" s="1" t="s">
        <v>411</v>
      </c>
      <c r="S60" s="1" t="s">
        <v>412</v>
      </c>
      <c r="T60" s="1" t="s">
        <v>336</v>
      </c>
      <c r="U60" s="1" t="s">
        <v>413</v>
      </c>
      <c r="V60" s="1" t="s">
        <v>414</v>
      </c>
      <c r="W60" s="1" t="s">
        <v>16</v>
      </c>
      <c r="X60" s="1" t="s">
        <v>18</v>
      </c>
      <c r="Y60" s="38">
        <f t="shared" si="7"/>
        <v>2700</v>
      </c>
      <c r="Z60" s="41">
        <v>1</v>
      </c>
      <c r="AA60" s="42">
        <f t="shared" si="2"/>
        <v>2700</v>
      </c>
      <c r="AB60" s="41">
        <f t="shared" si="3"/>
        <v>5400</v>
      </c>
      <c r="AC60" s="48">
        <v>5.3499999999999997E-3</v>
      </c>
      <c r="AD60" s="43">
        <f t="shared" si="4"/>
        <v>28.889999999999997</v>
      </c>
      <c r="AE60" s="43">
        <f t="shared" si="5"/>
        <v>14.444999999999999</v>
      </c>
      <c r="AF60" s="40">
        <f t="shared" si="6"/>
        <v>156005.99999999997</v>
      </c>
      <c r="AH60" t="str">
        <f>IF(B60="","",VLOOKUP(B60,'[1]Atrition NPI'!$B:$B,1,0))</f>
        <v>ERJ-1GN0R00C</v>
      </c>
    </row>
    <row r="61" spans="1:34" hidden="1">
      <c r="A61" s="35">
        <v>60</v>
      </c>
      <c r="B61" s="1" t="s">
        <v>415</v>
      </c>
      <c r="C61" s="1" t="s">
        <v>107</v>
      </c>
      <c r="D61" s="1" t="s">
        <v>416</v>
      </c>
      <c r="E61" s="1" t="s">
        <v>631</v>
      </c>
      <c r="F61" s="1" t="s">
        <v>417</v>
      </c>
      <c r="G61" s="4" t="s">
        <v>634</v>
      </c>
      <c r="H61" s="1">
        <v>200</v>
      </c>
      <c r="J61" s="1">
        <v>1</v>
      </c>
      <c r="K61" s="1">
        <f t="shared" si="0"/>
        <v>200</v>
      </c>
      <c r="L61" s="1" t="s">
        <v>72</v>
      </c>
      <c r="M61" s="1" t="s">
        <v>418</v>
      </c>
      <c r="N61" s="7">
        <v>1.1900000000000001E-2</v>
      </c>
      <c r="O61" s="7">
        <f t="shared" si="1"/>
        <v>2.3800000000000003</v>
      </c>
      <c r="P61" s="7">
        <v>1.78</v>
      </c>
      <c r="Q61" s="1">
        <v>1</v>
      </c>
      <c r="R61" s="1" t="s">
        <v>419</v>
      </c>
      <c r="S61" s="1" t="s">
        <v>420</v>
      </c>
      <c r="T61" s="1" t="s">
        <v>13</v>
      </c>
      <c r="U61" s="1" t="s">
        <v>121</v>
      </c>
      <c r="V61" s="1" t="s">
        <v>421</v>
      </c>
      <c r="W61" s="1" t="s">
        <v>94</v>
      </c>
      <c r="X61" s="1" t="s">
        <v>18</v>
      </c>
      <c r="Y61" s="38">
        <f t="shared" si="7"/>
        <v>100</v>
      </c>
      <c r="Z61" s="38">
        <v>2</v>
      </c>
      <c r="AA61" s="39">
        <f t="shared" si="2"/>
        <v>200</v>
      </c>
      <c r="AB61" s="38">
        <f t="shared" si="3"/>
        <v>300</v>
      </c>
      <c r="AC61" s="48">
        <v>1.1900000000000001E-2</v>
      </c>
      <c r="AD61" s="40">
        <f t="shared" si="4"/>
        <v>3.5700000000000003</v>
      </c>
      <c r="AE61" s="40">
        <f t="shared" si="5"/>
        <v>2.3800000000000003</v>
      </c>
      <c r="AF61" s="40">
        <f t="shared" si="6"/>
        <v>1071</v>
      </c>
      <c r="AH61" t="str">
        <f>IF(B61="","",VLOOKUP(B61,'[1]Atrition NPI'!$B:$B,1,0))</f>
        <v>ERJ-2RKF1004X</v>
      </c>
    </row>
    <row r="62" spans="1:34" hidden="1">
      <c r="A62" s="35">
        <v>61</v>
      </c>
      <c r="B62" s="1" t="s">
        <v>579</v>
      </c>
      <c r="C62" s="1" t="s">
        <v>107</v>
      </c>
      <c r="D62" s="1" t="s">
        <v>422</v>
      </c>
      <c r="E62" s="1" t="s">
        <v>631</v>
      </c>
      <c r="F62" s="1" t="s">
        <v>580</v>
      </c>
      <c r="G62" s="4" t="s">
        <v>634</v>
      </c>
      <c r="H62" s="1">
        <v>200</v>
      </c>
      <c r="J62" s="1">
        <v>1</v>
      </c>
      <c r="K62" s="1">
        <f t="shared" si="0"/>
        <v>200</v>
      </c>
      <c r="L62" s="1" t="s">
        <v>72</v>
      </c>
      <c r="M62" s="1" t="s">
        <v>581</v>
      </c>
      <c r="N62" s="7">
        <v>2.1999999999999999E-2</v>
      </c>
      <c r="O62" s="7">
        <f t="shared" si="1"/>
        <v>4.3999999999999995</v>
      </c>
      <c r="P62" s="7">
        <v>3.3</v>
      </c>
      <c r="Q62" s="1">
        <v>1</v>
      </c>
      <c r="R62" s="1" t="s">
        <v>423</v>
      </c>
      <c r="S62" s="1" t="s">
        <v>581</v>
      </c>
      <c r="T62" s="1" t="s">
        <v>336</v>
      </c>
      <c r="U62" s="1" t="s">
        <v>121</v>
      </c>
      <c r="V62" s="1" t="s">
        <v>424</v>
      </c>
      <c r="W62" s="1" t="s">
        <v>16</v>
      </c>
      <c r="X62" s="1" t="s">
        <v>18</v>
      </c>
      <c r="Y62" s="38">
        <f t="shared" si="7"/>
        <v>100</v>
      </c>
      <c r="Z62" s="38">
        <v>2</v>
      </c>
      <c r="AA62" s="39">
        <f t="shared" si="2"/>
        <v>200</v>
      </c>
      <c r="AB62" s="38">
        <f t="shared" si="3"/>
        <v>300</v>
      </c>
      <c r="AC62" s="48">
        <v>2.1999999999999999E-2</v>
      </c>
      <c r="AD62" s="40">
        <f t="shared" si="4"/>
        <v>6.6</v>
      </c>
      <c r="AE62" s="40">
        <f t="shared" si="5"/>
        <v>4.3999999999999995</v>
      </c>
      <c r="AF62" s="40">
        <f t="shared" si="6"/>
        <v>1980</v>
      </c>
      <c r="AH62" t="str">
        <f>IF(B62="","",VLOOKUP(B62,'[1]Atrition NPI'!$B:$B,1,0))</f>
        <v>ERJ-1GNF10R0C</v>
      </c>
    </row>
    <row r="63" spans="1:34" hidden="1">
      <c r="A63" s="35">
        <v>62</v>
      </c>
      <c r="B63" s="1" t="s">
        <v>425</v>
      </c>
      <c r="C63" s="1" t="s">
        <v>99</v>
      </c>
      <c r="D63" s="1" t="s">
        <v>426</v>
      </c>
      <c r="E63" s="1" t="s">
        <v>631</v>
      </c>
      <c r="F63" s="1" t="s">
        <v>427</v>
      </c>
      <c r="G63" s="4" t="s">
        <v>634</v>
      </c>
      <c r="H63" s="1">
        <v>200</v>
      </c>
      <c r="J63" s="1">
        <v>1</v>
      </c>
      <c r="K63" s="1">
        <f t="shared" si="0"/>
        <v>200</v>
      </c>
      <c r="L63" s="1" t="s">
        <v>10</v>
      </c>
      <c r="M63" s="1" t="s">
        <v>428</v>
      </c>
      <c r="N63" s="7">
        <v>1.355E-2</v>
      </c>
      <c r="O63" s="7">
        <f t="shared" si="1"/>
        <v>2.71</v>
      </c>
      <c r="P63" s="7">
        <v>135.5</v>
      </c>
      <c r="Q63" s="1">
        <v>10000</v>
      </c>
      <c r="R63" s="1" t="s">
        <v>429</v>
      </c>
      <c r="S63" s="1" t="s">
        <v>428</v>
      </c>
      <c r="T63" s="1" t="s">
        <v>430</v>
      </c>
      <c r="U63" s="1" t="s">
        <v>431</v>
      </c>
      <c r="V63" s="1" t="s">
        <v>432</v>
      </c>
      <c r="W63" s="1" t="s">
        <v>16</v>
      </c>
      <c r="X63" s="1" t="s">
        <v>18</v>
      </c>
      <c r="Y63" s="38">
        <f t="shared" si="7"/>
        <v>100</v>
      </c>
      <c r="Z63" s="38">
        <v>2</v>
      </c>
      <c r="AA63" s="39">
        <f t="shared" si="2"/>
        <v>200</v>
      </c>
      <c r="AB63" s="38">
        <f t="shared" si="3"/>
        <v>300</v>
      </c>
      <c r="AC63" s="48">
        <v>1.355E-2</v>
      </c>
      <c r="AD63" s="40">
        <f t="shared" si="4"/>
        <v>4.0649999999999995</v>
      </c>
      <c r="AE63" s="40">
        <f t="shared" si="5"/>
        <v>2.71</v>
      </c>
      <c r="AF63" s="40">
        <f t="shared" si="6"/>
        <v>1219.4999999999998</v>
      </c>
      <c r="AH63" t="str">
        <f>IF(B63="","",VLOOKUP(B63,'[1]Atrition NPI'!$B:$B,1,0))</f>
        <v>CRCW04024K70FKEDHP</v>
      </c>
    </row>
    <row r="64" spans="1:34" hidden="1">
      <c r="A64" s="35">
        <v>63</v>
      </c>
      <c r="B64" s="1" t="s">
        <v>433</v>
      </c>
      <c r="C64" s="1" t="s">
        <v>107</v>
      </c>
      <c r="D64" s="1" t="s">
        <v>434</v>
      </c>
      <c r="E64" s="1" t="s">
        <v>631</v>
      </c>
      <c r="F64" s="1" t="s">
        <v>435</v>
      </c>
      <c r="G64" s="4" t="s">
        <v>634</v>
      </c>
      <c r="H64" s="1">
        <v>200</v>
      </c>
      <c r="J64" s="1">
        <v>1</v>
      </c>
      <c r="K64" s="1">
        <f t="shared" si="0"/>
        <v>200</v>
      </c>
      <c r="L64" s="1" t="s">
        <v>10</v>
      </c>
      <c r="M64" s="1" t="s">
        <v>436</v>
      </c>
      <c r="N64" s="7">
        <v>2.8300000000000001E-3</v>
      </c>
      <c r="O64" s="7">
        <f t="shared" si="1"/>
        <v>0.56600000000000006</v>
      </c>
      <c r="P64" s="7">
        <v>28.3</v>
      </c>
      <c r="Q64" s="1">
        <v>10000</v>
      </c>
      <c r="R64" s="1" t="s">
        <v>437</v>
      </c>
      <c r="S64" s="1" t="s">
        <v>436</v>
      </c>
      <c r="T64" s="1" t="s">
        <v>13</v>
      </c>
      <c r="U64" s="1" t="s">
        <v>389</v>
      </c>
      <c r="V64" s="1" t="s">
        <v>438</v>
      </c>
      <c r="W64" s="1" t="s">
        <v>94</v>
      </c>
      <c r="X64" s="1" t="s">
        <v>18</v>
      </c>
      <c r="Y64" s="38">
        <f t="shared" si="7"/>
        <v>100</v>
      </c>
      <c r="Z64" s="38">
        <v>2</v>
      </c>
      <c r="AA64" s="39">
        <f t="shared" si="2"/>
        <v>200</v>
      </c>
      <c r="AB64" s="38">
        <f t="shared" si="3"/>
        <v>300</v>
      </c>
      <c r="AC64" s="48">
        <v>2.8300000000000001E-3</v>
      </c>
      <c r="AD64" s="40">
        <f t="shared" si="4"/>
        <v>0.84899999999999998</v>
      </c>
      <c r="AE64" s="40">
        <f t="shared" si="5"/>
        <v>0.56600000000000006</v>
      </c>
      <c r="AF64" s="40">
        <f t="shared" si="6"/>
        <v>254.7</v>
      </c>
      <c r="AH64" t="str">
        <f>IF(B64="","",VLOOKUP(B64,'[1]Atrition NPI'!$B:$B,1,0))</f>
        <v>ERJ-2GEJ220X</v>
      </c>
    </row>
    <row r="65" spans="1:34" hidden="1">
      <c r="A65" s="35">
        <v>64</v>
      </c>
      <c r="B65" s="1" t="s">
        <v>439</v>
      </c>
      <c r="C65" s="1" t="s">
        <v>99</v>
      </c>
      <c r="D65" s="1" t="s">
        <v>440</v>
      </c>
      <c r="E65" s="1" t="s">
        <v>631</v>
      </c>
      <c r="F65" s="1" t="s">
        <v>441</v>
      </c>
      <c r="G65" s="4" t="s">
        <v>634</v>
      </c>
      <c r="H65" s="1">
        <v>200</v>
      </c>
      <c r="J65" s="1">
        <v>7</v>
      </c>
      <c r="K65" s="1">
        <f t="shared" si="0"/>
        <v>1400</v>
      </c>
      <c r="L65" s="1" t="s">
        <v>10</v>
      </c>
      <c r="M65" s="1" t="s">
        <v>442</v>
      </c>
      <c r="N65" s="7">
        <v>3.0200000000000001E-3</v>
      </c>
      <c r="O65" s="7">
        <f t="shared" si="1"/>
        <v>4.2279999999999998</v>
      </c>
      <c r="P65" s="7">
        <v>151</v>
      </c>
      <c r="Q65" s="1">
        <v>50000</v>
      </c>
      <c r="R65" s="1" t="s">
        <v>443</v>
      </c>
      <c r="S65" s="1" t="s">
        <v>442</v>
      </c>
      <c r="T65" s="1" t="s">
        <v>444</v>
      </c>
      <c r="U65" s="1" t="s">
        <v>445</v>
      </c>
      <c r="V65" s="1" t="s">
        <v>446</v>
      </c>
      <c r="W65" s="1" t="s">
        <v>16</v>
      </c>
      <c r="X65" s="1" t="s">
        <v>18</v>
      </c>
      <c r="Y65" s="38">
        <f t="shared" si="7"/>
        <v>700</v>
      </c>
      <c r="Z65" s="38">
        <v>2</v>
      </c>
      <c r="AA65" s="39">
        <f t="shared" si="2"/>
        <v>1400</v>
      </c>
      <c r="AB65" s="38">
        <f t="shared" si="3"/>
        <v>2100</v>
      </c>
      <c r="AC65" s="48">
        <v>3.0200000000000001E-3</v>
      </c>
      <c r="AD65" s="40">
        <f t="shared" si="4"/>
        <v>6.3420000000000005</v>
      </c>
      <c r="AE65" s="40">
        <f t="shared" si="5"/>
        <v>4.2279999999999998</v>
      </c>
      <c r="AF65" s="40">
        <f t="shared" si="6"/>
        <v>13318.2</v>
      </c>
      <c r="AH65" t="str">
        <f>IF(B65="","",VLOOKUP(B65,'[1]Atrition NPI'!$B:$B,1,0))</f>
        <v>CRCW040210K0FKEE</v>
      </c>
    </row>
    <row r="66" spans="1:34" hidden="1">
      <c r="A66" s="35">
        <v>65</v>
      </c>
      <c r="B66" s="1" t="s">
        <v>447</v>
      </c>
      <c r="C66" s="1" t="s">
        <v>99</v>
      </c>
      <c r="D66" s="1" t="s">
        <v>448</v>
      </c>
      <c r="E66" s="1" t="s">
        <v>631</v>
      </c>
      <c r="F66" s="1" t="s">
        <v>449</v>
      </c>
      <c r="G66" s="4" t="s">
        <v>634</v>
      </c>
      <c r="H66" s="1">
        <v>200</v>
      </c>
      <c r="J66" s="1">
        <v>3</v>
      </c>
      <c r="K66" s="1">
        <f t="shared" si="0"/>
        <v>600</v>
      </c>
      <c r="L66" s="1" t="s">
        <v>10</v>
      </c>
      <c r="M66" s="1" t="s">
        <v>450</v>
      </c>
      <c r="N66" s="7">
        <v>0.252</v>
      </c>
      <c r="O66" s="7">
        <f t="shared" si="1"/>
        <v>151.19999999999999</v>
      </c>
      <c r="P66" s="7">
        <v>2520</v>
      </c>
      <c r="Q66" s="1">
        <v>10000</v>
      </c>
      <c r="R66" s="1" t="s">
        <v>451</v>
      </c>
      <c r="S66" s="1" t="s">
        <v>450</v>
      </c>
      <c r="T66" s="1" t="s">
        <v>452</v>
      </c>
      <c r="U66" s="1" t="s">
        <v>453</v>
      </c>
      <c r="V66" s="1" t="s">
        <v>454</v>
      </c>
      <c r="W66" s="1" t="s">
        <v>16</v>
      </c>
      <c r="X66" s="1" t="s">
        <v>18</v>
      </c>
      <c r="Y66" s="38">
        <f t="shared" si="7"/>
        <v>300</v>
      </c>
      <c r="Z66" s="38">
        <v>2</v>
      </c>
      <c r="AA66" s="39">
        <f t="shared" si="2"/>
        <v>600</v>
      </c>
      <c r="AB66" s="38">
        <f t="shared" si="3"/>
        <v>900</v>
      </c>
      <c r="AC66" s="48">
        <v>0.252</v>
      </c>
      <c r="AD66" s="40">
        <f t="shared" si="4"/>
        <v>226.8</v>
      </c>
      <c r="AE66" s="40">
        <f t="shared" si="5"/>
        <v>151.19999999999999</v>
      </c>
      <c r="AF66" s="40">
        <f t="shared" si="6"/>
        <v>204120</v>
      </c>
      <c r="AH66" t="str">
        <f>IF(B66="","",VLOOKUP(B66,'[1]Atrition NPI'!$B:$B,1,0))</f>
        <v>TNPW04021K00BETD</v>
      </c>
    </row>
    <row r="67" spans="1:34" hidden="1">
      <c r="A67" s="35">
        <v>66</v>
      </c>
      <c r="B67" s="1" t="s">
        <v>455</v>
      </c>
      <c r="C67" s="1" t="s">
        <v>456</v>
      </c>
      <c r="D67" s="1" t="s">
        <v>457</v>
      </c>
      <c r="E67" s="1" t="s">
        <v>631</v>
      </c>
      <c r="F67" s="1" t="s">
        <v>458</v>
      </c>
      <c r="G67" s="4" t="s">
        <v>634</v>
      </c>
      <c r="H67" s="1">
        <v>200</v>
      </c>
      <c r="J67" s="1">
        <v>1</v>
      </c>
      <c r="K67" s="1">
        <f t="shared" ref="K67:K86" si="8">H67*J67</f>
        <v>200</v>
      </c>
      <c r="L67" s="1" t="s">
        <v>72</v>
      </c>
      <c r="M67" s="1" t="s">
        <v>459</v>
      </c>
      <c r="N67" s="7">
        <v>0.73939999999999995</v>
      </c>
      <c r="O67" s="7">
        <f t="shared" ref="O67:O87" si="9">H67*J67*N67</f>
        <v>147.88</v>
      </c>
      <c r="P67" s="7">
        <v>110.91</v>
      </c>
      <c r="Q67" s="1">
        <v>1</v>
      </c>
      <c r="R67" s="1" t="s">
        <v>460</v>
      </c>
      <c r="S67" s="1" t="s">
        <v>461</v>
      </c>
      <c r="T67" s="1" t="s">
        <v>430</v>
      </c>
      <c r="U67" s="1" t="s">
        <v>462</v>
      </c>
      <c r="V67" s="1" t="s">
        <v>463</v>
      </c>
      <c r="W67" s="1" t="s">
        <v>16</v>
      </c>
      <c r="X67" s="1" t="s">
        <v>18</v>
      </c>
      <c r="Y67" s="38">
        <f t="shared" si="7"/>
        <v>100</v>
      </c>
      <c r="Z67" s="38">
        <v>2</v>
      </c>
      <c r="AA67" s="39">
        <f t="shared" ref="AA67:AA86" si="10">Y67*Z67</f>
        <v>200</v>
      </c>
      <c r="AB67" s="38">
        <f t="shared" ref="AB67:AB86" si="11">Y67+AA67</f>
        <v>300</v>
      </c>
      <c r="AC67" s="48">
        <v>0.73939999999999995</v>
      </c>
      <c r="AD67" s="40">
        <f t="shared" ref="AD67:AD86" si="12">AB67*AC67</f>
        <v>221.82</v>
      </c>
      <c r="AE67" s="40">
        <f t="shared" ref="AE67:AF86" si="13">AA67*AC67</f>
        <v>147.88</v>
      </c>
      <c r="AF67" s="40">
        <f t="shared" si="13"/>
        <v>66546</v>
      </c>
      <c r="AH67" t="str">
        <f>IF(B67="","",VLOOKUP(B67,'[1]Atrition NPI'!$B:$B,1,0))</f>
        <v>PNM0402E2502BST1</v>
      </c>
    </row>
    <row r="68" spans="1:34" hidden="1">
      <c r="A68" s="35">
        <v>67</v>
      </c>
      <c r="B68" s="1" t="s">
        <v>464</v>
      </c>
      <c r="C68" s="1" t="s">
        <v>7</v>
      </c>
      <c r="D68" s="1" t="s">
        <v>465</v>
      </c>
      <c r="E68" s="1" t="s">
        <v>631</v>
      </c>
      <c r="F68" s="1" t="s">
        <v>466</v>
      </c>
      <c r="G68" s="4" t="s">
        <v>634</v>
      </c>
      <c r="H68" s="1">
        <v>200</v>
      </c>
      <c r="J68" s="1">
        <v>1</v>
      </c>
      <c r="K68" s="1">
        <f t="shared" si="8"/>
        <v>200</v>
      </c>
      <c r="L68" s="1" t="s">
        <v>72</v>
      </c>
      <c r="M68" s="1" t="s">
        <v>467</v>
      </c>
      <c r="N68" s="7">
        <v>5.5E-2</v>
      </c>
      <c r="O68" s="7">
        <f t="shared" si="9"/>
        <v>11</v>
      </c>
      <c r="P68" s="7">
        <v>8.25</v>
      </c>
      <c r="Q68" s="1">
        <v>1</v>
      </c>
      <c r="R68" s="1" t="s">
        <v>468</v>
      </c>
      <c r="S68" s="1" t="s">
        <v>469</v>
      </c>
      <c r="T68" s="1" t="s">
        <v>13</v>
      </c>
      <c r="U68" s="1" t="s">
        <v>470</v>
      </c>
      <c r="V68" s="1" t="s">
        <v>471</v>
      </c>
      <c r="W68" s="1" t="s">
        <v>94</v>
      </c>
      <c r="X68" s="1" t="s">
        <v>18</v>
      </c>
      <c r="Y68" s="38">
        <f t="shared" si="7"/>
        <v>100</v>
      </c>
      <c r="Z68" s="38">
        <v>1.5</v>
      </c>
      <c r="AA68" s="39">
        <f t="shared" si="10"/>
        <v>150</v>
      </c>
      <c r="AB68" s="38">
        <f t="shared" si="11"/>
        <v>250</v>
      </c>
      <c r="AC68" s="48">
        <v>5.5E-2</v>
      </c>
      <c r="AD68" s="40">
        <f t="shared" si="12"/>
        <v>13.75</v>
      </c>
      <c r="AE68" s="40">
        <f t="shared" si="13"/>
        <v>8.25</v>
      </c>
      <c r="AF68" s="40">
        <f t="shared" si="13"/>
        <v>3437.5</v>
      </c>
      <c r="AH68" t="str">
        <f>IF(B68="","",VLOOKUP(B68,'[1]Atrition NPI'!$B:$B,1,0))</f>
        <v>NCP03XH103J05RL</v>
      </c>
    </row>
    <row r="69" spans="1:34" hidden="1">
      <c r="A69" s="35">
        <v>68</v>
      </c>
      <c r="B69" s="6">
        <v>434153017835</v>
      </c>
      <c r="C69" s="1" t="s">
        <v>473</v>
      </c>
      <c r="D69" s="1" t="s">
        <v>474</v>
      </c>
      <c r="E69" s="1" t="s">
        <v>631</v>
      </c>
      <c r="F69" s="1" t="s">
        <v>475</v>
      </c>
      <c r="G69" s="4" t="s">
        <v>634</v>
      </c>
      <c r="H69" s="1">
        <v>200</v>
      </c>
      <c r="J69" s="1">
        <v>1</v>
      </c>
      <c r="K69" s="1">
        <f t="shared" si="8"/>
        <v>200</v>
      </c>
      <c r="L69" s="1" t="s">
        <v>72</v>
      </c>
      <c r="M69" s="1" t="s">
        <v>476</v>
      </c>
      <c r="N69" s="7">
        <v>0.503</v>
      </c>
      <c r="O69" s="7">
        <f t="shared" si="9"/>
        <v>100.6</v>
      </c>
      <c r="P69" s="7">
        <v>75.45</v>
      </c>
      <c r="Q69" s="1">
        <v>1</v>
      </c>
      <c r="R69" s="1" t="s">
        <v>477</v>
      </c>
      <c r="S69" s="1" t="s">
        <v>472</v>
      </c>
      <c r="T69" s="1" t="s">
        <v>478</v>
      </c>
      <c r="U69" s="1" t="s">
        <v>479</v>
      </c>
      <c r="V69" s="1" t="s">
        <v>480</v>
      </c>
      <c r="W69" s="1" t="s">
        <v>94</v>
      </c>
      <c r="X69" s="1" t="s">
        <v>18</v>
      </c>
      <c r="Y69" s="38">
        <f t="shared" ref="Y69:Y94" si="14">100*J69</f>
        <v>100</v>
      </c>
      <c r="Z69" s="38">
        <v>0.5</v>
      </c>
      <c r="AA69" s="39">
        <f t="shared" si="10"/>
        <v>50</v>
      </c>
      <c r="AB69" s="38">
        <f t="shared" si="11"/>
        <v>150</v>
      </c>
      <c r="AC69" s="48">
        <v>0.503</v>
      </c>
      <c r="AD69" s="40">
        <f t="shared" si="12"/>
        <v>75.45</v>
      </c>
      <c r="AE69" s="40">
        <f t="shared" si="13"/>
        <v>25.15</v>
      </c>
      <c r="AF69" s="40">
        <f t="shared" si="13"/>
        <v>11317.5</v>
      </c>
      <c r="AH69">
        <f>IF(B69="","",VLOOKUP(B69,'[1]Atrition NPI'!$B:$B,1,0))</f>
        <v>434153017835</v>
      </c>
    </row>
    <row r="70" spans="1:34" hidden="1">
      <c r="A70" s="35">
        <v>69</v>
      </c>
      <c r="B70" s="1" t="s">
        <v>481</v>
      </c>
      <c r="C70" s="1" t="s">
        <v>107</v>
      </c>
      <c r="D70" s="1" t="s">
        <v>482</v>
      </c>
      <c r="E70" s="1" t="s">
        <v>631</v>
      </c>
      <c r="F70" s="1" t="s">
        <v>483</v>
      </c>
      <c r="G70" s="4" t="s">
        <v>634</v>
      </c>
      <c r="H70" s="1">
        <v>200</v>
      </c>
      <c r="J70" s="1">
        <v>1</v>
      </c>
      <c r="K70" s="1">
        <f t="shared" si="8"/>
        <v>200</v>
      </c>
      <c r="L70" s="1" t="s">
        <v>72</v>
      </c>
      <c r="M70" s="1" t="s">
        <v>484</v>
      </c>
      <c r="N70" s="7">
        <v>0.64359999999999995</v>
      </c>
      <c r="O70" s="7">
        <f t="shared" si="9"/>
        <v>128.72</v>
      </c>
      <c r="P70" s="7">
        <v>96.54</v>
      </c>
      <c r="Q70" s="1">
        <v>1</v>
      </c>
      <c r="R70" s="1" t="s">
        <v>485</v>
      </c>
      <c r="S70" s="1" t="s">
        <v>481</v>
      </c>
      <c r="T70" s="1" t="s">
        <v>82</v>
      </c>
      <c r="U70" s="1" t="s">
        <v>486</v>
      </c>
      <c r="V70" s="1" t="s">
        <v>487</v>
      </c>
      <c r="W70" s="1" t="s">
        <v>94</v>
      </c>
      <c r="X70" s="1" t="s">
        <v>18</v>
      </c>
      <c r="Y70" s="38">
        <f t="shared" si="14"/>
        <v>100</v>
      </c>
      <c r="Z70" s="38">
        <v>0.5</v>
      </c>
      <c r="AA70" s="39">
        <f t="shared" si="10"/>
        <v>50</v>
      </c>
      <c r="AB70" s="38">
        <f t="shared" si="11"/>
        <v>150</v>
      </c>
      <c r="AC70" s="48">
        <v>0.64359999999999995</v>
      </c>
      <c r="AD70" s="40">
        <f t="shared" si="12"/>
        <v>96.539999999999992</v>
      </c>
      <c r="AE70" s="40">
        <f t="shared" si="13"/>
        <v>32.18</v>
      </c>
      <c r="AF70" s="40">
        <f t="shared" si="13"/>
        <v>14480.999999999998</v>
      </c>
      <c r="AH70" t="str">
        <f>IF(B70="","",VLOOKUP(B70,'[1]Atrition NPI'!$B:$B,1,0))</f>
        <v>EVP-AA102K</v>
      </c>
    </row>
    <row r="71" spans="1:34" hidden="1">
      <c r="A71" s="35">
        <v>70</v>
      </c>
      <c r="B71" s="1" t="s">
        <v>489</v>
      </c>
      <c r="C71" s="1" t="s">
        <v>20</v>
      </c>
      <c r="D71" s="1" t="s">
        <v>488</v>
      </c>
      <c r="E71" s="4" t="s">
        <v>632</v>
      </c>
      <c r="F71" s="1" t="s">
        <v>17</v>
      </c>
      <c r="G71" s="4" t="s">
        <v>634</v>
      </c>
      <c r="H71" s="1">
        <v>200</v>
      </c>
      <c r="J71" s="1">
        <v>1</v>
      </c>
      <c r="K71" s="1">
        <v>2000</v>
      </c>
      <c r="M71" t="s">
        <v>617</v>
      </c>
      <c r="N71" s="7">
        <v>8.2200000000000006</v>
      </c>
      <c r="O71" s="7">
        <f t="shared" si="9"/>
        <v>1644.0000000000002</v>
      </c>
      <c r="P71" s="8">
        <f>N71*J71*K71</f>
        <v>16440</v>
      </c>
      <c r="Q71" s="1">
        <v>2000</v>
      </c>
      <c r="R71" s="1" t="s">
        <v>488</v>
      </c>
      <c r="S71" s="1" t="s">
        <v>489</v>
      </c>
      <c r="T71" s="1" t="s">
        <v>16</v>
      </c>
      <c r="U71" s="1" t="s">
        <v>617</v>
      </c>
      <c r="V71" s="1" t="s">
        <v>27</v>
      </c>
      <c r="X71" s="1" t="s">
        <v>17</v>
      </c>
      <c r="Y71" s="38">
        <f t="shared" si="14"/>
        <v>100</v>
      </c>
      <c r="Z71" s="38">
        <v>0.3</v>
      </c>
      <c r="AA71" s="39">
        <f t="shared" si="10"/>
        <v>30</v>
      </c>
      <c r="AB71" s="38">
        <f t="shared" si="11"/>
        <v>130</v>
      </c>
      <c r="AC71" s="48">
        <v>8.2200000000000006</v>
      </c>
      <c r="AD71" s="40">
        <f t="shared" si="12"/>
        <v>1068.6000000000001</v>
      </c>
      <c r="AE71" s="40">
        <f t="shared" si="13"/>
        <v>246.60000000000002</v>
      </c>
      <c r="AF71" s="40">
        <f t="shared" si="13"/>
        <v>138918.00000000003</v>
      </c>
      <c r="AH71" t="str">
        <f>IF(B71="","",VLOOKUP(B71,'[1]Atrition NPI'!$B:$B,1,0))</f>
        <v>MAX20360FEWZ+T</v>
      </c>
    </row>
    <row r="72" spans="1:34">
      <c r="A72" s="35">
        <v>71</v>
      </c>
      <c r="B72" s="33" t="s">
        <v>646</v>
      </c>
      <c r="C72" s="1" t="s">
        <v>20</v>
      </c>
      <c r="D72" s="4" t="s">
        <v>647</v>
      </c>
      <c r="E72" s="3" t="s">
        <v>631</v>
      </c>
      <c r="F72" s="1" t="s">
        <v>490</v>
      </c>
      <c r="G72" s="4" t="s">
        <v>634</v>
      </c>
      <c r="H72" s="1">
        <v>200</v>
      </c>
      <c r="J72" s="1">
        <v>1</v>
      </c>
      <c r="K72" s="1">
        <f t="shared" si="8"/>
        <v>200</v>
      </c>
      <c r="L72" s="1" t="s">
        <v>491</v>
      </c>
      <c r="N72" s="7">
        <v>3.2174999999999998</v>
      </c>
      <c r="O72" s="7">
        <f t="shared" si="9"/>
        <v>643.5</v>
      </c>
      <c r="P72" s="7">
        <v>482.62</v>
      </c>
      <c r="Q72" s="1">
        <v>1</v>
      </c>
      <c r="R72" s="1" t="s">
        <v>493</v>
      </c>
      <c r="T72" s="1" t="s">
        <v>494</v>
      </c>
      <c r="V72" s="1" t="s">
        <v>495</v>
      </c>
      <c r="W72" s="1" t="s">
        <v>16</v>
      </c>
      <c r="X72" s="1" t="s">
        <v>18</v>
      </c>
      <c r="Y72" s="38">
        <f t="shared" si="14"/>
        <v>100</v>
      </c>
      <c r="Z72" s="38">
        <v>0.3</v>
      </c>
      <c r="AA72" s="39">
        <f t="shared" si="10"/>
        <v>30</v>
      </c>
      <c r="AB72" s="38">
        <f t="shared" si="11"/>
        <v>130</v>
      </c>
      <c r="AC72" s="48">
        <v>3.2174999999999998</v>
      </c>
      <c r="AD72" s="40">
        <f t="shared" si="12"/>
        <v>418.27499999999998</v>
      </c>
      <c r="AE72" s="40">
        <f t="shared" si="13"/>
        <v>96.524999999999991</v>
      </c>
      <c r="AF72" s="40">
        <f t="shared" si="13"/>
        <v>54375.75</v>
      </c>
      <c r="AH72" t="e">
        <f>IF(B72="","",VLOOKUP(B72,'[1]Atrition NPI'!$B:$B,1,0))</f>
        <v>#N/A</v>
      </c>
    </row>
    <row r="73" spans="1:34" hidden="1">
      <c r="A73" s="35">
        <v>72</v>
      </c>
      <c r="B73" s="1" t="s">
        <v>496</v>
      </c>
      <c r="C73" s="1" t="s">
        <v>497</v>
      </c>
      <c r="D73" s="1" t="s">
        <v>498</v>
      </c>
      <c r="E73" s="1" t="s">
        <v>631</v>
      </c>
      <c r="F73" s="1" t="s">
        <v>499</v>
      </c>
      <c r="G73" s="4" t="s">
        <v>634</v>
      </c>
      <c r="H73" s="1">
        <v>200</v>
      </c>
      <c r="J73" s="1">
        <v>1</v>
      </c>
      <c r="K73" s="1">
        <f t="shared" si="8"/>
        <v>200</v>
      </c>
      <c r="L73" s="1" t="s">
        <v>491</v>
      </c>
      <c r="M73" s="1" t="s">
        <v>500</v>
      </c>
      <c r="N73" s="7">
        <v>6.9974999999999996</v>
      </c>
      <c r="O73" s="7">
        <f t="shared" si="9"/>
        <v>1399.5</v>
      </c>
      <c r="P73" s="7">
        <v>1049.6199999999999</v>
      </c>
      <c r="Q73" s="1">
        <v>1</v>
      </c>
      <c r="R73" s="1" t="s">
        <v>501</v>
      </c>
      <c r="S73" s="1" t="s">
        <v>496</v>
      </c>
      <c r="T73" s="1" t="s">
        <v>158</v>
      </c>
      <c r="U73" s="1" t="s">
        <v>502</v>
      </c>
      <c r="V73" s="1" t="s">
        <v>503</v>
      </c>
      <c r="W73" s="1" t="s">
        <v>16</v>
      </c>
      <c r="X73" s="1" t="s">
        <v>18</v>
      </c>
      <c r="Y73" s="38">
        <f t="shared" si="14"/>
        <v>100</v>
      </c>
      <c r="Z73" s="38">
        <v>0.3</v>
      </c>
      <c r="AA73" s="39">
        <f t="shared" si="10"/>
        <v>30</v>
      </c>
      <c r="AB73" s="38">
        <f t="shared" si="11"/>
        <v>130</v>
      </c>
      <c r="AC73" s="48">
        <v>6.9974999999999996</v>
      </c>
      <c r="AD73" s="40">
        <f t="shared" si="12"/>
        <v>909.67499999999995</v>
      </c>
      <c r="AE73" s="40">
        <f t="shared" si="13"/>
        <v>209.92499999999998</v>
      </c>
      <c r="AF73" s="40">
        <f t="shared" si="13"/>
        <v>118257.75</v>
      </c>
      <c r="AH73" t="str">
        <f>IF(B73="","",VLOOKUP(B73,'[1]Atrition NPI'!$B:$B,1,0))</f>
        <v>MX25U51245GZ4I54</v>
      </c>
    </row>
    <row r="74" spans="1:34" hidden="1">
      <c r="A74" s="35">
        <v>73</v>
      </c>
      <c r="B74" s="1" t="s">
        <v>504</v>
      </c>
      <c r="C74" s="1" t="s">
        <v>20</v>
      </c>
      <c r="D74" s="1" t="s">
        <v>505</v>
      </c>
      <c r="E74" s="1" t="s">
        <v>631</v>
      </c>
      <c r="F74" s="1" t="s">
        <v>490</v>
      </c>
      <c r="G74" s="4" t="s">
        <v>634</v>
      </c>
      <c r="H74" s="1">
        <v>200</v>
      </c>
      <c r="J74" s="1">
        <v>1</v>
      </c>
      <c r="K74" s="1">
        <f t="shared" si="8"/>
        <v>200</v>
      </c>
      <c r="L74" s="1" t="s">
        <v>491</v>
      </c>
      <c r="M74" s="1" t="s">
        <v>506</v>
      </c>
      <c r="N74" s="7">
        <v>11.0025</v>
      </c>
      <c r="O74" s="7">
        <f t="shared" si="9"/>
        <v>2200.5</v>
      </c>
      <c r="P74" s="7">
        <v>1650.38</v>
      </c>
      <c r="Q74" s="1">
        <v>1</v>
      </c>
      <c r="R74" s="1" t="s">
        <v>507</v>
      </c>
      <c r="S74" s="1" t="s">
        <v>504</v>
      </c>
      <c r="T74" s="1" t="s">
        <v>494</v>
      </c>
      <c r="U74" s="1" t="s">
        <v>508</v>
      </c>
      <c r="V74" s="1" t="s">
        <v>509</v>
      </c>
      <c r="W74" s="1" t="s">
        <v>16</v>
      </c>
      <c r="X74" s="1" t="s">
        <v>18</v>
      </c>
      <c r="Y74" s="38">
        <f t="shared" si="14"/>
        <v>100</v>
      </c>
      <c r="Z74" s="38">
        <v>0.3</v>
      </c>
      <c r="AA74" s="39">
        <f t="shared" si="10"/>
        <v>30</v>
      </c>
      <c r="AB74" s="38">
        <f t="shared" si="11"/>
        <v>130</v>
      </c>
      <c r="AC74" s="48">
        <v>11.0025</v>
      </c>
      <c r="AD74" s="40">
        <f t="shared" si="12"/>
        <v>1430.325</v>
      </c>
      <c r="AE74" s="40">
        <f t="shared" si="13"/>
        <v>330.07499999999999</v>
      </c>
      <c r="AF74" s="40">
        <f t="shared" si="13"/>
        <v>185942.25</v>
      </c>
      <c r="AH74" t="str">
        <f>IF(B74="","",VLOOKUP(B74,'[1]Atrition NPI'!$B:$B,1,0))</f>
        <v>MAX32666GXMBT+</v>
      </c>
    </row>
    <row r="75" spans="1:34" hidden="1">
      <c r="A75" s="35">
        <v>74</v>
      </c>
      <c r="B75" s="1" t="s">
        <v>510</v>
      </c>
      <c r="C75" s="1" t="s">
        <v>20</v>
      </c>
      <c r="D75" s="1" t="s">
        <v>511</v>
      </c>
      <c r="E75" s="1" t="s">
        <v>631</v>
      </c>
      <c r="F75" s="1" t="s">
        <v>490</v>
      </c>
      <c r="G75" s="4" t="s">
        <v>634</v>
      </c>
      <c r="H75" s="1">
        <v>200</v>
      </c>
      <c r="J75" s="1">
        <v>2</v>
      </c>
      <c r="K75" s="1">
        <v>2500</v>
      </c>
      <c r="L75" s="1" t="s">
        <v>10</v>
      </c>
      <c r="M75" s="1" t="s">
        <v>512</v>
      </c>
      <c r="N75" s="7">
        <v>0.9</v>
      </c>
      <c r="O75" s="7">
        <f t="shared" si="9"/>
        <v>360</v>
      </c>
      <c r="P75" s="8">
        <f>N75*J75*K75</f>
        <v>4500</v>
      </c>
      <c r="Q75" s="1">
        <v>2500</v>
      </c>
      <c r="R75" s="1" t="s">
        <v>513</v>
      </c>
      <c r="S75" s="1" t="s">
        <v>512</v>
      </c>
      <c r="T75" s="1" t="s">
        <v>514</v>
      </c>
      <c r="U75" s="1" t="s">
        <v>515</v>
      </c>
      <c r="V75" s="1" t="s">
        <v>516</v>
      </c>
      <c r="W75" s="1" t="s">
        <v>16</v>
      </c>
      <c r="X75" s="1" t="s">
        <v>18</v>
      </c>
      <c r="Y75" s="38">
        <f t="shared" si="14"/>
        <v>200</v>
      </c>
      <c r="Z75" s="38">
        <v>0.5</v>
      </c>
      <c r="AA75" s="39">
        <f t="shared" si="10"/>
        <v>100</v>
      </c>
      <c r="AB75" s="38">
        <f t="shared" si="11"/>
        <v>300</v>
      </c>
      <c r="AC75" s="48">
        <v>0.9</v>
      </c>
      <c r="AD75" s="40">
        <f t="shared" si="12"/>
        <v>270</v>
      </c>
      <c r="AE75" s="40">
        <f t="shared" si="13"/>
        <v>90</v>
      </c>
      <c r="AF75" s="40">
        <f t="shared" si="13"/>
        <v>81000</v>
      </c>
      <c r="AH75" t="str">
        <f>IF(B75="","",VLOOKUP(B75,'[1]Atrition NPI'!$B:$B,1,0))</f>
        <v>MAX9062EBS+TG45</v>
      </c>
    </row>
    <row r="76" spans="1:34" hidden="1">
      <c r="A76" s="35">
        <v>75</v>
      </c>
      <c r="B76" s="1" t="s">
        <v>517</v>
      </c>
      <c r="C76" s="1" t="s">
        <v>20</v>
      </c>
      <c r="D76" s="1" t="s">
        <v>518</v>
      </c>
      <c r="E76" s="1" t="s">
        <v>631</v>
      </c>
      <c r="F76" s="1" t="s">
        <v>519</v>
      </c>
      <c r="G76" s="4" t="s">
        <v>634</v>
      </c>
      <c r="H76" s="1">
        <v>200</v>
      </c>
      <c r="J76" s="1">
        <v>1</v>
      </c>
      <c r="K76" s="1">
        <f t="shared" si="8"/>
        <v>200</v>
      </c>
      <c r="L76" s="1" t="s">
        <v>72</v>
      </c>
      <c r="M76" s="1" t="s">
        <v>520</v>
      </c>
      <c r="N76" s="7">
        <v>1.2141</v>
      </c>
      <c r="O76" s="7">
        <f t="shared" si="9"/>
        <v>242.82</v>
      </c>
      <c r="P76" s="7">
        <v>182.12</v>
      </c>
      <c r="Q76" s="1">
        <v>1</v>
      </c>
      <c r="R76" s="1" t="s">
        <v>521</v>
      </c>
      <c r="S76" s="1" t="s">
        <v>522</v>
      </c>
      <c r="T76" s="1" t="s">
        <v>374</v>
      </c>
      <c r="U76" s="1" t="s">
        <v>523</v>
      </c>
      <c r="V76" s="1" t="s">
        <v>524</v>
      </c>
      <c r="W76" s="1" t="s">
        <v>16</v>
      </c>
      <c r="X76" s="1" t="s">
        <v>18</v>
      </c>
      <c r="Y76" s="38">
        <f t="shared" si="14"/>
        <v>100</v>
      </c>
      <c r="Z76" s="38">
        <v>0.3</v>
      </c>
      <c r="AA76" s="39">
        <f t="shared" si="10"/>
        <v>30</v>
      </c>
      <c r="AB76" s="38">
        <f t="shared" si="11"/>
        <v>130</v>
      </c>
      <c r="AC76" s="48">
        <v>1.2141</v>
      </c>
      <c r="AD76" s="40">
        <f t="shared" si="12"/>
        <v>157.833</v>
      </c>
      <c r="AE76" s="40">
        <f t="shared" si="13"/>
        <v>36.423000000000002</v>
      </c>
      <c r="AF76" s="40">
        <f t="shared" si="13"/>
        <v>20518.29</v>
      </c>
      <c r="AH76" t="str">
        <f>IF(B76="","",VLOOKUP(B76,'[1]Atrition NPI'!$B:$B,1,0))</f>
        <v>MAX3207EAUT+T</v>
      </c>
    </row>
    <row r="77" spans="1:34" hidden="1">
      <c r="A77" s="35">
        <v>76</v>
      </c>
      <c r="B77" s="1" t="s">
        <v>525</v>
      </c>
      <c r="C77" s="1" t="s">
        <v>20</v>
      </c>
      <c r="D77" s="1" t="s">
        <v>526</v>
      </c>
      <c r="E77" s="1" t="s">
        <v>631</v>
      </c>
      <c r="F77" s="1" t="s">
        <v>490</v>
      </c>
      <c r="G77" s="4" t="s">
        <v>634</v>
      </c>
      <c r="H77" s="1">
        <v>200</v>
      </c>
      <c r="J77" s="1">
        <v>2</v>
      </c>
      <c r="K77" s="1">
        <f t="shared" si="8"/>
        <v>400</v>
      </c>
      <c r="L77" s="1" t="s">
        <v>72</v>
      </c>
      <c r="M77" s="1" t="s">
        <v>527</v>
      </c>
      <c r="N77" s="7">
        <v>3.145</v>
      </c>
      <c r="O77" s="7">
        <f t="shared" si="9"/>
        <v>1258</v>
      </c>
      <c r="P77" s="7">
        <v>943.5</v>
      </c>
      <c r="Q77" s="1">
        <v>1</v>
      </c>
      <c r="R77" s="1" t="s">
        <v>528</v>
      </c>
      <c r="S77" s="1" t="s">
        <v>529</v>
      </c>
      <c r="T77" s="1" t="s">
        <v>494</v>
      </c>
      <c r="U77" s="1" t="s">
        <v>530</v>
      </c>
      <c r="V77" s="1" t="s">
        <v>531</v>
      </c>
      <c r="W77" s="1" t="s">
        <v>16</v>
      </c>
      <c r="X77" s="1" t="s">
        <v>18</v>
      </c>
      <c r="Y77" s="38">
        <f t="shared" si="14"/>
        <v>200</v>
      </c>
      <c r="Z77" s="38">
        <v>0.5</v>
      </c>
      <c r="AA77" s="39">
        <f t="shared" si="10"/>
        <v>100</v>
      </c>
      <c r="AB77" s="38">
        <f t="shared" si="11"/>
        <v>300</v>
      </c>
      <c r="AC77" s="48">
        <v>3.145</v>
      </c>
      <c r="AD77" s="40">
        <f t="shared" si="12"/>
        <v>943.5</v>
      </c>
      <c r="AE77" s="40">
        <f t="shared" si="13"/>
        <v>314.5</v>
      </c>
      <c r="AF77" s="40">
        <f t="shared" si="13"/>
        <v>283050</v>
      </c>
      <c r="AH77" t="str">
        <f>IF(B77="","",VLOOKUP(B77,'[1]Atrition NPI'!$B:$B,1,0))</f>
        <v>MAX4737EBE+T</v>
      </c>
    </row>
    <row r="78" spans="1:34" hidden="1">
      <c r="A78" s="35">
        <v>77</v>
      </c>
      <c r="B78" s="1" t="s">
        <v>532</v>
      </c>
      <c r="C78" s="1" t="s">
        <v>20</v>
      </c>
      <c r="D78" s="1" t="s">
        <v>533</v>
      </c>
      <c r="E78" s="1" t="s">
        <v>631</v>
      </c>
      <c r="F78" s="1" t="s">
        <v>534</v>
      </c>
      <c r="G78" s="4" t="s">
        <v>634</v>
      </c>
      <c r="H78" s="1">
        <v>200</v>
      </c>
      <c r="J78" s="1">
        <v>1</v>
      </c>
      <c r="K78" s="1">
        <f t="shared" si="8"/>
        <v>200</v>
      </c>
      <c r="L78" s="1" t="s">
        <v>72</v>
      </c>
      <c r="M78" s="1" t="s">
        <v>535</v>
      </c>
      <c r="N78" s="7">
        <v>2.0865</v>
      </c>
      <c r="O78" s="7">
        <f t="shared" si="9"/>
        <v>417.3</v>
      </c>
      <c r="P78" s="7">
        <v>312.98</v>
      </c>
      <c r="Q78" s="1">
        <v>1</v>
      </c>
      <c r="R78" s="1" t="s">
        <v>536</v>
      </c>
      <c r="S78" s="1" t="s">
        <v>537</v>
      </c>
      <c r="T78" s="1" t="s">
        <v>538</v>
      </c>
      <c r="U78" s="1" t="s">
        <v>539</v>
      </c>
      <c r="V78" s="1" t="s">
        <v>540</v>
      </c>
      <c r="W78" s="1" t="s">
        <v>16</v>
      </c>
      <c r="X78" s="1" t="s">
        <v>18</v>
      </c>
      <c r="Y78" s="38">
        <f t="shared" si="14"/>
        <v>100</v>
      </c>
      <c r="Z78" s="38">
        <v>0.5</v>
      </c>
      <c r="AA78" s="39">
        <f t="shared" si="10"/>
        <v>50</v>
      </c>
      <c r="AB78" s="38">
        <f t="shared" si="11"/>
        <v>150</v>
      </c>
      <c r="AC78" s="48">
        <v>2.0865</v>
      </c>
      <c r="AD78" s="40">
        <f t="shared" si="12"/>
        <v>312.97500000000002</v>
      </c>
      <c r="AE78" s="40">
        <f t="shared" si="13"/>
        <v>104.325</v>
      </c>
      <c r="AF78" s="40">
        <f t="shared" si="13"/>
        <v>46946.25</v>
      </c>
      <c r="AH78" t="str">
        <f>IF(B78="","",VLOOKUP(B78,'[1]Atrition NPI'!$B:$B,1,0))</f>
        <v>MAX14689EWL+T</v>
      </c>
    </row>
    <row r="79" spans="1:34" hidden="1">
      <c r="A79" s="35">
        <v>78</v>
      </c>
      <c r="B79" s="1" t="s">
        <v>541</v>
      </c>
      <c r="C79" s="1" t="s">
        <v>542</v>
      </c>
      <c r="D79" s="1" t="s">
        <v>543</v>
      </c>
      <c r="E79" s="1" t="s">
        <v>631</v>
      </c>
      <c r="F79" s="1" t="s">
        <v>544</v>
      </c>
      <c r="G79" s="4" t="s">
        <v>634</v>
      </c>
      <c r="H79" s="1">
        <v>200</v>
      </c>
      <c r="J79" s="1">
        <v>1</v>
      </c>
      <c r="K79" s="1">
        <f t="shared" si="8"/>
        <v>200</v>
      </c>
      <c r="L79" s="1" t="s">
        <v>72</v>
      </c>
      <c r="M79" s="1" t="s">
        <v>545</v>
      </c>
      <c r="N79" s="7">
        <v>0.52590000000000003</v>
      </c>
      <c r="O79" s="7">
        <f t="shared" si="9"/>
        <v>105.18</v>
      </c>
      <c r="P79" s="7">
        <v>78.88</v>
      </c>
      <c r="Q79" s="1">
        <v>1</v>
      </c>
      <c r="R79" s="1" t="s">
        <v>546</v>
      </c>
      <c r="S79" s="1" t="s">
        <v>541</v>
      </c>
      <c r="T79" s="1" t="s">
        <v>336</v>
      </c>
      <c r="U79" s="1" t="s">
        <v>547</v>
      </c>
      <c r="V79" s="1" t="s">
        <v>548</v>
      </c>
      <c r="W79" s="1" t="s">
        <v>94</v>
      </c>
      <c r="X79" s="1" t="s">
        <v>18</v>
      </c>
      <c r="Y79" s="38">
        <f t="shared" si="14"/>
        <v>100</v>
      </c>
      <c r="Z79" s="38">
        <v>1.5</v>
      </c>
      <c r="AA79" s="39">
        <f t="shared" si="10"/>
        <v>150</v>
      </c>
      <c r="AB79" s="38">
        <f t="shared" si="11"/>
        <v>250</v>
      </c>
      <c r="AC79" s="48">
        <v>0.52590000000000003</v>
      </c>
      <c r="AD79" s="40">
        <f t="shared" si="12"/>
        <v>131.47500000000002</v>
      </c>
      <c r="AE79" s="40">
        <f t="shared" si="13"/>
        <v>78.885000000000005</v>
      </c>
      <c r="AF79" s="40">
        <f t="shared" si="13"/>
        <v>32868.750000000007</v>
      </c>
      <c r="AH79" t="str">
        <f>IF(B79="","",VLOOKUP(B79,'[1]Atrition NPI'!$B:$B,1,0))</f>
        <v>ABS07-32.768KHZ-6-T</v>
      </c>
    </row>
    <row r="80" spans="1:34" hidden="1">
      <c r="A80" s="35">
        <v>79</v>
      </c>
      <c r="B80" s="1" t="s">
        <v>549</v>
      </c>
      <c r="C80" s="1" t="s">
        <v>550</v>
      </c>
      <c r="D80" s="1" t="s">
        <v>551</v>
      </c>
      <c r="E80" s="1" t="s">
        <v>631</v>
      </c>
      <c r="F80" t="s">
        <v>552</v>
      </c>
      <c r="G80" t="s">
        <v>634</v>
      </c>
      <c r="H80" s="1">
        <v>200</v>
      </c>
      <c r="J80" s="1">
        <v>1</v>
      </c>
      <c r="K80" s="1">
        <f t="shared" si="8"/>
        <v>200</v>
      </c>
      <c r="L80" s="1" t="s">
        <v>72</v>
      </c>
      <c r="M80" s="1" t="s">
        <v>553</v>
      </c>
      <c r="N80" s="7">
        <v>0.98170000000000002</v>
      </c>
      <c r="O80" s="7">
        <f t="shared" si="9"/>
        <v>196.34</v>
      </c>
      <c r="P80" s="7">
        <v>147.26</v>
      </c>
      <c r="Q80" s="1">
        <v>1</v>
      </c>
      <c r="R80" s="1" t="s">
        <v>554</v>
      </c>
      <c r="S80" s="1" t="s">
        <v>549</v>
      </c>
      <c r="T80" s="1" t="s">
        <v>305</v>
      </c>
      <c r="U80" s="1" t="s">
        <v>555</v>
      </c>
      <c r="V80" s="1" t="s">
        <v>556</v>
      </c>
      <c r="W80" s="1" t="s">
        <v>16</v>
      </c>
      <c r="X80" s="1" t="s">
        <v>18</v>
      </c>
      <c r="Y80" s="38">
        <f t="shared" si="14"/>
        <v>100</v>
      </c>
      <c r="Z80" s="38">
        <v>1.5</v>
      </c>
      <c r="AA80" s="39">
        <f t="shared" si="10"/>
        <v>150</v>
      </c>
      <c r="AB80" s="38">
        <f t="shared" si="11"/>
        <v>250</v>
      </c>
      <c r="AC80" s="48">
        <v>0.98170000000000002</v>
      </c>
      <c r="AD80" s="40">
        <f t="shared" si="12"/>
        <v>245.42500000000001</v>
      </c>
      <c r="AE80" s="40">
        <f t="shared" si="13"/>
        <v>147.255</v>
      </c>
      <c r="AF80" s="40">
        <f t="shared" si="13"/>
        <v>61356.25</v>
      </c>
      <c r="AH80" t="str">
        <f>IF(B80="","",VLOOKUP(B80,'[1]Atrition NPI'!$B:$B,1,0))</f>
        <v>FA-20H 32.0000MF12Y-W3</v>
      </c>
    </row>
    <row r="81" spans="1:34" hidden="1">
      <c r="A81" s="35">
        <v>80</v>
      </c>
      <c r="B81" s="1" t="s">
        <v>557</v>
      </c>
      <c r="C81" s="1" t="s">
        <v>558</v>
      </c>
      <c r="D81" s="1" t="s">
        <v>543</v>
      </c>
      <c r="E81" s="1" t="s">
        <v>631</v>
      </c>
      <c r="F81" t="s">
        <v>559</v>
      </c>
      <c r="G81" t="s">
        <v>634</v>
      </c>
      <c r="H81" s="1">
        <v>200</v>
      </c>
      <c r="J81" s="1">
        <v>1</v>
      </c>
      <c r="K81" s="1">
        <f t="shared" si="8"/>
        <v>200</v>
      </c>
      <c r="L81" s="1" t="s">
        <v>72</v>
      </c>
      <c r="M81" s="1" t="s">
        <v>560</v>
      </c>
      <c r="N81" s="7">
        <v>0.80410000000000004</v>
      </c>
      <c r="O81" s="7">
        <f t="shared" si="9"/>
        <v>160.82</v>
      </c>
      <c r="P81" s="7">
        <v>120.62</v>
      </c>
      <c r="Q81" s="1">
        <v>1</v>
      </c>
      <c r="R81" s="1" t="s">
        <v>561</v>
      </c>
      <c r="S81" s="1" t="s">
        <v>562</v>
      </c>
      <c r="T81" s="1" t="s">
        <v>563</v>
      </c>
      <c r="U81" s="1" t="s">
        <v>564</v>
      </c>
      <c r="V81" s="1" t="s">
        <v>565</v>
      </c>
      <c r="W81" s="1" t="s">
        <v>16</v>
      </c>
      <c r="X81" s="1" t="s">
        <v>18</v>
      </c>
      <c r="Y81" s="38">
        <f t="shared" si="14"/>
        <v>100</v>
      </c>
      <c r="Z81" s="38">
        <v>1.5</v>
      </c>
      <c r="AA81" s="39">
        <f t="shared" si="10"/>
        <v>150</v>
      </c>
      <c r="AB81" s="38">
        <f t="shared" si="11"/>
        <v>250</v>
      </c>
      <c r="AC81" s="48">
        <v>0.80410000000000004</v>
      </c>
      <c r="AD81" s="40">
        <f t="shared" si="12"/>
        <v>201.02500000000001</v>
      </c>
      <c r="AE81" s="40">
        <f t="shared" si="13"/>
        <v>120.61500000000001</v>
      </c>
      <c r="AF81" s="40">
        <f t="shared" si="13"/>
        <v>50256.25</v>
      </c>
      <c r="AH81" t="str">
        <f>IF(B81="","",VLOOKUP(B81,'[1]Atrition NPI'!$B:$B,1,0))</f>
        <v>CM1610H32768DZBT</v>
      </c>
    </row>
    <row r="82" spans="1:34" hidden="1">
      <c r="A82" s="35">
        <v>81</v>
      </c>
      <c r="B82" s="1" t="s">
        <v>587</v>
      </c>
      <c r="C82" s="1" t="s">
        <v>585</v>
      </c>
      <c r="D82" s="4" t="s">
        <v>586</v>
      </c>
      <c r="E82" s="4" t="s">
        <v>585</v>
      </c>
      <c r="F82"/>
      <c r="G82" t="s">
        <v>634</v>
      </c>
      <c r="H82" s="1">
        <v>200</v>
      </c>
      <c r="J82" s="1">
        <v>1</v>
      </c>
      <c r="K82" s="1">
        <f t="shared" si="8"/>
        <v>200</v>
      </c>
      <c r="M82" s="1" t="s">
        <v>585</v>
      </c>
      <c r="N82" s="7">
        <v>12.52</v>
      </c>
      <c r="O82" s="7">
        <f t="shared" si="9"/>
        <v>2504</v>
      </c>
      <c r="P82" s="7">
        <f>N82*H82</f>
        <v>2504</v>
      </c>
      <c r="Q82" s="1">
        <v>1</v>
      </c>
      <c r="U82" s="1" t="s">
        <v>588</v>
      </c>
      <c r="V82" s="1" t="s">
        <v>627</v>
      </c>
      <c r="W82" s="1" t="s">
        <v>16</v>
      </c>
      <c r="X82" s="4" t="s">
        <v>616</v>
      </c>
      <c r="Y82" s="38">
        <f t="shared" si="14"/>
        <v>100</v>
      </c>
      <c r="Z82" s="38">
        <v>0.25</v>
      </c>
      <c r="AA82" s="39">
        <f t="shared" si="10"/>
        <v>25</v>
      </c>
      <c r="AB82" s="38">
        <f t="shared" si="11"/>
        <v>125</v>
      </c>
      <c r="AC82" s="48">
        <v>12.52</v>
      </c>
      <c r="AD82" s="40">
        <f t="shared" si="12"/>
        <v>1565</v>
      </c>
      <c r="AE82" s="40">
        <f t="shared" si="13"/>
        <v>313</v>
      </c>
      <c r="AF82" s="40">
        <f t="shared" si="13"/>
        <v>195625</v>
      </c>
      <c r="AH82" t="str">
        <f>IF(B82="","",VLOOKUP(B82,'[1]Atrition NPI'!$B:$B,1,0))</f>
        <v>BW48ABKCLASBK</v>
      </c>
    </row>
    <row r="83" spans="1:34" hidden="1">
      <c r="A83" s="35">
        <v>82</v>
      </c>
      <c r="B83" s="1" t="s">
        <v>589</v>
      </c>
      <c r="C83" s="4" t="s">
        <v>606</v>
      </c>
      <c r="D83" s="4" t="s">
        <v>628</v>
      </c>
      <c r="E83" s="4" t="s">
        <v>633</v>
      </c>
      <c r="F83">
        <v>0</v>
      </c>
      <c r="G83" t="s">
        <v>22</v>
      </c>
      <c r="H83" s="1">
        <v>200</v>
      </c>
      <c r="J83" s="1">
        <v>1</v>
      </c>
      <c r="K83" s="1">
        <f t="shared" si="8"/>
        <v>200</v>
      </c>
      <c r="M83" s="4" t="s">
        <v>606</v>
      </c>
      <c r="N83" s="7">
        <f>24/1.6</f>
        <v>15</v>
      </c>
      <c r="O83" s="7">
        <f t="shared" si="9"/>
        <v>3000</v>
      </c>
      <c r="P83" s="7">
        <f>N83*K83</f>
        <v>3000</v>
      </c>
      <c r="Q83" s="1">
        <v>1</v>
      </c>
      <c r="V83" s="1" t="s">
        <v>626</v>
      </c>
      <c r="W83" s="1" t="s">
        <v>16</v>
      </c>
      <c r="X83" s="4" t="s">
        <v>616</v>
      </c>
      <c r="Y83" s="38">
        <f t="shared" si="14"/>
        <v>100</v>
      </c>
      <c r="Z83" s="38">
        <v>0.2</v>
      </c>
      <c r="AA83" s="39">
        <f t="shared" si="10"/>
        <v>20</v>
      </c>
      <c r="AB83" s="38">
        <f t="shared" si="11"/>
        <v>120</v>
      </c>
      <c r="AC83" s="48">
        <f>24/1.6</f>
        <v>15</v>
      </c>
      <c r="AD83" s="40">
        <f t="shared" si="12"/>
        <v>1800</v>
      </c>
      <c r="AE83" s="40">
        <f t="shared" si="13"/>
        <v>300</v>
      </c>
      <c r="AF83" s="40">
        <f t="shared" si="13"/>
        <v>216000</v>
      </c>
      <c r="AH83" t="str">
        <f>IF(B83="","",VLOOKUP(B83,'[1]Atrition NPI'!$B:$B,1,0))</f>
        <v>Host board</v>
      </c>
    </row>
    <row r="84" spans="1:34" hidden="1">
      <c r="A84" s="35">
        <v>83</v>
      </c>
      <c r="B84" s="1" t="s">
        <v>590</v>
      </c>
      <c r="C84" s="4" t="s">
        <v>606</v>
      </c>
      <c r="D84" s="4" t="s">
        <v>629</v>
      </c>
      <c r="E84" s="4" t="s">
        <v>633</v>
      </c>
      <c r="F84">
        <v>0</v>
      </c>
      <c r="G84" t="s">
        <v>22</v>
      </c>
      <c r="H84" s="1">
        <v>200</v>
      </c>
      <c r="J84" s="1">
        <v>1</v>
      </c>
      <c r="K84" s="1">
        <f t="shared" si="8"/>
        <v>200</v>
      </c>
      <c r="M84" s="4" t="s">
        <v>606</v>
      </c>
      <c r="N84" s="7">
        <f>24/1.6</f>
        <v>15</v>
      </c>
      <c r="O84" s="7">
        <f t="shared" si="9"/>
        <v>3000</v>
      </c>
      <c r="P84" s="7">
        <f>N84*K84</f>
        <v>3000</v>
      </c>
      <c r="Q84" s="1">
        <v>1</v>
      </c>
      <c r="V84" s="1" t="s">
        <v>625</v>
      </c>
      <c r="W84" s="1" t="s">
        <v>16</v>
      </c>
      <c r="X84" s="4" t="s">
        <v>616</v>
      </c>
      <c r="Y84" s="38">
        <f t="shared" si="14"/>
        <v>100</v>
      </c>
      <c r="Z84" s="38">
        <v>0.2</v>
      </c>
      <c r="AA84" s="39">
        <f t="shared" si="10"/>
        <v>20</v>
      </c>
      <c r="AB84" s="38">
        <f t="shared" si="11"/>
        <v>120</v>
      </c>
      <c r="AC84" s="48">
        <f>24/1.6</f>
        <v>15</v>
      </c>
      <c r="AD84" s="40">
        <f t="shared" si="12"/>
        <v>1800</v>
      </c>
      <c r="AE84" s="40">
        <f t="shared" si="13"/>
        <v>300</v>
      </c>
      <c r="AF84" s="40">
        <f t="shared" si="13"/>
        <v>216000</v>
      </c>
      <c r="AH84" t="str">
        <f>IF(B84="","",VLOOKUP(B84,'[1]Atrition NPI'!$B:$B,1,0))</f>
        <v>Sensor board</v>
      </c>
    </row>
    <row r="85" spans="1:34">
      <c r="A85" s="35">
        <v>84</v>
      </c>
      <c r="B85" s="24">
        <v>37387</v>
      </c>
      <c r="C85" s="1" t="s">
        <v>650</v>
      </c>
      <c r="D85" s="4" t="s">
        <v>648</v>
      </c>
      <c r="E85" s="4" t="s">
        <v>649</v>
      </c>
      <c r="F85">
        <v>100</v>
      </c>
      <c r="G85" t="s">
        <v>634</v>
      </c>
      <c r="H85" s="1">
        <v>200</v>
      </c>
      <c r="J85" s="1">
        <v>1</v>
      </c>
      <c r="K85" s="1">
        <f t="shared" si="8"/>
        <v>200</v>
      </c>
      <c r="M85" s="1" t="s">
        <v>608</v>
      </c>
      <c r="N85" s="10">
        <f>30/4.8</f>
        <v>6.25</v>
      </c>
      <c r="O85" s="7">
        <f t="shared" si="9"/>
        <v>1250</v>
      </c>
      <c r="P85" s="7">
        <f>N85*K85</f>
        <v>1250</v>
      </c>
      <c r="Q85" s="1">
        <v>1</v>
      </c>
      <c r="U85" s="1" t="s">
        <v>607</v>
      </c>
      <c r="V85" s="4" t="s">
        <v>624</v>
      </c>
      <c r="W85" s="1" t="s">
        <v>16</v>
      </c>
      <c r="X85" s="4" t="s">
        <v>616</v>
      </c>
      <c r="Y85" s="38">
        <f t="shared" si="14"/>
        <v>100</v>
      </c>
      <c r="Z85" s="38">
        <v>0.5</v>
      </c>
      <c r="AA85" s="39">
        <f t="shared" si="10"/>
        <v>50</v>
      </c>
      <c r="AB85" s="38">
        <f t="shared" si="11"/>
        <v>150</v>
      </c>
      <c r="AC85" s="49">
        <f>30/4.8</f>
        <v>6.25</v>
      </c>
      <c r="AD85" s="40">
        <f t="shared" si="12"/>
        <v>937.5</v>
      </c>
      <c r="AE85" s="40">
        <f t="shared" si="13"/>
        <v>312.5</v>
      </c>
      <c r="AF85" s="40">
        <f t="shared" si="13"/>
        <v>140625</v>
      </c>
      <c r="AH85" t="e">
        <f>IF(B85="","",VLOOKUP(B85,'[1]Atrition NPI'!$B:$B,1,0))</f>
        <v>#N/A</v>
      </c>
    </row>
    <row r="86" spans="1:34" hidden="1">
      <c r="A86" s="35">
        <v>85</v>
      </c>
      <c r="B86" s="24">
        <v>150150225</v>
      </c>
      <c r="C86" s="1" t="s">
        <v>95</v>
      </c>
      <c r="D86" s="4" t="s">
        <v>613</v>
      </c>
      <c r="E86" s="4" t="s">
        <v>631</v>
      </c>
      <c r="F86">
        <v>100</v>
      </c>
      <c r="G86" t="s">
        <v>634</v>
      </c>
      <c r="H86" s="1">
        <v>200</v>
      </c>
      <c r="J86" s="1">
        <v>1</v>
      </c>
      <c r="K86" s="1">
        <f t="shared" si="8"/>
        <v>200</v>
      </c>
      <c r="M86" s="1" t="s">
        <v>614</v>
      </c>
      <c r="N86" s="10">
        <v>2.33</v>
      </c>
      <c r="O86" s="7">
        <f t="shared" si="9"/>
        <v>466</v>
      </c>
      <c r="P86" s="7">
        <f>N86*K86</f>
        <v>466</v>
      </c>
      <c r="Q86" s="1">
        <v>1</v>
      </c>
      <c r="U86" s="1" t="s">
        <v>615</v>
      </c>
      <c r="V86" s="4" t="s">
        <v>623</v>
      </c>
      <c r="W86" s="1" t="s">
        <v>16</v>
      </c>
      <c r="X86" s="4" t="s">
        <v>616</v>
      </c>
      <c r="Y86" s="38">
        <f t="shared" si="14"/>
        <v>100</v>
      </c>
      <c r="Z86" s="38">
        <v>1</v>
      </c>
      <c r="AA86" s="39">
        <f t="shared" si="10"/>
        <v>100</v>
      </c>
      <c r="AB86" s="38">
        <f t="shared" si="11"/>
        <v>200</v>
      </c>
      <c r="AC86" s="49">
        <v>2.33</v>
      </c>
      <c r="AD86" s="40">
        <f t="shared" si="12"/>
        <v>466</v>
      </c>
      <c r="AE86" s="40">
        <f t="shared" si="13"/>
        <v>233</v>
      </c>
      <c r="AF86" s="40">
        <f t="shared" si="13"/>
        <v>93200</v>
      </c>
      <c r="AH86">
        <f>IF(B86="","",VLOOKUP(B86,'[1]Atrition NPI'!$B:$B,1,0))</f>
        <v>150150225</v>
      </c>
    </row>
    <row r="87" spans="1:34">
      <c r="A87" s="29">
        <v>86</v>
      </c>
      <c r="B87" s="34" t="s">
        <v>662</v>
      </c>
      <c r="C87" s="31" t="s">
        <v>606</v>
      </c>
      <c r="D87" s="31" t="s">
        <v>651</v>
      </c>
      <c r="E87" s="31" t="s">
        <v>633</v>
      </c>
      <c r="F87" s="32">
        <v>0</v>
      </c>
      <c r="G87" s="32" t="s">
        <v>22</v>
      </c>
      <c r="H87" s="1">
        <v>200</v>
      </c>
      <c r="J87" s="1">
        <v>1</v>
      </c>
      <c r="K87" s="1">
        <f>H87*J87</f>
        <v>200</v>
      </c>
      <c r="M87" s="31" t="s">
        <v>633</v>
      </c>
      <c r="N87" s="10"/>
      <c r="O87" s="7">
        <f t="shared" si="9"/>
        <v>0</v>
      </c>
      <c r="P87" s="7">
        <f t="shared" ref="P87" si="15">N87*K87</f>
        <v>0</v>
      </c>
      <c r="Q87" s="1">
        <v>1</v>
      </c>
      <c r="U87"/>
      <c r="V87" s="1" t="s">
        <v>626</v>
      </c>
      <c r="W87" s="1" t="s">
        <v>16</v>
      </c>
      <c r="X87" s="4" t="s">
        <v>616</v>
      </c>
      <c r="Y87" s="38">
        <f t="shared" si="14"/>
        <v>100</v>
      </c>
      <c r="Z87" s="38">
        <v>0.2</v>
      </c>
      <c r="AA87" s="39">
        <f t="shared" ref="AA87:AA94" si="16">Y87*Z87</f>
        <v>20</v>
      </c>
      <c r="AB87" s="38">
        <f t="shared" ref="AB87:AB94" si="17">Y87+AA87</f>
        <v>120</v>
      </c>
      <c r="AC87" s="49"/>
      <c r="AD87" s="40">
        <f t="shared" ref="AD87:AD94" si="18">AB87*AC87</f>
        <v>0</v>
      </c>
      <c r="AE87" s="40">
        <f t="shared" ref="AE87:AF94" si="19">AA87*AC87</f>
        <v>0</v>
      </c>
      <c r="AF87" s="40">
        <f t="shared" si="19"/>
        <v>0</v>
      </c>
      <c r="AH87" t="e">
        <f>IF(B87="","",VLOOKUP(B87,'[1]Atrition NPI'!$B:$B,1,0))</f>
        <v>#N/A</v>
      </c>
    </row>
    <row r="88" spans="1:34" hidden="1">
      <c r="A88" s="35">
        <v>87</v>
      </c>
      <c r="B88" s="24"/>
      <c r="C88" s="1" t="s">
        <v>652</v>
      </c>
      <c r="D88" s="4" t="s">
        <v>667</v>
      </c>
      <c r="E88" s="4" t="s">
        <v>653</v>
      </c>
      <c r="F88">
        <v>0</v>
      </c>
      <c r="G88" t="s">
        <v>634</v>
      </c>
      <c r="H88" s="1">
        <v>200</v>
      </c>
      <c r="J88" s="1">
        <v>1</v>
      </c>
      <c r="K88" s="1">
        <f>H88*J88</f>
        <v>200</v>
      </c>
      <c r="M88" s="1" t="s">
        <v>653</v>
      </c>
      <c r="N88" s="10">
        <f>14.87/4.8</f>
        <v>3.0979166666666664</v>
      </c>
      <c r="O88" s="7">
        <f>H88*J88*N88</f>
        <v>619.58333333333326</v>
      </c>
      <c r="P88" s="7">
        <f>N88*K88</f>
        <v>619.58333333333326</v>
      </c>
      <c r="Q88" s="1">
        <v>1</v>
      </c>
      <c r="V88" s="4" t="s">
        <v>663</v>
      </c>
      <c r="W88" s="1" t="s">
        <v>16</v>
      </c>
      <c r="X88" s="4" t="s">
        <v>616</v>
      </c>
      <c r="Y88" s="38">
        <f t="shared" si="14"/>
        <v>100</v>
      </c>
      <c r="Z88" s="38">
        <v>0.5</v>
      </c>
      <c r="AA88" s="39">
        <f t="shared" si="16"/>
        <v>50</v>
      </c>
      <c r="AB88" s="38">
        <f t="shared" si="17"/>
        <v>150</v>
      </c>
      <c r="AC88" s="49">
        <f>14.87/4.8</f>
        <v>3.0979166666666664</v>
      </c>
      <c r="AD88" s="40">
        <f t="shared" si="18"/>
        <v>464.68749999999994</v>
      </c>
      <c r="AE88" s="40">
        <f t="shared" si="19"/>
        <v>154.89583333333331</v>
      </c>
      <c r="AF88" s="40">
        <f t="shared" si="19"/>
        <v>69703.124999999985</v>
      </c>
      <c r="AH88" t="str">
        <f>IF(B88="","",VLOOKUP(B88,'[1]Atrition NPI'!$B:$B,1,0))</f>
        <v/>
      </c>
    </row>
    <row r="89" spans="1:34" hidden="1">
      <c r="A89" s="35">
        <v>88</v>
      </c>
      <c r="B89" s="24"/>
      <c r="C89" s="1" t="s">
        <v>652</v>
      </c>
      <c r="D89" s="4" t="s">
        <v>661</v>
      </c>
      <c r="E89" s="4" t="s">
        <v>653</v>
      </c>
      <c r="F89">
        <v>0</v>
      </c>
      <c r="G89" t="s">
        <v>634</v>
      </c>
      <c r="H89" s="1">
        <v>200</v>
      </c>
      <c r="J89" s="1">
        <v>1</v>
      </c>
      <c r="K89" s="1">
        <f>H89*J89</f>
        <v>200</v>
      </c>
      <c r="M89" s="1" t="s">
        <v>653</v>
      </c>
      <c r="N89" s="10">
        <f>9.79/4.8</f>
        <v>2.0395833333333333</v>
      </c>
      <c r="O89" s="7">
        <f>H89*J89*N89</f>
        <v>407.91666666666669</v>
      </c>
      <c r="P89" s="7">
        <f>N89*K89</f>
        <v>407.91666666666669</v>
      </c>
      <c r="Q89" s="1">
        <v>1</v>
      </c>
      <c r="V89" s="4" t="s">
        <v>664</v>
      </c>
      <c r="W89" s="1" t="s">
        <v>16</v>
      </c>
      <c r="X89" s="4" t="s">
        <v>616</v>
      </c>
      <c r="Y89" s="38">
        <f t="shared" ref="Y89" si="20">100*J89</f>
        <v>100</v>
      </c>
      <c r="Z89" s="38">
        <v>1</v>
      </c>
      <c r="AA89" s="39">
        <f t="shared" si="16"/>
        <v>100</v>
      </c>
      <c r="AB89" s="38">
        <f t="shared" si="17"/>
        <v>200</v>
      </c>
      <c r="AC89" s="49">
        <f>9.79/4.8</f>
        <v>2.0395833333333333</v>
      </c>
      <c r="AD89" s="40">
        <f t="shared" si="18"/>
        <v>407.91666666666669</v>
      </c>
      <c r="AE89" s="40">
        <f t="shared" si="19"/>
        <v>203.95833333333334</v>
      </c>
      <c r="AF89" s="40">
        <f t="shared" si="19"/>
        <v>81583.333333333343</v>
      </c>
      <c r="AH89" t="str">
        <f>IF(B89="","",VLOOKUP(B89,'[1]Atrition NPI'!$B:$B,1,0))</f>
        <v/>
      </c>
    </row>
    <row r="90" spans="1:34" hidden="1">
      <c r="A90" s="35">
        <v>89</v>
      </c>
      <c r="B90" s="24"/>
      <c r="D90" s="4" t="s">
        <v>654</v>
      </c>
      <c r="E90" s="4"/>
      <c r="F90">
        <v>0</v>
      </c>
      <c r="G90" t="s">
        <v>22</v>
      </c>
      <c r="H90" s="1">
        <v>200</v>
      </c>
      <c r="J90" s="1">
        <v>2</v>
      </c>
      <c r="K90" s="1">
        <f t="shared" ref="K90:K94" si="21">H90*J90</f>
        <v>400</v>
      </c>
      <c r="N90" s="10"/>
      <c r="O90" s="7">
        <f t="shared" ref="O90:O94" si="22">H90*J90*N90</f>
        <v>0</v>
      </c>
      <c r="P90" s="7">
        <f t="shared" ref="P90:P94" si="23">N90*K90</f>
        <v>0</v>
      </c>
      <c r="Q90" s="1">
        <v>1</v>
      </c>
      <c r="V90" s="4" t="s">
        <v>665</v>
      </c>
      <c r="W90" s="1" t="s">
        <v>16</v>
      </c>
      <c r="X90" s="4" t="s">
        <v>616</v>
      </c>
      <c r="Y90" s="38">
        <f t="shared" si="14"/>
        <v>200</v>
      </c>
      <c r="Z90" s="38">
        <v>0.3</v>
      </c>
      <c r="AA90" s="39">
        <f t="shared" si="16"/>
        <v>60</v>
      </c>
      <c r="AB90" s="38">
        <f t="shared" si="17"/>
        <v>260</v>
      </c>
      <c r="AC90" s="49"/>
      <c r="AD90" s="40">
        <f t="shared" si="18"/>
        <v>0</v>
      </c>
      <c r="AE90" s="40">
        <f t="shared" si="19"/>
        <v>0</v>
      </c>
      <c r="AF90" s="40">
        <f t="shared" si="19"/>
        <v>0</v>
      </c>
      <c r="AH90" t="str">
        <f>IF(B90="","",VLOOKUP(B90,'[1]Atrition NPI'!$B:$B,1,0))</f>
        <v/>
      </c>
    </row>
    <row r="91" spans="1:34" hidden="1">
      <c r="A91" s="35">
        <v>90</v>
      </c>
      <c r="B91" s="24"/>
      <c r="D91" s="4" t="s">
        <v>655</v>
      </c>
      <c r="E91" s="4"/>
      <c r="F91">
        <v>0</v>
      </c>
      <c r="G91" t="s">
        <v>22</v>
      </c>
      <c r="H91" s="1">
        <v>200</v>
      </c>
      <c r="J91" s="1">
        <v>1</v>
      </c>
      <c r="K91" s="1">
        <f t="shared" si="21"/>
        <v>200</v>
      </c>
      <c r="N91" s="10"/>
      <c r="O91" s="7">
        <f t="shared" si="22"/>
        <v>0</v>
      </c>
      <c r="P91" s="7">
        <f t="shared" si="23"/>
        <v>0</v>
      </c>
      <c r="Q91" s="1">
        <v>1</v>
      </c>
      <c r="V91" s="4" t="s">
        <v>665</v>
      </c>
      <c r="W91" s="1" t="s">
        <v>16</v>
      </c>
      <c r="X91" s="4" t="s">
        <v>616</v>
      </c>
      <c r="Y91" s="38">
        <f t="shared" si="14"/>
        <v>100</v>
      </c>
      <c r="Z91" s="38">
        <v>0.3</v>
      </c>
      <c r="AA91" s="39">
        <f t="shared" si="16"/>
        <v>30</v>
      </c>
      <c r="AB91" s="38">
        <f t="shared" si="17"/>
        <v>130</v>
      </c>
      <c r="AC91" s="49"/>
      <c r="AD91" s="40">
        <f t="shared" si="18"/>
        <v>0</v>
      </c>
      <c r="AE91" s="40">
        <f t="shared" si="19"/>
        <v>0</v>
      </c>
      <c r="AF91" s="40">
        <f t="shared" si="19"/>
        <v>0</v>
      </c>
      <c r="AH91" t="str">
        <f>IF(B91="","",VLOOKUP(B91,'[1]Atrition NPI'!$B:$B,1,0))</f>
        <v/>
      </c>
    </row>
    <row r="92" spans="1:34" hidden="1">
      <c r="A92" s="35">
        <v>91</v>
      </c>
      <c r="B92" s="24"/>
      <c r="D92" s="4" t="s">
        <v>656</v>
      </c>
      <c r="E92" s="4" t="s">
        <v>659</v>
      </c>
      <c r="F92">
        <v>0</v>
      </c>
      <c r="G92" t="s">
        <v>22</v>
      </c>
      <c r="H92" s="1">
        <v>200</v>
      </c>
      <c r="J92" s="1">
        <v>1</v>
      </c>
      <c r="K92" s="1">
        <f t="shared" si="21"/>
        <v>200</v>
      </c>
      <c r="M92" s="1" t="s">
        <v>659</v>
      </c>
      <c r="N92" s="10">
        <f>8/4.8</f>
        <v>1.6666666666666667</v>
      </c>
      <c r="O92" s="7">
        <f t="shared" si="22"/>
        <v>333.33333333333337</v>
      </c>
      <c r="P92" s="7">
        <f t="shared" si="23"/>
        <v>333.33333333333337</v>
      </c>
      <c r="Q92" s="1">
        <v>1</v>
      </c>
      <c r="V92" s="4" t="s">
        <v>665</v>
      </c>
      <c r="W92" s="1" t="s">
        <v>16</v>
      </c>
      <c r="X92" s="4" t="s">
        <v>616</v>
      </c>
      <c r="Y92" s="38">
        <f t="shared" si="14"/>
        <v>100</v>
      </c>
      <c r="Z92" s="38">
        <v>0.3</v>
      </c>
      <c r="AA92" s="39">
        <f t="shared" si="16"/>
        <v>30</v>
      </c>
      <c r="AB92" s="38">
        <f t="shared" si="17"/>
        <v>130</v>
      </c>
      <c r="AC92" s="49">
        <f>8/4.8</f>
        <v>1.6666666666666667</v>
      </c>
      <c r="AD92" s="40">
        <f t="shared" si="18"/>
        <v>216.66666666666669</v>
      </c>
      <c r="AE92" s="40">
        <f t="shared" si="19"/>
        <v>50</v>
      </c>
      <c r="AF92" s="40">
        <f t="shared" si="19"/>
        <v>28166.666666666668</v>
      </c>
      <c r="AH92" t="str">
        <f>IF(B92="","",VLOOKUP(B92,'[1]Atrition NPI'!$B:$B,1,0))</f>
        <v/>
      </c>
    </row>
    <row r="93" spans="1:34" hidden="1">
      <c r="A93" s="35">
        <v>92</v>
      </c>
      <c r="B93" s="24"/>
      <c r="C93" s="1" t="s">
        <v>660</v>
      </c>
      <c r="D93" s="4" t="s">
        <v>657</v>
      </c>
      <c r="E93" s="4" t="s">
        <v>659</v>
      </c>
      <c r="F93">
        <v>0</v>
      </c>
      <c r="G93" t="s">
        <v>22</v>
      </c>
      <c r="H93" s="1">
        <v>200</v>
      </c>
      <c r="J93" s="1">
        <v>1</v>
      </c>
      <c r="K93" s="1">
        <f t="shared" si="21"/>
        <v>200</v>
      </c>
      <c r="M93" s="1" t="s">
        <v>659</v>
      </c>
      <c r="N93" s="10">
        <f>22.5/4.8</f>
        <v>4.6875</v>
      </c>
      <c r="O93" s="7">
        <f t="shared" si="22"/>
        <v>937.5</v>
      </c>
      <c r="P93" s="7">
        <f t="shared" si="23"/>
        <v>937.5</v>
      </c>
      <c r="Q93" s="1">
        <v>1</v>
      </c>
      <c r="V93" s="4" t="s">
        <v>665</v>
      </c>
      <c r="W93" s="1" t="s">
        <v>16</v>
      </c>
      <c r="X93" s="4" t="s">
        <v>616</v>
      </c>
      <c r="Y93" s="38">
        <f t="shared" si="14"/>
        <v>100</v>
      </c>
      <c r="Z93" s="38">
        <v>0.3</v>
      </c>
      <c r="AA93" s="39">
        <f t="shared" si="16"/>
        <v>30</v>
      </c>
      <c r="AB93" s="38">
        <f t="shared" si="17"/>
        <v>130</v>
      </c>
      <c r="AC93" s="49">
        <f>22.5/4.8</f>
        <v>4.6875</v>
      </c>
      <c r="AD93" s="40">
        <f t="shared" si="18"/>
        <v>609.375</v>
      </c>
      <c r="AE93" s="40">
        <f t="shared" si="19"/>
        <v>140.625</v>
      </c>
      <c r="AF93" s="40">
        <f t="shared" si="19"/>
        <v>79218.75</v>
      </c>
      <c r="AH93" t="str">
        <f>IF(B93="","",VLOOKUP(B93,'[1]Atrition NPI'!$B:$B,1,0))</f>
        <v/>
      </c>
    </row>
    <row r="94" spans="1:34" hidden="1">
      <c r="A94" s="35">
        <v>93</v>
      </c>
      <c r="B94" s="24"/>
      <c r="C94" s="1" t="s">
        <v>660</v>
      </c>
      <c r="D94" s="4" t="s">
        <v>658</v>
      </c>
      <c r="E94" s="4" t="s">
        <v>659</v>
      </c>
      <c r="F94">
        <v>0</v>
      </c>
      <c r="G94" t="s">
        <v>22</v>
      </c>
      <c r="H94" s="1">
        <v>200</v>
      </c>
      <c r="J94" s="1">
        <v>1</v>
      </c>
      <c r="K94" s="1">
        <f t="shared" si="21"/>
        <v>200</v>
      </c>
      <c r="M94" s="1" t="s">
        <v>659</v>
      </c>
      <c r="N94" s="10">
        <f>22.5/4.8</f>
        <v>4.6875</v>
      </c>
      <c r="O94" s="7">
        <f t="shared" si="22"/>
        <v>937.5</v>
      </c>
      <c r="P94" s="7">
        <f t="shared" si="23"/>
        <v>937.5</v>
      </c>
      <c r="Q94" s="1">
        <v>1</v>
      </c>
      <c r="V94" s="4" t="s">
        <v>666</v>
      </c>
      <c r="W94" s="1" t="s">
        <v>16</v>
      </c>
      <c r="X94" s="4" t="s">
        <v>616</v>
      </c>
      <c r="Y94" s="38">
        <f t="shared" si="14"/>
        <v>100</v>
      </c>
      <c r="Z94" s="38">
        <v>0.3</v>
      </c>
      <c r="AA94" s="39">
        <f t="shared" si="16"/>
        <v>30</v>
      </c>
      <c r="AB94" s="38">
        <f t="shared" si="17"/>
        <v>130</v>
      </c>
      <c r="AC94" s="49">
        <f>22.5/4.8</f>
        <v>4.6875</v>
      </c>
      <c r="AD94" s="40">
        <f t="shared" si="18"/>
        <v>609.375</v>
      </c>
      <c r="AE94" s="40">
        <f t="shared" si="19"/>
        <v>140.625</v>
      </c>
      <c r="AF94" s="40">
        <f t="shared" si="19"/>
        <v>79218.75</v>
      </c>
      <c r="AH94" t="str">
        <f>IF(B94="","",VLOOKUP(B94,'[1]Atrition NPI'!$B:$B,1,0))</f>
        <v/>
      </c>
    </row>
    <row r="95" spans="1:34" hidden="1">
      <c r="F95"/>
      <c r="G95"/>
      <c r="AA95" s="45"/>
      <c r="AB95" s="45"/>
      <c r="AF95" s="46">
        <f>SUM(AF2:AF94)</f>
        <v>6248517.8760000002</v>
      </c>
    </row>
    <row r="96" spans="1:34">
      <c r="AA96" s="45"/>
      <c r="AB96" s="45"/>
    </row>
    <row r="97" spans="14:28">
      <c r="O97" s="7">
        <f>SUM(O2:O94)</f>
        <v>30719.993333333336</v>
      </c>
      <c r="P97" s="7">
        <f>SUM(P2:P94)</f>
        <v>57324.303333333351</v>
      </c>
      <c r="AA97" s="45"/>
      <c r="AB97" s="45"/>
    </row>
    <row r="98" spans="14:28">
      <c r="AA98" s="45"/>
      <c r="AB98" s="45"/>
    </row>
    <row r="99" spans="14:28">
      <c r="N99" s="10" t="s">
        <v>584</v>
      </c>
      <c r="O99" s="7">
        <f>O97/H86</f>
        <v>153.59996666666669</v>
      </c>
      <c r="P99" s="7">
        <f>P97/H86</f>
        <v>286.62151666666676</v>
      </c>
      <c r="AA99" s="45"/>
      <c r="AB99" s="45"/>
    </row>
    <row r="100" spans="14:28">
      <c r="N100" s="10" t="s">
        <v>609</v>
      </c>
      <c r="O100" s="7">
        <f>O99*1.6</f>
        <v>245.75994666666671</v>
      </c>
      <c r="P100" s="7">
        <f>P99*1.6</f>
        <v>458.59442666666683</v>
      </c>
      <c r="AA100" s="45"/>
      <c r="AB100" s="45"/>
    </row>
    <row r="101" spans="14:28">
      <c r="N101" s="10" t="s">
        <v>610</v>
      </c>
      <c r="O101" s="11">
        <f>O100*4.8</f>
        <v>1179.6477440000001</v>
      </c>
      <c r="P101" s="11">
        <f>P100*4.8</f>
        <v>2201.2532480000009</v>
      </c>
      <c r="AA101" s="45"/>
      <c r="AB101" s="45"/>
    </row>
    <row r="102" spans="14:28">
      <c r="AA102" s="45"/>
      <c r="AB102" s="45"/>
    </row>
    <row r="103" spans="14:28">
      <c r="AA103" s="45"/>
      <c r="AB103" s="45"/>
    </row>
    <row r="104" spans="14:28">
      <c r="AA104" s="45"/>
      <c r="AB104" s="45"/>
    </row>
    <row r="105" spans="14:28">
      <c r="AA105" s="45"/>
      <c r="AB105" s="45"/>
    </row>
    <row r="106" spans="14:28">
      <c r="AA106" s="45"/>
      <c r="AB106" s="45"/>
    </row>
    <row r="107" spans="14:28">
      <c r="AA107" s="45"/>
      <c r="AB107" s="45"/>
    </row>
    <row r="108" spans="14:28">
      <c r="AA108" s="45"/>
      <c r="AB108" s="45"/>
    </row>
    <row r="109" spans="14:28">
      <c r="AA109" s="45"/>
      <c r="AB109" s="45"/>
    </row>
    <row r="110" spans="14:28">
      <c r="AA110" s="45"/>
      <c r="AB110" s="45"/>
    </row>
    <row r="111" spans="14:28">
      <c r="AA111" s="45"/>
      <c r="AB111" s="45"/>
    </row>
    <row r="112" spans="14:28">
      <c r="AA112" s="45"/>
      <c r="AB112" s="45"/>
    </row>
    <row r="113" spans="27:28">
      <c r="AA113" s="45"/>
      <c r="AB113" s="45"/>
    </row>
    <row r="114" spans="27:28">
      <c r="AA114" s="45"/>
      <c r="AB114" s="45"/>
    </row>
    <row r="115" spans="27:28">
      <c r="AA115" s="45"/>
      <c r="AB115" s="45"/>
    </row>
    <row r="116" spans="27:28">
      <c r="AA116" s="45"/>
      <c r="AB116" s="45"/>
    </row>
    <row r="117" spans="27:28">
      <c r="AA117" s="45"/>
      <c r="AB117" s="45"/>
    </row>
    <row r="118" spans="27:28">
      <c r="AA118" s="45"/>
      <c r="AB118" s="45"/>
    </row>
    <row r="119" spans="27:28">
      <c r="AA119" s="45"/>
      <c r="AB119" s="45"/>
    </row>
    <row r="120" spans="27:28">
      <c r="AA120" s="45"/>
      <c r="AB120" s="45"/>
    </row>
    <row r="121" spans="27:28">
      <c r="AA121" s="45"/>
      <c r="AB121" s="45"/>
    </row>
    <row r="122" spans="27:28">
      <c r="AA122" s="45"/>
      <c r="AB122" s="45"/>
    </row>
    <row r="123" spans="27:28">
      <c r="AA123" s="45"/>
      <c r="AB123" s="45"/>
    </row>
    <row r="124" spans="27:28">
      <c r="AA124" s="45"/>
      <c r="AB124" s="45"/>
    </row>
    <row r="125" spans="27:28">
      <c r="AA125" s="45"/>
      <c r="AB125" s="45"/>
    </row>
    <row r="126" spans="27:28">
      <c r="AA126" s="45"/>
      <c r="AB126" s="45"/>
    </row>
    <row r="127" spans="27:28">
      <c r="AA127" s="45"/>
      <c r="AB127" s="45"/>
    </row>
    <row r="128" spans="27:28">
      <c r="AA128" s="45"/>
      <c r="AB128" s="45"/>
    </row>
    <row r="129" spans="27:28">
      <c r="AA129" s="45"/>
      <c r="AB129" s="45"/>
    </row>
    <row r="130" spans="27:28">
      <c r="AA130" s="45"/>
      <c r="AB130" s="45"/>
    </row>
    <row r="131" spans="27:28">
      <c r="AA131" s="45"/>
      <c r="AB131" s="45"/>
    </row>
    <row r="132" spans="27:28">
      <c r="AA132" s="45"/>
      <c r="AB132" s="45"/>
    </row>
    <row r="133" spans="27:28">
      <c r="AA133" s="45"/>
      <c r="AB133" s="45"/>
    </row>
    <row r="134" spans="27:28">
      <c r="AA134" s="45"/>
      <c r="AB134" s="45"/>
    </row>
    <row r="135" spans="27:28">
      <c r="AA135" s="45"/>
      <c r="AB135" s="45"/>
    </row>
    <row r="136" spans="27:28">
      <c r="AA136" s="45"/>
      <c r="AB136" s="45"/>
    </row>
    <row r="137" spans="27:28">
      <c r="AA137" s="45"/>
      <c r="AB137" s="45"/>
    </row>
    <row r="138" spans="27:28">
      <c r="AA138" s="45"/>
      <c r="AB138" s="45"/>
    </row>
    <row r="139" spans="27:28">
      <c r="AA139" s="45"/>
      <c r="AB139" s="45"/>
    </row>
    <row r="140" spans="27:28">
      <c r="AA140" s="45"/>
      <c r="AB140" s="45"/>
    </row>
    <row r="141" spans="27:28">
      <c r="AA141" s="45"/>
      <c r="AB141" s="45"/>
    </row>
    <row r="142" spans="27:28">
      <c r="AA142" s="45"/>
      <c r="AB142" s="45"/>
    </row>
    <row r="143" spans="27:28">
      <c r="AA143" s="45"/>
      <c r="AB143" s="45"/>
    </row>
    <row r="144" spans="27:28">
      <c r="AA144" s="45"/>
      <c r="AB144" s="45"/>
    </row>
    <row r="145" spans="27:28">
      <c r="AA145" s="45"/>
      <c r="AB145" s="45"/>
    </row>
    <row r="146" spans="27:28">
      <c r="AA146" s="45"/>
      <c r="AB146" s="45"/>
    </row>
    <row r="147" spans="27:28">
      <c r="AA147" s="45"/>
      <c r="AB147" s="45"/>
    </row>
    <row r="148" spans="27:28">
      <c r="AA148" s="45"/>
      <c r="AB148" s="45"/>
    </row>
    <row r="149" spans="27:28">
      <c r="AA149" s="45"/>
      <c r="AB149" s="45"/>
    </row>
    <row r="150" spans="27:28">
      <c r="AA150" s="45"/>
      <c r="AB150" s="45"/>
    </row>
    <row r="151" spans="27:28">
      <c r="AA151" s="45"/>
      <c r="AB151" s="45"/>
    </row>
    <row r="152" spans="27:28">
      <c r="AA152" s="45"/>
      <c r="AB152" s="45"/>
    </row>
    <row r="153" spans="27:28">
      <c r="AA153" s="45"/>
      <c r="AB153" s="45"/>
    </row>
    <row r="154" spans="27:28">
      <c r="AA154" s="45"/>
      <c r="AB154" s="45"/>
    </row>
    <row r="155" spans="27:28">
      <c r="AA155" s="45"/>
      <c r="AB155" s="45"/>
    </row>
    <row r="156" spans="27:28">
      <c r="AA156" s="45"/>
      <c r="AB156" s="45"/>
    </row>
    <row r="157" spans="27:28">
      <c r="AA157" s="45"/>
      <c r="AB157" s="45"/>
    </row>
    <row r="158" spans="27:28">
      <c r="AA158" s="45"/>
      <c r="AB158" s="45"/>
    </row>
    <row r="159" spans="27:28">
      <c r="AA159" s="45"/>
      <c r="AB159" s="45"/>
    </row>
    <row r="160" spans="27:28">
      <c r="AA160" s="45"/>
      <c r="AB160" s="45"/>
    </row>
    <row r="161" spans="27:28">
      <c r="AA161" s="45"/>
      <c r="AB161" s="45"/>
    </row>
    <row r="162" spans="27:28">
      <c r="AA162" s="45"/>
      <c r="AB162" s="45"/>
    </row>
    <row r="163" spans="27:28">
      <c r="AA163" s="45"/>
      <c r="AB163" s="45"/>
    </row>
    <row r="164" spans="27:28">
      <c r="AA164" s="45"/>
      <c r="AB164" s="45"/>
    </row>
    <row r="165" spans="27:28">
      <c r="AA165" s="45"/>
      <c r="AB165" s="45"/>
    </row>
    <row r="166" spans="27:28">
      <c r="AA166" s="45"/>
      <c r="AB166" s="45"/>
    </row>
    <row r="167" spans="27:28">
      <c r="AA167" s="45"/>
      <c r="AB167" s="45"/>
    </row>
    <row r="168" spans="27:28">
      <c r="AA168" s="45"/>
      <c r="AB168" s="45"/>
    </row>
    <row r="169" spans="27:28">
      <c r="AA169" s="45"/>
      <c r="AB169" s="45"/>
    </row>
    <row r="170" spans="27:28">
      <c r="AA170" s="45"/>
      <c r="AB170" s="45"/>
    </row>
    <row r="171" spans="27:28">
      <c r="AA171" s="45"/>
      <c r="AB171" s="45"/>
    </row>
    <row r="172" spans="27:28">
      <c r="AA172" s="45"/>
      <c r="AB172" s="45"/>
    </row>
    <row r="173" spans="27:28">
      <c r="AA173" s="45"/>
      <c r="AB173" s="45"/>
    </row>
    <row r="174" spans="27:28">
      <c r="AA174" s="45"/>
      <c r="AB174" s="45"/>
    </row>
    <row r="175" spans="27:28">
      <c r="AA175" s="45"/>
      <c r="AB175" s="45"/>
    </row>
    <row r="176" spans="27:28">
      <c r="AA176" s="45"/>
      <c r="AB176" s="45"/>
    </row>
    <row r="177" spans="27:28">
      <c r="AA177" s="45"/>
      <c r="AB177" s="45"/>
    </row>
    <row r="178" spans="27:28">
      <c r="AA178" s="45"/>
      <c r="AB178" s="45"/>
    </row>
    <row r="179" spans="27:28">
      <c r="AA179" s="45"/>
      <c r="AB179" s="45"/>
    </row>
    <row r="180" spans="27:28">
      <c r="AA180" s="45"/>
      <c r="AB180" s="45"/>
    </row>
    <row r="181" spans="27:28">
      <c r="AA181" s="45"/>
      <c r="AB181" s="45"/>
    </row>
    <row r="182" spans="27:28">
      <c r="AA182" s="45"/>
      <c r="AB182" s="45"/>
    </row>
    <row r="183" spans="27:28">
      <c r="AA183" s="45"/>
      <c r="AB183" s="45"/>
    </row>
    <row r="184" spans="27:28">
      <c r="AA184" s="45"/>
      <c r="AB184" s="45"/>
    </row>
    <row r="185" spans="27:28">
      <c r="AA185" s="45"/>
      <c r="AB185" s="45"/>
    </row>
    <row r="186" spans="27:28">
      <c r="AA186" s="45"/>
      <c r="AB186" s="45"/>
    </row>
    <row r="187" spans="27:28">
      <c r="AA187" s="45"/>
      <c r="AB187" s="45"/>
    </row>
    <row r="188" spans="27:28">
      <c r="AA188" s="45"/>
      <c r="AB188" s="45"/>
    </row>
    <row r="189" spans="27:28">
      <c r="AA189" s="45"/>
      <c r="AB189" s="45"/>
    </row>
    <row r="190" spans="27:28">
      <c r="AA190" s="45"/>
      <c r="AB190" s="45"/>
    </row>
    <row r="191" spans="27:28">
      <c r="AA191" s="45"/>
      <c r="AB191" s="45"/>
    </row>
    <row r="192" spans="27:28">
      <c r="AA192" s="45"/>
      <c r="AB192" s="45"/>
    </row>
    <row r="193" spans="27:28">
      <c r="AA193" s="45"/>
      <c r="AB193" s="45"/>
    </row>
    <row r="194" spans="27:28">
      <c r="AA194" s="45"/>
      <c r="AB194" s="45"/>
    </row>
    <row r="195" spans="27:28">
      <c r="AA195" s="45"/>
      <c r="AB195" s="45"/>
    </row>
    <row r="196" spans="27:28">
      <c r="AA196" s="45"/>
      <c r="AB196" s="45"/>
    </row>
    <row r="197" spans="27:28">
      <c r="AA197" s="45"/>
      <c r="AB197" s="45"/>
    </row>
    <row r="198" spans="27:28">
      <c r="AA198" s="45"/>
      <c r="AB198" s="45"/>
    </row>
    <row r="199" spans="27:28">
      <c r="AA199" s="45"/>
      <c r="AB199" s="45"/>
    </row>
    <row r="200" spans="27:28">
      <c r="AA200" s="45"/>
      <c r="AB200" s="45"/>
    </row>
    <row r="201" spans="27:28">
      <c r="AA201" s="45"/>
      <c r="AB201" s="45"/>
    </row>
    <row r="202" spans="27:28">
      <c r="AA202" s="45"/>
      <c r="AB202" s="45"/>
    </row>
    <row r="203" spans="27:28">
      <c r="AA203" s="45"/>
      <c r="AB203" s="45"/>
    </row>
    <row r="204" spans="27:28">
      <c r="AA204" s="45"/>
      <c r="AB204" s="45"/>
    </row>
    <row r="205" spans="27:28">
      <c r="AA205" s="45"/>
      <c r="AB205" s="45"/>
    </row>
    <row r="206" spans="27:28">
      <c r="AA206" s="45"/>
      <c r="AB206" s="45"/>
    </row>
    <row r="207" spans="27:28">
      <c r="AA207" s="45"/>
      <c r="AB207" s="45"/>
    </row>
    <row r="208" spans="27:28">
      <c r="AA208" s="45"/>
      <c r="AB208" s="45"/>
    </row>
    <row r="209" spans="27:28">
      <c r="AA209" s="45"/>
      <c r="AB209" s="45"/>
    </row>
    <row r="210" spans="27:28">
      <c r="AA210" s="45"/>
      <c r="AB210" s="45"/>
    </row>
    <row r="211" spans="27:28">
      <c r="AA211" s="45"/>
      <c r="AB211" s="45"/>
    </row>
    <row r="212" spans="27:28">
      <c r="AA212" s="45"/>
      <c r="AB212" s="45"/>
    </row>
    <row r="213" spans="27:28">
      <c r="AA213" s="45"/>
      <c r="AB213" s="45"/>
    </row>
    <row r="214" spans="27:28">
      <c r="AA214" s="45"/>
      <c r="AB214" s="45"/>
    </row>
    <row r="215" spans="27:28">
      <c r="AA215" s="45"/>
      <c r="AB215" s="45"/>
    </row>
    <row r="216" spans="27:28">
      <c r="AA216" s="45"/>
      <c r="AB216" s="45"/>
    </row>
    <row r="217" spans="27:28">
      <c r="AA217" s="45"/>
      <c r="AB217" s="45"/>
    </row>
    <row r="218" spans="27:28">
      <c r="AA218" s="45"/>
      <c r="AB218" s="45"/>
    </row>
    <row r="219" spans="27:28">
      <c r="AA219" s="45"/>
      <c r="AB219" s="45"/>
    </row>
    <row r="220" spans="27:28">
      <c r="AA220" s="45"/>
      <c r="AB220" s="45"/>
    </row>
    <row r="221" spans="27:28">
      <c r="AA221" s="45"/>
      <c r="AB221" s="45"/>
    </row>
    <row r="222" spans="27:28">
      <c r="AA222" s="45"/>
      <c r="AB222" s="45"/>
    </row>
    <row r="223" spans="27:28">
      <c r="AA223" s="45"/>
      <c r="AB223" s="45"/>
    </row>
    <row r="224" spans="27:28">
      <c r="AA224" s="45"/>
      <c r="AB224" s="45"/>
    </row>
    <row r="225" spans="27:28">
      <c r="AA225" s="45"/>
      <c r="AB225" s="45"/>
    </row>
    <row r="226" spans="27:28">
      <c r="AA226" s="45"/>
      <c r="AB226" s="45"/>
    </row>
    <row r="227" spans="27:28">
      <c r="AA227" s="45"/>
      <c r="AB227" s="45"/>
    </row>
    <row r="228" spans="27:28">
      <c r="AA228" s="45"/>
      <c r="AB228" s="45"/>
    </row>
    <row r="229" spans="27:28">
      <c r="AA229" s="45"/>
      <c r="AB229" s="45"/>
    </row>
    <row r="230" spans="27:28">
      <c r="AA230" s="45"/>
      <c r="AB230" s="45"/>
    </row>
    <row r="231" spans="27:28">
      <c r="AA231" s="45"/>
      <c r="AB231" s="45"/>
    </row>
    <row r="232" spans="27:28">
      <c r="AA232" s="45"/>
      <c r="AB232" s="45"/>
    </row>
    <row r="233" spans="27:28">
      <c r="AA233" s="45"/>
      <c r="AB233" s="45"/>
    </row>
    <row r="234" spans="27:28">
      <c r="AA234" s="45"/>
      <c r="AB234" s="45"/>
    </row>
    <row r="235" spans="27:28">
      <c r="AA235" s="45"/>
      <c r="AB235" s="45"/>
    </row>
    <row r="236" spans="27:28">
      <c r="AA236" s="45"/>
      <c r="AB236" s="45"/>
    </row>
    <row r="237" spans="27:28">
      <c r="AA237" s="45"/>
      <c r="AB237" s="45"/>
    </row>
    <row r="238" spans="27:28">
      <c r="AA238" s="45"/>
      <c r="AB238" s="45"/>
    </row>
    <row r="239" spans="27:28">
      <c r="AA239" s="45"/>
      <c r="AB239" s="45"/>
    </row>
    <row r="240" spans="27:28">
      <c r="AA240" s="45"/>
      <c r="AB240" s="45"/>
    </row>
    <row r="241" spans="27:28">
      <c r="AA241" s="45"/>
      <c r="AB241" s="45"/>
    </row>
    <row r="242" spans="27:28">
      <c r="AA242" s="45"/>
      <c r="AB242" s="45"/>
    </row>
    <row r="243" spans="27:28">
      <c r="AA243" s="45"/>
      <c r="AB243" s="45"/>
    </row>
    <row r="244" spans="27:28">
      <c r="AA244" s="45"/>
      <c r="AB244" s="45"/>
    </row>
    <row r="245" spans="27:28">
      <c r="AA245" s="45"/>
      <c r="AB245" s="45"/>
    </row>
    <row r="246" spans="27:28">
      <c r="AA246" s="45"/>
      <c r="AB246" s="45"/>
    </row>
    <row r="247" spans="27:28">
      <c r="AA247" s="45"/>
      <c r="AB247" s="45"/>
    </row>
    <row r="248" spans="27:28">
      <c r="AA248" s="45"/>
      <c r="AB248" s="45"/>
    </row>
    <row r="249" spans="27:28">
      <c r="AA249" s="45"/>
      <c r="AB249" s="45"/>
    </row>
    <row r="250" spans="27:28">
      <c r="AA250" s="45"/>
      <c r="AB250" s="45"/>
    </row>
    <row r="251" spans="27:28">
      <c r="AA251" s="45"/>
      <c r="AB251" s="45"/>
    </row>
    <row r="252" spans="27:28">
      <c r="AA252" s="45"/>
      <c r="AB252" s="45"/>
    </row>
    <row r="253" spans="27:28">
      <c r="AA253" s="45"/>
      <c r="AB253" s="45"/>
    </row>
    <row r="254" spans="27:28">
      <c r="AA254" s="45"/>
      <c r="AB254" s="45"/>
    </row>
    <row r="255" spans="27:28">
      <c r="AA255" s="45"/>
      <c r="AB255" s="45"/>
    </row>
    <row r="256" spans="27:28">
      <c r="AA256" s="45"/>
      <c r="AB256" s="45"/>
    </row>
    <row r="257" spans="27:28">
      <c r="AA257" s="45"/>
      <c r="AB257" s="45"/>
    </row>
    <row r="258" spans="27:28">
      <c r="AA258" s="45"/>
      <c r="AB258" s="45"/>
    </row>
    <row r="259" spans="27:28">
      <c r="AA259" s="45"/>
      <c r="AB259" s="45"/>
    </row>
    <row r="260" spans="27:28">
      <c r="AA260" s="45"/>
      <c r="AB260" s="45"/>
    </row>
    <row r="261" spans="27:28">
      <c r="AA261" s="45"/>
      <c r="AB261" s="45"/>
    </row>
    <row r="262" spans="27:28">
      <c r="AA262" s="45"/>
      <c r="AB262" s="45"/>
    </row>
    <row r="263" spans="27:28">
      <c r="AA263" s="45"/>
      <c r="AB263" s="45"/>
    </row>
    <row r="264" spans="27:28">
      <c r="AA264" s="45"/>
      <c r="AB264" s="45"/>
    </row>
    <row r="265" spans="27:28">
      <c r="AA265" s="45"/>
      <c r="AB265" s="45"/>
    </row>
    <row r="266" spans="27:28">
      <c r="AA266" s="45"/>
      <c r="AB266" s="45"/>
    </row>
    <row r="267" spans="27:28">
      <c r="AA267" s="45"/>
      <c r="AB267" s="45"/>
    </row>
    <row r="268" spans="27:28">
      <c r="AA268" s="45"/>
      <c r="AB268" s="45"/>
    </row>
    <row r="269" spans="27:28">
      <c r="AA269" s="45"/>
      <c r="AB269" s="45"/>
    </row>
    <row r="270" spans="27:28">
      <c r="AA270" s="45"/>
      <c r="AB270" s="45"/>
    </row>
    <row r="271" spans="27:28">
      <c r="AA271" s="45"/>
      <c r="AB271" s="45"/>
    </row>
    <row r="272" spans="27:28">
      <c r="AA272" s="45"/>
      <c r="AB272" s="45"/>
    </row>
    <row r="273" spans="27:28">
      <c r="AA273" s="45"/>
      <c r="AB273" s="45"/>
    </row>
    <row r="274" spans="27:28">
      <c r="AA274" s="45"/>
      <c r="AB274" s="45"/>
    </row>
    <row r="275" spans="27:28">
      <c r="AA275" s="45"/>
      <c r="AB275" s="45"/>
    </row>
    <row r="276" spans="27:28">
      <c r="AA276" s="45"/>
      <c r="AB276" s="45"/>
    </row>
    <row r="277" spans="27:28">
      <c r="AA277" s="45"/>
      <c r="AB277" s="45"/>
    </row>
    <row r="278" spans="27:28">
      <c r="AA278" s="45"/>
      <c r="AB278" s="45"/>
    </row>
    <row r="279" spans="27:28">
      <c r="AA279" s="45"/>
      <c r="AB279" s="45"/>
    </row>
    <row r="280" spans="27:28">
      <c r="AA280" s="45"/>
      <c r="AB280" s="45"/>
    </row>
    <row r="281" spans="27:28">
      <c r="AA281" s="45"/>
      <c r="AB281" s="45"/>
    </row>
    <row r="282" spans="27:28">
      <c r="AA282" s="45"/>
      <c r="AB282" s="45"/>
    </row>
    <row r="283" spans="27:28">
      <c r="AA283" s="45"/>
      <c r="AB283" s="45"/>
    </row>
    <row r="284" spans="27:28">
      <c r="AA284" s="45"/>
      <c r="AB284" s="45"/>
    </row>
    <row r="285" spans="27:28">
      <c r="AA285" s="45"/>
      <c r="AB285" s="45"/>
    </row>
    <row r="286" spans="27:28">
      <c r="AA286" s="45"/>
      <c r="AB286" s="45"/>
    </row>
    <row r="287" spans="27:28">
      <c r="AA287" s="45"/>
      <c r="AB287" s="45"/>
    </row>
    <row r="288" spans="27:28">
      <c r="AA288" s="45"/>
      <c r="AB288" s="45"/>
    </row>
    <row r="289" spans="27:28">
      <c r="AA289" s="45"/>
      <c r="AB289" s="45"/>
    </row>
    <row r="290" spans="27:28">
      <c r="AA290" s="45"/>
      <c r="AB290" s="45"/>
    </row>
    <row r="291" spans="27:28">
      <c r="AA291" s="45"/>
      <c r="AB291" s="45"/>
    </row>
    <row r="292" spans="27:28">
      <c r="AA292" s="45"/>
      <c r="AB292" s="45"/>
    </row>
    <row r="293" spans="27:28">
      <c r="AA293" s="45"/>
      <c r="AB293" s="45"/>
    </row>
    <row r="294" spans="27:28">
      <c r="AA294" s="45"/>
      <c r="AB294" s="45"/>
    </row>
    <row r="295" spans="27:28">
      <c r="AA295" s="45"/>
      <c r="AB295" s="45"/>
    </row>
    <row r="296" spans="27:28">
      <c r="AA296" s="45"/>
      <c r="AB296" s="45"/>
    </row>
    <row r="297" spans="27:28">
      <c r="AA297" s="45"/>
      <c r="AB297" s="45"/>
    </row>
    <row r="298" spans="27:28">
      <c r="AA298" s="45"/>
      <c r="AB298" s="45"/>
    </row>
    <row r="299" spans="27:28">
      <c r="AA299" s="45"/>
      <c r="AB299" s="45"/>
    </row>
    <row r="300" spans="27:28">
      <c r="AA300" s="45"/>
      <c r="AB300" s="45"/>
    </row>
    <row r="301" spans="27:28">
      <c r="AA301" s="45"/>
      <c r="AB301" s="45"/>
    </row>
    <row r="302" spans="27:28">
      <c r="AA302" s="45"/>
      <c r="AB302" s="45"/>
    </row>
    <row r="303" spans="27:28">
      <c r="AA303" s="45"/>
      <c r="AB303" s="45"/>
    </row>
    <row r="304" spans="27:28">
      <c r="AA304" s="45"/>
      <c r="AB304" s="45"/>
    </row>
    <row r="305" spans="27:28">
      <c r="AA305" s="45"/>
      <c r="AB305" s="45"/>
    </row>
    <row r="306" spans="27:28">
      <c r="AA306" s="45"/>
      <c r="AB306" s="45"/>
    </row>
    <row r="307" spans="27:28">
      <c r="AA307" s="45"/>
      <c r="AB307" s="45"/>
    </row>
    <row r="308" spans="27:28">
      <c r="AA308" s="45"/>
      <c r="AB308" s="45"/>
    </row>
    <row r="309" spans="27:28">
      <c r="AA309" s="45"/>
      <c r="AB309" s="45"/>
    </row>
    <row r="310" spans="27:28">
      <c r="AA310" s="45"/>
      <c r="AB310" s="45"/>
    </row>
    <row r="311" spans="27:28">
      <c r="AA311" s="45"/>
      <c r="AB311" s="45"/>
    </row>
    <row r="312" spans="27:28">
      <c r="AA312" s="45"/>
      <c r="AB312" s="45"/>
    </row>
    <row r="313" spans="27:28">
      <c r="AA313" s="45"/>
      <c r="AB313" s="45"/>
    </row>
    <row r="314" spans="27:28">
      <c r="AA314" s="45"/>
      <c r="AB314" s="45"/>
    </row>
    <row r="315" spans="27:28">
      <c r="AA315" s="45"/>
      <c r="AB315" s="45"/>
    </row>
    <row r="316" spans="27:28">
      <c r="AA316" s="45"/>
      <c r="AB316" s="45"/>
    </row>
    <row r="317" spans="27:28">
      <c r="AA317" s="45"/>
      <c r="AB317" s="45"/>
    </row>
    <row r="318" spans="27:28">
      <c r="AA318" s="45"/>
      <c r="AB318" s="45"/>
    </row>
    <row r="319" spans="27:28">
      <c r="AA319" s="45"/>
      <c r="AB319" s="45"/>
    </row>
    <row r="320" spans="27:28">
      <c r="AA320" s="45"/>
      <c r="AB320" s="45"/>
    </row>
    <row r="321" spans="27:28">
      <c r="AA321" s="45"/>
      <c r="AB321" s="45"/>
    </row>
    <row r="322" spans="27:28">
      <c r="AA322" s="45"/>
      <c r="AB322" s="45"/>
    </row>
    <row r="323" spans="27:28">
      <c r="AA323" s="45"/>
      <c r="AB323" s="45"/>
    </row>
    <row r="324" spans="27:28">
      <c r="AA324" s="45"/>
      <c r="AB324" s="45"/>
    </row>
    <row r="325" spans="27:28">
      <c r="AA325" s="45"/>
      <c r="AB325" s="45"/>
    </row>
    <row r="326" spans="27:28">
      <c r="AA326" s="45"/>
      <c r="AB326" s="45"/>
    </row>
    <row r="327" spans="27:28">
      <c r="AA327" s="45"/>
      <c r="AB327" s="45"/>
    </row>
    <row r="328" spans="27:28">
      <c r="AA328" s="45"/>
      <c r="AB328" s="45"/>
    </row>
    <row r="329" spans="27:28">
      <c r="AA329" s="45"/>
      <c r="AB329" s="45"/>
    </row>
    <row r="330" spans="27:28">
      <c r="AA330" s="45"/>
      <c r="AB330" s="45"/>
    </row>
    <row r="331" spans="27:28">
      <c r="AA331" s="45"/>
      <c r="AB331" s="45"/>
    </row>
    <row r="332" spans="27:28">
      <c r="AA332" s="45"/>
      <c r="AB332" s="45"/>
    </row>
    <row r="333" spans="27:28">
      <c r="AA333" s="45"/>
      <c r="AB333" s="45"/>
    </row>
    <row r="334" spans="27:28">
      <c r="AA334" s="45"/>
      <c r="AB334" s="45"/>
    </row>
    <row r="335" spans="27:28">
      <c r="AA335" s="45"/>
      <c r="AB335" s="45"/>
    </row>
    <row r="336" spans="27:28">
      <c r="AA336" s="45"/>
      <c r="AB336" s="45"/>
    </row>
    <row r="337" spans="27:28">
      <c r="AA337" s="45"/>
      <c r="AB337" s="45"/>
    </row>
    <row r="338" spans="27:28">
      <c r="AA338" s="45"/>
      <c r="AB338" s="45"/>
    </row>
    <row r="339" spans="27:28">
      <c r="AA339" s="45"/>
      <c r="AB339" s="45"/>
    </row>
    <row r="340" spans="27:28">
      <c r="AA340" s="45"/>
      <c r="AB340" s="45"/>
    </row>
    <row r="341" spans="27:28">
      <c r="AA341" s="45"/>
      <c r="AB341" s="45"/>
    </row>
    <row r="342" spans="27:28">
      <c r="AA342" s="45"/>
      <c r="AB342" s="45"/>
    </row>
    <row r="343" spans="27:28">
      <c r="AA343" s="45"/>
      <c r="AB343" s="45"/>
    </row>
    <row r="344" spans="27:28">
      <c r="AA344" s="45"/>
      <c r="AB344" s="45"/>
    </row>
    <row r="345" spans="27:28">
      <c r="AA345" s="45"/>
      <c r="AB345" s="45"/>
    </row>
    <row r="346" spans="27:28">
      <c r="AA346" s="45"/>
      <c r="AB346" s="45"/>
    </row>
    <row r="347" spans="27:28">
      <c r="AA347" s="45"/>
      <c r="AB347" s="45"/>
    </row>
    <row r="348" spans="27:28">
      <c r="AA348" s="45"/>
      <c r="AB348" s="45"/>
    </row>
    <row r="349" spans="27:28">
      <c r="AA349" s="45"/>
      <c r="AB349" s="45"/>
    </row>
    <row r="350" spans="27:28">
      <c r="AA350" s="45"/>
      <c r="AB350" s="45"/>
    </row>
    <row r="351" spans="27:28">
      <c r="AA351" s="45"/>
      <c r="AB351" s="45"/>
    </row>
    <row r="352" spans="27:28">
      <c r="AA352" s="45"/>
      <c r="AB352" s="45"/>
    </row>
    <row r="353" spans="27:28">
      <c r="AA353" s="45"/>
      <c r="AB353" s="45"/>
    </row>
    <row r="354" spans="27:28">
      <c r="AA354" s="45"/>
      <c r="AB354" s="45"/>
    </row>
    <row r="355" spans="27:28">
      <c r="AA355" s="45"/>
      <c r="AB355" s="45"/>
    </row>
    <row r="356" spans="27:28">
      <c r="AA356" s="45"/>
      <c r="AB356" s="45"/>
    </row>
    <row r="357" spans="27:28">
      <c r="AA357" s="45"/>
      <c r="AB357" s="45"/>
    </row>
    <row r="358" spans="27:28">
      <c r="AA358" s="45"/>
      <c r="AB358" s="45"/>
    </row>
    <row r="359" spans="27:28">
      <c r="AA359" s="45"/>
      <c r="AB359" s="45"/>
    </row>
    <row r="360" spans="27:28">
      <c r="AA360" s="45"/>
      <c r="AB360" s="45"/>
    </row>
    <row r="361" spans="27:28">
      <c r="AA361" s="45"/>
      <c r="AB361" s="45"/>
    </row>
    <row r="362" spans="27:28">
      <c r="AA362" s="45"/>
      <c r="AB362" s="45"/>
    </row>
    <row r="363" spans="27:28">
      <c r="AA363" s="45"/>
      <c r="AB363" s="45"/>
    </row>
    <row r="364" spans="27:28">
      <c r="AA364" s="45"/>
      <c r="AB364" s="45"/>
    </row>
    <row r="365" spans="27:28">
      <c r="AA365" s="45"/>
      <c r="AB365" s="45"/>
    </row>
    <row r="366" spans="27:28">
      <c r="AA366" s="45"/>
      <c r="AB366" s="45"/>
    </row>
    <row r="367" spans="27:28">
      <c r="AA367" s="45"/>
      <c r="AB367" s="45"/>
    </row>
    <row r="368" spans="27:28">
      <c r="AA368" s="45"/>
      <c r="AB368" s="45"/>
    </row>
    <row r="369" spans="27:28">
      <c r="AA369" s="45"/>
      <c r="AB369" s="45"/>
    </row>
    <row r="370" spans="27:28">
      <c r="AA370" s="45"/>
      <c r="AB370" s="45"/>
    </row>
    <row r="371" spans="27:28">
      <c r="AA371" s="45"/>
      <c r="AB371" s="45"/>
    </row>
    <row r="372" spans="27:28">
      <c r="AA372" s="45"/>
      <c r="AB372" s="45"/>
    </row>
    <row r="373" spans="27:28">
      <c r="AA373" s="45"/>
      <c r="AB373" s="45"/>
    </row>
    <row r="374" spans="27:28">
      <c r="AA374" s="45"/>
      <c r="AB374" s="45"/>
    </row>
    <row r="375" spans="27:28">
      <c r="AA375" s="45"/>
      <c r="AB375" s="45"/>
    </row>
    <row r="376" spans="27:28">
      <c r="AA376" s="45"/>
      <c r="AB376" s="45"/>
    </row>
    <row r="377" spans="27:28">
      <c r="AA377" s="45"/>
      <c r="AB377" s="45"/>
    </row>
    <row r="378" spans="27:28">
      <c r="AA378" s="45"/>
      <c r="AB378" s="45"/>
    </row>
    <row r="379" spans="27:28">
      <c r="AA379" s="45"/>
      <c r="AB379" s="45"/>
    </row>
    <row r="380" spans="27:28">
      <c r="AA380" s="45"/>
      <c r="AB380" s="45"/>
    </row>
    <row r="381" spans="27:28">
      <c r="AA381" s="45"/>
      <c r="AB381" s="45"/>
    </row>
    <row r="382" spans="27:28">
      <c r="AA382" s="45"/>
      <c r="AB382" s="45"/>
    </row>
    <row r="383" spans="27:28">
      <c r="AA383" s="45"/>
      <c r="AB383" s="45"/>
    </row>
    <row r="384" spans="27:28">
      <c r="AA384" s="45"/>
      <c r="AB384" s="45"/>
    </row>
    <row r="385" spans="27:28">
      <c r="AA385" s="45"/>
      <c r="AB385" s="45"/>
    </row>
    <row r="386" spans="27:28">
      <c r="AA386" s="45"/>
      <c r="AB386" s="45"/>
    </row>
    <row r="387" spans="27:28">
      <c r="AA387" s="45"/>
      <c r="AB387" s="45"/>
    </row>
    <row r="388" spans="27:28">
      <c r="AA388" s="45"/>
      <c r="AB388" s="45"/>
    </row>
    <row r="389" spans="27:28">
      <c r="AA389" s="45"/>
      <c r="AB389" s="45"/>
    </row>
    <row r="390" spans="27:28">
      <c r="AA390" s="45"/>
      <c r="AB390" s="45"/>
    </row>
    <row r="391" spans="27:28">
      <c r="AA391" s="45"/>
      <c r="AB391" s="45"/>
    </row>
    <row r="392" spans="27:28">
      <c r="AA392" s="45"/>
      <c r="AB392" s="45"/>
    </row>
    <row r="393" spans="27:28">
      <c r="AA393" s="45"/>
      <c r="AB393" s="45"/>
    </row>
    <row r="394" spans="27:28">
      <c r="AA394" s="45"/>
      <c r="AB394" s="45"/>
    </row>
    <row r="395" spans="27:28">
      <c r="AA395" s="45"/>
      <c r="AB395" s="45"/>
    </row>
    <row r="396" spans="27:28">
      <c r="AA396" s="45"/>
      <c r="AB396" s="45"/>
    </row>
    <row r="397" spans="27:28">
      <c r="AA397" s="45"/>
      <c r="AB397" s="45"/>
    </row>
    <row r="398" spans="27:28">
      <c r="AA398" s="45"/>
      <c r="AB398" s="45"/>
    </row>
    <row r="399" spans="27:28">
      <c r="AA399" s="45"/>
      <c r="AB399" s="45"/>
    </row>
    <row r="400" spans="27:28">
      <c r="AA400" s="45"/>
      <c r="AB400" s="45"/>
    </row>
    <row r="401" spans="27:28">
      <c r="AA401" s="45"/>
      <c r="AB401" s="45"/>
    </row>
    <row r="402" spans="27:28">
      <c r="AA402" s="45"/>
      <c r="AB402" s="45"/>
    </row>
    <row r="403" spans="27:28">
      <c r="AA403" s="45"/>
      <c r="AB403" s="45"/>
    </row>
    <row r="404" spans="27:28">
      <c r="AA404" s="45"/>
      <c r="AB404" s="45"/>
    </row>
    <row r="405" spans="27:28">
      <c r="AA405" s="45"/>
      <c r="AB405" s="45"/>
    </row>
    <row r="406" spans="27:28">
      <c r="AA406" s="45"/>
      <c r="AB406" s="45"/>
    </row>
    <row r="407" spans="27:28">
      <c r="AA407" s="45"/>
      <c r="AB407" s="45"/>
    </row>
    <row r="408" spans="27:28">
      <c r="AA408" s="45"/>
      <c r="AB408" s="45"/>
    </row>
    <row r="409" spans="27:28">
      <c r="AA409" s="45"/>
      <c r="AB409" s="45"/>
    </row>
    <row r="410" spans="27:28">
      <c r="AA410" s="45"/>
      <c r="AB410" s="45"/>
    </row>
    <row r="411" spans="27:28">
      <c r="AA411" s="45"/>
      <c r="AB411" s="45"/>
    </row>
    <row r="412" spans="27:28">
      <c r="AA412" s="45"/>
      <c r="AB412" s="45"/>
    </row>
    <row r="413" spans="27:28">
      <c r="AA413" s="45"/>
      <c r="AB413" s="45"/>
    </row>
    <row r="414" spans="27:28">
      <c r="AA414" s="45"/>
      <c r="AB414" s="45"/>
    </row>
    <row r="415" spans="27:28">
      <c r="AA415" s="45"/>
      <c r="AB415" s="45"/>
    </row>
    <row r="416" spans="27:28">
      <c r="AA416" s="45"/>
      <c r="AB416" s="45"/>
    </row>
    <row r="417" spans="27:28">
      <c r="AA417" s="45"/>
      <c r="AB417" s="45"/>
    </row>
    <row r="418" spans="27:28">
      <c r="AA418" s="45"/>
      <c r="AB418" s="45"/>
    </row>
    <row r="419" spans="27:28">
      <c r="AA419" s="45"/>
      <c r="AB419" s="45"/>
    </row>
    <row r="420" spans="27:28">
      <c r="AA420" s="45"/>
      <c r="AB420" s="45"/>
    </row>
    <row r="421" spans="27:28">
      <c r="AA421" s="45"/>
      <c r="AB421" s="45"/>
    </row>
    <row r="422" spans="27:28">
      <c r="AA422" s="45"/>
      <c r="AB422" s="45"/>
    </row>
    <row r="423" spans="27:28">
      <c r="AA423" s="45"/>
      <c r="AB423" s="45"/>
    </row>
    <row r="424" spans="27:28">
      <c r="AA424" s="45"/>
      <c r="AB424" s="45"/>
    </row>
    <row r="425" spans="27:28">
      <c r="AA425" s="45"/>
      <c r="AB425" s="45"/>
    </row>
    <row r="426" spans="27:28">
      <c r="AA426" s="45"/>
      <c r="AB426" s="45"/>
    </row>
    <row r="427" spans="27:28">
      <c r="AA427" s="45"/>
      <c r="AB427" s="45"/>
    </row>
    <row r="428" spans="27:28">
      <c r="AA428" s="45"/>
      <c r="AB428" s="45"/>
    </row>
    <row r="429" spans="27:28">
      <c r="AA429" s="45"/>
      <c r="AB429" s="45"/>
    </row>
    <row r="430" spans="27:28">
      <c r="AA430" s="45"/>
      <c r="AB430" s="45"/>
    </row>
    <row r="431" spans="27:28">
      <c r="AA431" s="45"/>
      <c r="AB431" s="45"/>
    </row>
    <row r="432" spans="27:28">
      <c r="AA432" s="45"/>
      <c r="AB432" s="45"/>
    </row>
    <row r="433" spans="27:28">
      <c r="AA433" s="45"/>
      <c r="AB433" s="45"/>
    </row>
    <row r="434" spans="27:28">
      <c r="AA434" s="45"/>
      <c r="AB434" s="45"/>
    </row>
    <row r="435" spans="27:28">
      <c r="AA435" s="45"/>
      <c r="AB435" s="45"/>
    </row>
    <row r="436" spans="27:28">
      <c r="AA436" s="45"/>
      <c r="AB436" s="45"/>
    </row>
    <row r="437" spans="27:28">
      <c r="AA437" s="45"/>
      <c r="AB437" s="45"/>
    </row>
    <row r="438" spans="27:28">
      <c r="AA438" s="45"/>
      <c r="AB438" s="45"/>
    </row>
    <row r="439" spans="27:28">
      <c r="AA439" s="45"/>
      <c r="AB439" s="45"/>
    </row>
    <row r="440" spans="27:28">
      <c r="AA440" s="45"/>
      <c r="AB440" s="45"/>
    </row>
    <row r="441" spans="27:28">
      <c r="AA441" s="45"/>
      <c r="AB441" s="45"/>
    </row>
    <row r="442" spans="27:28">
      <c r="AA442" s="45"/>
      <c r="AB442" s="45"/>
    </row>
    <row r="443" spans="27:28">
      <c r="AA443" s="45"/>
      <c r="AB443" s="45"/>
    </row>
    <row r="444" spans="27:28">
      <c r="AA444" s="45"/>
      <c r="AB444" s="45"/>
    </row>
    <row r="445" spans="27:28">
      <c r="AA445" s="45"/>
      <c r="AB445" s="45"/>
    </row>
    <row r="446" spans="27:28">
      <c r="AA446" s="45"/>
      <c r="AB446" s="45"/>
    </row>
    <row r="447" spans="27:28">
      <c r="AA447" s="45"/>
      <c r="AB447" s="45"/>
    </row>
    <row r="448" spans="27:28">
      <c r="AA448" s="45"/>
      <c r="AB448" s="45"/>
    </row>
    <row r="449" spans="27:28">
      <c r="AA449" s="45"/>
      <c r="AB449" s="45"/>
    </row>
    <row r="450" spans="27:28">
      <c r="AA450" s="45"/>
      <c r="AB450" s="45"/>
    </row>
    <row r="451" spans="27:28">
      <c r="AA451" s="45"/>
      <c r="AB451" s="45"/>
    </row>
    <row r="452" spans="27:28">
      <c r="AA452" s="45"/>
      <c r="AB452" s="45"/>
    </row>
    <row r="453" spans="27:28">
      <c r="AA453" s="45"/>
      <c r="AB453" s="45"/>
    </row>
    <row r="454" spans="27:28">
      <c r="AA454" s="45"/>
      <c r="AB454" s="45"/>
    </row>
    <row r="455" spans="27:28">
      <c r="AA455" s="45"/>
      <c r="AB455" s="45"/>
    </row>
    <row r="456" spans="27:28">
      <c r="AA456" s="45"/>
      <c r="AB456" s="45"/>
    </row>
    <row r="457" spans="27:28">
      <c r="AA457" s="45"/>
      <c r="AB457" s="45"/>
    </row>
    <row r="458" spans="27:28">
      <c r="AA458" s="45"/>
      <c r="AB458" s="45"/>
    </row>
    <row r="459" spans="27:28">
      <c r="AA459" s="45"/>
      <c r="AB459" s="45"/>
    </row>
    <row r="460" spans="27:28">
      <c r="AA460" s="45"/>
      <c r="AB460" s="45"/>
    </row>
    <row r="461" spans="27:28">
      <c r="AA461" s="45"/>
      <c r="AB461" s="45"/>
    </row>
    <row r="462" spans="27:28">
      <c r="AA462" s="45"/>
      <c r="AB462" s="45"/>
    </row>
    <row r="463" spans="27:28">
      <c r="AA463" s="45"/>
      <c r="AB463" s="45"/>
    </row>
    <row r="464" spans="27:28">
      <c r="AA464" s="45"/>
      <c r="AB464" s="45"/>
    </row>
    <row r="465" spans="27:28">
      <c r="AA465" s="45"/>
      <c r="AB465" s="45"/>
    </row>
    <row r="466" spans="27:28">
      <c r="AA466" s="45"/>
      <c r="AB466" s="45"/>
    </row>
    <row r="467" spans="27:28">
      <c r="AA467" s="45"/>
      <c r="AB467" s="45"/>
    </row>
    <row r="468" spans="27:28">
      <c r="AA468" s="45"/>
      <c r="AB468" s="45"/>
    </row>
    <row r="469" spans="27:28">
      <c r="AA469" s="45"/>
      <c r="AB469" s="45"/>
    </row>
    <row r="470" spans="27:28">
      <c r="AA470" s="45"/>
      <c r="AB470" s="45"/>
    </row>
    <row r="471" spans="27:28">
      <c r="AA471" s="45"/>
      <c r="AB471" s="45"/>
    </row>
    <row r="472" spans="27:28">
      <c r="AA472" s="45"/>
      <c r="AB472" s="45"/>
    </row>
    <row r="473" spans="27:28">
      <c r="AA473" s="45"/>
      <c r="AB473" s="45"/>
    </row>
    <row r="474" spans="27:28">
      <c r="AA474" s="45"/>
      <c r="AB474" s="45"/>
    </row>
    <row r="475" spans="27:28">
      <c r="AA475" s="45"/>
      <c r="AB475" s="45"/>
    </row>
    <row r="476" spans="27:28">
      <c r="AA476" s="45"/>
      <c r="AB476" s="45"/>
    </row>
    <row r="477" spans="27:28">
      <c r="AA477" s="45"/>
      <c r="AB477" s="45"/>
    </row>
    <row r="478" spans="27:28">
      <c r="AA478" s="45"/>
      <c r="AB478" s="45"/>
    </row>
    <row r="479" spans="27:28">
      <c r="AA479" s="45"/>
      <c r="AB479" s="45"/>
    </row>
    <row r="480" spans="27:28">
      <c r="AA480" s="45"/>
      <c r="AB480" s="45"/>
    </row>
    <row r="481" spans="27:28">
      <c r="AA481" s="45"/>
      <c r="AB481" s="45"/>
    </row>
    <row r="482" spans="27:28">
      <c r="AA482" s="45"/>
      <c r="AB482" s="45"/>
    </row>
    <row r="483" spans="27:28">
      <c r="AA483" s="45"/>
      <c r="AB483" s="45"/>
    </row>
    <row r="484" spans="27:28">
      <c r="AA484" s="45"/>
      <c r="AB484" s="45"/>
    </row>
    <row r="485" spans="27:28">
      <c r="AA485" s="45"/>
      <c r="AB485" s="45"/>
    </row>
    <row r="486" spans="27:28">
      <c r="AA486" s="45"/>
      <c r="AB486" s="45"/>
    </row>
    <row r="487" spans="27:28">
      <c r="AA487" s="45"/>
      <c r="AB487" s="45"/>
    </row>
    <row r="488" spans="27:28">
      <c r="AA488" s="45"/>
      <c r="AB488" s="45"/>
    </row>
    <row r="489" spans="27:28">
      <c r="AA489" s="45"/>
      <c r="AB489" s="45"/>
    </row>
    <row r="490" spans="27:28">
      <c r="AA490" s="45"/>
      <c r="AB490" s="45"/>
    </row>
    <row r="491" spans="27:28">
      <c r="AA491" s="45"/>
      <c r="AB491" s="45"/>
    </row>
    <row r="492" spans="27:28">
      <c r="AA492" s="45"/>
      <c r="AB492" s="45"/>
    </row>
    <row r="493" spans="27:28">
      <c r="AA493" s="45"/>
      <c r="AB493" s="45"/>
    </row>
    <row r="494" spans="27:28">
      <c r="AA494" s="45"/>
      <c r="AB494" s="45"/>
    </row>
    <row r="495" spans="27:28">
      <c r="AA495" s="45"/>
      <c r="AB495" s="45"/>
    </row>
    <row r="496" spans="27:28">
      <c r="AA496" s="45"/>
      <c r="AB496" s="45"/>
    </row>
    <row r="497" spans="27:28">
      <c r="AA497" s="45"/>
      <c r="AB497" s="45"/>
    </row>
    <row r="498" spans="27:28">
      <c r="AA498" s="45"/>
      <c r="AB498" s="45"/>
    </row>
    <row r="499" spans="27:28">
      <c r="AA499" s="45"/>
      <c r="AB499" s="45"/>
    </row>
    <row r="500" spans="27:28">
      <c r="AA500" s="45"/>
      <c r="AB500" s="45"/>
    </row>
    <row r="501" spans="27:28">
      <c r="AA501" s="45"/>
      <c r="AB501" s="45"/>
    </row>
    <row r="502" spans="27:28">
      <c r="AA502" s="45"/>
      <c r="AB502" s="45"/>
    </row>
    <row r="503" spans="27:28">
      <c r="AA503" s="45"/>
      <c r="AB503" s="45"/>
    </row>
    <row r="504" spans="27:28">
      <c r="AA504" s="45"/>
      <c r="AB504" s="45"/>
    </row>
    <row r="505" spans="27:28">
      <c r="AA505" s="45"/>
      <c r="AB505" s="45"/>
    </row>
    <row r="506" spans="27:28">
      <c r="AA506" s="45"/>
      <c r="AB506" s="45"/>
    </row>
    <row r="507" spans="27:28">
      <c r="AA507" s="45"/>
      <c r="AB507" s="45"/>
    </row>
    <row r="508" spans="27:28">
      <c r="AA508" s="45"/>
      <c r="AB508" s="45"/>
    </row>
    <row r="509" spans="27:28">
      <c r="AA509" s="45"/>
      <c r="AB509" s="45"/>
    </row>
    <row r="510" spans="27:28">
      <c r="AA510" s="45"/>
      <c r="AB510" s="45"/>
    </row>
    <row r="511" spans="27:28">
      <c r="AA511" s="45"/>
      <c r="AB511" s="45"/>
    </row>
    <row r="512" spans="27:28">
      <c r="AA512" s="45"/>
      <c r="AB512" s="45"/>
    </row>
    <row r="513" spans="27:28">
      <c r="AA513" s="45"/>
      <c r="AB513" s="45"/>
    </row>
    <row r="514" spans="27:28">
      <c r="AA514" s="45"/>
      <c r="AB514" s="45"/>
    </row>
    <row r="515" spans="27:28">
      <c r="AA515" s="45"/>
      <c r="AB515" s="45"/>
    </row>
    <row r="516" spans="27:28">
      <c r="AA516" s="45"/>
      <c r="AB516" s="45"/>
    </row>
    <row r="517" spans="27:28">
      <c r="AA517" s="45"/>
      <c r="AB517" s="45"/>
    </row>
    <row r="518" spans="27:28">
      <c r="AA518" s="45"/>
      <c r="AB518" s="45"/>
    </row>
    <row r="519" spans="27:28">
      <c r="AA519" s="45"/>
      <c r="AB519" s="45"/>
    </row>
    <row r="520" spans="27:28">
      <c r="AA520" s="45"/>
      <c r="AB520" s="45"/>
    </row>
    <row r="521" spans="27:28">
      <c r="AA521" s="45"/>
      <c r="AB521" s="45"/>
    </row>
    <row r="522" spans="27:28">
      <c r="AA522" s="45"/>
      <c r="AB522" s="45"/>
    </row>
    <row r="523" spans="27:28">
      <c r="AA523" s="45"/>
      <c r="AB523" s="45"/>
    </row>
    <row r="524" spans="27:28">
      <c r="AA524" s="45"/>
      <c r="AB524" s="45"/>
    </row>
    <row r="525" spans="27:28">
      <c r="AA525" s="45"/>
      <c r="AB525" s="45"/>
    </row>
    <row r="526" spans="27:28">
      <c r="AA526" s="45"/>
      <c r="AB526" s="45"/>
    </row>
    <row r="527" spans="27:28">
      <c r="AA527" s="45"/>
      <c r="AB527" s="45"/>
    </row>
    <row r="528" spans="27:28">
      <c r="AA528" s="45"/>
      <c r="AB528" s="45"/>
    </row>
    <row r="529" spans="27:28">
      <c r="AA529" s="45"/>
      <c r="AB529" s="45"/>
    </row>
    <row r="530" spans="27:28">
      <c r="AA530" s="45"/>
      <c r="AB530" s="45"/>
    </row>
    <row r="531" spans="27:28">
      <c r="AA531" s="45"/>
      <c r="AB531" s="45"/>
    </row>
    <row r="532" spans="27:28">
      <c r="AA532" s="45"/>
      <c r="AB532" s="45"/>
    </row>
    <row r="533" spans="27:28">
      <c r="AA533" s="45"/>
      <c r="AB533" s="45"/>
    </row>
    <row r="534" spans="27:28">
      <c r="AA534" s="45"/>
      <c r="AB534" s="45"/>
    </row>
    <row r="535" spans="27:28">
      <c r="AA535" s="45"/>
      <c r="AB535" s="45"/>
    </row>
    <row r="536" spans="27:28">
      <c r="AA536" s="45"/>
      <c r="AB536" s="45"/>
    </row>
    <row r="537" spans="27:28">
      <c r="AA537" s="45"/>
      <c r="AB537" s="45"/>
    </row>
    <row r="538" spans="27:28">
      <c r="AA538" s="45"/>
      <c r="AB538" s="45"/>
    </row>
    <row r="539" spans="27:28">
      <c r="AA539" s="45"/>
      <c r="AB539" s="45"/>
    </row>
    <row r="540" spans="27:28">
      <c r="AA540" s="45"/>
      <c r="AB540" s="45"/>
    </row>
    <row r="541" spans="27:28">
      <c r="AA541" s="45"/>
      <c r="AB541" s="45"/>
    </row>
    <row r="542" spans="27:28">
      <c r="AA542" s="45"/>
      <c r="AB542" s="45"/>
    </row>
    <row r="543" spans="27:28">
      <c r="AA543" s="45"/>
      <c r="AB543" s="45"/>
    </row>
    <row r="544" spans="27:28">
      <c r="AA544" s="45"/>
      <c r="AB544" s="45"/>
    </row>
    <row r="545" spans="27:28">
      <c r="AA545" s="45"/>
      <c r="AB545" s="45"/>
    </row>
    <row r="546" spans="27:28">
      <c r="AA546" s="45"/>
      <c r="AB546" s="45"/>
    </row>
    <row r="547" spans="27:28">
      <c r="AA547" s="45"/>
      <c r="AB547" s="45"/>
    </row>
    <row r="548" spans="27:28">
      <c r="AA548" s="45"/>
      <c r="AB548" s="45"/>
    </row>
    <row r="549" spans="27:28">
      <c r="AA549" s="45"/>
      <c r="AB549" s="45"/>
    </row>
    <row r="550" spans="27:28">
      <c r="AA550" s="45"/>
      <c r="AB550" s="45"/>
    </row>
    <row r="551" spans="27:28">
      <c r="AA551" s="45"/>
      <c r="AB551" s="45"/>
    </row>
    <row r="552" spans="27:28">
      <c r="AA552" s="45"/>
      <c r="AB552" s="45"/>
    </row>
    <row r="553" spans="27:28">
      <c r="AA553" s="45"/>
      <c r="AB553" s="45"/>
    </row>
    <row r="554" spans="27:28">
      <c r="AA554" s="45"/>
      <c r="AB554" s="45"/>
    </row>
    <row r="555" spans="27:28">
      <c r="AA555" s="45"/>
      <c r="AB555" s="45"/>
    </row>
    <row r="556" spans="27:28">
      <c r="AA556" s="45"/>
      <c r="AB556" s="45"/>
    </row>
    <row r="557" spans="27:28">
      <c r="AA557" s="45"/>
      <c r="AB557" s="45"/>
    </row>
    <row r="558" spans="27:28">
      <c r="AA558" s="45"/>
      <c r="AB558" s="45"/>
    </row>
    <row r="559" spans="27:28">
      <c r="AA559" s="45"/>
      <c r="AB559" s="45"/>
    </row>
    <row r="560" spans="27:28">
      <c r="AA560" s="45"/>
      <c r="AB560" s="45"/>
    </row>
    <row r="561" spans="27:28">
      <c r="AA561" s="45"/>
      <c r="AB561" s="45"/>
    </row>
    <row r="562" spans="27:28">
      <c r="AA562" s="45"/>
      <c r="AB562" s="45"/>
    </row>
    <row r="563" spans="27:28">
      <c r="AA563" s="45"/>
      <c r="AB563" s="45"/>
    </row>
    <row r="564" spans="27:28">
      <c r="AA564" s="45"/>
      <c r="AB564" s="45"/>
    </row>
    <row r="565" spans="27:28">
      <c r="AA565" s="45"/>
      <c r="AB565" s="45"/>
    </row>
    <row r="566" spans="27:28">
      <c r="AA566" s="45"/>
      <c r="AB566" s="45"/>
    </row>
    <row r="567" spans="27:28">
      <c r="AA567" s="45"/>
      <c r="AB567" s="45"/>
    </row>
    <row r="568" spans="27:28">
      <c r="AA568" s="45"/>
      <c r="AB568" s="45"/>
    </row>
    <row r="569" spans="27:28">
      <c r="AA569" s="45"/>
      <c r="AB569" s="45"/>
    </row>
    <row r="570" spans="27:28">
      <c r="AA570" s="45"/>
      <c r="AB570" s="45"/>
    </row>
    <row r="571" spans="27:28">
      <c r="AA571" s="45"/>
      <c r="AB571" s="45"/>
    </row>
    <row r="572" spans="27:28">
      <c r="AA572" s="45"/>
      <c r="AB572" s="45"/>
    </row>
    <row r="573" spans="27:28">
      <c r="AA573" s="45"/>
      <c r="AB573" s="45"/>
    </row>
    <row r="574" spans="27:28">
      <c r="AA574" s="45"/>
      <c r="AB574" s="45"/>
    </row>
    <row r="575" spans="27:28">
      <c r="AA575" s="45"/>
      <c r="AB575" s="45"/>
    </row>
    <row r="576" spans="27:28">
      <c r="AA576" s="45"/>
      <c r="AB576" s="45"/>
    </row>
    <row r="577" spans="27:28">
      <c r="AA577" s="45"/>
      <c r="AB577" s="45"/>
    </row>
    <row r="578" spans="27:28">
      <c r="AA578" s="45"/>
      <c r="AB578" s="45"/>
    </row>
    <row r="579" spans="27:28">
      <c r="AA579" s="45"/>
      <c r="AB579" s="45"/>
    </row>
    <row r="580" spans="27:28">
      <c r="AA580" s="45"/>
      <c r="AB580" s="45"/>
    </row>
    <row r="581" spans="27:28">
      <c r="AA581" s="45"/>
      <c r="AB581" s="45"/>
    </row>
    <row r="582" spans="27:28">
      <c r="AA582" s="45"/>
      <c r="AB582" s="45"/>
    </row>
    <row r="583" spans="27:28">
      <c r="AA583" s="45"/>
      <c r="AB583" s="45"/>
    </row>
    <row r="584" spans="27:28">
      <c r="AA584" s="45"/>
      <c r="AB584" s="45"/>
    </row>
    <row r="585" spans="27:28">
      <c r="AA585" s="45"/>
      <c r="AB585" s="45"/>
    </row>
    <row r="586" spans="27:28">
      <c r="AA586" s="45"/>
      <c r="AB586" s="45"/>
    </row>
    <row r="587" spans="27:28">
      <c r="AA587" s="45"/>
      <c r="AB587" s="45"/>
    </row>
    <row r="588" spans="27:28">
      <c r="AA588" s="45"/>
      <c r="AB588" s="45"/>
    </row>
    <row r="589" spans="27:28">
      <c r="AA589" s="45"/>
      <c r="AB589" s="45"/>
    </row>
    <row r="590" spans="27:28">
      <c r="AA590" s="45"/>
      <c r="AB590" s="45"/>
    </row>
    <row r="591" spans="27:28">
      <c r="AA591" s="45"/>
      <c r="AB591" s="45"/>
    </row>
    <row r="592" spans="27:28">
      <c r="AA592" s="45"/>
      <c r="AB592" s="45"/>
    </row>
    <row r="593" spans="27:28">
      <c r="AA593" s="45"/>
      <c r="AB593" s="45"/>
    </row>
    <row r="594" spans="27:28">
      <c r="AA594" s="45"/>
      <c r="AB594" s="45"/>
    </row>
    <row r="595" spans="27:28">
      <c r="AA595" s="45"/>
      <c r="AB595" s="45"/>
    </row>
    <row r="596" spans="27:28">
      <c r="AA596" s="45"/>
      <c r="AB596" s="45"/>
    </row>
    <row r="597" spans="27:28">
      <c r="AA597" s="45"/>
      <c r="AB597" s="45"/>
    </row>
    <row r="598" spans="27:28">
      <c r="AA598" s="45"/>
      <c r="AB598" s="45"/>
    </row>
    <row r="599" spans="27:28">
      <c r="AA599" s="45"/>
      <c r="AB599" s="45"/>
    </row>
    <row r="600" spans="27:28">
      <c r="AA600" s="45"/>
      <c r="AB600" s="45"/>
    </row>
    <row r="601" spans="27:28">
      <c r="AA601" s="45"/>
      <c r="AB601" s="45"/>
    </row>
    <row r="602" spans="27:28">
      <c r="AA602" s="45"/>
      <c r="AB602" s="45"/>
    </row>
    <row r="603" spans="27:28">
      <c r="AA603" s="45"/>
      <c r="AB603" s="45"/>
    </row>
    <row r="604" spans="27:28">
      <c r="AA604" s="45"/>
      <c r="AB604" s="45"/>
    </row>
    <row r="605" spans="27:28">
      <c r="AA605" s="45"/>
      <c r="AB605" s="45"/>
    </row>
    <row r="606" spans="27:28">
      <c r="AA606" s="45"/>
      <c r="AB606" s="45"/>
    </row>
    <row r="607" spans="27:28">
      <c r="AA607" s="45"/>
      <c r="AB607" s="45"/>
    </row>
    <row r="608" spans="27:28">
      <c r="AA608" s="45"/>
      <c r="AB608" s="45"/>
    </row>
    <row r="609" spans="27:28">
      <c r="AA609" s="45"/>
      <c r="AB609" s="45"/>
    </row>
    <row r="610" spans="27:28">
      <c r="AA610" s="45"/>
      <c r="AB610" s="45"/>
    </row>
    <row r="611" spans="27:28">
      <c r="AA611" s="45"/>
      <c r="AB611" s="45"/>
    </row>
    <row r="612" spans="27:28">
      <c r="AA612" s="45"/>
      <c r="AB612" s="45"/>
    </row>
    <row r="613" spans="27:28">
      <c r="AA613" s="45"/>
      <c r="AB613" s="45"/>
    </row>
    <row r="614" spans="27:28">
      <c r="AA614" s="45"/>
      <c r="AB614" s="45"/>
    </row>
    <row r="615" spans="27:28">
      <c r="AA615" s="45"/>
      <c r="AB615" s="45"/>
    </row>
    <row r="616" spans="27:28">
      <c r="AA616" s="45"/>
      <c r="AB616" s="45"/>
    </row>
    <row r="617" spans="27:28">
      <c r="AA617" s="45"/>
      <c r="AB617" s="45"/>
    </row>
    <row r="618" spans="27:28">
      <c r="AA618" s="45"/>
      <c r="AB618" s="45"/>
    </row>
    <row r="619" spans="27:28">
      <c r="AA619" s="45"/>
      <c r="AB619" s="45"/>
    </row>
    <row r="620" spans="27:28">
      <c r="AA620" s="45"/>
      <c r="AB620" s="45"/>
    </row>
    <row r="621" spans="27:28">
      <c r="AA621" s="45"/>
      <c r="AB621" s="45"/>
    </row>
    <row r="622" spans="27:28">
      <c r="AA622" s="45"/>
      <c r="AB622" s="45"/>
    </row>
    <row r="623" spans="27:28">
      <c r="AA623" s="45"/>
      <c r="AB623" s="45"/>
    </row>
    <row r="624" spans="27:28">
      <c r="AA624" s="45"/>
      <c r="AB624" s="45"/>
    </row>
    <row r="625" spans="27:28">
      <c r="AA625" s="45"/>
      <c r="AB625" s="45"/>
    </row>
    <row r="626" spans="27:28">
      <c r="AA626" s="45"/>
      <c r="AB626" s="45"/>
    </row>
    <row r="627" spans="27:28">
      <c r="AA627" s="45"/>
      <c r="AB627" s="45"/>
    </row>
    <row r="628" spans="27:28">
      <c r="AA628" s="45"/>
      <c r="AB628" s="45"/>
    </row>
    <row r="629" spans="27:28">
      <c r="AA629" s="45"/>
      <c r="AB629" s="45"/>
    </row>
    <row r="630" spans="27:28">
      <c r="AA630" s="45"/>
      <c r="AB630" s="45"/>
    </row>
    <row r="631" spans="27:28">
      <c r="AA631" s="45"/>
      <c r="AB631" s="45"/>
    </row>
    <row r="632" spans="27:28">
      <c r="AA632" s="45"/>
      <c r="AB632" s="45"/>
    </row>
    <row r="633" spans="27:28">
      <c r="AA633" s="45"/>
      <c r="AB633" s="45"/>
    </row>
    <row r="634" spans="27:28">
      <c r="AA634" s="45"/>
      <c r="AB634" s="45"/>
    </row>
    <row r="635" spans="27:28">
      <c r="AA635" s="45"/>
      <c r="AB635" s="45"/>
    </row>
    <row r="636" spans="27:28">
      <c r="AA636" s="45"/>
      <c r="AB636" s="45"/>
    </row>
    <row r="637" spans="27:28">
      <c r="AA637" s="45"/>
      <c r="AB637" s="45"/>
    </row>
    <row r="638" spans="27:28">
      <c r="AA638" s="45"/>
      <c r="AB638" s="45"/>
    </row>
    <row r="639" spans="27:28">
      <c r="AA639" s="45"/>
      <c r="AB639" s="45"/>
    </row>
    <row r="640" spans="27:28">
      <c r="AA640" s="45"/>
      <c r="AB640" s="45"/>
    </row>
    <row r="641" spans="27:28">
      <c r="AA641" s="45"/>
      <c r="AB641" s="45"/>
    </row>
    <row r="642" spans="27:28">
      <c r="AA642" s="45"/>
      <c r="AB642" s="45"/>
    </row>
    <row r="643" spans="27:28">
      <c r="AA643" s="45"/>
      <c r="AB643" s="45"/>
    </row>
    <row r="644" spans="27:28">
      <c r="AA644" s="45"/>
      <c r="AB644" s="45"/>
    </row>
    <row r="645" spans="27:28">
      <c r="AA645" s="45"/>
      <c r="AB645" s="45"/>
    </row>
    <row r="646" spans="27:28">
      <c r="AA646" s="45"/>
      <c r="AB646" s="45"/>
    </row>
    <row r="647" spans="27:28">
      <c r="AA647" s="45"/>
      <c r="AB647" s="45"/>
    </row>
    <row r="648" spans="27:28">
      <c r="AA648" s="45"/>
      <c r="AB648" s="45"/>
    </row>
    <row r="649" spans="27:28">
      <c r="AA649" s="45"/>
      <c r="AB649" s="45"/>
    </row>
    <row r="650" spans="27:28">
      <c r="AA650" s="45"/>
      <c r="AB650" s="45"/>
    </row>
    <row r="651" spans="27:28">
      <c r="AA651" s="45"/>
      <c r="AB651" s="45"/>
    </row>
    <row r="652" spans="27:28">
      <c r="AA652" s="45"/>
      <c r="AB652" s="45"/>
    </row>
    <row r="653" spans="27:28">
      <c r="AA653" s="45"/>
      <c r="AB653" s="45"/>
    </row>
    <row r="654" spans="27:28">
      <c r="AA654" s="45"/>
      <c r="AB654" s="45"/>
    </row>
    <row r="655" spans="27:28">
      <c r="AA655" s="45"/>
      <c r="AB655" s="45"/>
    </row>
    <row r="656" spans="27:28">
      <c r="AA656" s="45"/>
      <c r="AB656" s="45"/>
    </row>
    <row r="657" spans="27:28">
      <c r="AA657" s="45"/>
      <c r="AB657" s="45"/>
    </row>
    <row r="658" spans="27:28">
      <c r="AA658" s="45"/>
      <c r="AB658" s="45"/>
    </row>
    <row r="659" spans="27:28">
      <c r="AA659" s="45"/>
      <c r="AB659" s="45"/>
    </row>
    <row r="660" spans="27:28">
      <c r="AA660" s="45"/>
      <c r="AB660" s="45"/>
    </row>
    <row r="661" spans="27:28">
      <c r="AA661" s="45"/>
      <c r="AB661" s="45"/>
    </row>
    <row r="662" spans="27:28">
      <c r="AA662" s="45"/>
      <c r="AB662" s="45"/>
    </row>
    <row r="663" spans="27:28">
      <c r="AA663" s="45"/>
      <c r="AB663" s="45"/>
    </row>
    <row r="664" spans="27:28">
      <c r="AA664" s="45"/>
      <c r="AB664" s="45"/>
    </row>
    <row r="665" spans="27:28">
      <c r="AA665" s="45"/>
      <c r="AB665" s="45"/>
    </row>
    <row r="666" spans="27:28">
      <c r="AA666" s="45"/>
      <c r="AB666" s="45"/>
    </row>
    <row r="667" spans="27:28">
      <c r="AA667" s="45"/>
      <c r="AB667" s="45"/>
    </row>
    <row r="668" spans="27:28">
      <c r="AA668" s="45"/>
      <c r="AB668" s="45"/>
    </row>
    <row r="669" spans="27:28">
      <c r="AA669" s="45"/>
      <c r="AB669" s="45"/>
    </row>
    <row r="670" spans="27:28">
      <c r="AA670" s="45"/>
      <c r="AB670" s="45"/>
    </row>
    <row r="671" spans="27:28">
      <c r="AA671" s="45"/>
      <c r="AB671" s="45"/>
    </row>
    <row r="672" spans="27:28">
      <c r="AA672" s="45"/>
      <c r="AB672" s="45"/>
    </row>
    <row r="673" spans="27:28">
      <c r="AA673" s="45"/>
      <c r="AB673" s="45"/>
    </row>
    <row r="674" spans="27:28">
      <c r="AA674" s="45"/>
      <c r="AB674" s="45"/>
    </row>
    <row r="675" spans="27:28">
      <c r="AA675" s="45"/>
      <c r="AB675" s="45"/>
    </row>
    <row r="676" spans="27:28">
      <c r="AA676" s="45"/>
      <c r="AB676" s="45"/>
    </row>
    <row r="677" spans="27:28">
      <c r="AA677" s="45"/>
      <c r="AB677" s="45"/>
    </row>
    <row r="678" spans="27:28">
      <c r="AA678" s="45"/>
      <c r="AB678" s="45"/>
    </row>
    <row r="679" spans="27:28">
      <c r="AA679" s="45"/>
      <c r="AB679" s="45"/>
    </row>
    <row r="680" spans="27:28">
      <c r="AA680" s="45"/>
      <c r="AB680" s="45"/>
    </row>
    <row r="681" spans="27:28">
      <c r="AA681" s="45"/>
      <c r="AB681" s="45"/>
    </row>
    <row r="682" spans="27:28">
      <c r="AA682" s="45"/>
      <c r="AB682" s="45"/>
    </row>
    <row r="683" spans="27:28">
      <c r="AA683" s="45"/>
      <c r="AB683" s="45"/>
    </row>
    <row r="684" spans="27:28">
      <c r="AA684" s="45"/>
      <c r="AB684" s="45"/>
    </row>
    <row r="685" spans="27:28">
      <c r="AA685" s="45"/>
      <c r="AB685" s="45"/>
    </row>
    <row r="686" spans="27:28">
      <c r="AA686" s="45"/>
      <c r="AB686" s="45"/>
    </row>
    <row r="687" spans="27:28">
      <c r="AA687" s="45"/>
      <c r="AB687" s="45"/>
    </row>
    <row r="688" spans="27:28">
      <c r="AA688" s="45"/>
      <c r="AB688" s="45"/>
    </row>
    <row r="689" spans="27:28">
      <c r="AA689" s="45"/>
      <c r="AB689" s="45"/>
    </row>
    <row r="690" spans="27:28">
      <c r="AA690" s="45"/>
      <c r="AB690" s="45"/>
    </row>
    <row r="691" spans="27:28">
      <c r="AA691" s="45"/>
      <c r="AB691" s="45"/>
    </row>
    <row r="692" spans="27:28">
      <c r="AA692" s="45"/>
      <c r="AB692" s="45"/>
    </row>
    <row r="693" spans="27:28">
      <c r="AA693" s="45"/>
      <c r="AB693" s="45"/>
    </row>
    <row r="694" spans="27:28">
      <c r="AA694" s="45"/>
      <c r="AB694" s="45"/>
    </row>
    <row r="695" spans="27:28">
      <c r="AA695" s="45"/>
      <c r="AB695" s="45"/>
    </row>
    <row r="696" spans="27:28">
      <c r="AA696" s="45"/>
      <c r="AB696" s="45"/>
    </row>
    <row r="697" spans="27:28">
      <c r="AA697" s="45"/>
      <c r="AB697" s="45"/>
    </row>
    <row r="698" spans="27:28">
      <c r="AA698" s="45"/>
      <c r="AB698" s="45"/>
    </row>
    <row r="699" spans="27:28">
      <c r="AA699" s="45"/>
      <c r="AB699" s="45"/>
    </row>
    <row r="700" spans="27:28">
      <c r="AA700" s="45"/>
      <c r="AB700" s="45"/>
    </row>
    <row r="701" spans="27:28">
      <c r="AA701" s="45"/>
      <c r="AB701" s="45"/>
    </row>
    <row r="702" spans="27:28">
      <c r="AA702" s="45"/>
      <c r="AB702" s="45"/>
    </row>
    <row r="703" spans="27:28">
      <c r="AA703" s="45"/>
      <c r="AB703" s="45"/>
    </row>
    <row r="704" spans="27:28">
      <c r="AA704" s="45"/>
      <c r="AB704" s="45"/>
    </row>
    <row r="705" spans="27:28">
      <c r="AA705" s="45"/>
      <c r="AB705" s="45"/>
    </row>
    <row r="706" spans="27:28">
      <c r="AA706" s="45"/>
      <c r="AB706" s="45"/>
    </row>
    <row r="707" spans="27:28">
      <c r="AA707" s="45"/>
      <c r="AB707" s="45"/>
    </row>
    <row r="708" spans="27:28">
      <c r="AA708" s="45"/>
      <c r="AB708" s="45"/>
    </row>
    <row r="709" spans="27:28">
      <c r="AA709" s="45"/>
      <c r="AB709" s="45"/>
    </row>
    <row r="710" spans="27:28">
      <c r="AA710" s="45"/>
      <c r="AB710" s="45"/>
    </row>
    <row r="711" spans="27:28">
      <c r="AA711" s="45"/>
      <c r="AB711" s="45"/>
    </row>
    <row r="712" spans="27:28">
      <c r="AA712" s="45"/>
      <c r="AB712" s="45"/>
    </row>
    <row r="713" spans="27:28">
      <c r="AA713" s="45"/>
      <c r="AB713" s="45"/>
    </row>
    <row r="714" spans="27:28">
      <c r="AA714" s="45"/>
      <c r="AB714" s="45"/>
    </row>
    <row r="715" spans="27:28">
      <c r="AA715" s="45"/>
      <c r="AB715" s="45"/>
    </row>
    <row r="716" spans="27:28">
      <c r="AA716" s="45"/>
      <c r="AB716" s="45"/>
    </row>
    <row r="717" spans="27:28">
      <c r="AA717" s="45"/>
      <c r="AB717" s="45"/>
    </row>
    <row r="718" spans="27:28">
      <c r="AA718" s="45"/>
      <c r="AB718" s="45"/>
    </row>
    <row r="719" spans="27:28">
      <c r="AA719" s="45"/>
      <c r="AB719" s="45"/>
    </row>
    <row r="720" spans="27:28">
      <c r="AA720" s="45"/>
      <c r="AB720" s="45"/>
    </row>
    <row r="721" spans="27:28">
      <c r="AA721" s="45"/>
      <c r="AB721" s="45"/>
    </row>
    <row r="722" spans="27:28">
      <c r="AA722" s="45"/>
      <c r="AB722" s="45"/>
    </row>
    <row r="723" spans="27:28">
      <c r="AA723" s="45"/>
      <c r="AB723" s="45"/>
    </row>
    <row r="724" spans="27:28">
      <c r="AA724" s="45"/>
      <c r="AB724" s="45"/>
    </row>
    <row r="725" spans="27:28">
      <c r="AA725" s="45"/>
      <c r="AB725" s="45"/>
    </row>
    <row r="726" spans="27:28">
      <c r="AA726" s="45"/>
      <c r="AB726" s="45"/>
    </row>
    <row r="727" spans="27:28">
      <c r="AA727" s="45"/>
      <c r="AB727" s="45"/>
    </row>
    <row r="728" spans="27:28">
      <c r="AA728" s="45"/>
      <c r="AB728" s="45"/>
    </row>
    <row r="729" spans="27:28">
      <c r="AA729" s="45"/>
      <c r="AB729" s="45"/>
    </row>
    <row r="730" spans="27:28">
      <c r="AA730" s="45"/>
      <c r="AB730" s="45"/>
    </row>
    <row r="731" spans="27:28">
      <c r="AA731" s="45"/>
      <c r="AB731" s="45"/>
    </row>
    <row r="732" spans="27:28">
      <c r="AA732" s="45"/>
      <c r="AB732" s="45"/>
    </row>
    <row r="733" spans="27:28">
      <c r="AA733" s="45"/>
      <c r="AB733" s="45"/>
    </row>
    <row r="734" spans="27:28">
      <c r="AA734" s="45"/>
      <c r="AB734" s="45"/>
    </row>
    <row r="735" spans="27:28">
      <c r="AA735" s="45"/>
      <c r="AB735" s="45"/>
    </row>
    <row r="736" spans="27:28">
      <c r="AA736" s="45"/>
      <c r="AB736" s="45"/>
    </row>
    <row r="737" spans="27:28">
      <c r="AA737" s="45"/>
      <c r="AB737" s="45"/>
    </row>
    <row r="738" spans="27:28">
      <c r="AA738" s="45"/>
      <c r="AB738" s="45"/>
    </row>
    <row r="739" spans="27:28">
      <c r="AA739" s="45"/>
      <c r="AB739" s="45"/>
    </row>
    <row r="740" spans="27:28">
      <c r="AA740" s="45"/>
      <c r="AB740" s="45"/>
    </row>
    <row r="741" spans="27:28">
      <c r="AA741" s="45"/>
      <c r="AB741" s="45"/>
    </row>
    <row r="742" spans="27:28">
      <c r="AA742" s="45"/>
      <c r="AB742" s="45"/>
    </row>
    <row r="743" spans="27:28">
      <c r="AA743" s="45"/>
      <c r="AB743" s="45"/>
    </row>
    <row r="744" spans="27:28">
      <c r="AA744" s="45"/>
      <c r="AB744" s="45"/>
    </row>
    <row r="745" spans="27:28">
      <c r="AA745" s="45"/>
      <c r="AB745" s="45"/>
    </row>
    <row r="746" spans="27:28">
      <c r="AA746" s="45"/>
      <c r="AB746" s="45"/>
    </row>
    <row r="747" spans="27:28">
      <c r="AA747" s="45"/>
      <c r="AB747" s="45"/>
    </row>
    <row r="748" spans="27:28">
      <c r="AA748" s="45"/>
      <c r="AB748" s="45"/>
    </row>
    <row r="749" spans="27:28">
      <c r="AA749" s="45"/>
      <c r="AB749" s="45"/>
    </row>
    <row r="750" spans="27:28">
      <c r="AA750" s="45"/>
      <c r="AB750" s="45"/>
    </row>
    <row r="751" spans="27:28">
      <c r="AA751" s="45"/>
      <c r="AB751" s="45"/>
    </row>
    <row r="752" spans="27:28">
      <c r="AA752" s="45"/>
      <c r="AB752" s="45"/>
    </row>
    <row r="753" spans="27:28">
      <c r="AA753" s="45"/>
      <c r="AB753" s="45"/>
    </row>
    <row r="754" spans="27:28">
      <c r="AA754" s="45"/>
      <c r="AB754" s="45"/>
    </row>
    <row r="755" spans="27:28">
      <c r="AA755" s="45"/>
      <c r="AB755" s="45"/>
    </row>
    <row r="756" spans="27:28">
      <c r="AA756" s="45"/>
      <c r="AB756" s="45"/>
    </row>
    <row r="757" spans="27:28">
      <c r="AA757" s="45"/>
      <c r="AB757" s="45"/>
    </row>
    <row r="758" spans="27:28">
      <c r="AA758" s="45"/>
      <c r="AB758" s="45"/>
    </row>
    <row r="759" spans="27:28">
      <c r="AA759" s="45"/>
      <c r="AB759" s="45"/>
    </row>
    <row r="760" spans="27:28">
      <c r="AA760" s="45"/>
      <c r="AB760" s="45"/>
    </row>
    <row r="761" spans="27:28">
      <c r="AA761" s="45"/>
      <c r="AB761" s="45"/>
    </row>
    <row r="762" spans="27:28">
      <c r="AA762" s="45"/>
      <c r="AB762" s="45"/>
    </row>
    <row r="763" spans="27:28">
      <c r="AA763" s="45"/>
      <c r="AB763" s="45"/>
    </row>
    <row r="764" spans="27:28">
      <c r="AA764" s="45"/>
      <c r="AB764" s="45"/>
    </row>
    <row r="765" spans="27:28">
      <c r="AA765" s="45"/>
      <c r="AB765" s="45"/>
    </row>
    <row r="766" spans="27:28">
      <c r="AA766" s="45"/>
      <c r="AB766" s="45"/>
    </row>
    <row r="767" spans="27:28">
      <c r="AA767" s="45"/>
      <c r="AB767" s="45"/>
    </row>
    <row r="768" spans="27:28">
      <c r="AA768" s="45"/>
      <c r="AB768" s="45"/>
    </row>
  </sheetData>
  <autoFilter ref="AF1:AH95">
    <filterColumn colId="2">
      <filters>
        <filter val="#N/A"/>
      </filters>
    </filterColumn>
  </autoFilter>
  <conditionalFormatting sqref="P2:P86 P88:P9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9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90:P9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 P8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8"/>
  <sheetViews>
    <sheetView topLeftCell="A70" workbookViewId="0">
      <selection activeCell="D97" sqref="D97"/>
    </sheetView>
  </sheetViews>
  <sheetFormatPr defaultRowHeight="14.4"/>
  <cols>
    <col min="1" max="1" width="6.44140625" style="16" bestFit="1" customWidth="1"/>
    <col min="2" max="2" width="5.6640625" style="16" bestFit="1" customWidth="1"/>
    <col min="3" max="3" width="6" style="16" bestFit="1" customWidth="1"/>
    <col min="4" max="4" width="27.6640625" style="27" bestFit="1" customWidth="1"/>
    <col min="5" max="5" width="35.44140625" bestFit="1" customWidth="1"/>
    <col min="6" max="6" width="82.5546875" bestFit="1" customWidth="1"/>
    <col min="7" max="7" width="21.88671875" bestFit="1" customWidth="1"/>
    <col min="8" max="8" width="10.109375" bestFit="1" customWidth="1"/>
    <col min="9" max="9" width="20.109375" bestFit="1" customWidth="1"/>
    <col min="10" max="10" width="11.109375" bestFit="1" customWidth="1"/>
    <col min="11" max="11" width="10.5546875" bestFit="1" customWidth="1"/>
    <col min="12" max="12" width="8.6640625" bestFit="1" customWidth="1"/>
    <col min="13" max="13" width="12.109375" bestFit="1" customWidth="1"/>
    <col min="14" max="14" width="15.6640625" bestFit="1" customWidth="1"/>
    <col min="15" max="15" width="129.5546875" bestFit="1" customWidth="1"/>
    <col min="16" max="16" width="53.5546875" bestFit="1" customWidth="1"/>
    <col min="17" max="17" width="31.5546875" bestFit="1" customWidth="1"/>
    <col min="18" max="18" width="11.6640625" bestFit="1" customWidth="1"/>
    <col min="19" max="19" width="205.6640625" bestFit="1" customWidth="1"/>
    <col min="20" max="20" width="71.6640625" bestFit="1" customWidth="1"/>
    <col min="21" max="21" width="32.6640625" bestFit="1" customWidth="1"/>
    <col min="22" max="22" width="22.109375" bestFit="1" customWidth="1"/>
  </cols>
  <sheetData>
    <row r="1" spans="1:22">
      <c r="A1" s="16" t="s">
        <v>640</v>
      </c>
      <c r="B1" s="16" t="s">
        <v>641</v>
      </c>
      <c r="C1" s="17" t="s">
        <v>0</v>
      </c>
      <c r="D1" s="19" t="s">
        <v>592</v>
      </c>
      <c r="E1" s="12" t="s">
        <v>1</v>
      </c>
      <c r="F1" s="12" t="s">
        <v>591</v>
      </c>
      <c r="G1" s="12" t="s">
        <v>630</v>
      </c>
      <c r="H1" s="12" t="s">
        <v>593</v>
      </c>
      <c r="I1" s="12" t="s">
        <v>594</v>
      </c>
      <c r="J1" s="12" t="s">
        <v>2</v>
      </c>
      <c r="K1" s="12" t="s">
        <v>3</v>
      </c>
      <c r="L1" s="12" t="s">
        <v>595</v>
      </c>
      <c r="M1" s="12" t="s">
        <v>600</v>
      </c>
      <c r="N1" s="12" t="s">
        <v>596</v>
      </c>
      <c r="O1" s="12" t="s">
        <v>597</v>
      </c>
      <c r="P1" s="12" t="s">
        <v>601</v>
      </c>
      <c r="Q1" s="12" t="s">
        <v>602</v>
      </c>
      <c r="R1" s="12" t="s">
        <v>4</v>
      </c>
      <c r="S1" s="12" t="s">
        <v>603</v>
      </c>
      <c r="T1" s="12" t="s">
        <v>5</v>
      </c>
      <c r="U1" s="12" t="s">
        <v>604</v>
      </c>
      <c r="V1" s="12" t="s">
        <v>605</v>
      </c>
    </row>
    <row r="2" spans="1:22">
      <c r="A2" s="16" t="s">
        <v>642</v>
      </c>
      <c r="B2" s="16">
        <v>0</v>
      </c>
      <c r="C2" s="18">
        <v>3</v>
      </c>
      <c r="D2" s="20" t="s">
        <v>29</v>
      </c>
      <c r="E2" s="3" t="s">
        <v>20</v>
      </c>
      <c r="F2" s="3" t="s">
        <v>28</v>
      </c>
      <c r="G2" s="3"/>
      <c r="H2" s="3" t="s">
        <v>17</v>
      </c>
      <c r="I2" s="3" t="s">
        <v>612</v>
      </c>
      <c r="J2" s="1">
        <v>200</v>
      </c>
      <c r="K2" s="1"/>
      <c r="L2" s="1">
        <v>1</v>
      </c>
      <c r="M2" s="1">
        <f t="shared" ref="M2:M70" si="0">J2*L2</f>
        <v>200</v>
      </c>
      <c r="N2" s="1"/>
      <c r="O2" t="s">
        <v>611</v>
      </c>
      <c r="P2" s="1" t="s">
        <v>28</v>
      </c>
      <c r="Q2" s="1" t="s">
        <v>29</v>
      </c>
      <c r="R2" s="1" t="s">
        <v>16</v>
      </c>
      <c r="S2" s="1"/>
      <c r="T2" s="1" t="s">
        <v>30</v>
      </c>
      <c r="U2" s="1"/>
      <c r="V2" s="1" t="s">
        <v>17</v>
      </c>
    </row>
    <row r="3" spans="1:22">
      <c r="A3" s="16" t="s">
        <v>642</v>
      </c>
      <c r="B3" s="16">
        <v>1</v>
      </c>
      <c r="C3" s="18">
        <v>1</v>
      </c>
      <c r="D3" s="21" t="s">
        <v>6</v>
      </c>
      <c r="E3" s="1" t="s">
        <v>7</v>
      </c>
      <c r="F3" s="1" t="s">
        <v>8</v>
      </c>
      <c r="G3" s="1" t="s">
        <v>631</v>
      </c>
      <c r="H3" s="1" t="s">
        <v>9</v>
      </c>
      <c r="I3" s="4" t="s">
        <v>634</v>
      </c>
      <c r="J3" s="1">
        <v>200</v>
      </c>
      <c r="K3" s="1"/>
      <c r="L3" s="1">
        <v>1</v>
      </c>
      <c r="M3" s="1">
        <f>J3*L3</f>
        <v>200</v>
      </c>
      <c r="N3" s="1" t="s">
        <v>10</v>
      </c>
      <c r="O3" t="s">
        <v>11</v>
      </c>
      <c r="P3" s="1" t="s">
        <v>12</v>
      </c>
      <c r="Q3" s="1" t="s">
        <v>11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18</v>
      </c>
    </row>
    <row r="4" spans="1:22">
      <c r="A4" s="16" t="s">
        <v>642</v>
      </c>
      <c r="B4" s="16">
        <v>1</v>
      </c>
      <c r="C4" s="18">
        <v>2</v>
      </c>
      <c r="D4" s="21" t="s">
        <v>19</v>
      </c>
      <c r="E4" s="1" t="s">
        <v>20</v>
      </c>
      <c r="F4" s="1" t="s">
        <v>21</v>
      </c>
      <c r="G4" s="4" t="s">
        <v>632</v>
      </c>
      <c r="H4" s="1" t="s">
        <v>17</v>
      </c>
      <c r="I4" s="4" t="s">
        <v>634</v>
      </c>
      <c r="J4" s="1">
        <v>200</v>
      </c>
      <c r="K4" s="1"/>
      <c r="L4" s="1">
        <v>1</v>
      </c>
      <c r="M4" s="1">
        <f>J4*L4</f>
        <v>200</v>
      </c>
      <c r="N4" s="1"/>
      <c r="O4" t="s">
        <v>582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16</v>
      </c>
      <c r="V4" s="1" t="s">
        <v>18</v>
      </c>
    </row>
    <row r="5" spans="1:22">
      <c r="C5" s="18"/>
      <c r="D5" s="21"/>
      <c r="E5" s="1"/>
      <c r="F5" s="1"/>
      <c r="G5" s="1"/>
      <c r="H5" s="1"/>
      <c r="I5" s="4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</row>
    <row r="6" spans="1:22">
      <c r="A6" s="28" t="s">
        <v>643</v>
      </c>
      <c r="B6" s="28">
        <v>0</v>
      </c>
      <c r="C6" s="29">
        <v>83</v>
      </c>
      <c r="D6" s="30" t="s">
        <v>590</v>
      </c>
      <c r="E6" s="31" t="s">
        <v>606</v>
      </c>
      <c r="F6" s="31" t="s">
        <v>629</v>
      </c>
      <c r="G6" s="31" t="s">
        <v>633</v>
      </c>
      <c r="H6" s="32">
        <v>0</v>
      </c>
      <c r="I6" s="32" t="s">
        <v>22</v>
      </c>
      <c r="J6" s="1">
        <v>200</v>
      </c>
      <c r="K6" s="1"/>
      <c r="L6" s="1">
        <v>1</v>
      </c>
      <c r="M6" s="1">
        <f>J6*L6</f>
        <v>200</v>
      </c>
      <c r="N6" s="1"/>
      <c r="O6" s="4" t="s">
        <v>606</v>
      </c>
      <c r="P6" s="1"/>
      <c r="Q6" s="1"/>
      <c r="R6" s="1"/>
      <c r="S6" s="1"/>
      <c r="T6" s="1" t="s">
        <v>625</v>
      </c>
      <c r="U6" s="1" t="s">
        <v>16</v>
      </c>
      <c r="V6" s="4" t="s">
        <v>616</v>
      </c>
    </row>
    <row r="7" spans="1:22">
      <c r="A7" s="16" t="s">
        <v>643</v>
      </c>
      <c r="B7" s="16">
        <v>1</v>
      </c>
      <c r="C7" s="18">
        <v>4</v>
      </c>
      <c r="D7" s="21" t="s">
        <v>31</v>
      </c>
      <c r="E7" s="1" t="s">
        <v>7</v>
      </c>
      <c r="F7" s="1" t="s">
        <v>32</v>
      </c>
      <c r="G7" s="1" t="s">
        <v>631</v>
      </c>
      <c r="H7" s="1" t="s">
        <v>33</v>
      </c>
      <c r="I7" s="4" t="s">
        <v>634</v>
      </c>
      <c r="J7" s="1">
        <v>200</v>
      </c>
      <c r="K7" s="1"/>
      <c r="L7" s="1">
        <v>5</v>
      </c>
      <c r="M7" s="1">
        <f t="shared" si="0"/>
        <v>1000</v>
      </c>
      <c r="N7" s="1" t="s">
        <v>10</v>
      </c>
      <c r="O7" t="s">
        <v>34</v>
      </c>
      <c r="P7" s="1" t="s">
        <v>35</v>
      </c>
      <c r="Q7" s="1" t="s">
        <v>34</v>
      </c>
      <c r="R7" s="1" t="s">
        <v>13</v>
      </c>
      <c r="S7" s="1" t="s">
        <v>36</v>
      </c>
      <c r="T7" s="1" t="s">
        <v>37</v>
      </c>
      <c r="U7" s="1" t="s">
        <v>16</v>
      </c>
      <c r="V7" s="1" t="s">
        <v>18</v>
      </c>
    </row>
    <row r="8" spans="1:22">
      <c r="A8" s="16" t="s">
        <v>643</v>
      </c>
      <c r="B8" s="16">
        <v>1</v>
      </c>
      <c r="C8" s="18">
        <v>5</v>
      </c>
      <c r="D8" s="21" t="s">
        <v>38</v>
      </c>
      <c r="E8" s="1" t="s">
        <v>7</v>
      </c>
      <c r="F8" s="1" t="s">
        <v>39</v>
      </c>
      <c r="G8" s="1" t="s">
        <v>631</v>
      </c>
      <c r="H8" s="1" t="s">
        <v>40</v>
      </c>
      <c r="I8" s="4" t="s">
        <v>634</v>
      </c>
      <c r="J8" s="1">
        <v>200</v>
      </c>
      <c r="K8" s="1"/>
      <c r="L8" s="1">
        <v>3</v>
      </c>
      <c r="M8" s="1">
        <f t="shared" si="0"/>
        <v>600</v>
      </c>
      <c r="N8" s="1" t="s">
        <v>10</v>
      </c>
      <c r="O8" t="s">
        <v>41</v>
      </c>
      <c r="P8" s="1" t="s">
        <v>42</v>
      </c>
      <c r="Q8" s="1" t="s">
        <v>41</v>
      </c>
      <c r="R8" s="1" t="s">
        <v>13</v>
      </c>
      <c r="S8" s="1" t="s">
        <v>43</v>
      </c>
      <c r="T8" s="1" t="s">
        <v>44</v>
      </c>
      <c r="U8" s="1" t="s">
        <v>16</v>
      </c>
      <c r="V8" s="1" t="s">
        <v>18</v>
      </c>
    </row>
    <row r="9" spans="1:22">
      <c r="A9" s="16" t="s">
        <v>643</v>
      </c>
      <c r="B9" s="16">
        <v>1</v>
      </c>
      <c r="C9" s="18">
        <v>6</v>
      </c>
      <c r="D9" s="22" t="s">
        <v>637</v>
      </c>
      <c r="E9" s="4" t="s">
        <v>7</v>
      </c>
      <c r="F9" s="1" t="s">
        <v>45</v>
      </c>
      <c r="G9" s="1" t="s">
        <v>631</v>
      </c>
      <c r="H9" s="1" t="s">
        <v>17</v>
      </c>
      <c r="I9" s="4" t="s">
        <v>634</v>
      </c>
      <c r="J9" s="1">
        <v>200</v>
      </c>
      <c r="K9" s="1"/>
      <c r="L9" s="1">
        <v>3</v>
      </c>
      <c r="M9" s="1">
        <f t="shared" si="0"/>
        <v>600</v>
      </c>
      <c r="N9" s="1" t="s">
        <v>10</v>
      </c>
      <c r="O9" t="s">
        <v>46</v>
      </c>
      <c r="P9" s="1" t="s">
        <v>47</v>
      </c>
      <c r="Q9" s="1"/>
      <c r="R9" s="1" t="s">
        <v>13</v>
      </c>
      <c r="S9" s="1"/>
      <c r="T9" s="1" t="s">
        <v>48</v>
      </c>
      <c r="U9" s="1" t="s">
        <v>16</v>
      </c>
      <c r="V9" s="1" t="s">
        <v>18</v>
      </c>
    </row>
    <row r="10" spans="1:22">
      <c r="A10" s="16" t="s">
        <v>643</v>
      </c>
      <c r="B10" s="16">
        <v>1</v>
      </c>
      <c r="C10" s="18">
        <v>7</v>
      </c>
      <c r="D10" s="22" t="s">
        <v>638</v>
      </c>
      <c r="E10" s="1" t="s">
        <v>230</v>
      </c>
      <c r="F10" s="1" t="s">
        <v>49</v>
      </c>
      <c r="G10" s="1" t="s">
        <v>631</v>
      </c>
      <c r="H10" s="1" t="s">
        <v>566</v>
      </c>
      <c r="I10" s="4" t="s">
        <v>634</v>
      </c>
      <c r="J10" s="1">
        <v>200</v>
      </c>
      <c r="K10" s="1"/>
      <c r="L10" s="1">
        <v>1</v>
      </c>
      <c r="M10" s="1">
        <f t="shared" si="0"/>
        <v>200</v>
      </c>
      <c r="N10" s="1" t="s">
        <v>72</v>
      </c>
      <c r="O10" t="s">
        <v>567</v>
      </c>
      <c r="P10" s="1" t="s">
        <v>51</v>
      </c>
      <c r="Q10" s="1"/>
      <c r="R10" s="1" t="s">
        <v>13</v>
      </c>
      <c r="S10" s="1"/>
      <c r="T10" s="1" t="s">
        <v>52</v>
      </c>
      <c r="U10" s="1" t="s">
        <v>16</v>
      </c>
      <c r="V10" s="1" t="s">
        <v>18</v>
      </c>
    </row>
    <row r="11" spans="1:22">
      <c r="A11" s="16" t="s">
        <v>643</v>
      </c>
      <c r="B11" s="16">
        <v>1</v>
      </c>
      <c r="C11" s="18">
        <v>8</v>
      </c>
      <c r="D11" s="21" t="s">
        <v>53</v>
      </c>
      <c r="E11" s="1" t="s">
        <v>7</v>
      </c>
      <c r="F11" s="1" t="s">
        <v>54</v>
      </c>
      <c r="G11" s="4" t="s">
        <v>632</v>
      </c>
      <c r="H11" s="1" t="s">
        <v>17</v>
      </c>
      <c r="I11" s="4" t="s">
        <v>634</v>
      </c>
      <c r="J11" s="1">
        <v>200</v>
      </c>
      <c r="K11" s="1"/>
      <c r="L11" s="1">
        <v>1</v>
      </c>
      <c r="M11" s="1">
        <f t="shared" si="0"/>
        <v>200</v>
      </c>
      <c r="N11" s="1" t="s">
        <v>10</v>
      </c>
      <c r="O11" t="s">
        <v>620</v>
      </c>
      <c r="P11" s="1" t="s">
        <v>56</v>
      </c>
      <c r="Q11" s="1" t="s">
        <v>55</v>
      </c>
      <c r="R11" s="1" t="s">
        <v>13</v>
      </c>
      <c r="S11" s="1" t="s">
        <v>57</v>
      </c>
      <c r="T11" s="1" t="s">
        <v>58</v>
      </c>
      <c r="U11" s="1" t="s">
        <v>16</v>
      </c>
      <c r="V11" s="1" t="s">
        <v>18</v>
      </c>
    </row>
    <row r="12" spans="1:22">
      <c r="A12" s="16" t="s">
        <v>643</v>
      </c>
      <c r="B12" s="16">
        <v>1</v>
      </c>
      <c r="C12" s="18">
        <v>9</v>
      </c>
      <c r="D12" s="21" t="s">
        <v>59</v>
      </c>
      <c r="E12" s="1" t="s">
        <v>60</v>
      </c>
      <c r="F12" s="1" t="s">
        <v>61</v>
      </c>
      <c r="G12" s="1" t="s">
        <v>631</v>
      </c>
      <c r="H12" s="1" t="s">
        <v>62</v>
      </c>
      <c r="I12" s="4" t="s">
        <v>634</v>
      </c>
      <c r="J12" s="1">
        <v>200</v>
      </c>
      <c r="K12" s="1"/>
      <c r="L12" s="1">
        <v>1</v>
      </c>
      <c r="M12" s="1">
        <f t="shared" si="0"/>
        <v>200</v>
      </c>
      <c r="N12" s="1" t="s">
        <v>10</v>
      </c>
      <c r="O12" t="s">
        <v>63</v>
      </c>
      <c r="P12" s="1" t="s">
        <v>64</v>
      </c>
      <c r="Q12" s="1" t="s">
        <v>63</v>
      </c>
      <c r="R12" s="1" t="s">
        <v>65</v>
      </c>
      <c r="S12" s="1" t="s">
        <v>66</v>
      </c>
      <c r="T12" s="1" t="s">
        <v>67</v>
      </c>
      <c r="U12" s="1" t="s">
        <v>16</v>
      </c>
      <c r="V12" s="1" t="s">
        <v>18</v>
      </c>
    </row>
    <row r="13" spans="1:22">
      <c r="A13" s="16" t="s">
        <v>643</v>
      </c>
      <c r="B13" s="16">
        <v>1</v>
      </c>
      <c r="C13" s="18">
        <v>10</v>
      </c>
      <c r="D13" s="21" t="s">
        <v>68</v>
      </c>
      <c r="E13" s="1" t="s">
        <v>69</v>
      </c>
      <c r="F13" s="1" t="s">
        <v>70</v>
      </c>
      <c r="G13" s="1" t="s">
        <v>631</v>
      </c>
      <c r="H13" s="1" t="s">
        <v>71</v>
      </c>
      <c r="I13" s="4" t="s">
        <v>634</v>
      </c>
      <c r="J13" s="1">
        <v>200</v>
      </c>
      <c r="K13" s="1"/>
      <c r="L13" s="1">
        <v>1</v>
      </c>
      <c r="M13" s="1">
        <f t="shared" si="0"/>
        <v>200</v>
      </c>
      <c r="N13" s="1" t="s">
        <v>72</v>
      </c>
      <c r="O13" t="s">
        <v>73</v>
      </c>
      <c r="P13" s="1" t="s">
        <v>74</v>
      </c>
      <c r="Q13" s="1" t="s">
        <v>68</v>
      </c>
      <c r="R13" s="1" t="s">
        <v>75</v>
      </c>
      <c r="S13" s="1" t="s">
        <v>76</v>
      </c>
      <c r="T13" s="1" t="s">
        <v>77</v>
      </c>
      <c r="U13" s="1" t="s">
        <v>16</v>
      </c>
      <c r="V13" s="1" t="s">
        <v>18</v>
      </c>
    </row>
    <row r="14" spans="1:22">
      <c r="A14" s="16" t="s">
        <v>643</v>
      </c>
      <c r="B14" s="16">
        <v>1</v>
      </c>
      <c r="C14" s="18">
        <v>11</v>
      </c>
      <c r="D14" s="21" t="s">
        <v>78</v>
      </c>
      <c r="E14" s="1" t="s">
        <v>79</v>
      </c>
      <c r="F14" s="1" t="s">
        <v>80</v>
      </c>
      <c r="G14" s="4" t="s">
        <v>632</v>
      </c>
      <c r="H14" s="1" t="s">
        <v>17</v>
      </c>
      <c r="I14" s="4" t="s">
        <v>634</v>
      </c>
      <c r="J14" s="1">
        <v>200</v>
      </c>
      <c r="K14" s="1"/>
      <c r="L14" s="1">
        <v>1</v>
      </c>
      <c r="M14" s="1">
        <f t="shared" si="0"/>
        <v>200</v>
      </c>
      <c r="N14" s="1"/>
      <c r="O14" t="s">
        <v>619</v>
      </c>
      <c r="P14" s="1" t="s">
        <v>81</v>
      </c>
      <c r="Q14" s="1" t="s">
        <v>78</v>
      </c>
      <c r="R14" s="1" t="s">
        <v>82</v>
      </c>
      <c r="S14" s="1" t="s">
        <v>83</v>
      </c>
      <c r="T14" s="1" t="s">
        <v>84</v>
      </c>
      <c r="U14" s="1" t="s">
        <v>16</v>
      </c>
      <c r="V14" s="1" t="s">
        <v>18</v>
      </c>
    </row>
    <row r="15" spans="1:22">
      <c r="A15" s="16" t="s">
        <v>643</v>
      </c>
      <c r="B15" s="16">
        <v>1</v>
      </c>
      <c r="C15" s="18">
        <v>12</v>
      </c>
      <c r="D15" s="21" t="s">
        <v>85</v>
      </c>
      <c r="E15" s="1" t="s">
        <v>86</v>
      </c>
      <c r="F15" s="1" t="s">
        <v>87</v>
      </c>
      <c r="G15" s="1" t="s">
        <v>631</v>
      </c>
      <c r="H15" s="1" t="s">
        <v>88</v>
      </c>
      <c r="I15" s="4" t="s">
        <v>634</v>
      </c>
      <c r="J15" s="1">
        <v>200</v>
      </c>
      <c r="K15" s="1"/>
      <c r="L15" s="1">
        <v>1</v>
      </c>
      <c r="M15" s="1">
        <f t="shared" si="0"/>
        <v>200</v>
      </c>
      <c r="N15" s="1" t="s">
        <v>72</v>
      </c>
      <c r="O15" t="s">
        <v>89</v>
      </c>
      <c r="P15" s="1" t="s">
        <v>90</v>
      </c>
      <c r="Q15" s="1" t="s">
        <v>85</v>
      </c>
      <c r="R15" s="1" t="s">
        <v>91</v>
      </c>
      <c r="S15" s="1" t="s">
        <v>92</v>
      </c>
      <c r="T15" s="1" t="s">
        <v>93</v>
      </c>
      <c r="U15" s="1" t="s">
        <v>94</v>
      </c>
      <c r="V15" s="1" t="s">
        <v>18</v>
      </c>
    </row>
    <row r="16" spans="1:22">
      <c r="A16" s="16" t="s">
        <v>643</v>
      </c>
      <c r="B16" s="16">
        <v>1</v>
      </c>
      <c r="C16" s="18">
        <v>13</v>
      </c>
      <c r="D16" s="21" t="s">
        <v>568</v>
      </c>
      <c r="E16" s="1" t="s">
        <v>569</v>
      </c>
      <c r="F16" s="1" t="s">
        <v>317</v>
      </c>
      <c r="G16" s="1" t="s">
        <v>631</v>
      </c>
      <c r="H16" s="1" t="s">
        <v>570</v>
      </c>
      <c r="I16" s="4" t="s">
        <v>634</v>
      </c>
      <c r="J16" s="1">
        <v>200</v>
      </c>
      <c r="K16" s="1"/>
      <c r="L16" s="1">
        <v>1</v>
      </c>
      <c r="M16" s="1">
        <f t="shared" si="0"/>
        <v>200</v>
      </c>
      <c r="N16" s="1" t="s">
        <v>72</v>
      </c>
      <c r="O16" t="s">
        <v>571</v>
      </c>
      <c r="P16" s="1" t="s">
        <v>96</v>
      </c>
      <c r="Q16" s="1" t="s">
        <v>571</v>
      </c>
      <c r="R16" s="1" t="s">
        <v>305</v>
      </c>
      <c r="S16" s="1" t="s">
        <v>572</v>
      </c>
      <c r="T16" s="1" t="s">
        <v>97</v>
      </c>
      <c r="U16" s="1" t="s">
        <v>16</v>
      </c>
      <c r="V16" s="1" t="s">
        <v>50</v>
      </c>
    </row>
    <row r="17" spans="1:22">
      <c r="A17" s="16" t="s">
        <v>643</v>
      </c>
      <c r="B17" s="16">
        <v>1</v>
      </c>
      <c r="C17" s="18">
        <v>14</v>
      </c>
      <c r="D17" s="21" t="s">
        <v>98</v>
      </c>
      <c r="E17" s="1" t="s">
        <v>99</v>
      </c>
      <c r="F17" s="1" t="s">
        <v>100</v>
      </c>
      <c r="G17" s="1" t="s">
        <v>631</v>
      </c>
      <c r="H17" s="1" t="s">
        <v>101</v>
      </c>
      <c r="I17" s="4" t="s">
        <v>634</v>
      </c>
      <c r="J17" s="1">
        <v>200</v>
      </c>
      <c r="K17" s="1"/>
      <c r="L17" s="1">
        <v>5</v>
      </c>
      <c r="M17" s="1">
        <f t="shared" si="0"/>
        <v>1000</v>
      </c>
      <c r="N17" s="1" t="s">
        <v>72</v>
      </c>
      <c r="O17" t="s">
        <v>102</v>
      </c>
      <c r="P17" s="1" t="s">
        <v>103</v>
      </c>
      <c r="Q17" s="1" t="s">
        <v>98</v>
      </c>
      <c r="R17" s="1" t="s">
        <v>65</v>
      </c>
      <c r="S17" s="1" t="s">
        <v>104</v>
      </c>
      <c r="T17" s="1" t="s">
        <v>105</v>
      </c>
      <c r="U17" s="1" t="s">
        <v>94</v>
      </c>
      <c r="V17" s="1" t="s">
        <v>18</v>
      </c>
    </row>
    <row r="18" spans="1:22">
      <c r="A18" s="16" t="s">
        <v>643</v>
      </c>
      <c r="B18" s="16">
        <v>1</v>
      </c>
      <c r="C18" s="18">
        <v>15</v>
      </c>
      <c r="D18" s="21" t="s">
        <v>106</v>
      </c>
      <c r="E18" s="1" t="s">
        <v>107</v>
      </c>
      <c r="F18" s="1" t="s">
        <v>108</v>
      </c>
      <c r="G18" s="1" t="s">
        <v>631</v>
      </c>
      <c r="H18" s="1" t="s">
        <v>109</v>
      </c>
      <c r="I18" s="4" t="s">
        <v>634</v>
      </c>
      <c r="J18" s="1">
        <v>200</v>
      </c>
      <c r="K18" s="1"/>
      <c r="L18" s="1">
        <v>5</v>
      </c>
      <c r="M18" s="1">
        <f t="shared" si="0"/>
        <v>1000</v>
      </c>
      <c r="N18" s="1" t="s">
        <v>72</v>
      </c>
      <c r="O18" t="s">
        <v>110</v>
      </c>
      <c r="P18" s="1" t="s">
        <v>111</v>
      </c>
      <c r="Q18" s="1" t="s">
        <v>112</v>
      </c>
      <c r="R18" s="1" t="s">
        <v>13</v>
      </c>
      <c r="S18" s="1" t="s">
        <v>113</v>
      </c>
      <c r="T18" s="1" t="s">
        <v>114</v>
      </c>
      <c r="U18" s="1" t="s">
        <v>94</v>
      </c>
      <c r="V18" s="1" t="s">
        <v>18</v>
      </c>
    </row>
    <row r="19" spans="1:22">
      <c r="A19" s="16" t="s">
        <v>643</v>
      </c>
      <c r="B19" s="16">
        <v>1</v>
      </c>
      <c r="C19" s="18">
        <v>16</v>
      </c>
      <c r="D19" s="21" t="s">
        <v>115</v>
      </c>
      <c r="E19" s="1" t="s">
        <v>107</v>
      </c>
      <c r="F19" s="1" t="s">
        <v>116</v>
      </c>
      <c r="G19" s="1" t="s">
        <v>631</v>
      </c>
      <c r="H19" s="1" t="s">
        <v>117</v>
      </c>
      <c r="I19" s="4" t="s">
        <v>634</v>
      </c>
      <c r="J19" s="1">
        <v>200</v>
      </c>
      <c r="K19" s="1"/>
      <c r="L19" s="1">
        <v>2</v>
      </c>
      <c r="M19" s="1">
        <f t="shared" si="0"/>
        <v>400</v>
      </c>
      <c r="N19" s="1" t="s">
        <v>72</v>
      </c>
      <c r="O19" t="s">
        <v>118</v>
      </c>
      <c r="P19" s="1" t="s">
        <v>119</v>
      </c>
      <c r="Q19" s="1" t="s">
        <v>120</v>
      </c>
      <c r="R19" s="1" t="s">
        <v>13</v>
      </c>
      <c r="S19" s="1" t="s">
        <v>121</v>
      </c>
      <c r="T19" s="1" t="s">
        <v>122</v>
      </c>
      <c r="U19" s="1" t="s">
        <v>94</v>
      </c>
      <c r="V19" s="1" t="s">
        <v>18</v>
      </c>
    </row>
    <row r="20" spans="1:22">
      <c r="A20" s="16" t="s">
        <v>643</v>
      </c>
      <c r="B20" s="16">
        <v>1</v>
      </c>
      <c r="C20" s="18">
        <v>17</v>
      </c>
      <c r="D20" s="21" t="s">
        <v>123</v>
      </c>
      <c r="E20" s="1" t="s">
        <v>107</v>
      </c>
      <c r="F20" s="1" t="s">
        <v>124</v>
      </c>
      <c r="G20" s="1" t="s">
        <v>631</v>
      </c>
      <c r="H20" s="1" t="s">
        <v>125</v>
      </c>
      <c r="I20" s="4" t="s">
        <v>634</v>
      </c>
      <c r="J20" s="1">
        <v>200</v>
      </c>
      <c r="K20" s="1"/>
      <c r="L20" s="1">
        <v>1</v>
      </c>
      <c r="M20" s="1">
        <f t="shared" si="0"/>
        <v>200</v>
      </c>
      <c r="N20" s="1" t="s">
        <v>72</v>
      </c>
      <c r="O20" t="s">
        <v>126</v>
      </c>
      <c r="P20" s="1" t="s">
        <v>127</v>
      </c>
      <c r="Q20" s="1" t="s">
        <v>128</v>
      </c>
      <c r="R20" s="1" t="s">
        <v>13</v>
      </c>
      <c r="S20" s="1" t="s">
        <v>121</v>
      </c>
      <c r="T20" s="1" t="s">
        <v>129</v>
      </c>
      <c r="U20" s="1" t="s">
        <v>94</v>
      </c>
      <c r="V20" s="1" t="s">
        <v>18</v>
      </c>
    </row>
    <row r="21" spans="1:22">
      <c r="A21" s="16" t="s">
        <v>643</v>
      </c>
      <c r="B21" s="16">
        <v>1</v>
      </c>
      <c r="C21" s="18">
        <v>18</v>
      </c>
      <c r="D21" s="23" t="s">
        <v>583</v>
      </c>
      <c r="E21" s="1" t="s">
        <v>20</v>
      </c>
      <c r="F21" s="1" t="s">
        <v>130</v>
      </c>
      <c r="G21" s="4" t="s">
        <v>632</v>
      </c>
      <c r="H21" s="1" t="s">
        <v>17</v>
      </c>
      <c r="I21" s="4" t="s">
        <v>634</v>
      </c>
      <c r="J21" s="1">
        <v>200</v>
      </c>
      <c r="K21" s="1"/>
      <c r="L21" s="1">
        <v>1</v>
      </c>
      <c r="M21" s="1">
        <f t="shared" si="0"/>
        <v>200</v>
      </c>
      <c r="N21" s="1"/>
      <c r="O21" t="s">
        <v>618</v>
      </c>
      <c r="P21" s="1" t="s">
        <v>131</v>
      </c>
      <c r="Q21" s="1" t="s">
        <v>132</v>
      </c>
      <c r="R21" s="1" t="s">
        <v>25</v>
      </c>
      <c r="S21" s="1" t="s">
        <v>618</v>
      </c>
      <c r="T21" s="1" t="s">
        <v>27</v>
      </c>
      <c r="U21" s="1" t="s">
        <v>16</v>
      </c>
      <c r="V21" s="1" t="s">
        <v>18</v>
      </c>
    </row>
    <row r="22" spans="1:22">
      <c r="A22" s="16" t="s">
        <v>643</v>
      </c>
      <c r="B22" s="16">
        <v>1</v>
      </c>
      <c r="C22" s="18">
        <v>19</v>
      </c>
      <c r="D22" s="21" t="s">
        <v>133</v>
      </c>
      <c r="E22" s="1" t="s">
        <v>134</v>
      </c>
      <c r="F22" s="1" t="s">
        <v>135</v>
      </c>
      <c r="G22" s="1" t="s">
        <v>631</v>
      </c>
      <c r="H22" s="1" t="s">
        <v>136</v>
      </c>
      <c r="I22" s="4" t="s">
        <v>634</v>
      </c>
      <c r="J22" s="1">
        <v>200</v>
      </c>
      <c r="K22" s="1"/>
      <c r="L22" s="1">
        <v>3</v>
      </c>
      <c r="M22" s="1">
        <f t="shared" si="0"/>
        <v>600</v>
      </c>
      <c r="N22" s="1" t="s">
        <v>72</v>
      </c>
      <c r="O22" t="s">
        <v>137</v>
      </c>
      <c r="P22" s="1" t="s">
        <v>138</v>
      </c>
      <c r="Q22" s="1" t="s">
        <v>133</v>
      </c>
      <c r="R22" s="1" t="s">
        <v>139</v>
      </c>
      <c r="S22" s="1" t="s">
        <v>140</v>
      </c>
      <c r="T22" s="1" t="s">
        <v>141</v>
      </c>
      <c r="U22" s="1" t="s">
        <v>16</v>
      </c>
      <c r="V22" s="1" t="s">
        <v>18</v>
      </c>
    </row>
    <row r="23" spans="1:22">
      <c r="A23" s="16" t="s">
        <v>643</v>
      </c>
      <c r="B23" s="16">
        <v>1</v>
      </c>
      <c r="C23" s="18">
        <v>20</v>
      </c>
      <c r="D23" s="21" t="s">
        <v>142</v>
      </c>
      <c r="E23" s="1" t="s">
        <v>143</v>
      </c>
      <c r="F23" s="1" t="s">
        <v>144</v>
      </c>
      <c r="G23" s="1" t="s">
        <v>631</v>
      </c>
      <c r="H23" s="1" t="s">
        <v>145</v>
      </c>
      <c r="I23" s="4" t="s">
        <v>634</v>
      </c>
      <c r="J23" s="1">
        <v>200</v>
      </c>
      <c r="K23" s="1"/>
      <c r="L23" s="1">
        <v>1</v>
      </c>
      <c r="M23" s="1">
        <f t="shared" si="0"/>
        <v>200</v>
      </c>
      <c r="N23" s="1" t="s">
        <v>72</v>
      </c>
      <c r="O23" t="s">
        <v>146</v>
      </c>
      <c r="P23" s="1" t="s">
        <v>147</v>
      </c>
      <c r="Q23" s="1" t="s">
        <v>142</v>
      </c>
      <c r="R23" s="1" t="s">
        <v>148</v>
      </c>
      <c r="S23" s="1" t="s">
        <v>149</v>
      </c>
      <c r="T23" s="1" t="s">
        <v>150</v>
      </c>
      <c r="U23" s="1" t="s">
        <v>16</v>
      </c>
      <c r="V23" s="1" t="s">
        <v>18</v>
      </c>
    </row>
    <row r="24" spans="1:22">
      <c r="A24" s="16" t="s">
        <v>643</v>
      </c>
      <c r="B24" s="16">
        <v>1</v>
      </c>
      <c r="C24" s="18">
        <v>21</v>
      </c>
      <c r="D24" s="21" t="s">
        <v>151</v>
      </c>
      <c r="E24" s="1" t="s">
        <v>152</v>
      </c>
      <c r="F24" s="1" t="s">
        <v>153</v>
      </c>
      <c r="G24" s="1" t="s">
        <v>631</v>
      </c>
      <c r="H24" s="1" t="s">
        <v>154</v>
      </c>
      <c r="I24" s="4" t="s">
        <v>634</v>
      </c>
      <c r="J24" s="1">
        <v>200</v>
      </c>
      <c r="K24" s="1"/>
      <c r="L24" s="1">
        <v>1</v>
      </c>
      <c r="M24" s="1">
        <f t="shared" si="0"/>
        <v>200</v>
      </c>
      <c r="N24" s="1" t="s">
        <v>72</v>
      </c>
      <c r="O24" t="s">
        <v>155</v>
      </c>
      <c r="P24" s="1" t="s">
        <v>156</v>
      </c>
      <c r="Q24" s="1" t="s">
        <v>157</v>
      </c>
      <c r="R24" s="1" t="s">
        <v>158</v>
      </c>
      <c r="S24" s="1" t="s">
        <v>159</v>
      </c>
      <c r="T24" s="1" t="s">
        <v>160</v>
      </c>
      <c r="U24" s="1" t="s">
        <v>16</v>
      </c>
      <c r="V24" s="1" t="s">
        <v>18</v>
      </c>
    </row>
    <row r="25" spans="1:22">
      <c r="C25" s="18"/>
      <c r="D25" s="21"/>
      <c r="E25" s="1"/>
      <c r="F25" s="1"/>
      <c r="G25" s="1"/>
      <c r="H25" s="1"/>
      <c r="I25" s="4"/>
      <c r="J25" s="1"/>
      <c r="K25" s="1"/>
      <c r="L25" s="1"/>
      <c r="M25" s="1"/>
      <c r="N25" s="1"/>
      <c r="P25" s="1"/>
      <c r="Q25" s="1"/>
      <c r="R25" s="1"/>
      <c r="S25" s="1"/>
      <c r="T25" s="1"/>
      <c r="U25" s="1"/>
      <c r="V25" s="1"/>
    </row>
    <row r="26" spans="1:22">
      <c r="A26" s="28" t="s">
        <v>644</v>
      </c>
      <c r="B26" s="28">
        <v>0</v>
      </c>
      <c r="C26" s="29">
        <v>82</v>
      </c>
      <c r="D26" s="30" t="s">
        <v>589</v>
      </c>
      <c r="E26" s="31" t="s">
        <v>606</v>
      </c>
      <c r="F26" s="31" t="s">
        <v>628</v>
      </c>
      <c r="G26" s="31" t="s">
        <v>633</v>
      </c>
      <c r="H26" s="32">
        <v>0</v>
      </c>
      <c r="I26" s="32" t="s">
        <v>22</v>
      </c>
      <c r="J26" s="1">
        <v>200</v>
      </c>
      <c r="K26" s="1"/>
      <c r="L26" s="1">
        <v>1</v>
      </c>
      <c r="M26" s="1">
        <f>J26*L26</f>
        <v>200</v>
      </c>
      <c r="N26" s="1"/>
      <c r="O26" s="4" t="s">
        <v>606</v>
      </c>
      <c r="P26" s="1"/>
      <c r="Q26" s="1"/>
      <c r="R26" s="1"/>
      <c r="S26" s="1"/>
      <c r="T26" s="1" t="s">
        <v>626</v>
      </c>
      <c r="U26" s="1" t="s">
        <v>16</v>
      </c>
      <c r="V26" s="4" t="s">
        <v>616</v>
      </c>
    </row>
    <row r="27" spans="1:22">
      <c r="A27" s="16" t="s">
        <v>644</v>
      </c>
      <c r="B27" s="16">
        <v>1</v>
      </c>
      <c r="C27" s="18">
        <v>22</v>
      </c>
      <c r="D27" s="21" t="s">
        <v>161</v>
      </c>
      <c r="E27" s="1" t="s">
        <v>162</v>
      </c>
      <c r="F27" s="1" t="s">
        <v>163</v>
      </c>
      <c r="G27" s="1" t="s">
        <v>631</v>
      </c>
      <c r="H27" s="1" t="s">
        <v>164</v>
      </c>
      <c r="I27" s="4" t="s">
        <v>634</v>
      </c>
      <c r="J27" s="1">
        <v>200</v>
      </c>
      <c r="K27" s="1"/>
      <c r="L27" s="1">
        <v>1</v>
      </c>
      <c r="M27" s="1">
        <f t="shared" si="0"/>
        <v>200</v>
      </c>
      <c r="N27" s="1" t="s">
        <v>72</v>
      </c>
      <c r="O27" t="s">
        <v>165</v>
      </c>
      <c r="P27" s="1" t="s">
        <v>166</v>
      </c>
      <c r="Q27" s="1" t="s">
        <v>167</v>
      </c>
      <c r="R27" s="1" t="s">
        <v>91</v>
      </c>
      <c r="S27" s="1" t="s">
        <v>168</v>
      </c>
      <c r="T27" s="1" t="s">
        <v>169</v>
      </c>
      <c r="U27" s="1" t="s">
        <v>16</v>
      </c>
      <c r="V27" s="1" t="s">
        <v>18</v>
      </c>
    </row>
    <row r="28" spans="1:22">
      <c r="A28" s="16" t="s">
        <v>644</v>
      </c>
      <c r="B28" s="16">
        <v>1</v>
      </c>
      <c r="C28" s="18">
        <v>23</v>
      </c>
      <c r="D28" s="21" t="s">
        <v>170</v>
      </c>
      <c r="E28" s="1" t="s">
        <v>69</v>
      </c>
      <c r="F28" s="1" t="s">
        <v>171</v>
      </c>
      <c r="G28" s="1" t="s">
        <v>631</v>
      </c>
      <c r="H28" s="1" t="s">
        <v>172</v>
      </c>
      <c r="I28" s="4" t="s">
        <v>634</v>
      </c>
      <c r="J28" s="1">
        <v>200</v>
      </c>
      <c r="K28" s="1"/>
      <c r="L28" s="1">
        <v>1</v>
      </c>
      <c r="M28" s="1">
        <f t="shared" si="0"/>
        <v>200</v>
      </c>
      <c r="N28" s="1" t="s">
        <v>72</v>
      </c>
      <c r="O28" s="1" t="s">
        <v>173</v>
      </c>
      <c r="P28" s="1" t="s">
        <v>174</v>
      </c>
      <c r="Q28" s="1" t="s">
        <v>170</v>
      </c>
      <c r="R28" s="1" t="s">
        <v>175</v>
      </c>
      <c r="S28" s="1" t="s">
        <v>76</v>
      </c>
      <c r="T28" s="1" t="s">
        <v>15</v>
      </c>
      <c r="U28" s="1" t="s">
        <v>16</v>
      </c>
      <c r="V28" s="1" t="s">
        <v>18</v>
      </c>
    </row>
    <row r="29" spans="1:22">
      <c r="A29" s="16" t="s">
        <v>644</v>
      </c>
      <c r="B29" s="16">
        <v>1</v>
      </c>
      <c r="C29" s="18">
        <v>24</v>
      </c>
      <c r="D29" s="21" t="s">
        <v>176</v>
      </c>
      <c r="E29" s="1" t="s">
        <v>69</v>
      </c>
      <c r="F29" s="1" t="s">
        <v>177</v>
      </c>
      <c r="G29" s="1" t="s">
        <v>631</v>
      </c>
      <c r="H29" s="1" t="s">
        <v>178</v>
      </c>
      <c r="I29" s="4" t="s">
        <v>634</v>
      </c>
      <c r="J29" s="1">
        <v>200</v>
      </c>
      <c r="K29" s="1"/>
      <c r="L29" s="1">
        <v>1</v>
      </c>
      <c r="M29" s="1">
        <f t="shared" si="0"/>
        <v>200</v>
      </c>
      <c r="N29" s="1" t="s">
        <v>72</v>
      </c>
      <c r="O29" s="1" t="s">
        <v>179</v>
      </c>
      <c r="P29" s="1" t="s">
        <v>180</v>
      </c>
      <c r="Q29" s="1" t="s">
        <v>176</v>
      </c>
      <c r="R29" s="1" t="s">
        <v>75</v>
      </c>
      <c r="S29" s="1" t="s">
        <v>76</v>
      </c>
      <c r="T29" s="1" t="s">
        <v>181</v>
      </c>
      <c r="U29" s="1" t="s">
        <v>16</v>
      </c>
      <c r="V29" s="1" t="s">
        <v>18</v>
      </c>
    </row>
    <row r="30" spans="1:22">
      <c r="A30" s="16" t="s">
        <v>644</v>
      </c>
      <c r="B30" s="16">
        <v>1</v>
      </c>
      <c r="C30" s="18">
        <v>25</v>
      </c>
      <c r="D30" s="21" t="s">
        <v>182</v>
      </c>
      <c r="E30" s="1" t="s">
        <v>69</v>
      </c>
      <c r="F30" s="1" t="s">
        <v>183</v>
      </c>
      <c r="G30" s="1" t="s">
        <v>631</v>
      </c>
      <c r="H30" s="1" t="s">
        <v>184</v>
      </c>
      <c r="I30" s="4" t="s">
        <v>634</v>
      </c>
      <c r="J30" s="1">
        <v>200</v>
      </c>
      <c r="K30" s="1"/>
      <c r="L30" s="1">
        <v>4</v>
      </c>
      <c r="M30" s="1">
        <f t="shared" si="0"/>
        <v>800</v>
      </c>
      <c r="N30" s="1" t="s">
        <v>72</v>
      </c>
      <c r="O30" s="1" t="s">
        <v>185</v>
      </c>
      <c r="P30" s="1" t="s">
        <v>186</v>
      </c>
      <c r="Q30" s="1" t="s">
        <v>182</v>
      </c>
      <c r="R30" s="1" t="s">
        <v>75</v>
      </c>
      <c r="S30" s="1" t="s">
        <v>76</v>
      </c>
      <c r="T30" s="1" t="s">
        <v>187</v>
      </c>
      <c r="U30" s="1" t="s">
        <v>16</v>
      </c>
      <c r="V30" s="1" t="s">
        <v>18</v>
      </c>
    </row>
    <row r="31" spans="1:22">
      <c r="A31" s="16" t="s">
        <v>644</v>
      </c>
      <c r="B31" s="16">
        <v>1</v>
      </c>
      <c r="C31" s="18">
        <v>26</v>
      </c>
      <c r="D31" s="21" t="s">
        <v>188</v>
      </c>
      <c r="E31" s="1" t="s">
        <v>69</v>
      </c>
      <c r="F31" s="1" t="s">
        <v>189</v>
      </c>
      <c r="G31" s="1" t="s">
        <v>631</v>
      </c>
      <c r="H31" s="1" t="s">
        <v>190</v>
      </c>
      <c r="I31" s="4" t="s">
        <v>634</v>
      </c>
      <c r="J31" s="1">
        <v>200</v>
      </c>
      <c r="K31" s="1"/>
      <c r="L31" s="1">
        <v>1</v>
      </c>
      <c r="M31" s="1">
        <f t="shared" si="0"/>
        <v>200</v>
      </c>
      <c r="N31" s="1" t="s">
        <v>72</v>
      </c>
      <c r="O31" s="1" t="s">
        <v>191</v>
      </c>
      <c r="P31" s="1" t="s">
        <v>192</v>
      </c>
      <c r="Q31" s="1" t="s">
        <v>188</v>
      </c>
      <c r="R31" s="1" t="s">
        <v>193</v>
      </c>
      <c r="S31" s="1" t="s">
        <v>76</v>
      </c>
      <c r="T31" s="1" t="s">
        <v>194</v>
      </c>
      <c r="U31" s="1" t="s">
        <v>16</v>
      </c>
      <c r="V31" s="1" t="s">
        <v>195</v>
      </c>
    </row>
    <row r="32" spans="1:22">
      <c r="A32" s="16" t="s">
        <v>644</v>
      </c>
      <c r="B32" s="16">
        <v>1</v>
      </c>
      <c r="C32" s="18">
        <v>27</v>
      </c>
      <c r="D32" s="24" t="s">
        <v>621</v>
      </c>
      <c r="E32" s="1" t="s">
        <v>7</v>
      </c>
      <c r="F32" s="1" t="s">
        <v>196</v>
      </c>
      <c r="G32" s="4" t="s">
        <v>632</v>
      </c>
      <c r="H32" s="1" t="s">
        <v>17</v>
      </c>
      <c r="I32" s="4" t="s">
        <v>634</v>
      </c>
      <c r="J32" s="1">
        <v>200</v>
      </c>
      <c r="K32" s="1"/>
      <c r="L32" s="1">
        <v>2</v>
      </c>
      <c r="M32" s="1">
        <f t="shared" si="0"/>
        <v>400</v>
      </c>
      <c r="N32" s="1" t="s">
        <v>10</v>
      </c>
      <c r="O32" t="s">
        <v>622</v>
      </c>
      <c r="P32" s="1" t="s">
        <v>198</v>
      </c>
      <c r="Q32" s="1" t="s">
        <v>197</v>
      </c>
      <c r="R32" s="1" t="s">
        <v>13</v>
      </c>
      <c r="S32" s="1" t="s">
        <v>199</v>
      </c>
      <c r="T32" s="1" t="s">
        <v>200</v>
      </c>
      <c r="U32" s="1" t="s">
        <v>16</v>
      </c>
      <c r="V32" s="1" t="s">
        <v>18</v>
      </c>
    </row>
    <row r="33" spans="1:22">
      <c r="A33" s="16" t="s">
        <v>644</v>
      </c>
      <c r="B33" s="16">
        <v>1</v>
      </c>
      <c r="C33" s="18">
        <v>28</v>
      </c>
      <c r="D33" s="21" t="s">
        <v>31</v>
      </c>
      <c r="E33" s="1" t="s">
        <v>7</v>
      </c>
      <c r="F33" s="1" t="s">
        <v>32</v>
      </c>
      <c r="G33" s="1" t="s">
        <v>631</v>
      </c>
      <c r="H33" s="1" t="s">
        <v>33</v>
      </c>
      <c r="I33" s="4" t="s">
        <v>634</v>
      </c>
      <c r="J33" s="1">
        <v>200</v>
      </c>
      <c r="K33" s="1"/>
      <c r="L33" s="1">
        <v>7</v>
      </c>
      <c r="M33" s="1">
        <f t="shared" si="0"/>
        <v>1400</v>
      </c>
      <c r="N33" s="1" t="s">
        <v>10</v>
      </c>
      <c r="O33" s="1" t="s">
        <v>34</v>
      </c>
      <c r="P33" s="1" t="s">
        <v>201</v>
      </c>
      <c r="Q33" s="1" t="s">
        <v>34</v>
      </c>
      <c r="R33" s="1" t="s">
        <v>13</v>
      </c>
      <c r="S33" s="1" t="s">
        <v>36</v>
      </c>
      <c r="T33" s="1" t="s">
        <v>202</v>
      </c>
      <c r="U33" s="1" t="s">
        <v>16</v>
      </c>
      <c r="V33" s="1" t="s">
        <v>18</v>
      </c>
    </row>
    <row r="34" spans="1:22">
      <c r="A34" s="16" t="s">
        <v>644</v>
      </c>
      <c r="B34" s="16">
        <v>1</v>
      </c>
      <c r="C34" s="18">
        <v>29</v>
      </c>
      <c r="D34" s="21" t="s">
        <v>203</v>
      </c>
      <c r="E34" s="1" t="s">
        <v>7</v>
      </c>
      <c r="F34" s="1" t="s">
        <v>204</v>
      </c>
      <c r="G34" s="1" t="s">
        <v>631</v>
      </c>
      <c r="H34" s="1" t="s">
        <v>205</v>
      </c>
      <c r="I34" s="4" t="s">
        <v>634</v>
      </c>
      <c r="J34" s="1">
        <v>200</v>
      </c>
      <c r="K34" s="1"/>
      <c r="L34" s="1">
        <v>3</v>
      </c>
      <c r="M34" s="1">
        <f t="shared" si="0"/>
        <v>600</v>
      </c>
      <c r="N34" s="1" t="s">
        <v>10</v>
      </c>
      <c r="O34" s="1" t="s">
        <v>206</v>
      </c>
      <c r="P34" s="1" t="s">
        <v>207</v>
      </c>
      <c r="Q34" s="1" t="s">
        <v>206</v>
      </c>
      <c r="R34" s="1" t="s">
        <v>13</v>
      </c>
      <c r="S34" s="1"/>
      <c r="T34" s="1" t="s">
        <v>208</v>
      </c>
      <c r="U34" s="1" t="s">
        <v>16</v>
      </c>
      <c r="V34" s="1" t="s">
        <v>18</v>
      </c>
    </row>
    <row r="35" spans="1:22">
      <c r="A35" s="16" t="s">
        <v>644</v>
      </c>
      <c r="B35" s="16">
        <v>1</v>
      </c>
      <c r="C35" s="18">
        <v>30</v>
      </c>
      <c r="D35" s="21" t="s">
        <v>209</v>
      </c>
      <c r="E35" s="1" t="s">
        <v>7</v>
      </c>
      <c r="F35" s="1" t="s">
        <v>210</v>
      </c>
      <c r="G35" s="1" t="s">
        <v>631</v>
      </c>
      <c r="H35" s="1" t="s">
        <v>211</v>
      </c>
      <c r="I35" s="4" t="s">
        <v>634</v>
      </c>
      <c r="J35" s="1">
        <v>200</v>
      </c>
      <c r="K35" s="1"/>
      <c r="L35" s="1">
        <v>7</v>
      </c>
      <c r="M35" s="1">
        <f t="shared" si="0"/>
        <v>1400</v>
      </c>
      <c r="N35" s="1" t="s">
        <v>10</v>
      </c>
      <c r="O35" s="1" t="s">
        <v>212</v>
      </c>
      <c r="P35" s="1" t="s">
        <v>213</v>
      </c>
      <c r="Q35" s="1" t="s">
        <v>212</v>
      </c>
      <c r="R35" s="1" t="s">
        <v>13</v>
      </c>
      <c r="S35" s="1" t="s">
        <v>214</v>
      </c>
      <c r="T35" s="1" t="s">
        <v>215</v>
      </c>
      <c r="U35" s="1" t="s">
        <v>16</v>
      </c>
      <c r="V35" s="1" t="s">
        <v>18</v>
      </c>
    </row>
    <row r="36" spans="1:22">
      <c r="A36" s="16" t="s">
        <v>644</v>
      </c>
      <c r="B36" s="16">
        <v>1</v>
      </c>
      <c r="C36" s="18">
        <v>31</v>
      </c>
      <c r="D36" s="21" t="s">
        <v>216</v>
      </c>
      <c r="E36" s="1" t="s">
        <v>7</v>
      </c>
      <c r="F36" s="1" t="s">
        <v>217</v>
      </c>
      <c r="G36" s="1" t="s">
        <v>631</v>
      </c>
      <c r="H36" s="1" t="s">
        <v>218</v>
      </c>
      <c r="I36" s="4" t="s">
        <v>634</v>
      </c>
      <c r="J36" s="1">
        <v>200</v>
      </c>
      <c r="K36" s="1"/>
      <c r="L36" s="1">
        <v>1</v>
      </c>
      <c r="M36" s="1">
        <f t="shared" si="0"/>
        <v>200</v>
      </c>
      <c r="N36" s="1" t="s">
        <v>10</v>
      </c>
      <c r="O36" s="1" t="s">
        <v>219</v>
      </c>
      <c r="P36" s="1" t="s">
        <v>220</v>
      </c>
      <c r="Q36" s="1" t="s">
        <v>219</v>
      </c>
      <c r="R36" s="1" t="s">
        <v>13</v>
      </c>
      <c r="S36" s="1" t="s">
        <v>221</v>
      </c>
      <c r="T36" s="1" t="s">
        <v>222</v>
      </c>
      <c r="U36" s="1" t="s">
        <v>16</v>
      </c>
      <c r="V36" s="1" t="s">
        <v>18</v>
      </c>
    </row>
    <row r="37" spans="1:22">
      <c r="A37" s="16" t="s">
        <v>644</v>
      </c>
      <c r="B37" s="16">
        <v>1</v>
      </c>
      <c r="C37" s="18">
        <v>32</v>
      </c>
      <c r="D37" s="21" t="s">
        <v>223</v>
      </c>
      <c r="E37" s="1" t="s">
        <v>7</v>
      </c>
      <c r="F37" s="1" t="s">
        <v>224</v>
      </c>
      <c r="G37" s="1" t="s">
        <v>631</v>
      </c>
      <c r="H37" s="1" t="s">
        <v>225</v>
      </c>
      <c r="I37" s="4" t="s">
        <v>634</v>
      </c>
      <c r="J37" s="1">
        <v>200</v>
      </c>
      <c r="K37" s="1"/>
      <c r="L37" s="1">
        <v>1</v>
      </c>
      <c r="M37" s="1">
        <f t="shared" si="0"/>
        <v>200</v>
      </c>
      <c r="N37" s="1" t="s">
        <v>10</v>
      </c>
      <c r="O37" s="1" t="s">
        <v>226</v>
      </c>
      <c r="P37" s="1" t="s">
        <v>227</v>
      </c>
      <c r="Q37" s="1" t="s">
        <v>226</v>
      </c>
      <c r="R37" s="1" t="s">
        <v>13</v>
      </c>
      <c r="S37" s="1" t="s">
        <v>228</v>
      </c>
      <c r="T37" s="1" t="s">
        <v>229</v>
      </c>
      <c r="U37" s="1" t="s">
        <v>16</v>
      </c>
      <c r="V37" s="1" t="s">
        <v>18</v>
      </c>
    </row>
    <row r="38" spans="1:22">
      <c r="A38" s="16" t="s">
        <v>644</v>
      </c>
      <c r="B38" s="16">
        <v>1</v>
      </c>
      <c r="C38" s="18">
        <v>33</v>
      </c>
      <c r="D38" s="25" t="s">
        <v>639</v>
      </c>
      <c r="E38" s="1" t="s">
        <v>230</v>
      </c>
      <c r="F38" s="1" t="s">
        <v>231</v>
      </c>
      <c r="G38" s="1" t="s">
        <v>631</v>
      </c>
      <c r="H38" s="1" t="s">
        <v>232</v>
      </c>
      <c r="I38" s="4" t="s">
        <v>634</v>
      </c>
      <c r="J38" s="1">
        <v>200</v>
      </c>
      <c r="K38" s="1"/>
      <c r="L38" s="1">
        <v>14</v>
      </c>
      <c r="M38" s="1">
        <f t="shared" si="0"/>
        <v>2800</v>
      </c>
      <c r="N38" s="1" t="s">
        <v>72</v>
      </c>
      <c r="O38" s="1" t="s">
        <v>233</v>
      </c>
      <c r="P38" s="1" t="s">
        <v>234</v>
      </c>
      <c r="Q38" s="1"/>
      <c r="R38" s="1" t="s">
        <v>148</v>
      </c>
      <c r="S38" s="1"/>
      <c r="T38" s="1" t="s">
        <v>235</v>
      </c>
      <c r="U38" s="1" t="s">
        <v>16</v>
      </c>
      <c r="V38" s="1" t="s">
        <v>18</v>
      </c>
    </row>
    <row r="39" spans="1:22">
      <c r="A39" s="16" t="s">
        <v>644</v>
      </c>
      <c r="B39" s="16">
        <v>1</v>
      </c>
      <c r="C39" s="18">
        <v>34</v>
      </c>
      <c r="D39" s="21" t="s">
        <v>236</v>
      </c>
      <c r="E39" s="1" t="s">
        <v>60</v>
      </c>
      <c r="F39" s="1" t="s">
        <v>237</v>
      </c>
      <c r="G39" s="1" t="s">
        <v>631</v>
      </c>
      <c r="H39" s="1" t="s">
        <v>238</v>
      </c>
      <c r="I39" s="4" t="s">
        <v>634</v>
      </c>
      <c r="J39" s="1">
        <v>200</v>
      </c>
      <c r="K39" s="1"/>
      <c r="L39" s="1">
        <v>7</v>
      </c>
      <c r="M39" s="1">
        <f t="shared" si="0"/>
        <v>1400</v>
      </c>
      <c r="N39" s="1" t="s">
        <v>72</v>
      </c>
      <c r="O39" s="1" t="s">
        <v>239</v>
      </c>
      <c r="P39" s="1" t="s">
        <v>240</v>
      </c>
      <c r="Q39" s="1" t="s">
        <v>236</v>
      </c>
      <c r="R39" s="1" t="s">
        <v>65</v>
      </c>
      <c r="S39" s="1" t="s">
        <v>241</v>
      </c>
      <c r="T39" s="1" t="s">
        <v>242</v>
      </c>
      <c r="U39" s="1" t="s">
        <v>16</v>
      </c>
      <c r="V39" s="1" t="s">
        <v>18</v>
      </c>
    </row>
    <row r="40" spans="1:22">
      <c r="A40" s="16" t="s">
        <v>644</v>
      </c>
      <c r="B40" s="16">
        <v>1</v>
      </c>
      <c r="C40" s="18">
        <v>35</v>
      </c>
      <c r="D40" s="21" t="s">
        <v>243</v>
      </c>
      <c r="E40" s="1" t="s">
        <v>7</v>
      </c>
      <c r="F40" s="1" t="s">
        <v>244</v>
      </c>
      <c r="G40" s="1" t="s">
        <v>631</v>
      </c>
      <c r="H40" s="1" t="s">
        <v>245</v>
      </c>
      <c r="I40" s="4" t="s">
        <v>634</v>
      </c>
      <c r="J40" s="1">
        <v>200</v>
      </c>
      <c r="K40" s="1"/>
      <c r="L40" s="1">
        <v>3</v>
      </c>
      <c r="M40" s="1">
        <f t="shared" si="0"/>
        <v>600</v>
      </c>
      <c r="N40" s="1" t="s">
        <v>10</v>
      </c>
      <c r="O40" s="1" t="s">
        <v>246</v>
      </c>
      <c r="P40" s="1" t="s">
        <v>247</v>
      </c>
      <c r="Q40" s="1" t="s">
        <v>246</v>
      </c>
      <c r="R40" s="1" t="s">
        <v>13</v>
      </c>
      <c r="S40" s="1" t="s">
        <v>248</v>
      </c>
      <c r="T40" s="1" t="s">
        <v>249</v>
      </c>
      <c r="U40" s="1" t="s">
        <v>16</v>
      </c>
      <c r="V40" s="1" t="s">
        <v>18</v>
      </c>
    </row>
    <row r="41" spans="1:22">
      <c r="A41" s="16" t="s">
        <v>644</v>
      </c>
      <c r="B41" s="16">
        <v>1</v>
      </c>
      <c r="C41" s="18">
        <v>36</v>
      </c>
      <c r="D41" s="21" t="s">
        <v>250</v>
      </c>
      <c r="E41" s="1" t="s">
        <v>7</v>
      </c>
      <c r="F41" s="1" t="s">
        <v>251</v>
      </c>
      <c r="G41" s="1" t="s">
        <v>631</v>
      </c>
      <c r="H41" s="1" t="s">
        <v>252</v>
      </c>
      <c r="I41" s="4" t="s">
        <v>634</v>
      </c>
      <c r="J41" s="1">
        <v>200</v>
      </c>
      <c r="K41" s="1"/>
      <c r="L41" s="1">
        <v>1</v>
      </c>
      <c r="M41" s="1">
        <f t="shared" si="0"/>
        <v>200</v>
      </c>
      <c r="N41" s="1" t="s">
        <v>72</v>
      </c>
      <c r="O41" s="1" t="s">
        <v>253</v>
      </c>
      <c r="P41" s="1" t="s">
        <v>254</v>
      </c>
      <c r="Q41" s="1" t="s">
        <v>250</v>
      </c>
      <c r="R41" s="1" t="s">
        <v>13</v>
      </c>
      <c r="S41" s="1" t="s">
        <v>255</v>
      </c>
      <c r="T41" s="1" t="s">
        <v>256</v>
      </c>
      <c r="U41" s="1" t="s">
        <v>16</v>
      </c>
      <c r="V41" s="1" t="s">
        <v>18</v>
      </c>
    </row>
    <row r="42" spans="1:22">
      <c r="A42" s="16" t="s">
        <v>644</v>
      </c>
      <c r="B42" s="16">
        <v>1</v>
      </c>
      <c r="C42" s="18">
        <v>37</v>
      </c>
      <c r="D42" s="21" t="s">
        <v>257</v>
      </c>
      <c r="E42" s="1" t="s">
        <v>7</v>
      </c>
      <c r="F42" s="1" t="s">
        <v>258</v>
      </c>
      <c r="G42" s="1" t="s">
        <v>631</v>
      </c>
      <c r="H42" s="1" t="s">
        <v>259</v>
      </c>
      <c r="I42" s="4" t="s">
        <v>634</v>
      </c>
      <c r="J42" s="1">
        <v>200</v>
      </c>
      <c r="K42" s="1"/>
      <c r="L42" s="1">
        <v>5</v>
      </c>
      <c r="M42" s="1">
        <f t="shared" si="0"/>
        <v>1000</v>
      </c>
      <c r="N42" s="1" t="s">
        <v>10</v>
      </c>
      <c r="O42" s="1" t="s">
        <v>260</v>
      </c>
      <c r="P42" s="1" t="s">
        <v>261</v>
      </c>
      <c r="Q42" s="1" t="s">
        <v>260</v>
      </c>
      <c r="R42" s="1" t="s">
        <v>13</v>
      </c>
      <c r="S42" s="1" t="s">
        <v>262</v>
      </c>
      <c r="T42" s="1" t="s">
        <v>263</v>
      </c>
      <c r="U42" s="1" t="s">
        <v>16</v>
      </c>
      <c r="V42" s="1" t="s">
        <v>18</v>
      </c>
    </row>
    <row r="43" spans="1:22">
      <c r="A43" s="16" t="s">
        <v>644</v>
      </c>
      <c r="B43" s="16">
        <v>1</v>
      </c>
      <c r="C43" s="18">
        <v>38</v>
      </c>
      <c r="D43" s="21" t="s">
        <v>264</v>
      </c>
      <c r="E43" s="1" t="s">
        <v>69</v>
      </c>
      <c r="F43" s="1" t="s">
        <v>265</v>
      </c>
      <c r="G43" s="1" t="s">
        <v>631</v>
      </c>
      <c r="H43" s="1" t="s">
        <v>266</v>
      </c>
      <c r="I43" s="4" t="s">
        <v>634</v>
      </c>
      <c r="J43" s="1">
        <v>200</v>
      </c>
      <c r="K43" s="1"/>
      <c r="L43" s="1">
        <v>1</v>
      </c>
      <c r="M43" s="1">
        <f t="shared" si="0"/>
        <v>200</v>
      </c>
      <c r="N43" s="1" t="s">
        <v>72</v>
      </c>
      <c r="O43" s="1" t="s">
        <v>267</v>
      </c>
      <c r="P43" s="1" t="s">
        <v>268</v>
      </c>
      <c r="Q43" s="1" t="s">
        <v>264</v>
      </c>
      <c r="R43" s="1" t="s">
        <v>175</v>
      </c>
      <c r="S43" s="1" t="s">
        <v>76</v>
      </c>
      <c r="T43" s="1" t="s">
        <v>269</v>
      </c>
      <c r="U43" s="1" t="s">
        <v>16</v>
      </c>
      <c r="V43" s="1" t="s">
        <v>18</v>
      </c>
    </row>
    <row r="44" spans="1:22">
      <c r="A44" s="16" t="s">
        <v>644</v>
      </c>
      <c r="B44" s="16">
        <v>1</v>
      </c>
      <c r="C44" s="18">
        <v>39</v>
      </c>
      <c r="D44" s="21" t="s">
        <v>270</v>
      </c>
      <c r="E44" s="1" t="s">
        <v>69</v>
      </c>
      <c r="F44" s="1" t="s">
        <v>271</v>
      </c>
      <c r="G44" s="1" t="s">
        <v>631</v>
      </c>
      <c r="H44" s="1" t="s">
        <v>272</v>
      </c>
      <c r="I44" s="4" t="s">
        <v>634</v>
      </c>
      <c r="J44" s="1">
        <v>200</v>
      </c>
      <c r="K44" s="1"/>
      <c r="L44" s="1">
        <v>1</v>
      </c>
      <c r="M44" s="1">
        <f t="shared" si="0"/>
        <v>200</v>
      </c>
      <c r="N44" s="1" t="s">
        <v>72</v>
      </c>
      <c r="O44" s="1" t="s">
        <v>273</v>
      </c>
      <c r="P44" s="1" t="s">
        <v>274</v>
      </c>
      <c r="Q44" s="1" t="s">
        <v>270</v>
      </c>
      <c r="R44" s="1" t="s">
        <v>193</v>
      </c>
      <c r="S44" s="1" t="s">
        <v>76</v>
      </c>
      <c r="T44" s="1" t="s">
        <v>275</v>
      </c>
      <c r="U44" s="1" t="s">
        <v>16</v>
      </c>
      <c r="V44" s="1" t="s">
        <v>195</v>
      </c>
    </row>
    <row r="45" spans="1:22">
      <c r="A45" s="16" t="s">
        <v>644</v>
      </c>
      <c r="B45" s="16">
        <v>1</v>
      </c>
      <c r="C45" s="18">
        <v>40</v>
      </c>
      <c r="D45" s="21" t="s">
        <v>276</v>
      </c>
      <c r="E45" s="1" t="s">
        <v>277</v>
      </c>
      <c r="F45" s="1" t="s">
        <v>278</v>
      </c>
      <c r="G45" s="1" t="s">
        <v>631</v>
      </c>
      <c r="H45" s="1" t="s">
        <v>279</v>
      </c>
      <c r="I45" s="4" t="s">
        <v>634</v>
      </c>
      <c r="J45" s="1">
        <v>200</v>
      </c>
      <c r="K45" s="1"/>
      <c r="L45" s="1">
        <v>1</v>
      </c>
      <c r="M45" s="1">
        <f t="shared" si="0"/>
        <v>200</v>
      </c>
      <c r="N45" s="1" t="s">
        <v>72</v>
      </c>
      <c r="O45" s="1" t="s">
        <v>280</v>
      </c>
      <c r="P45" s="1" t="s">
        <v>281</v>
      </c>
      <c r="Q45" s="1" t="s">
        <v>282</v>
      </c>
      <c r="R45" s="1" t="s">
        <v>158</v>
      </c>
      <c r="S45" s="1" t="s">
        <v>283</v>
      </c>
      <c r="T45" s="1" t="s">
        <v>284</v>
      </c>
      <c r="U45" s="1" t="s">
        <v>94</v>
      </c>
      <c r="V45" s="1" t="s">
        <v>18</v>
      </c>
    </row>
    <row r="46" spans="1:22">
      <c r="A46" s="16" t="s">
        <v>644</v>
      </c>
      <c r="B46" s="16">
        <v>1</v>
      </c>
      <c r="C46" s="18">
        <v>41</v>
      </c>
      <c r="D46" s="21" t="s">
        <v>285</v>
      </c>
      <c r="E46" s="1" t="s">
        <v>69</v>
      </c>
      <c r="F46" s="1" t="s">
        <v>54</v>
      </c>
      <c r="G46" s="1" t="s">
        <v>631</v>
      </c>
      <c r="H46" s="1" t="s">
        <v>286</v>
      </c>
      <c r="I46" s="4" t="s">
        <v>634</v>
      </c>
      <c r="J46" s="1">
        <v>200</v>
      </c>
      <c r="K46" s="1"/>
      <c r="L46" s="1">
        <v>1</v>
      </c>
      <c r="M46" s="1">
        <f t="shared" si="0"/>
        <v>200</v>
      </c>
      <c r="N46" s="1" t="s">
        <v>72</v>
      </c>
      <c r="O46" s="1" t="s">
        <v>287</v>
      </c>
      <c r="P46" s="1" t="s">
        <v>288</v>
      </c>
      <c r="Q46" s="1" t="s">
        <v>285</v>
      </c>
      <c r="R46" s="1" t="s">
        <v>75</v>
      </c>
      <c r="S46" s="1" t="s">
        <v>76</v>
      </c>
      <c r="T46" s="1" t="s">
        <v>289</v>
      </c>
      <c r="U46" s="1" t="s">
        <v>16</v>
      </c>
      <c r="V46" s="1" t="s">
        <v>18</v>
      </c>
    </row>
    <row r="47" spans="1:22">
      <c r="A47" s="16" t="s">
        <v>644</v>
      </c>
      <c r="B47" s="16">
        <v>1</v>
      </c>
      <c r="C47" s="18">
        <v>42</v>
      </c>
      <c r="D47" s="21" t="s">
        <v>290</v>
      </c>
      <c r="E47" s="1" t="s">
        <v>291</v>
      </c>
      <c r="F47" s="1" t="s">
        <v>292</v>
      </c>
      <c r="G47" s="1" t="s">
        <v>631</v>
      </c>
      <c r="H47" s="1" t="s">
        <v>293</v>
      </c>
      <c r="I47" s="4" t="s">
        <v>634</v>
      </c>
      <c r="J47" s="1">
        <v>200</v>
      </c>
      <c r="K47" s="1"/>
      <c r="L47" s="1">
        <v>1</v>
      </c>
      <c r="M47" s="1">
        <f t="shared" si="0"/>
        <v>200</v>
      </c>
      <c r="N47" s="1" t="s">
        <v>72</v>
      </c>
      <c r="O47" s="1" t="s">
        <v>294</v>
      </c>
      <c r="P47" s="1" t="s">
        <v>295</v>
      </c>
      <c r="Q47" s="1" t="s">
        <v>290</v>
      </c>
      <c r="R47" s="1" t="s">
        <v>296</v>
      </c>
      <c r="S47" s="1" t="s">
        <v>297</v>
      </c>
      <c r="T47" s="1" t="s">
        <v>298</v>
      </c>
      <c r="U47" s="1" t="s">
        <v>16</v>
      </c>
      <c r="V47" s="1" t="s">
        <v>18</v>
      </c>
    </row>
    <row r="48" spans="1:22">
      <c r="A48" s="16" t="s">
        <v>644</v>
      </c>
      <c r="B48" s="16">
        <v>1</v>
      </c>
      <c r="C48" s="18">
        <v>43</v>
      </c>
      <c r="D48" s="21" t="s">
        <v>299</v>
      </c>
      <c r="E48" s="1" t="s">
        <v>300</v>
      </c>
      <c r="F48" s="1" t="s">
        <v>301</v>
      </c>
      <c r="G48" s="1" t="s">
        <v>631</v>
      </c>
      <c r="H48" s="1" t="s">
        <v>302</v>
      </c>
      <c r="I48" s="4" t="s">
        <v>634</v>
      </c>
      <c r="J48" s="1">
        <v>200</v>
      </c>
      <c r="K48" s="1"/>
      <c r="L48" s="1">
        <v>1</v>
      </c>
      <c r="M48" s="1">
        <f t="shared" si="0"/>
        <v>200</v>
      </c>
      <c r="N48" s="1" t="s">
        <v>72</v>
      </c>
      <c r="O48" s="1" t="s">
        <v>303</v>
      </c>
      <c r="P48" s="1" t="s">
        <v>304</v>
      </c>
      <c r="Q48" s="1" t="s">
        <v>299</v>
      </c>
      <c r="R48" s="1" t="s">
        <v>305</v>
      </c>
      <c r="S48" s="1" t="s">
        <v>306</v>
      </c>
      <c r="T48" s="1" t="s">
        <v>307</v>
      </c>
      <c r="U48" s="1" t="s">
        <v>16</v>
      </c>
      <c r="V48" s="1" t="s">
        <v>18</v>
      </c>
    </row>
    <row r="49" spans="1:22">
      <c r="A49" s="16" t="s">
        <v>644</v>
      </c>
      <c r="B49" s="16">
        <v>1</v>
      </c>
      <c r="C49" s="18">
        <v>44</v>
      </c>
      <c r="D49" s="24" t="s">
        <v>308</v>
      </c>
      <c r="E49" s="1" t="s">
        <v>309</v>
      </c>
      <c r="F49" s="1" t="s">
        <v>310</v>
      </c>
      <c r="G49" s="1" t="s">
        <v>631</v>
      </c>
      <c r="H49" s="1" t="s">
        <v>311</v>
      </c>
      <c r="I49" s="4" t="s">
        <v>634</v>
      </c>
      <c r="J49" s="1">
        <v>200</v>
      </c>
      <c r="K49" s="1"/>
      <c r="L49" s="2">
        <v>2</v>
      </c>
      <c r="M49" s="1">
        <f t="shared" si="0"/>
        <v>400</v>
      </c>
      <c r="N49" s="1" t="s">
        <v>72</v>
      </c>
      <c r="O49" s="1" t="s">
        <v>312</v>
      </c>
      <c r="P49" s="1" t="s">
        <v>313</v>
      </c>
      <c r="Q49" s="1" t="s">
        <v>314</v>
      </c>
      <c r="R49" s="1" t="s">
        <v>82</v>
      </c>
      <c r="S49" s="1" t="s">
        <v>315</v>
      </c>
      <c r="T49" s="1" t="s">
        <v>93</v>
      </c>
      <c r="U49" s="1" t="s">
        <v>16</v>
      </c>
      <c r="V49" s="1" t="s">
        <v>18</v>
      </c>
    </row>
    <row r="50" spans="1:22">
      <c r="A50" s="16" t="s">
        <v>644</v>
      </c>
      <c r="B50" s="16">
        <v>1</v>
      </c>
      <c r="C50" s="18">
        <v>45</v>
      </c>
      <c r="D50" s="21" t="s">
        <v>316</v>
      </c>
      <c r="E50" s="1" t="s">
        <v>309</v>
      </c>
      <c r="F50" s="1" t="s">
        <v>317</v>
      </c>
      <c r="G50" s="1" t="s">
        <v>631</v>
      </c>
      <c r="H50" s="1" t="s">
        <v>318</v>
      </c>
      <c r="I50" s="4" t="s">
        <v>634</v>
      </c>
      <c r="J50" s="1">
        <v>200</v>
      </c>
      <c r="K50" s="1"/>
      <c r="L50" s="1">
        <v>1</v>
      </c>
      <c r="M50" s="1">
        <f t="shared" si="0"/>
        <v>200</v>
      </c>
      <c r="N50" s="1" t="s">
        <v>72</v>
      </c>
      <c r="O50" s="1" t="s">
        <v>319</v>
      </c>
      <c r="P50" s="1" t="s">
        <v>320</v>
      </c>
      <c r="Q50" s="1" t="s">
        <v>316</v>
      </c>
      <c r="R50" s="1" t="s">
        <v>82</v>
      </c>
      <c r="S50" s="1" t="s">
        <v>321</v>
      </c>
      <c r="T50" s="1" t="s">
        <v>97</v>
      </c>
      <c r="U50" s="1" t="s">
        <v>16</v>
      </c>
      <c r="V50" s="1" t="s">
        <v>18</v>
      </c>
    </row>
    <row r="51" spans="1:22">
      <c r="A51" s="16" t="s">
        <v>644</v>
      </c>
      <c r="B51" s="16">
        <v>1</v>
      </c>
      <c r="C51" s="18">
        <v>46</v>
      </c>
      <c r="D51" s="21" t="s">
        <v>322</v>
      </c>
      <c r="E51" s="1" t="s">
        <v>323</v>
      </c>
      <c r="F51" s="1" t="s">
        <v>324</v>
      </c>
      <c r="G51" s="1" t="s">
        <v>631</v>
      </c>
      <c r="H51" s="1" t="s">
        <v>325</v>
      </c>
      <c r="I51" s="4" t="s">
        <v>634</v>
      </c>
      <c r="J51" s="1">
        <v>200</v>
      </c>
      <c r="K51" s="1"/>
      <c r="L51" s="1">
        <v>1</v>
      </c>
      <c r="M51" s="1">
        <f t="shared" si="0"/>
        <v>200</v>
      </c>
      <c r="N51" s="1" t="s">
        <v>72</v>
      </c>
      <c r="O51" s="1" t="s">
        <v>326</v>
      </c>
      <c r="P51" s="1" t="s">
        <v>327</v>
      </c>
      <c r="Q51" s="1" t="s">
        <v>322</v>
      </c>
      <c r="R51" s="1" t="s">
        <v>91</v>
      </c>
      <c r="S51" s="1" t="s">
        <v>328</v>
      </c>
      <c r="T51" s="1" t="s">
        <v>329</v>
      </c>
      <c r="U51" s="1" t="s">
        <v>16</v>
      </c>
      <c r="V51" s="1" t="s">
        <v>18</v>
      </c>
    </row>
    <row r="52" spans="1:22">
      <c r="A52" s="16" t="s">
        <v>644</v>
      </c>
      <c r="B52" s="16">
        <v>1</v>
      </c>
      <c r="C52" s="18">
        <v>47</v>
      </c>
      <c r="D52" s="21" t="s">
        <v>330</v>
      </c>
      <c r="E52" s="1" t="s">
        <v>7</v>
      </c>
      <c r="F52" s="1" t="s">
        <v>331</v>
      </c>
      <c r="G52" s="1" t="s">
        <v>631</v>
      </c>
      <c r="H52" s="1" t="s">
        <v>332</v>
      </c>
      <c r="I52" s="4" t="s">
        <v>634</v>
      </c>
      <c r="J52" s="1">
        <v>200</v>
      </c>
      <c r="K52" s="1"/>
      <c r="L52" s="1">
        <v>4</v>
      </c>
      <c r="M52" s="1">
        <f t="shared" si="0"/>
        <v>800</v>
      </c>
      <c r="N52" s="1" t="s">
        <v>72</v>
      </c>
      <c r="O52" s="1" t="s">
        <v>333</v>
      </c>
      <c r="P52" s="1" t="s">
        <v>334</v>
      </c>
      <c r="Q52" s="1" t="s">
        <v>335</v>
      </c>
      <c r="R52" s="1" t="s">
        <v>336</v>
      </c>
      <c r="S52" s="1" t="s">
        <v>337</v>
      </c>
      <c r="T52" s="1" t="s">
        <v>338</v>
      </c>
      <c r="U52" s="1" t="s">
        <v>16</v>
      </c>
      <c r="V52" s="1" t="s">
        <v>18</v>
      </c>
    </row>
    <row r="53" spans="1:22">
      <c r="A53" s="16" t="s">
        <v>644</v>
      </c>
      <c r="B53" s="16">
        <v>1</v>
      </c>
      <c r="C53" s="18">
        <v>48</v>
      </c>
      <c r="D53" s="21" t="s">
        <v>339</v>
      </c>
      <c r="E53" s="1" t="s">
        <v>69</v>
      </c>
      <c r="F53" s="1" t="s">
        <v>340</v>
      </c>
      <c r="G53" s="1" t="s">
        <v>631</v>
      </c>
      <c r="H53" s="1" t="s">
        <v>341</v>
      </c>
      <c r="I53" s="4" t="s">
        <v>634</v>
      </c>
      <c r="J53" s="1">
        <v>200</v>
      </c>
      <c r="K53" s="1"/>
      <c r="L53" s="1">
        <v>1</v>
      </c>
      <c r="M53" s="1">
        <f t="shared" si="0"/>
        <v>200</v>
      </c>
      <c r="N53" s="1" t="s">
        <v>72</v>
      </c>
      <c r="O53" s="1" t="s">
        <v>342</v>
      </c>
      <c r="P53" s="1" t="s">
        <v>343</v>
      </c>
      <c r="Q53" s="1" t="s">
        <v>339</v>
      </c>
      <c r="R53" s="1" t="s">
        <v>344</v>
      </c>
      <c r="S53" s="1" t="s">
        <v>345</v>
      </c>
      <c r="T53" s="1" t="s">
        <v>346</v>
      </c>
      <c r="U53" s="1" t="s">
        <v>16</v>
      </c>
      <c r="V53" s="1" t="s">
        <v>18</v>
      </c>
    </row>
    <row r="54" spans="1:22">
      <c r="A54" s="16" t="s">
        <v>644</v>
      </c>
      <c r="B54" s="16">
        <v>1</v>
      </c>
      <c r="C54" s="18">
        <v>49</v>
      </c>
      <c r="D54" s="21" t="s">
        <v>347</v>
      </c>
      <c r="E54" s="1" t="s">
        <v>7</v>
      </c>
      <c r="F54" s="1" t="s">
        <v>348</v>
      </c>
      <c r="G54" s="1" t="s">
        <v>631</v>
      </c>
      <c r="H54" s="1" t="s">
        <v>349</v>
      </c>
      <c r="I54" s="4" t="s">
        <v>634</v>
      </c>
      <c r="J54" s="1">
        <v>200</v>
      </c>
      <c r="K54" s="1"/>
      <c r="L54" s="1">
        <v>1</v>
      </c>
      <c r="M54" s="1">
        <f t="shared" si="0"/>
        <v>200</v>
      </c>
      <c r="N54" s="1" t="s">
        <v>72</v>
      </c>
      <c r="O54" s="1" t="s">
        <v>350</v>
      </c>
      <c r="P54" s="1" t="s">
        <v>351</v>
      </c>
      <c r="Q54" s="1" t="s">
        <v>352</v>
      </c>
      <c r="R54" s="1" t="s">
        <v>13</v>
      </c>
      <c r="S54" s="1" t="s">
        <v>353</v>
      </c>
      <c r="T54" s="1" t="s">
        <v>354</v>
      </c>
      <c r="U54" s="1" t="s">
        <v>16</v>
      </c>
      <c r="V54" s="1" t="s">
        <v>18</v>
      </c>
    </row>
    <row r="55" spans="1:22">
      <c r="A55" s="16" t="s">
        <v>644</v>
      </c>
      <c r="B55" s="16">
        <v>1</v>
      </c>
      <c r="C55" s="18">
        <v>50</v>
      </c>
      <c r="D55" s="21" t="s">
        <v>355</v>
      </c>
      <c r="E55" s="1" t="s">
        <v>356</v>
      </c>
      <c r="F55" s="1" t="s">
        <v>357</v>
      </c>
      <c r="G55" s="1" t="s">
        <v>631</v>
      </c>
      <c r="H55" s="1" t="s">
        <v>358</v>
      </c>
      <c r="I55" s="4" t="s">
        <v>634</v>
      </c>
      <c r="J55" s="1">
        <v>200</v>
      </c>
      <c r="K55" s="1"/>
      <c r="L55" s="1">
        <v>1</v>
      </c>
      <c r="M55" s="1">
        <f t="shared" si="0"/>
        <v>200</v>
      </c>
      <c r="N55" s="1" t="s">
        <v>72</v>
      </c>
      <c r="O55" s="1" t="s">
        <v>359</v>
      </c>
      <c r="P55" s="1" t="s">
        <v>360</v>
      </c>
      <c r="Q55" s="1" t="s">
        <v>355</v>
      </c>
      <c r="R55" s="1" t="s">
        <v>361</v>
      </c>
      <c r="S55" s="1" t="s">
        <v>362</v>
      </c>
      <c r="T55" s="1" t="s">
        <v>363</v>
      </c>
      <c r="U55" s="1" t="s">
        <v>16</v>
      </c>
      <c r="V55" s="1" t="s">
        <v>18</v>
      </c>
    </row>
    <row r="56" spans="1:22">
      <c r="A56" s="16" t="s">
        <v>644</v>
      </c>
      <c r="B56" s="16">
        <v>1</v>
      </c>
      <c r="C56" s="18">
        <v>51</v>
      </c>
      <c r="D56" s="21" t="s">
        <v>106</v>
      </c>
      <c r="E56" s="1" t="s">
        <v>107</v>
      </c>
      <c r="F56" s="1" t="s">
        <v>108</v>
      </c>
      <c r="G56" s="1" t="s">
        <v>631</v>
      </c>
      <c r="H56" s="1" t="s">
        <v>109</v>
      </c>
      <c r="I56" s="4" t="s">
        <v>634</v>
      </c>
      <c r="J56" s="1">
        <v>200</v>
      </c>
      <c r="K56" s="1"/>
      <c r="L56" s="1">
        <v>1</v>
      </c>
      <c r="M56" s="1">
        <f t="shared" si="0"/>
        <v>200</v>
      </c>
      <c r="N56" s="1" t="s">
        <v>72</v>
      </c>
      <c r="O56" s="1" t="s">
        <v>110</v>
      </c>
      <c r="P56" s="1" t="s">
        <v>364</v>
      </c>
      <c r="Q56" s="1" t="s">
        <v>112</v>
      </c>
      <c r="R56" s="1" t="s">
        <v>13</v>
      </c>
      <c r="S56" s="1" t="s">
        <v>113</v>
      </c>
      <c r="T56" s="1" t="s">
        <v>365</v>
      </c>
      <c r="U56" s="1" t="s">
        <v>94</v>
      </c>
      <c r="V56" s="1" t="s">
        <v>18</v>
      </c>
    </row>
    <row r="57" spans="1:22">
      <c r="A57" s="16" t="s">
        <v>644</v>
      </c>
      <c r="B57" s="16">
        <v>1</v>
      </c>
      <c r="C57" s="18">
        <v>52</v>
      </c>
      <c r="D57" s="21" t="s">
        <v>366</v>
      </c>
      <c r="E57" s="1" t="s">
        <v>107</v>
      </c>
      <c r="F57" s="1" t="s">
        <v>367</v>
      </c>
      <c r="G57" s="1" t="s">
        <v>631</v>
      </c>
      <c r="H57" s="1" t="s">
        <v>368</v>
      </c>
      <c r="I57" s="4" t="s">
        <v>634</v>
      </c>
      <c r="J57" s="1">
        <v>200</v>
      </c>
      <c r="K57" s="1"/>
      <c r="L57" s="1">
        <v>2</v>
      </c>
      <c r="M57" s="1">
        <f t="shared" si="0"/>
        <v>400</v>
      </c>
      <c r="N57" s="1" t="s">
        <v>72</v>
      </c>
      <c r="O57" s="1" t="s">
        <v>369</v>
      </c>
      <c r="P57" s="1" t="s">
        <v>370</v>
      </c>
      <c r="Q57" s="1" t="s">
        <v>366</v>
      </c>
      <c r="R57" s="1" t="s">
        <v>336</v>
      </c>
      <c r="S57" s="1" t="s">
        <v>121</v>
      </c>
      <c r="T57" s="1" t="s">
        <v>371</v>
      </c>
      <c r="U57" s="1" t="s">
        <v>16</v>
      </c>
      <c r="V57" s="1" t="s">
        <v>18</v>
      </c>
    </row>
    <row r="58" spans="1:22">
      <c r="A58" s="16" t="s">
        <v>644</v>
      </c>
      <c r="B58" s="16">
        <v>1</v>
      </c>
      <c r="C58" s="18">
        <v>53</v>
      </c>
      <c r="D58" s="21" t="s">
        <v>573</v>
      </c>
      <c r="E58" s="1" t="s">
        <v>107</v>
      </c>
      <c r="F58" s="1" t="s">
        <v>372</v>
      </c>
      <c r="G58" s="1" t="s">
        <v>631</v>
      </c>
      <c r="H58" s="1" t="s">
        <v>574</v>
      </c>
      <c r="I58" s="4" t="s">
        <v>634</v>
      </c>
      <c r="J58" s="1">
        <v>200</v>
      </c>
      <c r="K58" s="1"/>
      <c r="L58" s="1">
        <v>2</v>
      </c>
      <c r="M58" s="1">
        <f t="shared" si="0"/>
        <v>400</v>
      </c>
      <c r="N58" s="1" t="s">
        <v>72</v>
      </c>
      <c r="O58" s="1" t="s">
        <v>575</v>
      </c>
      <c r="P58" s="1" t="s">
        <v>373</v>
      </c>
      <c r="Q58" s="1" t="s">
        <v>575</v>
      </c>
      <c r="R58" s="1" t="s">
        <v>336</v>
      </c>
      <c r="S58" s="1" t="s">
        <v>121</v>
      </c>
      <c r="T58" s="1" t="s">
        <v>375</v>
      </c>
      <c r="U58" s="1" t="s">
        <v>16</v>
      </c>
      <c r="V58" s="1" t="s">
        <v>18</v>
      </c>
    </row>
    <row r="59" spans="1:22">
      <c r="A59" s="16" t="s">
        <v>644</v>
      </c>
      <c r="B59" s="16">
        <v>1</v>
      </c>
      <c r="C59" s="18">
        <v>54</v>
      </c>
      <c r="D59" s="21" t="s">
        <v>376</v>
      </c>
      <c r="E59" s="1" t="s">
        <v>107</v>
      </c>
      <c r="F59" s="1" t="s">
        <v>377</v>
      </c>
      <c r="G59" s="1" t="s">
        <v>631</v>
      </c>
      <c r="H59" s="1" t="s">
        <v>378</v>
      </c>
      <c r="I59" s="4" t="s">
        <v>634</v>
      </c>
      <c r="J59" s="1">
        <v>200</v>
      </c>
      <c r="K59" s="1"/>
      <c r="L59" s="1">
        <v>3</v>
      </c>
      <c r="M59" s="1">
        <f t="shared" si="0"/>
        <v>600</v>
      </c>
      <c r="N59" s="1" t="s">
        <v>72</v>
      </c>
      <c r="O59" s="1" t="s">
        <v>379</v>
      </c>
      <c r="P59" s="1" t="s">
        <v>380</v>
      </c>
      <c r="Q59" s="1" t="s">
        <v>381</v>
      </c>
      <c r="R59" s="1" t="s">
        <v>336</v>
      </c>
      <c r="S59" s="1" t="s">
        <v>121</v>
      </c>
      <c r="T59" s="1" t="s">
        <v>382</v>
      </c>
      <c r="U59" s="1" t="s">
        <v>16</v>
      </c>
      <c r="V59" s="1" t="s">
        <v>18</v>
      </c>
    </row>
    <row r="60" spans="1:22">
      <c r="A60" s="16" t="s">
        <v>644</v>
      </c>
      <c r="B60" s="16">
        <v>1</v>
      </c>
      <c r="C60" s="18">
        <v>55</v>
      </c>
      <c r="D60" s="21" t="s">
        <v>383</v>
      </c>
      <c r="E60" s="1" t="s">
        <v>107</v>
      </c>
      <c r="F60" s="1" t="s">
        <v>384</v>
      </c>
      <c r="G60" s="1" t="s">
        <v>631</v>
      </c>
      <c r="H60" s="1" t="s">
        <v>385</v>
      </c>
      <c r="I60" s="4" t="s">
        <v>634</v>
      </c>
      <c r="J60" s="1">
        <v>200</v>
      </c>
      <c r="K60" s="1"/>
      <c r="L60" s="1">
        <v>1</v>
      </c>
      <c r="M60" s="1">
        <f t="shared" si="0"/>
        <v>200</v>
      </c>
      <c r="N60" s="1" t="s">
        <v>72</v>
      </c>
      <c r="O60" s="1" t="s">
        <v>386</v>
      </c>
      <c r="P60" s="1" t="s">
        <v>387</v>
      </c>
      <c r="Q60" s="1" t="s">
        <v>388</v>
      </c>
      <c r="R60" s="1" t="s">
        <v>13</v>
      </c>
      <c r="S60" s="1" t="s">
        <v>389</v>
      </c>
      <c r="T60" s="1" t="s">
        <v>390</v>
      </c>
      <c r="U60" s="1" t="s">
        <v>94</v>
      </c>
      <c r="V60" s="1" t="s">
        <v>18</v>
      </c>
    </row>
    <row r="61" spans="1:22">
      <c r="A61" s="16" t="s">
        <v>644</v>
      </c>
      <c r="B61" s="16">
        <v>1</v>
      </c>
      <c r="C61" s="18">
        <v>56</v>
      </c>
      <c r="D61" s="21" t="s">
        <v>391</v>
      </c>
      <c r="E61" s="1" t="s">
        <v>107</v>
      </c>
      <c r="F61" s="1" t="s">
        <v>392</v>
      </c>
      <c r="G61" s="1" t="s">
        <v>631</v>
      </c>
      <c r="H61" s="1" t="s">
        <v>393</v>
      </c>
      <c r="I61" s="4" t="s">
        <v>634</v>
      </c>
      <c r="J61" s="1">
        <v>200</v>
      </c>
      <c r="K61" s="1"/>
      <c r="L61" s="1">
        <v>1</v>
      </c>
      <c r="M61" s="1">
        <f t="shared" si="0"/>
        <v>200</v>
      </c>
      <c r="N61" s="1" t="s">
        <v>72</v>
      </c>
      <c r="O61" s="1" t="s">
        <v>394</v>
      </c>
      <c r="P61" s="1" t="s">
        <v>395</v>
      </c>
      <c r="Q61" s="1" t="s">
        <v>396</v>
      </c>
      <c r="R61" s="1" t="s">
        <v>336</v>
      </c>
      <c r="S61" s="1" t="s">
        <v>397</v>
      </c>
      <c r="T61" s="1" t="s">
        <v>398</v>
      </c>
      <c r="U61" s="1" t="s">
        <v>16</v>
      </c>
      <c r="V61" s="1" t="s">
        <v>18</v>
      </c>
    </row>
    <row r="62" spans="1:22">
      <c r="A62" s="16" t="s">
        <v>644</v>
      </c>
      <c r="B62" s="16">
        <v>1</v>
      </c>
      <c r="C62" s="18">
        <v>57</v>
      </c>
      <c r="D62" s="21" t="s">
        <v>576</v>
      </c>
      <c r="E62" s="1" t="s">
        <v>107</v>
      </c>
      <c r="F62" s="1" t="s">
        <v>399</v>
      </c>
      <c r="G62" s="1" t="s">
        <v>631</v>
      </c>
      <c r="H62" s="1" t="s">
        <v>577</v>
      </c>
      <c r="I62" s="4" t="s">
        <v>634</v>
      </c>
      <c r="J62" s="1">
        <v>200</v>
      </c>
      <c r="K62" s="1"/>
      <c r="L62" s="1">
        <v>4</v>
      </c>
      <c r="M62" s="1">
        <f t="shared" si="0"/>
        <v>800</v>
      </c>
      <c r="N62" s="1" t="s">
        <v>72</v>
      </c>
      <c r="O62" s="1" t="s">
        <v>578</v>
      </c>
      <c r="P62" s="1" t="s">
        <v>400</v>
      </c>
      <c r="Q62" s="1" t="s">
        <v>578</v>
      </c>
      <c r="R62" s="1" t="s">
        <v>336</v>
      </c>
      <c r="S62" s="1" t="s">
        <v>121</v>
      </c>
      <c r="T62" s="1" t="s">
        <v>401</v>
      </c>
      <c r="U62" s="1" t="s">
        <v>16</v>
      </c>
      <c r="V62" s="1" t="s">
        <v>18</v>
      </c>
    </row>
    <row r="63" spans="1:22">
      <c r="A63" s="16" t="s">
        <v>644</v>
      </c>
      <c r="B63" s="16">
        <v>1</v>
      </c>
      <c r="C63" s="18">
        <v>58</v>
      </c>
      <c r="D63" s="21" t="s">
        <v>402</v>
      </c>
      <c r="E63" s="1" t="s">
        <v>107</v>
      </c>
      <c r="F63" s="1" t="s">
        <v>403</v>
      </c>
      <c r="G63" s="1" t="s">
        <v>631</v>
      </c>
      <c r="H63" s="1" t="s">
        <v>404</v>
      </c>
      <c r="I63" s="4" t="s">
        <v>634</v>
      </c>
      <c r="J63" s="1">
        <v>200</v>
      </c>
      <c r="K63" s="1"/>
      <c r="L63" s="1">
        <v>3</v>
      </c>
      <c r="M63" s="1">
        <f t="shared" si="0"/>
        <v>600</v>
      </c>
      <c r="N63" s="1" t="s">
        <v>10</v>
      </c>
      <c r="O63" s="1" t="s">
        <v>405</v>
      </c>
      <c r="P63" s="1" t="s">
        <v>406</v>
      </c>
      <c r="Q63" s="1" t="s">
        <v>405</v>
      </c>
      <c r="R63" s="1" t="s">
        <v>336</v>
      </c>
      <c r="S63" s="1" t="s">
        <v>389</v>
      </c>
      <c r="T63" s="1" t="s">
        <v>407</v>
      </c>
      <c r="U63" s="1" t="s">
        <v>16</v>
      </c>
      <c r="V63" s="1" t="s">
        <v>18</v>
      </c>
    </row>
    <row r="64" spans="1:22">
      <c r="A64" s="16" t="s">
        <v>644</v>
      </c>
      <c r="B64" s="16">
        <v>1</v>
      </c>
      <c r="C64" s="18">
        <v>59</v>
      </c>
      <c r="D64" s="21" t="s">
        <v>408</v>
      </c>
      <c r="E64" s="1" t="s">
        <v>107</v>
      </c>
      <c r="F64" s="1" t="s">
        <v>100</v>
      </c>
      <c r="G64" s="1" t="s">
        <v>631</v>
      </c>
      <c r="H64" s="1" t="s">
        <v>409</v>
      </c>
      <c r="I64" s="4" t="s">
        <v>634</v>
      </c>
      <c r="J64" s="1">
        <v>200</v>
      </c>
      <c r="K64" s="1"/>
      <c r="L64" s="1">
        <v>27</v>
      </c>
      <c r="M64" s="1">
        <f t="shared" si="0"/>
        <v>5400</v>
      </c>
      <c r="N64" s="1" t="s">
        <v>72</v>
      </c>
      <c r="O64" s="1" t="s">
        <v>410</v>
      </c>
      <c r="P64" s="1" t="s">
        <v>411</v>
      </c>
      <c r="Q64" s="1" t="s">
        <v>412</v>
      </c>
      <c r="R64" s="1" t="s">
        <v>336</v>
      </c>
      <c r="S64" s="1" t="s">
        <v>413</v>
      </c>
      <c r="T64" s="1" t="s">
        <v>414</v>
      </c>
      <c r="U64" s="1" t="s">
        <v>16</v>
      </c>
      <c r="V64" s="1" t="s">
        <v>18</v>
      </c>
    </row>
    <row r="65" spans="1:22">
      <c r="A65" s="16" t="s">
        <v>644</v>
      </c>
      <c r="B65" s="16">
        <v>1</v>
      </c>
      <c r="C65" s="18">
        <v>60</v>
      </c>
      <c r="D65" s="21" t="s">
        <v>415</v>
      </c>
      <c r="E65" s="1" t="s">
        <v>107</v>
      </c>
      <c r="F65" s="1" t="s">
        <v>416</v>
      </c>
      <c r="G65" s="1" t="s">
        <v>631</v>
      </c>
      <c r="H65" s="1" t="s">
        <v>417</v>
      </c>
      <c r="I65" s="4" t="s">
        <v>634</v>
      </c>
      <c r="J65" s="1">
        <v>200</v>
      </c>
      <c r="K65" s="1"/>
      <c r="L65" s="1">
        <v>1</v>
      </c>
      <c r="M65" s="1">
        <f t="shared" si="0"/>
        <v>200</v>
      </c>
      <c r="N65" s="1" t="s">
        <v>72</v>
      </c>
      <c r="O65" s="1" t="s">
        <v>418</v>
      </c>
      <c r="P65" s="1" t="s">
        <v>419</v>
      </c>
      <c r="Q65" s="1" t="s">
        <v>420</v>
      </c>
      <c r="R65" s="1" t="s">
        <v>13</v>
      </c>
      <c r="S65" s="1" t="s">
        <v>121</v>
      </c>
      <c r="T65" s="1" t="s">
        <v>421</v>
      </c>
      <c r="U65" s="1" t="s">
        <v>94</v>
      </c>
      <c r="V65" s="1" t="s">
        <v>18</v>
      </c>
    </row>
    <row r="66" spans="1:22">
      <c r="A66" s="16" t="s">
        <v>644</v>
      </c>
      <c r="B66" s="16">
        <v>1</v>
      </c>
      <c r="C66" s="18">
        <v>61</v>
      </c>
      <c r="D66" s="21" t="s">
        <v>579</v>
      </c>
      <c r="E66" s="1" t="s">
        <v>107</v>
      </c>
      <c r="F66" s="1" t="s">
        <v>422</v>
      </c>
      <c r="G66" s="1" t="s">
        <v>631</v>
      </c>
      <c r="H66" s="1" t="s">
        <v>580</v>
      </c>
      <c r="I66" s="4" t="s">
        <v>634</v>
      </c>
      <c r="J66" s="1">
        <v>200</v>
      </c>
      <c r="K66" s="1"/>
      <c r="L66" s="1">
        <v>1</v>
      </c>
      <c r="M66" s="1">
        <f t="shared" si="0"/>
        <v>200</v>
      </c>
      <c r="N66" s="1" t="s">
        <v>72</v>
      </c>
      <c r="O66" s="1" t="s">
        <v>581</v>
      </c>
      <c r="P66" s="1" t="s">
        <v>423</v>
      </c>
      <c r="Q66" s="1" t="s">
        <v>581</v>
      </c>
      <c r="R66" s="1" t="s">
        <v>336</v>
      </c>
      <c r="S66" s="1" t="s">
        <v>121</v>
      </c>
      <c r="T66" s="1" t="s">
        <v>424</v>
      </c>
      <c r="U66" s="1" t="s">
        <v>16</v>
      </c>
      <c r="V66" s="1" t="s">
        <v>18</v>
      </c>
    </row>
    <row r="67" spans="1:22">
      <c r="A67" s="16" t="s">
        <v>644</v>
      </c>
      <c r="B67" s="16">
        <v>1</v>
      </c>
      <c r="C67" s="18">
        <v>62</v>
      </c>
      <c r="D67" s="21" t="s">
        <v>425</v>
      </c>
      <c r="E67" s="1" t="s">
        <v>99</v>
      </c>
      <c r="F67" s="1" t="s">
        <v>426</v>
      </c>
      <c r="G67" s="1" t="s">
        <v>631</v>
      </c>
      <c r="H67" s="1" t="s">
        <v>427</v>
      </c>
      <c r="I67" s="4" t="s">
        <v>634</v>
      </c>
      <c r="J67" s="1">
        <v>200</v>
      </c>
      <c r="K67" s="1"/>
      <c r="L67" s="1">
        <v>1</v>
      </c>
      <c r="M67" s="1">
        <f t="shared" si="0"/>
        <v>200</v>
      </c>
      <c r="N67" s="1" t="s">
        <v>10</v>
      </c>
      <c r="O67" s="1" t="s">
        <v>428</v>
      </c>
      <c r="P67" s="1" t="s">
        <v>429</v>
      </c>
      <c r="Q67" s="1" t="s">
        <v>428</v>
      </c>
      <c r="R67" s="1" t="s">
        <v>430</v>
      </c>
      <c r="S67" s="1" t="s">
        <v>431</v>
      </c>
      <c r="T67" s="1" t="s">
        <v>432</v>
      </c>
      <c r="U67" s="1" t="s">
        <v>16</v>
      </c>
      <c r="V67" s="1" t="s">
        <v>18</v>
      </c>
    </row>
    <row r="68" spans="1:22">
      <c r="A68" s="16" t="s">
        <v>644</v>
      </c>
      <c r="B68" s="16">
        <v>1</v>
      </c>
      <c r="C68" s="18">
        <v>63</v>
      </c>
      <c r="D68" s="21" t="s">
        <v>433</v>
      </c>
      <c r="E68" s="1" t="s">
        <v>107</v>
      </c>
      <c r="F68" s="1" t="s">
        <v>434</v>
      </c>
      <c r="G68" s="1" t="s">
        <v>631</v>
      </c>
      <c r="H68" s="1" t="s">
        <v>435</v>
      </c>
      <c r="I68" s="4" t="s">
        <v>634</v>
      </c>
      <c r="J68" s="1">
        <v>200</v>
      </c>
      <c r="K68" s="1"/>
      <c r="L68" s="1">
        <v>1</v>
      </c>
      <c r="M68" s="1">
        <f t="shared" si="0"/>
        <v>200</v>
      </c>
      <c r="N68" s="1" t="s">
        <v>10</v>
      </c>
      <c r="O68" s="1" t="s">
        <v>436</v>
      </c>
      <c r="P68" s="1" t="s">
        <v>437</v>
      </c>
      <c r="Q68" s="1" t="s">
        <v>436</v>
      </c>
      <c r="R68" s="1" t="s">
        <v>13</v>
      </c>
      <c r="S68" s="1" t="s">
        <v>389</v>
      </c>
      <c r="T68" s="1" t="s">
        <v>438</v>
      </c>
      <c r="U68" s="1" t="s">
        <v>94</v>
      </c>
      <c r="V68" s="1" t="s">
        <v>18</v>
      </c>
    </row>
    <row r="69" spans="1:22">
      <c r="A69" s="16" t="s">
        <v>644</v>
      </c>
      <c r="B69" s="16">
        <v>1</v>
      </c>
      <c r="C69" s="18">
        <v>64</v>
      </c>
      <c r="D69" s="21" t="s">
        <v>439</v>
      </c>
      <c r="E69" s="1" t="s">
        <v>99</v>
      </c>
      <c r="F69" s="1" t="s">
        <v>440</v>
      </c>
      <c r="G69" s="1" t="s">
        <v>631</v>
      </c>
      <c r="H69" s="1" t="s">
        <v>441</v>
      </c>
      <c r="I69" s="4" t="s">
        <v>634</v>
      </c>
      <c r="J69" s="1">
        <v>200</v>
      </c>
      <c r="K69" s="1"/>
      <c r="L69" s="1">
        <v>7</v>
      </c>
      <c r="M69" s="1">
        <f t="shared" si="0"/>
        <v>1400</v>
      </c>
      <c r="N69" s="1" t="s">
        <v>10</v>
      </c>
      <c r="O69" s="1" t="s">
        <v>442</v>
      </c>
      <c r="P69" s="1" t="s">
        <v>443</v>
      </c>
      <c r="Q69" s="1" t="s">
        <v>442</v>
      </c>
      <c r="R69" s="1" t="s">
        <v>444</v>
      </c>
      <c r="S69" s="1" t="s">
        <v>445</v>
      </c>
      <c r="T69" s="1" t="s">
        <v>446</v>
      </c>
      <c r="U69" s="1" t="s">
        <v>16</v>
      </c>
      <c r="V69" s="1" t="s">
        <v>18</v>
      </c>
    </row>
    <row r="70" spans="1:22">
      <c r="A70" s="16" t="s">
        <v>644</v>
      </c>
      <c r="B70" s="16">
        <v>1</v>
      </c>
      <c r="C70" s="18">
        <v>65</v>
      </c>
      <c r="D70" s="21" t="s">
        <v>447</v>
      </c>
      <c r="E70" s="1" t="s">
        <v>99</v>
      </c>
      <c r="F70" s="1" t="s">
        <v>448</v>
      </c>
      <c r="G70" s="1" t="s">
        <v>631</v>
      </c>
      <c r="H70" s="1" t="s">
        <v>449</v>
      </c>
      <c r="I70" s="4" t="s">
        <v>634</v>
      </c>
      <c r="J70" s="1">
        <v>200</v>
      </c>
      <c r="K70" s="1"/>
      <c r="L70" s="1">
        <v>3</v>
      </c>
      <c r="M70" s="1">
        <f t="shared" si="0"/>
        <v>600</v>
      </c>
      <c r="N70" s="1" t="s">
        <v>10</v>
      </c>
      <c r="O70" s="1" t="s">
        <v>450</v>
      </c>
      <c r="P70" s="1" t="s">
        <v>451</v>
      </c>
      <c r="Q70" s="1" t="s">
        <v>450</v>
      </c>
      <c r="R70" s="1" t="s">
        <v>452</v>
      </c>
      <c r="S70" s="1" t="s">
        <v>453</v>
      </c>
      <c r="T70" s="1" t="s">
        <v>454</v>
      </c>
      <c r="U70" s="1" t="s">
        <v>16</v>
      </c>
      <c r="V70" s="1" t="s">
        <v>18</v>
      </c>
    </row>
    <row r="71" spans="1:22">
      <c r="A71" s="16" t="s">
        <v>644</v>
      </c>
      <c r="B71" s="16">
        <v>1</v>
      </c>
      <c r="C71" s="18">
        <v>66</v>
      </c>
      <c r="D71" s="21" t="s">
        <v>455</v>
      </c>
      <c r="E71" s="1" t="s">
        <v>456</v>
      </c>
      <c r="F71" s="1" t="s">
        <v>457</v>
      </c>
      <c r="G71" s="1" t="s">
        <v>631</v>
      </c>
      <c r="H71" s="1" t="s">
        <v>458</v>
      </c>
      <c r="I71" s="4" t="s">
        <v>634</v>
      </c>
      <c r="J71" s="1">
        <v>200</v>
      </c>
      <c r="K71" s="1"/>
      <c r="L71" s="1">
        <v>1</v>
      </c>
      <c r="M71" s="1">
        <v>200</v>
      </c>
      <c r="N71" s="1" t="s">
        <v>72</v>
      </c>
      <c r="O71" s="1" t="s">
        <v>459</v>
      </c>
      <c r="P71" s="1" t="s">
        <v>460</v>
      </c>
      <c r="Q71" s="1" t="s">
        <v>461</v>
      </c>
      <c r="R71" s="1" t="s">
        <v>430</v>
      </c>
      <c r="S71" s="1" t="s">
        <v>462</v>
      </c>
      <c r="T71" s="1" t="s">
        <v>463</v>
      </c>
      <c r="U71" s="1" t="s">
        <v>16</v>
      </c>
      <c r="V71" s="1" t="s">
        <v>18</v>
      </c>
    </row>
    <row r="72" spans="1:22">
      <c r="A72" s="16" t="s">
        <v>644</v>
      </c>
      <c r="B72" s="16">
        <v>1</v>
      </c>
      <c r="C72" s="18">
        <v>67</v>
      </c>
      <c r="D72" s="21" t="s">
        <v>464</v>
      </c>
      <c r="E72" s="1" t="s">
        <v>7</v>
      </c>
      <c r="F72" s="1" t="s">
        <v>465</v>
      </c>
      <c r="G72" s="1" t="s">
        <v>631</v>
      </c>
      <c r="H72" s="1" t="s">
        <v>466</v>
      </c>
      <c r="I72" s="4" t="s">
        <v>634</v>
      </c>
      <c r="J72" s="1">
        <v>200</v>
      </c>
      <c r="K72" s="1"/>
      <c r="L72" s="1">
        <v>1</v>
      </c>
      <c r="M72" s="1">
        <v>200</v>
      </c>
      <c r="N72" s="1" t="s">
        <v>72</v>
      </c>
      <c r="O72" s="1" t="s">
        <v>467</v>
      </c>
      <c r="P72" s="1" t="s">
        <v>468</v>
      </c>
      <c r="Q72" s="1" t="s">
        <v>469</v>
      </c>
      <c r="R72" s="1" t="s">
        <v>13</v>
      </c>
      <c r="S72" s="1" t="s">
        <v>470</v>
      </c>
      <c r="T72" s="1" t="s">
        <v>471</v>
      </c>
      <c r="U72" s="1" t="s">
        <v>94</v>
      </c>
      <c r="V72" s="1" t="s">
        <v>18</v>
      </c>
    </row>
    <row r="73" spans="1:22">
      <c r="A73" s="16" t="s">
        <v>644</v>
      </c>
      <c r="B73" s="16">
        <v>1</v>
      </c>
      <c r="C73" s="18">
        <v>68</v>
      </c>
      <c r="D73" s="26">
        <v>434153017835</v>
      </c>
      <c r="E73" s="1" t="s">
        <v>473</v>
      </c>
      <c r="F73" s="1" t="s">
        <v>474</v>
      </c>
      <c r="G73" s="1" t="s">
        <v>631</v>
      </c>
      <c r="H73" s="1" t="s">
        <v>475</v>
      </c>
      <c r="I73" s="4" t="s">
        <v>634</v>
      </c>
      <c r="J73" s="1">
        <v>200</v>
      </c>
      <c r="K73" s="1"/>
      <c r="L73" s="1">
        <v>1</v>
      </c>
      <c r="M73" s="1">
        <v>200</v>
      </c>
      <c r="N73" s="1" t="s">
        <v>72</v>
      </c>
      <c r="O73" s="1" t="s">
        <v>476</v>
      </c>
      <c r="P73" s="1" t="s">
        <v>477</v>
      </c>
      <c r="Q73" s="1" t="s">
        <v>472</v>
      </c>
      <c r="R73" s="1" t="s">
        <v>478</v>
      </c>
      <c r="S73" s="1" t="s">
        <v>479</v>
      </c>
      <c r="T73" s="1" t="s">
        <v>480</v>
      </c>
      <c r="U73" s="1" t="s">
        <v>94</v>
      </c>
      <c r="V73" s="1" t="s">
        <v>18</v>
      </c>
    </row>
    <row r="74" spans="1:22">
      <c r="A74" s="16" t="s">
        <v>644</v>
      </c>
      <c r="B74" s="16">
        <v>1</v>
      </c>
      <c r="C74" s="18">
        <v>69</v>
      </c>
      <c r="D74" s="21" t="s">
        <v>481</v>
      </c>
      <c r="E74" s="1" t="s">
        <v>107</v>
      </c>
      <c r="F74" s="1" t="s">
        <v>482</v>
      </c>
      <c r="G74" s="1" t="s">
        <v>631</v>
      </c>
      <c r="H74" s="1" t="s">
        <v>483</v>
      </c>
      <c r="I74" s="4" t="s">
        <v>634</v>
      </c>
      <c r="J74" s="1">
        <v>200</v>
      </c>
      <c r="K74" s="1"/>
      <c r="L74" s="1">
        <v>1</v>
      </c>
      <c r="M74" s="1">
        <v>200</v>
      </c>
      <c r="N74" s="1" t="s">
        <v>72</v>
      </c>
      <c r="O74" s="1" t="s">
        <v>484</v>
      </c>
      <c r="P74" s="1" t="s">
        <v>485</v>
      </c>
      <c r="Q74" s="1" t="s">
        <v>481</v>
      </c>
      <c r="R74" s="1" t="s">
        <v>82</v>
      </c>
      <c r="S74" s="1" t="s">
        <v>486</v>
      </c>
      <c r="T74" s="1" t="s">
        <v>487</v>
      </c>
      <c r="U74" s="1" t="s">
        <v>94</v>
      </c>
      <c r="V74" s="1" t="s">
        <v>18</v>
      </c>
    </row>
    <row r="75" spans="1:22">
      <c r="A75" s="16" t="s">
        <v>644</v>
      </c>
      <c r="B75" s="16">
        <v>1</v>
      </c>
      <c r="C75" s="18">
        <v>70</v>
      </c>
      <c r="D75" s="21" t="s">
        <v>489</v>
      </c>
      <c r="E75" s="1" t="s">
        <v>20</v>
      </c>
      <c r="F75" s="1" t="s">
        <v>488</v>
      </c>
      <c r="G75" s="4" t="s">
        <v>632</v>
      </c>
      <c r="H75" s="1" t="s">
        <v>17</v>
      </c>
      <c r="I75" s="4" t="s">
        <v>634</v>
      </c>
      <c r="J75" s="1">
        <v>200</v>
      </c>
      <c r="K75" s="1"/>
      <c r="L75" s="1">
        <v>1</v>
      </c>
      <c r="M75" s="1">
        <v>200</v>
      </c>
      <c r="N75" s="1"/>
      <c r="O75" t="s">
        <v>617</v>
      </c>
      <c r="P75" s="1" t="s">
        <v>488</v>
      </c>
      <c r="Q75" s="1" t="s">
        <v>489</v>
      </c>
      <c r="R75" s="1" t="s">
        <v>16</v>
      </c>
      <c r="S75" s="1" t="s">
        <v>617</v>
      </c>
      <c r="T75" s="1" t="s">
        <v>27</v>
      </c>
      <c r="U75" s="1"/>
      <c r="V75" s="1" t="s">
        <v>17</v>
      </c>
    </row>
    <row r="76" spans="1:22">
      <c r="A76" s="16" t="s">
        <v>644</v>
      </c>
      <c r="B76" s="16">
        <v>1</v>
      </c>
      <c r="C76" s="18">
        <v>71</v>
      </c>
      <c r="D76" s="33" t="s">
        <v>646</v>
      </c>
      <c r="E76" s="1" t="s">
        <v>20</v>
      </c>
      <c r="F76" s="4" t="s">
        <v>647</v>
      </c>
      <c r="G76" s="1" t="s">
        <v>631</v>
      </c>
      <c r="H76" s="1" t="s">
        <v>490</v>
      </c>
      <c r="I76" s="4" t="s">
        <v>634</v>
      </c>
      <c r="J76" s="1">
        <v>200</v>
      </c>
      <c r="K76" s="1"/>
      <c r="L76" s="1">
        <v>1</v>
      </c>
      <c r="M76" s="1">
        <v>200</v>
      </c>
      <c r="N76" s="1" t="s">
        <v>491</v>
      </c>
      <c r="O76" s="1" t="s">
        <v>492</v>
      </c>
      <c r="P76" s="1" t="s">
        <v>493</v>
      </c>
      <c r="Q76" s="1"/>
      <c r="R76" s="1" t="s">
        <v>494</v>
      </c>
      <c r="S76" s="1"/>
      <c r="T76" s="1" t="s">
        <v>495</v>
      </c>
      <c r="U76" s="1" t="s">
        <v>16</v>
      </c>
      <c r="V76" s="1" t="s">
        <v>18</v>
      </c>
    </row>
    <row r="77" spans="1:22">
      <c r="A77" s="16" t="s">
        <v>644</v>
      </c>
      <c r="B77" s="16">
        <v>1</v>
      </c>
      <c r="C77" s="18">
        <v>72</v>
      </c>
      <c r="D77" s="21" t="s">
        <v>496</v>
      </c>
      <c r="E77" s="1" t="s">
        <v>497</v>
      </c>
      <c r="F77" s="1" t="s">
        <v>498</v>
      </c>
      <c r="G77" s="1" t="s">
        <v>631</v>
      </c>
      <c r="H77" s="1" t="s">
        <v>499</v>
      </c>
      <c r="I77" s="4" t="s">
        <v>634</v>
      </c>
      <c r="J77" s="1">
        <v>200</v>
      </c>
      <c r="K77" s="1"/>
      <c r="L77" s="1">
        <v>1</v>
      </c>
      <c r="M77" s="1">
        <v>200</v>
      </c>
      <c r="N77" s="1" t="s">
        <v>491</v>
      </c>
      <c r="O77" s="1" t="s">
        <v>500</v>
      </c>
      <c r="P77" s="1" t="s">
        <v>501</v>
      </c>
      <c r="Q77" s="1" t="s">
        <v>496</v>
      </c>
      <c r="R77" s="1" t="s">
        <v>158</v>
      </c>
      <c r="S77" s="1" t="s">
        <v>502</v>
      </c>
      <c r="T77" s="1" t="s">
        <v>503</v>
      </c>
      <c r="U77" s="1" t="s">
        <v>16</v>
      </c>
      <c r="V77" s="1" t="s">
        <v>18</v>
      </c>
    </row>
    <row r="78" spans="1:22">
      <c r="A78" s="16" t="s">
        <v>644</v>
      </c>
      <c r="B78" s="16">
        <v>1</v>
      </c>
      <c r="C78" s="18">
        <v>73</v>
      </c>
      <c r="D78" s="21" t="s">
        <v>504</v>
      </c>
      <c r="E78" s="1" t="s">
        <v>20</v>
      </c>
      <c r="F78" s="1" t="s">
        <v>505</v>
      </c>
      <c r="G78" s="1" t="s">
        <v>631</v>
      </c>
      <c r="H78" s="1" t="s">
        <v>490</v>
      </c>
      <c r="I78" s="4" t="s">
        <v>634</v>
      </c>
      <c r="J78" s="1">
        <v>200</v>
      </c>
      <c r="K78" s="1"/>
      <c r="L78" s="1">
        <v>1</v>
      </c>
      <c r="M78" s="1">
        <v>200</v>
      </c>
      <c r="N78" s="1" t="s">
        <v>491</v>
      </c>
      <c r="O78" s="1" t="s">
        <v>506</v>
      </c>
      <c r="P78" s="1" t="s">
        <v>507</v>
      </c>
      <c r="Q78" s="1" t="s">
        <v>504</v>
      </c>
      <c r="R78" s="1" t="s">
        <v>494</v>
      </c>
      <c r="S78" s="1" t="s">
        <v>508</v>
      </c>
      <c r="T78" s="1" t="s">
        <v>509</v>
      </c>
      <c r="U78" s="1" t="s">
        <v>16</v>
      </c>
      <c r="V78" s="1" t="s">
        <v>18</v>
      </c>
    </row>
    <row r="79" spans="1:22">
      <c r="A79" s="16" t="s">
        <v>644</v>
      </c>
      <c r="B79" s="16">
        <v>1</v>
      </c>
      <c r="C79" s="18">
        <v>74</v>
      </c>
      <c r="D79" s="21" t="s">
        <v>510</v>
      </c>
      <c r="E79" s="1" t="s">
        <v>20</v>
      </c>
      <c r="F79" s="1" t="s">
        <v>511</v>
      </c>
      <c r="G79" s="1" t="s">
        <v>631</v>
      </c>
      <c r="H79" s="1" t="s">
        <v>490</v>
      </c>
      <c r="I79" s="4" t="s">
        <v>634</v>
      </c>
      <c r="J79" s="1">
        <v>200</v>
      </c>
      <c r="K79" s="1"/>
      <c r="L79" s="1">
        <v>2</v>
      </c>
      <c r="M79" s="1">
        <v>400</v>
      </c>
      <c r="N79" s="1" t="s">
        <v>10</v>
      </c>
      <c r="O79" s="1" t="s">
        <v>512</v>
      </c>
      <c r="P79" s="1" t="s">
        <v>513</v>
      </c>
      <c r="Q79" s="1" t="s">
        <v>512</v>
      </c>
      <c r="R79" s="1" t="s">
        <v>514</v>
      </c>
      <c r="S79" s="1" t="s">
        <v>515</v>
      </c>
      <c r="T79" s="1" t="s">
        <v>516</v>
      </c>
      <c r="U79" s="1" t="s">
        <v>16</v>
      </c>
      <c r="V79" s="1" t="s">
        <v>18</v>
      </c>
    </row>
    <row r="80" spans="1:22">
      <c r="A80" s="16" t="s">
        <v>644</v>
      </c>
      <c r="B80" s="16">
        <v>1</v>
      </c>
      <c r="C80" s="18">
        <v>75</v>
      </c>
      <c r="D80" s="21" t="s">
        <v>517</v>
      </c>
      <c r="E80" s="1" t="s">
        <v>20</v>
      </c>
      <c r="F80" s="1" t="s">
        <v>518</v>
      </c>
      <c r="G80" s="1" t="s">
        <v>631</v>
      </c>
      <c r="H80" s="1" t="s">
        <v>519</v>
      </c>
      <c r="I80" s="4" t="s">
        <v>634</v>
      </c>
      <c r="J80" s="1">
        <v>200</v>
      </c>
      <c r="K80" s="1"/>
      <c r="L80" s="1">
        <v>1</v>
      </c>
      <c r="M80" s="1">
        <v>200</v>
      </c>
      <c r="N80" s="1" t="s">
        <v>72</v>
      </c>
      <c r="O80" s="1" t="s">
        <v>520</v>
      </c>
      <c r="P80" s="1" t="s">
        <v>521</v>
      </c>
      <c r="Q80" s="1" t="s">
        <v>522</v>
      </c>
      <c r="R80" s="1" t="s">
        <v>374</v>
      </c>
      <c r="S80" s="1" t="s">
        <v>523</v>
      </c>
      <c r="T80" s="1" t="s">
        <v>524</v>
      </c>
      <c r="U80" s="1" t="s">
        <v>16</v>
      </c>
      <c r="V80" s="1" t="s">
        <v>18</v>
      </c>
    </row>
    <row r="81" spans="1:22">
      <c r="A81" s="16" t="s">
        <v>644</v>
      </c>
      <c r="B81" s="16">
        <v>1</v>
      </c>
      <c r="C81" s="18">
        <v>76</v>
      </c>
      <c r="D81" s="21" t="s">
        <v>525</v>
      </c>
      <c r="E81" s="1" t="s">
        <v>20</v>
      </c>
      <c r="F81" s="1" t="s">
        <v>526</v>
      </c>
      <c r="G81" s="1" t="s">
        <v>631</v>
      </c>
      <c r="H81" s="1" t="s">
        <v>490</v>
      </c>
      <c r="I81" s="4" t="s">
        <v>634</v>
      </c>
      <c r="J81" s="1">
        <v>200</v>
      </c>
      <c r="K81" s="1"/>
      <c r="L81" s="1">
        <v>2</v>
      </c>
      <c r="M81" s="1">
        <v>400</v>
      </c>
      <c r="N81" s="1" t="s">
        <v>72</v>
      </c>
      <c r="O81" s="1" t="s">
        <v>527</v>
      </c>
      <c r="P81" s="1" t="s">
        <v>528</v>
      </c>
      <c r="Q81" s="1" t="s">
        <v>529</v>
      </c>
      <c r="R81" s="1" t="s">
        <v>494</v>
      </c>
      <c r="S81" s="1" t="s">
        <v>530</v>
      </c>
      <c r="T81" s="1" t="s">
        <v>531</v>
      </c>
      <c r="U81" s="1" t="s">
        <v>16</v>
      </c>
      <c r="V81" s="1" t="s">
        <v>18</v>
      </c>
    </row>
    <row r="82" spans="1:22">
      <c r="A82" s="16" t="s">
        <v>644</v>
      </c>
      <c r="B82" s="16">
        <v>1</v>
      </c>
      <c r="C82" s="18">
        <v>77</v>
      </c>
      <c r="D82" s="21" t="s">
        <v>532</v>
      </c>
      <c r="E82" s="1" t="s">
        <v>20</v>
      </c>
      <c r="F82" s="1" t="s">
        <v>533</v>
      </c>
      <c r="G82" s="1" t="s">
        <v>631</v>
      </c>
      <c r="H82" s="1" t="s">
        <v>534</v>
      </c>
      <c r="I82" s="4" t="s">
        <v>634</v>
      </c>
      <c r="J82" s="1">
        <v>200</v>
      </c>
      <c r="K82" s="1"/>
      <c r="L82" s="1">
        <v>1</v>
      </c>
      <c r="M82" s="1">
        <v>200</v>
      </c>
      <c r="N82" s="1" t="s">
        <v>72</v>
      </c>
      <c r="O82" s="1" t="s">
        <v>535</v>
      </c>
      <c r="P82" s="1" t="s">
        <v>536</v>
      </c>
      <c r="Q82" s="1" t="s">
        <v>537</v>
      </c>
      <c r="R82" s="1" t="s">
        <v>538</v>
      </c>
      <c r="S82" s="1" t="s">
        <v>539</v>
      </c>
      <c r="T82" s="1" t="s">
        <v>540</v>
      </c>
      <c r="U82" s="1" t="s">
        <v>16</v>
      </c>
      <c r="V82" s="1" t="s">
        <v>18</v>
      </c>
    </row>
    <row r="83" spans="1:22">
      <c r="A83" s="16" t="s">
        <v>644</v>
      </c>
      <c r="B83" s="16">
        <v>1</v>
      </c>
      <c r="C83" s="18">
        <v>78</v>
      </c>
      <c r="D83" s="21" t="s">
        <v>541</v>
      </c>
      <c r="E83" s="1" t="s">
        <v>542</v>
      </c>
      <c r="F83" s="1" t="s">
        <v>543</v>
      </c>
      <c r="G83" s="1" t="s">
        <v>631</v>
      </c>
      <c r="H83" s="1" t="s">
        <v>544</v>
      </c>
      <c r="I83" s="4" t="s">
        <v>634</v>
      </c>
      <c r="J83" s="1">
        <v>200</v>
      </c>
      <c r="K83" s="1"/>
      <c r="L83" s="1">
        <v>1</v>
      </c>
      <c r="M83" s="1">
        <v>200</v>
      </c>
      <c r="N83" s="1" t="s">
        <v>72</v>
      </c>
      <c r="O83" s="1" t="s">
        <v>545</v>
      </c>
      <c r="P83" s="1" t="s">
        <v>546</v>
      </c>
      <c r="Q83" s="1" t="s">
        <v>541</v>
      </c>
      <c r="R83" s="1" t="s">
        <v>336</v>
      </c>
      <c r="S83" s="1" t="s">
        <v>547</v>
      </c>
      <c r="T83" s="1" t="s">
        <v>548</v>
      </c>
      <c r="U83" s="1" t="s">
        <v>94</v>
      </c>
      <c r="V83" s="1" t="s">
        <v>18</v>
      </c>
    </row>
    <row r="84" spans="1:22">
      <c r="A84" s="16" t="s">
        <v>644</v>
      </c>
      <c r="B84" s="16">
        <v>1</v>
      </c>
      <c r="C84" s="18">
        <v>79</v>
      </c>
      <c r="D84" s="21" t="s">
        <v>549</v>
      </c>
      <c r="E84" s="1" t="s">
        <v>550</v>
      </c>
      <c r="F84" s="1" t="s">
        <v>551</v>
      </c>
      <c r="G84" s="1" t="s">
        <v>631</v>
      </c>
      <c r="H84" t="s">
        <v>552</v>
      </c>
      <c r="I84" t="s">
        <v>634</v>
      </c>
      <c r="J84" s="1">
        <v>200</v>
      </c>
      <c r="K84" s="1"/>
      <c r="L84" s="1">
        <v>1</v>
      </c>
      <c r="M84" s="1">
        <v>200</v>
      </c>
      <c r="N84" s="1" t="s">
        <v>72</v>
      </c>
      <c r="O84" s="1" t="s">
        <v>553</v>
      </c>
      <c r="P84" s="1" t="s">
        <v>554</v>
      </c>
      <c r="Q84" s="1" t="s">
        <v>549</v>
      </c>
      <c r="R84" s="1" t="s">
        <v>305</v>
      </c>
      <c r="S84" s="1" t="s">
        <v>555</v>
      </c>
      <c r="T84" s="1" t="s">
        <v>556</v>
      </c>
      <c r="U84" s="1" t="s">
        <v>16</v>
      </c>
      <c r="V84" s="1" t="s">
        <v>18</v>
      </c>
    </row>
    <row r="85" spans="1:22">
      <c r="A85" s="16" t="s">
        <v>644</v>
      </c>
      <c r="B85" s="16">
        <v>1</v>
      </c>
      <c r="C85" s="18">
        <v>80</v>
      </c>
      <c r="D85" s="21" t="s">
        <v>557</v>
      </c>
      <c r="E85" s="1" t="s">
        <v>558</v>
      </c>
      <c r="F85" s="1" t="s">
        <v>543</v>
      </c>
      <c r="G85" s="1" t="s">
        <v>631</v>
      </c>
      <c r="H85" t="s">
        <v>559</v>
      </c>
      <c r="I85" t="s">
        <v>634</v>
      </c>
      <c r="J85" s="1">
        <v>200</v>
      </c>
      <c r="K85" s="1"/>
      <c r="L85" s="1">
        <v>1</v>
      </c>
      <c r="M85" s="1">
        <v>200</v>
      </c>
      <c r="N85" s="1" t="s">
        <v>72</v>
      </c>
      <c r="O85" s="1" t="s">
        <v>560</v>
      </c>
      <c r="P85" s="1" t="s">
        <v>561</v>
      </c>
      <c r="Q85" s="1" t="s">
        <v>562</v>
      </c>
      <c r="R85" s="1" t="s">
        <v>563</v>
      </c>
      <c r="S85" s="1" t="s">
        <v>564</v>
      </c>
      <c r="T85" s="1" t="s">
        <v>565</v>
      </c>
      <c r="U85" s="1" t="s">
        <v>16</v>
      </c>
      <c r="V85" s="1" t="s">
        <v>18</v>
      </c>
    </row>
    <row r="86" spans="1:22">
      <c r="U86" s="1" t="s">
        <v>16</v>
      </c>
      <c r="V86" s="1" t="s">
        <v>18</v>
      </c>
    </row>
    <row r="87" spans="1:22">
      <c r="A87" s="16" t="s">
        <v>645</v>
      </c>
      <c r="B87" s="16">
        <v>0</v>
      </c>
      <c r="C87" s="18">
        <v>81</v>
      </c>
      <c r="D87" s="21" t="s">
        <v>587</v>
      </c>
      <c r="E87" s="1" t="s">
        <v>585</v>
      </c>
      <c r="F87" s="1" t="s">
        <v>586</v>
      </c>
      <c r="G87" s="1" t="s">
        <v>585</v>
      </c>
      <c r="H87" s="1"/>
      <c r="I87" s="4" t="s">
        <v>634</v>
      </c>
      <c r="J87" s="1">
        <v>200</v>
      </c>
      <c r="K87" s="1"/>
      <c r="L87" s="1">
        <v>1</v>
      </c>
      <c r="M87" s="1">
        <v>200</v>
      </c>
      <c r="N87" s="1"/>
      <c r="O87" s="1" t="s">
        <v>585</v>
      </c>
      <c r="P87" s="1"/>
      <c r="Q87" s="1"/>
      <c r="R87" s="1"/>
      <c r="S87" s="1" t="s">
        <v>588</v>
      </c>
      <c r="T87" s="1" t="s">
        <v>627</v>
      </c>
      <c r="U87" s="1" t="s">
        <v>16</v>
      </c>
      <c r="V87" s="1" t="s">
        <v>616</v>
      </c>
    </row>
    <row r="88" spans="1:22">
      <c r="A88" s="16" t="s">
        <v>645</v>
      </c>
      <c r="B88" s="16">
        <v>1</v>
      </c>
      <c r="C88" s="18">
        <v>84</v>
      </c>
      <c r="D88" s="21">
        <v>37387</v>
      </c>
      <c r="E88" s="1" t="s">
        <v>650</v>
      </c>
      <c r="F88" s="1" t="s">
        <v>648</v>
      </c>
      <c r="G88" s="1" t="s">
        <v>649</v>
      </c>
      <c r="H88" s="1">
        <v>100</v>
      </c>
      <c r="I88" s="4" t="s">
        <v>634</v>
      </c>
      <c r="J88" s="1">
        <v>200</v>
      </c>
      <c r="K88" s="1"/>
      <c r="L88" s="1">
        <v>1</v>
      </c>
      <c r="M88" s="1">
        <v>200</v>
      </c>
      <c r="N88" s="1"/>
      <c r="O88" s="1" t="s">
        <v>608</v>
      </c>
      <c r="P88" s="1"/>
      <c r="Q88" s="1"/>
      <c r="R88" s="1"/>
      <c r="S88" s="1" t="s">
        <v>607</v>
      </c>
      <c r="T88" s="1" t="s">
        <v>624</v>
      </c>
      <c r="U88" s="1" t="s">
        <v>16</v>
      </c>
      <c r="V88" s="1" t="s">
        <v>616</v>
      </c>
    </row>
    <row r="89" spans="1:22">
      <c r="A89" s="16" t="s">
        <v>645</v>
      </c>
      <c r="B89" s="16">
        <v>1</v>
      </c>
      <c r="C89" s="18">
        <v>85</v>
      </c>
      <c r="D89" s="21">
        <v>150150225</v>
      </c>
      <c r="E89" s="1" t="s">
        <v>95</v>
      </c>
      <c r="F89" s="1" t="s">
        <v>613</v>
      </c>
      <c r="G89" s="1" t="s">
        <v>631</v>
      </c>
      <c r="H89" s="1">
        <v>100</v>
      </c>
      <c r="I89" s="4" t="s">
        <v>634</v>
      </c>
      <c r="J89" s="1">
        <v>200</v>
      </c>
      <c r="K89" s="1"/>
      <c r="L89" s="1">
        <v>1</v>
      </c>
      <c r="M89" s="1">
        <v>200</v>
      </c>
      <c r="N89" s="1"/>
      <c r="O89" s="1" t="s">
        <v>614</v>
      </c>
      <c r="P89" s="1"/>
      <c r="Q89" s="1"/>
      <c r="R89" s="1"/>
      <c r="S89" s="1" t="s">
        <v>615</v>
      </c>
      <c r="T89" s="1" t="s">
        <v>623</v>
      </c>
      <c r="U89" s="1" t="s">
        <v>16</v>
      </c>
      <c r="V89" s="1" t="s">
        <v>616</v>
      </c>
    </row>
    <row r="90" spans="1:22">
      <c r="A90" s="28" t="s">
        <v>645</v>
      </c>
      <c r="B90" s="28">
        <v>1</v>
      </c>
      <c r="C90" s="29">
        <v>86</v>
      </c>
      <c r="D90" s="34" t="s">
        <v>662</v>
      </c>
      <c r="E90" s="31" t="s">
        <v>606</v>
      </c>
      <c r="F90" s="31" t="s">
        <v>651</v>
      </c>
      <c r="G90" s="31" t="s">
        <v>633</v>
      </c>
      <c r="H90" s="32">
        <v>0</v>
      </c>
      <c r="I90" s="32" t="s">
        <v>22</v>
      </c>
      <c r="J90" s="1">
        <v>200</v>
      </c>
      <c r="K90" s="1"/>
      <c r="L90" s="1">
        <v>1</v>
      </c>
      <c r="M90" s="1">
        <f>J90*L90</f>
        <v>200</v>
      </c>
      <c r="N90" s="1"/>
      <c r="O90" s="31" t="s">
        <v>633</v>
      </c>
      <c r="P90" s="1"/>
      <c r="Q90" s="1"/>
      <c r="R90" s="1"/>
      <c r="S90" s="1"/>
      <c r="T90" s="1" t="s">
        <v>626</v>
      </c>
      <c r="U90" s="1" t="s">
        <v>16</v>
      </c>
      <c r="V90" s="4" t="s">
        <v>616</v>
      </c>
    </row>
    <row r="91" spans="1:22">
      <c r="A91" s="16" t="s">
        <v>645</v>
      </c>
      <c r="B91" s="16">
        <v>1</v>
      </c>
      <c r="C91" s="18">
        <v>87</v>
      </c>
      <c r="D91" s="21"/>
      <c r="E91" s="1" t="s">
        <v>652</v>
      </c>
      <c r="F91" s="4" t="s">
        <v>667</v>
      </c>
      <c r="G91" s="1" t="s">
        <v>653</v>
      </c>
      <c r="H91" s="1">
        <v>0</v>
      </c>
      <c r="I91" s="4" t="s">
        <v>634</v>
      </c>
      <c r="J91" s="1">
        <v>200</v>
      </c>
      <c r="K91" s="1"/>
      <c r="L91" s="1">
        <v>1</v>
      </c>
      <c r="M91" s="1">
        <f>J91*L91</f>
        <v>200</v>
      </c>
      <c r="N91" s="1"/>
      <c r="O91" s="1" t="s">
        <v>653</v>
      </c>
      <c r="P91" s="1"/>
      <c r="Q91" s="1"/>
      <c r="R91" s="1"/>
      <c r="S91" s="1"/>
      <c r="T91" s="1" t="s">
        <v>663</v>
      </c>
      <c r="U91" s="1" t="s">
        <v>16</v>
      </c>
      <c r="V91" s="4" t="s">
        <v>616</v>
      </c>
    </row>
    <row r="92" spans="1:22">
      <c r="A92" s="16" t="s">
        <v>645</v>
      </c>
      <c r="B92" s="16">
        <v>1</v>
      </c>
      <c r="C92" s="18">
        <v>88</v>
      </c>
      <c r="D92" s="21"/>
      <c r="E92" s="1" t="s">
        <v>652</v>
      </c>
      <c r="F92" s="1" t="s">
        <v>661</v>
      </c>
      <c r="G92" s="1" t="s">
        <v>653</v>
      </c>
      <c r="H92" s="1">
        <v>0</v>
      </c>
      <c r="I92" s="4" t="s">
        <v>634</v>
      </c>
      <c r="J92" s="1">
        <v>200</v>
      </c>
      <c r="K92" s="1"/>
      <c r="L92" s="1">
        <v>1</v>
      </c>
      <c r="M92" s="1">
        <f>J92*L92</f>
        <v>200</v>
      </c>
      <c r="N92" s="1"/>
      <c r="O92" s="1" t="s">
        <v>653</v>
      </c>
      <c r="P92" s="1"/>
      <c r="Q92" s="1"/>
      <c r="R92" s="1"/>
      <c r="S92" s="1"/>
      <c r="T92" s="1" t="s">
        <v>664</v>
      </c>
      <c r="U92" s="1" t="s">
        <v>16</v>
      </c>
      <c r="V92" s="4" t="s">
        <v>616</v>
      </c>
    </row>
    <row r="93" spans="1:22">
      <c r="A93" s="16" t="s">
        <v>645</v>
      </c>
      <c r="B93" s="16">
        <v>1</v>
      </c>
      <c r="C93" s="18">
        <v>89</v>
      </c>
      <c r="D93" s="21"/>
      <c r="E93" s="1"/>
      <c r="F93" s="1" t="s">
        <v>654</v>
      </c>
      <c r="G93" s="1"/>
      <c r="H93" s="1">
        <v>0</v>
      </c>
      <c r="I93" s="4" t="s">
        <v>22</v>
      </c>
      <c r="J93" s="1">
        <v>200</v>
      </c>
      <c r="K93" s="1"/>
      <c r="L93" s="1">
        <v>2</v>
      </c>
      <c r="M93" s="1">
        <f t="shared" ref="M93:M97" si="1">J93*L93</f>
        <v>400</v>
      </c>
      <c r="N93" s="1"/>
      <c r="O93" s="1"/>
      <c r="P93" s="1"/>
      <c r="Q93" s="1"/>
      <c r="R93" s="1"/>
      <c r="S93" s="1"/>
      <c r="T93" s="1" t="s">
        <v>665</v>
      </c>
      <c r="U93" s="1" t="s">
        <v>16</v>
      </c>
      <c r="V93" s="4" t="s">
        <v>616</v>
      </c>
    </row>
    <row r="94" spans="1:22">
      <c r="A94" s="16" t="s">
        <v>645</v>
      </c>
      <c r="B94" s="16">
        <v>1</v>
      </c>
      <c r="C94" s="18">
        <v>90</v>
      </c>
      <c r="D94" s="21"/>
      <c r="E94" s="1"/>
      <c r="F94" s="1" t="s">
        <v>655</v>
      </c>
      <c r="G94" s="1"/>
      <c r="H94" s="1">
        <v>0</v>
      </c>
      <c r="I94" s="4" t="s">
        <v>22</v>
      </c>
      <c r="J94" s="1">
        <v>200</v>
      </c>
      <c r="K94" s="1"/>
      <c r="L94" s="1">
        <v>1</v>
      </c>
      <c r="M94" s="1">
        <f t="shared" si="1"/>
        <v>200</v>
      </c>
      <c r="N94" s="1"/>
      <c r="O94" s="1"/>
      <c r="P94" s="1"/>
      <c r="Q94" s="1"/>
      <c r="R94" s="1"/>
      <c r="S94" s="1"/>
      <c r="T94" s="1" t="s">
        <v>665</v>
      </c>
      <c r="U94" s="1" t="s">
        <v>16</v>
      </c>
      <c r="V94" s="4" t="s">
        <v>616</v>
      </c>
    </row>
    <row r="95" spans="1:22">
      <c r="A95" s="16" t="s">
        <v>645</v>
      </c>
      <c r="B95" s="16">
        <v>1</v>
      </c>
      <c r="C95" s="18">
        <v>91</v>
      </c>
      <c r="D95" s="21"/>
      <c r="E95" s="1"/>
      <c r="F95" s="1" t="s">
        <v>656</v>
      </c>
      <c r="G95" s="1" t="s">
        <v>659</v>
      </c>
      <c r="H95" s="1">
        <v>0</v>
      </c>
      <c r="I95" s="4" t="s">
        <v>22</v>
      </c>
      <c r="J95" s="1">
        <v>200</v>
      </c>
      <c r="K95" s="1"/>
      <c r="L95" s="1">
        <v>1</v>
      </c>
      <c r="M95" s="1">
        <f t="shared" si="1"/>
        <v>200</v>
      </c>
      <c r="N95" s="1"/>
      <c r="O95" s="1" t="s">
        <v>659</v>
      </c>
      <c r="P95" s="1"/>
      <c r="Q95" s="1"/>
      <c r="R95" s="1"/>
      <c r="S95" s="1"/>
      <c r="T95" s="1" t="s">
        <v>665</v>
      </c>
      <c r="U95" s="1" t="s">
        <v>16</v>
      </c>
      <c r="V95" s="4" t="s">
        <v>616</v>
      </c>
    </row>
    <row r="96" spans="1:22">
      <c r="A96" s="16" t="s">
        <v>645</v>
      </c>
      <c r="B96" s="16">
        <v>1</v>
      </c>
      <c r="C96" s="18">
        <v>92</v>
      </c>
      <c r="D96" s="21"/>
      <c r="E96" s="1" t="s">
        <v>660</v>
      </c>
      <c r="F96" s="1" t="s">
        <v>657</v>
      </c>
      <c r="G96" s="1" t="s">
        <v>659</v>
      </c>
      <c r="H96" s="1">
        <v>0</v>
      </c>
      <c r="I96" s="4" t="s">
        <v>22</v>
      </c>
      <c r="J96" s="1">
        <v>200</v>
      </c>
      <c r="K96" s="1"/>
      <c r="L96" s="1">
        <v>1</v>
      </c>
      <c r="M96" s="1">
        <f t="shared" si="1"/>
        <v>200</v>
      </c>
      <c r="N96" s="1"/>
      <c r="O96" s="1" t="s">
        <v>659</v>
      </c>
      <c r="P96" s="1"/>
      <c r="Q96" s="1"/>
      <c r="R96" s="1"/>
      <c r="S96" s="1"/>
      <c r="T96" s="1" t="s">
        <v>665</v>
      </c>
      <c r="U96" s="1" t="s">
        <v>16</v>
      </c>
      <c r="V96" s="4" t="s">
        <v>616</v>
      </c>
    </row>
    <row r="97" spans="1:22">
      <c r="A97" s="16" t="s">
        <v>645</v>
      </c>
      <c r="B97" s="16">
        <v>1</v>
      </c>
      <c r="C97" s="18">
        <v>93</v>
      </c>
      <c r="D97" s="21"/>
      <c r="E97" s="1" t="s">
        <v>660</v>
      </c>
      <c r="F97" s="1" t="s">
        <v>658</v>
      </c>
      <c r="G97" s="1" t="s">
        <v>659</v>
      </c>
      <c r="H97" s="1">
        <v>0</v>
      </c>
      <c r="I97" s="4" t="s">
        <v>22</v>
      </c>
      <c r="J97" s="1">
        <v>200</v>
      </c>
      <c r="K97" s="1"/>
      <c r="L97" s="1">
        <v>1</v>
      </c>
      <c r="M97" s="1">
        <f t="shared" si="1"/>
        <v>200</v>
      </c>
      <c r="N97" s="1"/>
      <c r="O97" s="1" t="s">
        <v>659</v>
      </c>
      <c r="P97" s="1"/>
      <c r="Q97" s="1"/>
      <c r="R97" s="1"/>
      <c r="S97" s="1"/>
      <c r="T97" s="1" t="s">
        <v>666</v>
      </c>
      <c r="U97" s="1" t="s">
        <v>16</v>
      </c>
      <c r="V97" s="4" t="s">
        <v>616</v>
      </c>
    </row>
    <row r="98" spans="1:22">
      <c r="C98" s="18"/>
      <c r="D98" s="2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MAXREFDEF104_COMPLETE</vt:lpstr>
      <vt:lpstr>LEVEL_BOM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2023-07-16T14:14:12Z</dcterms:modified>
</cp:coreProperties>
</file>