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95" windowHeight="8010"/>
  </bookViews>
  <sheets>
    <sheet name="Request Foxconn 17_07" sheetId="3" r:id="rId1"/>
    <sheet name="EPE Quotation MOQ Full RELL" sheetId="1" r:id="rId2"/>
  </sheets>
  <externalReferences>
    <externalReference r:id="rId3"/>
    <externalReference r:id="rId4"/>
  </externalReferences>
  <definedNames>
    <definedName name="_xlnm._FilterDatabase" localSheetId="1" hidden="1">'EPE Quotation MOQ Full RELL'!$A$6:$J$88</definedName>
    <definedName name="_xlnm._FilterDatabase" localSheetId="0" hidden="1">'Request Foxconn 17_07'!$A$2:$U$95</definedName>
  </definedNames>
  <calcPr calcId="125725"/>
</workbook>
</file>

<file path=xl/calcChain.xml><?xml version="1.0" encoding="utf-8"?>
<calcChain xmlns="http://schemas.openxmlformats.org/spreadsheetml/2006/main">
  <c r="M57" i="3"/>
  <c r="N4"/>
  <c r="N5"/>
  <c r="N6"/>
  <c r="N57"/>
  <c r="N60"/>
  <c r="N9"/>
  <c r="N10"/>
  <c r="N11"/>
  <c r="N12"/>
  <c r="N13"/>
  <c r="N14"/>
  <c r="N15"/>
  <c r="N16"/>
  <c r="N17"/>
  <c r="N18"/>
  <c r="N21"/>
  <c r="N20"/>
  <c r="N72"/>
  <c r="N22"/>
  <c r="N23"/>
  <c r="N24"/>
  <c r="N25"/>
  <c r="N26"/>
  <c r="N27"/>
  <c r="N28"/>
  <c r="N29"/>
  <c r="N30"/>
  <c r="N62"/>
  <c r="N19"/>
  <c r="N33"/>
  <c r="N34"/>
  <c r="N35"/>
  <c r="N36"/>
  <c r="N63"/>
  <c r="N38"/>
  <c r="N39"/>
  <c r="N40"/>
  <c r="N41"/>
  <c r="N42"/>
  <c r="N43"/>
  <c r="N44"/>
  <c r="N45"/>
  <c r="N46"/>
  <c r="N47"/>
  <c r="N48"/>
  <c r="N49"/>
  <c r="N50"/>
  <c r="N51"/>
  <c r="N52"/>
  <c r="N8"/>
  <c r="N54"/>
  <c r="N55"/>
  <c r="N64"/>
  <c r="N31"/>
  <c r="N58"/>
  <c r="N59"/>
  <c r="N65"/>
  <c r="N61"/>
  <c r="N32"/>
  <c r="N37"/>
  <c r="N53"/>
  <c r="N56"/>
  <c r="N66"/>
  <c r="N67"/>
  <c r="N68"/>
  <c r="N69"/>
  <c r="N70"/>
  <c r="N71"/>
  <c r="N7"/>
  <c r="N73"/>
  <c r="N74"/>
  <c r="N75"/>
  <c r="N76"/>
  <c r="N77"/>
  <c r="N78"/>
  <c r="N79"/>
  <c r="N80"/>
  <c r="N81"/>
  <c r="N82"/>
  <c r="N3"/>
  <c r="M5"/>
  <c r="M60"/>
  <c r="M9"/>
  <c r="M35"/>
  <c r="O60"/>
  <c r="O9"/>
  <c r="L4"/>
  <c r="O4" s="1"/>
  <c r="L5"/>
  <c r="O5" s="1"/>
  <c r="L6"/>
  <c r="O6" s="1"/>
  <c r="L57"/>
  <c r="O57" s="1"/>
  <c r="L10"/>
  <c r="O10" s="1"/>
  <c r="L11"/>
  <c r="O11" s="1"/>
  <c r="L12"/>
  <c r="O12" s="1"/>
  <c r="L13"/>
  <c r="O13" s="1"/>
  <c r="L14"/>
  <c r="O14" s="1"/>
  <c r="L15"/>
  <c r="O15" s="1"/>
  <c r="L16"/>
  <c r="O16" s="1"/>
  <c r="L17"/>
  <c r="O17" s="1"/>
  <c r="L18"/>
  <c r="O18" s="1"/>
  <c r="L21"/>
  <c r="O21" s="1"/>
  <c r="L20"/>
  <c r="O20" s="1"/>
  <c r="L72"/>
  <c r="O72" s="1"/>
  <c r="L22"/>
  <c r="O22" s="1"/>
  <c r="L23"/>
  <c r="O23" s="1"/>
  <c r="L24"/>
  <c r="O24" s="1"/>
  <c r="L25"/>
  <c r="O25" s="1"/>
  <c r="L26"/>
  <c r="O26" s="1"/>
  <c r="L27"/>
  <c r="O27" s="1"/>
  <c r="L28"/>
  <c r="O28" s="1"/>
  <c r="L29"/>
  <c r="O29" s="1"/>
  <c r="L30"/>
  <c r="O30" s="1"/>
  <c r="L62"/>
  <c r="O62" s="1"/>
  <c r="L19"/>
  <c r="O19" s="1"/>
  <c r="L33"/>
  <c r="O33" s="1"/>
  <c r="L34"/>
  <c r="O34" s="1"/>
  <c r="O35"/>
  <c r="L36"/>
  <c r="O36" s="1"/>
  <c r="L63"/>
  <c r="O63" s="1"/>
  <c r="L38"/>
  <c r="O38" s="1"/>
  <c r="L39"/>
  <c r="O39" s="1"/>
  <c r="L40"/>
  <c r="O40" s="1"/>
  <c r="L41"/>
  <c r="O41" s="1"/>
  <c r="L42"/>
  <c r="O42" s="1"/>
  <c r="L43"/>
  <c r="O43" s="1"/>
  <c r="L44"/>
  <c r="O44" s="1"/>
  <c r="L45"/>
  <c r="O45" s="1"/>
  <c r="L46"/>
  <c r="O46" s="1"/>
  <c r="L47"/>
  <c r="O47" s="1"/>
  <c r="L48"/>
  <c r="O48" s="1"/>
  <c r="L49"/>
  <c r="O49" s="1"/>
  <c r="L50"/>
  <c r="O50" s="1"/>
  <c r="L51"/>
  <c r="O51" s="1"/>
  <c r="L52"/>
  <c r="O52" s="1"/>
  <c r="L8"/>
  <c r="O8" s="1"/>
  <c r="L54"/>
  <c r="O54" s="1"/>
  <c r="L55"/>
  <c r="O55" s="1"/>
  <c r="L64"/>
  <c r="O64" s="1"/>
  <c r="L31"/>
  <c r="O31" s="1"/>
  <c r="L58"/>
  <c r="O58" s="1"/>
  <c r="L59"/>
  <c r="O59" s="1"/>
  <c r="L65"/>
  <c r="O65" s="1"/>
  <c r="L61"/>
  <c r="O61" s="1"/>
  <c r="L32"/>
  <c r="O32" s="1"/>
  <c r="L37"/>
  <c r="O37" s="1"/>
  <c r="L53"/>
  <c r="O53" s="1"/>
  <c r="L56"/>
  <c r="O56" s="1"/>
  <c r="L66"/>
  <c r="O66" s="1"/>
  <c r="L67"/>
  <c r="O67" s="1"/>
  <c r="L68"/>
  <c r="O68" s="1"/>
  <c r="L69"/>
  <c r="O69" s="1"/>
  <c r="L70"/>
  <c r="O70" s="1"/>
  <c r="L71"/>
  <c r="O71" s="1"/>
  <c r="L7"/>
  <c r="O7" s="1"/>
  <c r="O73"/>
  <c r="L74"/>
  <c r="O74" s="1"/>
  <c r="L75"/>
  <c r="O75" s="1"/>
  <c r="L76"/>
  <c r="O76" s="1"/>
  <c r="L77"/>
  <c r="O77" s="1"/>
  <c r="L78"/>
  <c r="O78" s="1"/>
  <c r="L79"/>
  <c r="O79" s="1"/>
  <c r="L80"/>
  <c r="O80" s="1"/>
  <c r="L81"/>
  <c r="O81" s="1"/>
  <c r="L82"/>
  <c r="O82" s="1"/>
  <c r="L3"/>
  <c r="O3" s="1"/>
  <c r="U82"/>
  <c r="U81"/>
  <c r="U80"/>
  <c r="U79"/>
  <c r="U78"/>
  <c r="U77"/>
  <c r="U76"/>
  <c r="U75"/>
  <c r="U74"/>
  <c r="U73"/>
  <c r="U7"/>
  <c r="U71"/>
  <c r="U70"/>
  <c r="U69"/>
  <c r="U68"/>
  <c r="U67"/>
  <c r="U66"/>
  <c r="U56"/>
  <c r="U53"/>
  <c r="U37"/>
  <c r="U32"/>
  <c r="U61"/>
  <c r="U65"/>
  <c r="U59"/>
  <c r="U58"/>
  <c r="U31"/>
  <c r="U64"/>
  <c r="U55"/>
  <c r="U54"/>
  <c r="U8"/>
  <c r="U52"/>
  <c r="U51"/>
  <c r="U50"/>
  <c r="U49"/>
  <c r="U48"/>
  <c r="U47"/>
  <c r="U46"/>
  <c r="U45"/>
  <c r="U44"/>
  <c r="U43"/>
  <c r="U42"/>
  <c r="U41"/>
  <c r="U40"/>
  <c r="U39"/>
  <c r="U38"/>
  <c r="U63"/>
  <c r="U36"/>
  <c r="U35"/>
  <c r="U34"/>
  <c r="U33"/>
  <c r="U19"/>
  <c r="U62"/>
  <c r="U30"/>
  <c r="U29"/>
  <c r="U28"/>
  <c r="U27"/>
  <c r="U26"/>
  <c r="U25"/>
  <c r="U24"/>
  <c r="U23"/>
  <c r="U22"/>
  <c r="U72"/>
  <c r="U20"/>
  <c r="U21"/>
  <c r="U18"/>
  <c r="U17"/>
  <c r="U16"/>
  <c r="U15"/>
  <c r="U14"/>
  <c r="U13"/>
  <c r="U12"/>
  <c r="U11"/>
  <c r="U10"/>
  <c r="U9"/>
  <c r="U60"/>
  <c r="U57"/>
  <c r="U6"/>
  <c r="U5"/>
  <c r="U4"/>
  <c r="U3"/>
  <c r="F88" i="1"/>
  <c r="D88"/>
  <c r="E88" s="1"/>
  <c r="I88" s="1"/>
  <c r="J88" s="1"/>
  <c r="C88"/>
  <c r="A88"/>
  <c r="J87"/>
  <c r="F87"/>
  <c r="G87" s="1"/>
  <c r="D87"/>
  <c r="C87"/>
  <c r="A87"/>
  <c r="F86"/>
  <c r="G86" s="1"/>
  <c r="D86"/>
  <c r="E86" s="1"/>
  <c r="I86" s="1"/>
  <c r="J86" s="1"/>
  <c r="C86"/>
  <c r="A86"/>
  <c r="F85"/>
  <c r="D85"/>
  <c r="E85" s="1"/>
  <c r="C85"/>
  <c r="A85"/>
  <c r="F84"/>
  <c r="G84" s="1"/>
  <c r="E84"/>
  <c r="I84" s="1"/>
  <c r="J84" s="1"/>
  <c r="D84"/>
  <c r="C84"/>
  <c r="A84"/>
  <c r="F83"/>
  <c r="D83"/>
  <c r="E83" s="1"/>
  <c r="I83" s="1"/>
  <c r="J83" s="1"/>
  <c r="C83"/>
  <c r="A83"/>
  <c r="F82"/>
  <c r="E82"/>
  <c r="G82" s="1"/>
  <c r="D82"/>
  <c r="C82"/>
  <c r="A82"/>
  <c r="F81"/>
  <c r="G81" s="1"/>
  <c r="D81"/>
  <c r="E81" s="1"/>
  <c r="I81" s="1"/>
  <c r="J81" s="1"/>
  <c r="C81"/>
  <c r="A81"/>
  <c r="F80"/>
  <c r="D80"/>
  <c r="E80" s="1"/>
  <c r="C80"/>
  <c r="A80"/>
  <c r="F79"/>
  <c r="D79"/>
  <c r="C79"/>
  <c r="E79" s="1"/>
  <c r="I79" s="1"/>
  <c r="J79" s="1"/>
  <c r="A79"/>
  <c r="F78"/>
  <c r="G78" s="1"/>
  <c r="D78"/>
  <c r="E78" s="1"/>
  <c r="I78" s="1"/>
  <c r="J78" s="1"/>
  <c r="C78"/>
  <c r="A78"/>
  <c r="F77"/>
  <c r="D77"/>
  <c r="E77" s="1"/>
  <c r="C77"/>
  <c r="A77"/>
  <c r="F76"/>
  <c r="G76" s="1"/>
  <c r="D76"/>
  <c r="C76"/>
  <c r="E76" s="1"/>
  <c r="I76" s="1"/>
  <c r="J76" s="1"/>
  <c r="A76"/>
  <c r="F75"/>
  <c r="G75" s="1"/>
  <c r="D75"/>
  <c r="E75" s="1"/>
  <c r="I75" s="1"/>
  <c r="J75" s="1"/>
  <c r="C75"/>
  <c r="A75"/>
  <c r="F74"/>
  <c r="E74"/>
  <c r="G74" s="1"/>
  <c r="D74"/>
  <c r="C74"/>
  <c r="A74"/>
  <c r="F73"/>
  <c r="G73" s="1"/>
  <c r="D73"/>
  <c r="C73"/>
  <c r="E73" s="1"/>
  <c r="I73" s="1"/>
  <c r="J73" s="1"/>
  <c r="A73"/>
  <c r="F72"/>
  <c r="D72"/>
  <c r="E72" s="1"/>
  <c r="C72"/>
  <c r="A72"/>
  <c r="F71"/>
  <c r="D71"/>
  <c r="C71"/>
  <c r="E71" s="1"/>
  <c r="A71"/>
  <c r="F70"/>
  <c r="D70"/>
  <c r="E70" s="1"/>
  <c r="I70" s="1"/>
  <c r="J70" s="1"/>
  <c r="C70"/>
  <c r="A70"/>
  <c r="F69"/>
  <c r="D69"/>
  <c r="E69" s="1"/>
  <c r="C69"/>
  <c r="A69"/>
  <c r="F68"/>
  <c r="G68" s="1"/>
  <c r="D68"/>
  <c r="C68"/>
  <c r="E68" s="1"/>
  <c r="I68" s="1"/>
  <c r="J68" s="1"/>
  <c r="A68"/>
  <c r="F67"/>
  <c r="D67"/>
  <c r="E67" s="1"/>
  <c r="I67" s="1"/>
  <c r="J67" s="1"/>
  <c r="C67"/>
  <c r="A67"/>
  <c r="F66"/>
  <c r="E66"/>
  <c r="G66" s="1"/>
  <c r="D66"/>
  <c r="C66"/>
  <c r="A66"/>
  <c r="F65"/>
  <c r="G65" s="1"/>
  <c r="D65"/>
  <c r="C65"/>
  <c r="E65" s="1"/>
  <c r="I65" s="1"/>
  <c r="J65" s="1"/>
  <c r="A65"/>
  <c r="F64"/>
  <c r="D64"/>
  <c r="E64" s="1"/>
  <c r="C64"/>
  <c r="A64"/>
  <c r="F63"/>
  <c r="D63"/>
  <c r="C63"/>
  <c r="E63" s="1"/>
  <c r="A63"/>
  <c r="F62"/>
  <c r="G62" s="1"/>
  <c r="D62"/>
  <c r="E62" s="1"/>
  <c r="I62" s="1"/>
  <c r="J62" s="1"/>
  <c r="C62"/>
  <c r="A62"/>
  <c r="F61"/>
  <c r="D61"/>
  <c r="E61" s="1"/>
  <c r="C61"/>
  <c r="A61"/>
  <c r="F60"/>
  <c r="D60"/>
  <c r="C60"/>
  <c r="E60" s="1"/>
  <c r="I60" s="1"/>
  <c r="J60" s="1"/>
  <c r="A60"/>
  <c r="F59"/>
  <c r="G59" s="1"/>
  <c r="D59"/>
  <c r="E59" s="1"/>
  <c r="I59" s="1"/>
  <c r="J59" s="1"/>
  <c r="C59"/>
  <c r="A59"/>
  <c r="F58"/>
  <c r="E58"/>
  <c r="G58" s="1"/>
  <c r="D58"/>
  <c r="C58"/>
  <c r="A58"/>
  <c r="I57"/>
  <c r="J57" s="1"/>
  <c r="F57"/>
  <c r="G57" s="1"/>
  <c r="E57"/>
  <c r="D57"/>
  <c r="C57"/>
  <c r="A57"/>
  <c r="F56"/>
  <c r="D56"/>
  <c r="C56"/>
  <c r="E56" s="1"/>
  <c r="A56"/>
  <c r="F55"/>
  <c r="D55"/>
  <c r="E55" s="1"/>
  <c r="C55"/>
  <c r="A55"/>
  <c r="F54"/>
  <c r="D54"/>
  <c r="E54" s="1"/>
  <c r="C54"/>
  <c r="A54"/>
  <c r="F53"/>
  <c r="D53"/>
  <c r="E53" s="1"/>
  <c r="I53" s="1"/>
  <c r="J53" s="1"/>
  <c r="C53"/>
  <c r="A53"/>
  <c r="F52"/>
  <c r="D52"/>
  <c r="C52"/>
  <c r="E52" s="1"/>
  <c r="I52" s="1"/>
  <c r="J52" s="1"/>
  <c r="A52"/>
  <c r="F51"/>
  <c r="D51"/>
  <c r="E51" s="1"/>
  <c r="I51" s="1"/>
  <c r="J51" s="1"/>
  <c r="C51"/>
  <c r="A51"/>
  <c r="F50"/>
  <c r="E50"/>
  <c r="G50" s="1"/>
  <c r="D50"/>
  <c r="C50"/>
  <c r="A50"/>
  <c r="I49"/>
  <c r="J49" s="1"/>
  <c r="F49"/>
  <c r="G49" s="1"/>
  <c r="E49"/>
  <c r="D49"/>
  <c r="C49"/>
  <c r="A49"/>
  <c r="F48"/>
  <c r="D48"/>
  <c r="C48"/>
  <c r="E48" s="1"/>
  <c r="A48"/>
  <c r="F47"/>
  <c r="D47"/>
  <c r="E47" s="1"/>
  <c r="C47"/>
  <c r="A47"/>
  <c r="F46"/>
  <c r="D46"/>
  <c r="E46" s="1"/>
  <c r="C46"/>
  <c r="A46"/>
  <c r="F45"/>
  <c r="G45" s="1"/>
  <c r="D45"/>
  <c r="E45" s="1"/>
  <c r="I45" s="1"/>
  <c r="J45" s="1"/>
  <c r="C45"/>
  <c r="A45"/>
  <c r="F44"/>
  <c r="D44"/>
  <c r="C44"/>
  <c r="E44" s="1"/>
  <c r="I44" s="1"/>
  <c r="J44" s="1"/>
  <c r="A44"/>
  <c r="F43"/>
  <c r="G43" s="1"/>
  <c r="D43"/>
  <c r="E43" s="1"/>
  <c r="I43" s="1"/>
  <c r="J43" s="1"/>
  <c r="C43"/>
  <c r="A43"/>
  <c r="Y42"/>
  <c r="I42"/>
  <c r="J42" s="1"/>
  <c r="F42"/>
  <c r="G42" s="1"/>
  <c r="E42"/>
  <c r="D42"/>
  <c r="C42"/>
  <c r="A42"/>
  <c r="F41"/>
  <c r="D41"/>
  <c r="E41" s="1"/>
  <c r="C41"/>
  <c r="A41"/>
  <c r="F40"/>
  <c r="D40"/>
  <c r="E40" s="1"/>
  <c r="C40"/>
  <c r="A40"/>
  <c r="F39"/>
  <c r="G39" s="1"/>
  <c r="D39"/>
  <c r="E39" s="1"/>
  <c r="I39" s="1"/>
  <c r="J39" s="1"/>
  <c r="C39"/>
  <c r="A39"/>
  <c r="Y38"/>
  <c r="F38" s="1"/>
  <c r="D38"/>
  <c r="C38"/>
  <c r="E38" s="1"/>
  <c r="I38" s="1"/>
  <c r="J38" s="1"/>
  <c r="A38"/>
  <c r="F37"/>
  <c r="G37" s="1"/>
  <c r="D37"/>
  <c r="E37" s="1"/>
  <c r="I37" s="1"/>
  <c r="J37" s="1"/>
  <c r="C37"/>
  <c r="A37"/>
  <c r="F36"/>
  <c r="E36"/>
  <c r="G36" s="1"/>
  <c r="D36"/>
  <c r="C36"/>
  <c r="A36"/>
  <c r="I35"/>
  <c r="J35" s="1"/>
  <c r="F35"/>
  <c r="G35" s="1"/>
  <c r="E35"/>
  <c r="D35"/>
  <c r="C35"/>
  <c r="A35"/>
  <c r="F34"/>
  <c r="D34"/>
  <c r="E34" s="1"/>
  <c r="C34"/>
  <c r="A34"/>
  <c r="Y33"/>
  <c r="F33" s="1"/>
  <c r="G33" s="1"/>
  <c r="D33"/>
  <c r="E33" s="1"/>
  <c r="I33" s="1"/>
  <c r="C33"/>
  <c r="A33"/>
  <c r="F32"/>
  <c r="D32"/>
  <c r="E32" s="1"/>
  <c r="C32"/>
  <c r="A32"/>
  <c r="F31"/>
  <c r="D31"/>
  <c r="C31"/>
  <c r="E31" s="1"/>
  <c r="I31" s="1"/>
  <c r="J31" s="1"/>
  <c r="A31"/>
  <c r="F30"/>
  <c r="G30" s="1"/>
  <c r="D30"/>
  <c r="E30" s="1"/>
  <c r="I30" s="1"/>
  <c r="J30" s="1"/>
  <c r="C30"/>
  <c r="A30"/>
  <c r="F29"/>
  <c r="E29"/>
  <c r="I29" s="1"/>
  <c r="J29" s="1"/>
  <c r="D29"/>
  <c r="C29"/>
  <c r="A29"/>
  <c r="I28"/>
  <c r="J28" s="1"/>
  <c r="F28"/>
  <c r="G28" s="1"/>
  <c r="E28"/>
  <c r="D28"/>
  <c r="C28"/>
  <c r="A28"/>
  <c r="F27"/>
  <c r="D27"/>
  <c r="E27" s="1"/>
  <c r="C27"/>
  <c r="A27"/>
  <c r="F26"/>
  <c r="D26"/>
  <c r="C26"/>
  <c r="E26" s="1"/>
  <c r="A26"/>
  <c r="F25"/>
  <c r="D25"/>
  <c r="E25" s="1"/>
  <c r="I25" s="1"/>
  <c r="J25" s="1"/>
  <c r="C25"/>
  <c r="A25"/>
  <c r="F24"/>
  <c r="D24"/>
  <c r="E24" s="1"/>
  <c r="C24"/>
  <c r="A24"/>
  <c r="F23"/>
  <c r="D23"/>
  <c r="C23"/>
  <c r="E23" s="1"/>
  <c r="I23" s="1"/>
  <c r="J23" s="1"/>
  <c r="A23"/>
  <c r="F22"/>
  <c r="D22"/>
  <c r="E22" s="1"/>
  <c r="I22" s="1"/>
  <c r="J22" s="1"/>
  <c r="C22"/>
  <c r="A22"/>
  <c r="G21"/>
  <c r="F21"/>
  <c r="E21"/>
  <c r="I21" s="1"/>
  <c r="J21" s="1"/>
  <c r="D21"/>
  <c r="C21"/>
  <c r="A21"/>
  <c r="I20"/>
  <c r="J20" s="1"/>
  <c r="F20"/>
  <c r="G20" s="1"/>
  <c r="E20"/>
  <c r="D20"/>
  <c r="C20"/>
  <c r="A20"/>
  <c r="F19"/>
  <c r="D19"/>
  <c r="E19" s="1"/>
  <c r="C19"/>
  <c r="A19"/>
  <c r="F18"/>
  <c r="D18"/>
  <c r="E18" s="1"/>
  <c r="C18"/>
  <c r="A18"/>
  <c r="F17"/>
  <c r="D17"/>
  <c r="E17" s="1"/>
  <c r="I17" s="1"/>
  <c r="J17" s="1"/>
  <c r="C17"/>
  <c r="A17"/>
  <c r="F16"/>
  <c r="D16"/>
  <c r="E16" s="1"/>
  <c r="I16" s="1"/>
  <c r="J16" s="1"/>
  <c r="C16"/>
  <c r="A16"/>
  <c r="F15"/>
  <c r="D15"/>
  <c r="C15"/>
  <c r="E15" s="1"/>
  <c r="I15" s="1"/>
  <c r="J15" s="1"/>
  <c r="A15"/>
  <c r="Y14"/>
  <c r="G14"/>
  <c r="F14"/>
  <c r="E14"/>
  <c r="I14" s="1"/>
  <c r="J14" s="1"/>
  <c r="D14"/>
  <c r="C14"/>
  <c r="A14"/>
  <c r="I13"/>
  <c r="J13" s="1"/>
  <c r="F13"/>
  <c r="G13" s="1"/>
  <c r="E13"/>
  <c r="D13"/>
  <c r="C13"/>
  <c r="A13"/>
  <c r="F12"/>
  <c r="D12"/>
  <c r="E12" s="1"/>
  <c r="C12"/>
  <c r="A12"/>
  <c r="F11"/>
  <c r="D11"/>
  <c r="E11" s="1"/>
  <c r="C11"/>
  <c r="A11"/>
  <c r="F10"/>
  <c r="G10" s="1"/>
  <c r="D10"/>
  <c r="E10" s="1"/>
  <c r="I10" s="1"/>
  <c r="J10" s="1"/>
  <c r="C10"/>
  <c r="A10"/>
  <c r="F9"/>
  <c r="G9" s="1"/>
  <c r="D9"/>
  <c r="C9"/>
  <c r="I9" s="1"/>
  <c r="J9" s="1"/>
  <c r="A9"/>
  <c r="F8"/>
  <c r="G8" s="1"/>
  <c r="D8"/>
  <c r="E8" s="1"/>
  <c r="C8"/>
  <c r="A8"/>
  <c r="F7"/>
  <c r="G7" s="1"/>
  <c r="E7"/>
  <c r="I7" s="1"/>
  <c r="D7"/>
  <c r="C7"/>
  <c r="A7"/>
  <c r="M4"/>
  <c r="M3" i="3" l="1"/>
  <c r="M7"/>
  <c r="M75"/>
  <c r="M67"/>
  <c r="M59"/>
  <c r="M51"/>
  <c r="M43"/>
  <c r="M27"/>
  <c r="M21"/>
  <c r="M11"/>
  <c r="M76"/>
  <c r="M68"/>
  <c r="M65"/>
  <c r="M52"/>
  <c r="M44"/>
  <c r="M36"/>
  <c r="M28"/>
  <c r="M20"/>
  <c r="M12"/>
  <c r="M4"/>
  <c r="M77"/>
  <c r="M69"/>
  <c r="M61"/>
  <c r="M8"/>
  <c r="M45"/>
  <c r="M63"/>
  <c r="M29"/>
  <c r="M72"/>
  <c r="M13"/>
  <c r="M78"/>
  <c r="M70"/>
  <c r="M32"/>
  <c r="M54"/>
  <c r="M46"/>
  <c r="M38"/>
  <c r="M30"/>
  <c r="M22"/>
  <c r="M14"/>
  <c r="M6"/>
  <c r="M79"/>
  <c r="M71"/>
  <c r="M37"/>
  <c r="M55"/>
  <c r="M47"/>
  <c r="M39"/>
  <c r="M62"/>
  <c r="M23"/>
  <c r="M15"/>
  <c r="M80"/>
  <c r="M53"/>
  <c r="M64"/>
  <c r="M48"/>
  <c r="M40"/>
  <c r="M19"/>
  <c r="M24"/>
  <c r="M16"/>
  <c r="M81"/>
  <c r="M73"/>
  <c r="M56"/>
  <c r="M31"/>
  <c r="M49"/>
  <c r="M41"/>
  <c r="M33"/>
  <c r="M25"/>
  <c r="M17"/>
  <c r="M82"/>
  <c r="M74"/>
  <c r="M66"/>
  <c r="M58"/>
  <c r="M50"/>
  <c r="M42"/>
  <c r="M34"/>
  <c r="M26"/>
  <c r="M18"/>
  <c r="M10"/>
  <c r="G40" i="1"/>
  <c r="I40"/>
  <c r="J40" s="1"/>
  <c r="G47"/>
  <c r="I47"/>
  <c r="J47" s="1"/>
  <c r="G77"/>
  <c r="I77"/>
  <c r="J77" s="1"/>
  <c r="G79"/>
  <c r="G16"/>
  <c r="G23"/>
  <c r="G25"/>
  <c r="G52"/>
  <c r="G67"/>
  <c r="G88"/>
  <c r="G18"/>
  <c r="I18"/>
  <c r="J18" s="1"/>
  <c r="J7"/>
  <c r="G11"/>
  <c r="I11"/>
  <c r="J11" s="1"/>
  <c r="G32"/>
  <c r="I32"/>
  <c r="J32" s="1"/>
  <c r="I34"/>
  <c r="J34" s="1"/>
  <c r="G34"/>
  <c r="I56"/>
  <c r="J56" s="1"/>
  <c r="G56"/>
  <c r="G61"/>
  <c r="I61"/>
  <c r="J61" s="1"/>
  <c r="G71"/>
  <c r="I71"/>
  <c r="J71" s="1"/>
  <c r="I41"/>
  <c r="J41" s="1"/>
  <c r="G41"/>
  <c r="G63"/>
  <c r="I63"/>
  <c r="J63" s="1"/>
  <c r="G44"/>
  <c r="G54"/>
  <c r="I54"/>
  <c r="J54" s="1"/>
  <c r="G46"/>
  <c r="I46"/>
  <c r="J46" s="1"/>
  <c r="I80"/>
  <c r="J80" s="1"/>
  <c r="G80"/>
  <c r="G15"/>
  <c r="G17"/>
  <c r="G22"/>
  <c r="G51"/>
  <c r="G53"/>
  <c r="G70"/>
  <c r="G69"/>
  <c r="I69"/>
  <c r="J69" s="1"/>
  <c r="I19"/>
  <c r="J19" s="1"/>
  <c r="G19"/>
  <c r="G24"/>
  <c r="I24"/>
  <c r="J24" s="1"/>
  <c r="I48"/>
  <c r="J48" s="1"/>
  <c r="G48"/>
  <c r="G55"/>
  <c r="I55"/>
  <c r="J55" s="1"/>
  <c r="I72"/>
  <c r="J72" s="1"/>
  <c r="G72"/>
  <c r="G60"/>
  <c r="G27"/>
  <c r="I27"/>
  <c r="J27" s="1"/>
  <c r="D3"/>
  <c r="I8"/>
  <c r="J8" s="1"/>
  <c r="G12"/>
  <c r="I12"/>
  <c r="J12" s="1"/>
  <c r="G26"/>
  <c r="I26"/>
  <c r="J26" s="1"/>
  <c r="I64"/>
  <c r="J64" s="1"/>
  <c r="G64"/>
  <c r="G85"/>
  <c r="I85"/>
  <c r="J85" s="1"/>
  <c r="G31"/>
  <c r="J33"/>
  <c r="G38"/>
  <c r="G83"/>
  <c r="G29"/>
  <c r="I36"/>
  <c r="J36" s="1"/>
  <c r="I50"/>
  <c r="J50" s="1"/>
  <c r="I58"/>
  <c r="J58" s="1"/>
  <c r="I66"/>
  <c r="J66" s="1"/>
  <c r="I74"/>
  <c r="J74" s="1"/>
  <c r="I82"/>
  <c r="J82" s="1"/>
  <c r="G3" l="1"/>
  <c r="F3"/>
  <c r="E3"/>
  <c r="H29" s="1"/>
  <c r="H85"/>
  <c r="H19" l="1"/>
  <c r="H63"/>
  <c r="H79"/>
  <c r="H83"/>
  <c r="H60"/>
  <c r="H51"/>
  <c r="H80"/>
  <c r="H72"/>
  <c r="H41"/>
  <c r="H47"/>
  <c r="H55"/>
  <c r="H48"/>
  <c r="H70"/>
  <c r="H61"/>
  <c r="H11"/>
  <c r="H56"/>
  <c r="H36"/>
  <c r="H21"/>
  <c r="H39"/>
  <c r="H33"/>
  <c r="H49"/>
  <c r="H75"/>
  <c r="H57"/>
  <c r="H37"/>
  <c r="H28"/>
  <c r="H74"/>
  <c r="H10"/>
  <c r="H7"/>
  <c r="H13"/>
  <c r="H84"/>
  <c r="H86"/>
  <c r="H59"/>
  <c r="H62"/>
  <c r="H43"/>
  <c r="H58"/>
  <c r="H81"/>
  <c r="H73"/>
  <c r="H50"/>
  <c r="H65"/>
  <c r="H68"/>
  <c r="H30"/>
  <c r="H87"/>
  <c r="H9"/>
  <c r="H42"/>
  <c r="H82"/>
  <c r="H14"/>
  <c r="H20"/>
  <c r="H66"/>
  <c r="H8"/>
  <c r="H78"/>
  <c r="H45"/>
  <c r="H76"/>
  <c r="H35"/>
  <c r="H88"/>
  <c r="H17"/>
  <c r="H46"/>
  <c r="H77"/>
  <c r="H54"/>
  <c r="H24"/>
  <c r="H25"/>
  <c r="H26"/>
  <c r="H38"/>
  <c r="H15"/>
  <c r="H12"/>
  <c r="H44"/>
  <c r="H18"/>
  <c r="H64"/>
  <c r="H71"/>
  <c r="H53"/>
  <c r="H40"/>
  <c r="H52"/>
  <c r="H27"/>
  <c r="H69"/>
  <c r="H31"/>
  <c r="H34"/>
  <c r="H16"/>
  <c r="H23"/>
  <c r="H32"/>
  <c r="H67"/>
  <c r="H22"/>
</calcChain>
</file>

<file path=xl/sharedStrings.xml><?xml version="1.0" encoding="utf-8"?>
<sst xmlns="http://schemas.openxmlformats.org/spreadsheetml/2006/main" count="1457" uniqueCount="288">
  <si>
    <t>resume</t>
  </si>
  <si>
    <t>PN Qty</t>
  </si>
  <si>
    <t>Total Price</t>
  </si>
  <si>
    <t>Excess</t>
  </si>
  <si>
    <t>Cost Excess</t>
  </si>
  <si>
    <t>ExFOX</t>
  </si>
  <si>
    <t>Supplier Data Base</t>
  </si>
  <si>
    <t>Coments</t>
  </si>
  <si>
    <t>Pur Qty  w/ Attrition</t>
  </si>
  <si>
    <t>MOQ</t>
  </si>
  <si>
    <t>Qty w/ supplier's MOQ</t>
  </si>
  <si>
    <t>Unit Price</t>
  </si>
  <si>
    <t>% relation Total Price</t>
  </si>
  <si>
    <t>Excess QTY</t>
  </si>
  <si>
    <t>Excess Cost</t>
  </si>
  <si>
    <t>Index</t>
  </si>
  <si>
    <t>Manufacture Part Number</t>
  </si>
  <si>
    <t>Manufacturer Name</t>
  </si>
  <si>
    <t>Description</t>
  </si>
  <si>
    <t>PROPOSED ALTERNATIVE</t>
  </si>
  <si>
    <t>Assembly qty</t>
  </si>
  <si>
    <t>Quantity per</t>
  </si>
  <si>
    <t>Purchase Qt.</t>
  </si>
  <si>
    <t>SPQ</t>
  </si>
  <si>
    <t>Lead time @ 28/6</t>
  </si>
  <si>
    <t>STD LT</t>
  </si>
  <si>
    <t>Shipment Origin</t>
  </si>
  <si>
    <t>Incoterms</t>
  </si>
  <si>
    <t>Payment terms</t>
  </si>
  <si>
    <t>Validity</t>
  </si>
  <si>
    <t>-</t>
  </si>
  <si>
    <t>GRM033C81E104KE14D</t>
  </si>
  <si>
    <t>Murata Electronics</t>
  </si>
  <si>
    <t>CAP CER 0.1UF 25V X6S 0201</t>
  </si>
  <si>
    <t>7 Days</t>
  </si>
  <si>
    <t>USA</t>
  </si>
  <si>
    <t>FCA MIA</t>
  </si>
  <si>
    <t>NET 30</t>
  </si>
  <si>
    <t>15 Days</t>
  </si>
  <si>
    <t>MAX30208CLB+</t>
  </si>
  <si>
    <t>Analog Devices Inc./Maxim Integrated</t>
  </si>
  <si>
    <t>IC TEMP SENSOR</t>
  </si>
  <si>
    <t>25 Days</t>
  </si>
  <si>
    <t>Didn't find the Item</t>
  </si>
  <si>
    <t>MAX30208_HSP3_DEMO_B</t>
  </si>
  <si>
    <t>PCB:MAX30208_HSP3_DEMO_B</t>
  </si>
  <si>
    <t>UNABLE TO IDENTIFY</t>
  </si>
  <si>
    <t xml:space="preserve">$-   </t>
  </si>
  <si>
    <t>Items with MOQ ajustment</t>
  </si>
  <si>
    <t>GRM188R61E106MA73J</t>
  </si>
  <si>
    <t>CAP CER 10UF 25V X5R 0603</t>
  </si>
  <si>
    <t>GRM188R72A104KA35J</t>
  </si>
  <si>
    <t>CAP CER 0.1UF 100V X7R 0603</t>
  </si>
  <si>
    <t>GRM155R61A106ME11J</t>
  </si>
  <si>
    <t>CAP CER 10UF 10V X5R 0402</t>
  </si>
  <si>
    <t>GRM155R61A106ME11D</t>
  </si>
  <si>
    <t>C0603C105K3RAC7867</t>
  </si>
  <si>
    <t>KEMET</t>
  </si>
  <si>
    <t>CAP CER 1UF 25V X7R 0603</t>
  </si>
  <si>
    <t>C0603C105K3RACTU</t>
  </si>
  <si>
    <t>GRM033R61A104KE15J</t>
  </si>
  <si>
    <t>CAP CER 0.1UF 10V X5R 0201</t>
  </si>
  <si>
    <t>CL05A105KO5NNNC</t>
  </si>
  <si>
    <t>Samsung Electro-Mechanics</t>
  </si>
  <si>
    <t>CAP CER 1UF 16V X5R 0402</t>
  </si>
  <si>
    <t>C0603X7R1A103K030BA</t>
  </si>
  <si>
    <t>TDK Corporation</t>
  </si>
  <si>
    <t>CAP CER 10000PF 10V X7R 0201</t>
  </si>
  <si>
    <t>SFH 7016</t>
  </si>
  <si>
    <t>ams-OSRAM USA INC.</t>
  </si>
  <si>
    <t>CHIP LED</t>
  </si>
  <si>
    <t>1981061-1</t>
  </si>
  <si>
    <t>TE Connectivity AMP Connectors</t>
  </si>
  <si>
    <t>CONN SPRING BATTERY 3POS R/A SMD</t>
  </si>
  <si>
    <t>10061122-251120HLF</t>
  </si>
  <si>
    <t>Amphenol ICC (FCI)</t>
  </si>
  <si>
    <t>CONN FPC BOTTOM 25POS 0.3MM R/A</t>
  </si>
  <si>
    <t>End of Life</t>
  </si>
  <si>
    <t>CRCW02010000Z0ED</t>
  </si>
  <si>
    <t>Vishay Dale</t>
  </si>
  <si>
    <t>RES SMD 0 OHM JUMPER 1/20W 0201</t>
  </si>
  <si>
    <t>ERJ-2GE0R00X</t>
  </si>
  <si>
    <t>Panasonic Electronic Components</t>
  </si>
  <si>
    <t>RES SMD 0 OHM JUMPER 1/10W 0402</t>
  </si>
  <si>
    <t>ERJ-2RKF1002X</t>
  </si>
  <si>
    <t>RES SMD 10K OHM 1% 1/10W 0402</t>
  </si>
  <si>
    <t>ERJ-2RKF1003X</t>
  </si>
  <si>
    <t>RES SMD 100K OHM 1% 1/10W 0402</t>
  </si>
  <si>
    <t>MAX86176ENX+T</t>
  </si>
  <si>
    <t>PPG + ECG COMBO AFE</t>
  </si>
  <si>
    <t>VEMD8080</t>
  </si>
  <si>
    <t>Vishay Semiconductor Opto Division</t>
  </si>
  <si>
    <t>PHOTODIODE 780 TO 1050 NM</t>
  </si>
  <si>
    <t>Price Update</t>
  </si>
  <si>
    <t>LIS2DS12TR</t>
  </si>
  <si>
    <t>STMicroelectronics</t>
  </si>
  <si>
    <t>ACCEL 2-16G I2C/SPI 12LGA</t>
  </si>
  <si>
    <t>SIT1572AI-J3-18E-DCC-32.768E</t>
  </si>
  <si>
    <t>SiTime</t>
  </si>
  <si>
    <t>MEMS OSC XO 32.7680KHZ LVCMOS</t>
  </si>
  <si>
    <t>2450AT18D0100001E</t>
  </si>
  <si>
    <t>Johanson Technology Inc.</t>
  </si>
  <si>
    <t>RF ANT 2.4GHZ CHIP SOLDER SMD</t>
  </si>
  <si>
    <t>C1005X7R1H104K050BB</t>
  </si>
  <si>
    <t>CAP CER 0.1UF 50V X7R 0402</t>
  </si>
  <si>
    <t>C1005X5R1V225K050BC</t>
  </si>
  <si>
    <t>CAP CER 2.2UF 35V X5R 0402</t>
  </si>
  <si>
    <t>C1005X5R0J475K050BC</t>
  </si>
  <si>
    <t>CAP CER 4.7UF 6.3V X5R 0402</t>
  </si>
  <si>
    <t>C1005X5R0J225K050BC</t>
  </si>
  <si>
    <t>CAP CER 2.2UF 6.3V X5R 0402</t>
  </si>
  <si>
    <t>GRM0335C1H160JA01D</t>
  </si>
  <si>
    <t>CAP CER 16PF 50V C0G/NP0 0201</t>
  </si>
  <si>
    <t>GRM033R61A105ME15J</t>
  </si>
  <si>
    <t>CAP CER MLCC</t>
  </si>
  <si>
    <t>GRM033C71C104KE14J</t>
  </si>
  <si>
    <t>CAP CER 0.1UF 16V X7S 0201</t>
  </si>
  <si>
    <t>GRM21BR61A476ME15K</t>
  </si>
  <si>
    <t>CAP CER 47UF 10V X5R 0805</t>
  </si>
  <si>
    <t>GRM033R61E472MA12D</t>
  </si>
  <si>
    <t>CAP CER 4700PF 25V X5R 0201</t>
  </si>
  <si>
    <t>C0402C105K8PAC7867</t>
  </si>
  <si>
    <t>CAP CER 1UF 10V X5R 0402</t>
  </si>
  <si>
    <t>C0402C105K8PACTU</t>
  </si>
  <si>
    <t>CL10A226MO7JZNC</t>
  </si>
  <si>
    <t>CAP CER 22UF 16V X5R 0603</t>
  </si>
  <si>
    <t>GRM033C81A105ME05D</t>
  </si>
  <si>
    <t>CAP CER 1UF 10V X6S 0201</t>
  </si>
  <si>
    <t>GRM033R71A472KA01D</t>
  </si>
  <si>
    <t>CAP CER 4700PF 10V X7R 0201</t>
  </si>
  <si>
    <t>GRM033R61C104KE14D</t>
  </si>
  <si>
    <t>CAP CER 0.1UF 16V X5R 0201</t>
  </si>
  <si>
    <t>C1005X5R1V105K050BC</t>
  </si>
  <si>
    <t>CAP CER 1UF 35V X5R 0402</t>
  </si>
  <si>
    <t>C0603X5R1E104M030BB</t>
  </si>
  <si>
    <t>CAP CER 0.1UF 25V X5R 0201</t>
  </si>
  <si>
    <t>KGM05AR51E103KH</t>
  </si>
  <si>
    <t>KYOCERA AVX</t>
  </si>
  <si>
    <t>CAP CER 10000PF 25V X5R 0402</t>
  </si>
  <si>
    <t>C0603X5R1A104K030BC</t>
  </si>
  <si>
    <t>APFA2507QBDSEEZGKC</t>
  </si>
  <si>
    <t>Kingbright</t>
  </si>
  <si>
    <t>LED RGB CLEAR 4SMD R/A</t>
  </si>
  <si>
    <t>SML-LX0404SIUPGUSB</t>
  </si>
  <si>
    <t>Lumex Opto/Components Inc.</t>
  </si>
  <si>
    <t>LED RGB CLEAR SMD</t>
  </si>
  <si>
    <t>TF13BA-6S-0.4SH(800)</t>
  </si>
  <si>
    <t>Hirose Electric Co Ltd</t>
  </si>
  <si>
    <t>CONN FPC BOTTOM 6POS 0.4MM R/A</t>
  </si>
  <si>
    <t>FH26W-25S-0.3SHW(60)</t>
  </si>
  <si>
    <t>DX07S024JJ3R1300</t>
  </si>
  <si>
    <t>JAE Electronics</t>
  </si>
  <si>
    <t>CONN RCP USB3.1 TYPEC 24P SMD RA</t>
  </si>
  <si>
    <t>DFE201612E-2R2M=P2</t>
  </si>
  <si>
    <t>FIXED IND 2.2UH 1.8A 116MOHM SMD</t>
  </si>
  <si>
    <t>MLP2012H2R2MT0S1</t>
  </si>
  <si>
    <t>FIXED IND 2.2UH 1A 195 MOHM SMD</t>
  </si>
  <si>
    <t>BLM21PG221SN1D</t>
  </si>
  <si>
    <t>FERRITE BEAD 220 OHM 0805 1LN</t>
  </si>
  <si>
    <t>HZ1206C202R-10</t>
  </si>
  <si>
    <t>Laird-Signal Integrity Products</t>
  </si>
  <si>
    <t>FERRITE BEAD 2 KOHM 1206 1LN</t>
  </si>
  <si>
    <t>ERJ-1GNF5101C</t>
  </si>
  <si>
    <t>RES SMD 5.1K OHM 1% 1/20W 0201</t>
  </si>
  <si>
    <t>ERJ-1GNF27R0C</t>
  </si>
  <si>
    <t>RES SMD 27 OHM 1% 1/20W 0201</t>
  </si>
  <si>
    <t>ERJ-1GNF4701C</t>
  </si>
  <si>
    <t>RES SMD 4.7K OHM 1% 1/20W 0201</t>
  </si>
  <si>
    <t>ERJ-2GEJ103X</t>
  </si>
  <si>
    <t>RES SMD 10K OHM 5% 1/10W 0402</t>
  </si>
  <si>
    <t>ERJ-2LWFR010X</t>
  </si>
  <si>
    <t>RES 0.01 OHM 1% 1/5W 0402</t>
  </si>
  <si>
    <t>ERJ-1GNF3301C</t>
  </si>
  <si>
    <t>RES SMD 3.3K OHM 1% 1/20W 0201</t>
  </si>
  <si>
    <t>ERJ-1GNJ103C</t>
  </si>
  <si>
    <t>RES SMD 10K OHM 5% 1/20W 0201</t>
  </si>
  <si>
    <t>ERJ-1GN0R00C</t>
  </si>
  <si>
    <t>ERJ-2RKF1004X</t>
  </si>
  <si>
    <t>RES SMD 1M OHM 1% 1/10W 0402</t>
  </si>
  <si>
    <t>ERJ-1GNF10R0C</t>
  </si>
  <si>
    <t>RES SMD 10 OHM 1% 1/20W 0201</t>
  </si>
  <si>
    <t>CRCW04024K70FKEDHP</t>
  </si>
  <si>
    <t>RES SMD 4.7K OHM 1% 1/5W 0402</t>
  </si>
  <si>
    <t>ERJ-2GEJ220X</t>
  </si>
  <si>
    <t>RES SMD 22 OHM 5% 1/10W 0402</t>
  </si>
  <si>
    <t>CRCW040210K0FKEE</t>
  </si>
  <si>
    <t>RES SMD 10K OHM 1% 1/16W 0402</t>
  </si>
  <si>
    <t>TNPW04021K00BETD</t>
  </si>
  <si>
    <t>RES 1K OHM 0.1% 1/16W 0402</t>
  </si>
  <si>
    <t>PNM0402E2502BST1</t>
  </si>
  <si>
    <t>Vishay Dale Thin Film</t>
  </si>
  <si>
    <t>RES SMD 25K OHM 0.1% 1/20W 0402</t>
  </si>
  <si>
    <t>NCP03XH103J05RL</t>
  </si>
  <si>
    <t>THERMISTOR NTC 10KOHM 3380K 0201</t>
  </si>
  <si>
    <t>Würth Elektronik</t>
  </si>
  <si>
    <t>SWITCH TACTILE SPST-NO 0.05A 12V</t>
  </si>
  <si>
    <t>EVP-AA102K</t>
  </si>
  <si>
    <t>SWITCH TACTILE SPST-NO 0.02A 15V</t>
  </si>
  <si>
    <t>Items with MOQ ajustment |Price Update</t>
  </si>
  <si>
    <t>MAX20360FEWZ+T</t>
  </si>
  <si>
    <t>EVKIT PART- IC; PMIC WITH ULTRA-LOW IQ REGULATOR</t>
  </si>
  <si>
    <t>10 Days</t>
  </si>
  <si>
    <t>MAX32670GTL+</t>
  </si>
  <si>
    <t>IC MCU 32BIT 384KB FLASH 40TQFN</t>
  </si>
  <si>
    <t>MX25U51245GZ4I54</t>
  </si>
  <si>
    <t>Macronix</t>
  </si>
  <si>
    <t>IC FLASH 512MBIT SPI/QUAD 8WSON</t>
  </si>
  <si>
    <t>MAX32666GXMBT+</t>
  </si>
  <si>
    <t>IC MCU 32BIT 1MB FLASH 121CTBGA</t>
  </si>
  <si>
    <t>MAX9062EBS+TG45</t>
  </si>
  <si>
    <t>IC COMPARATOR 1 W/VOLT REF 4UCSP</t>
  </si>
  <si>
    <t>MAX3207EAUT+T</t>
  </si>
  <si>
    <t>TVS DIODE SOT23-6</t>
  </si>
  <si>
    <t>MAX4737EBE+T</t>
  </si>
  <si>
    <t>IC SW SPST-NOX4 4.5OHM 16UCSP</t>
  </si>
  <si>
    <t>MAX14689EWL+T</t>
  </si>
  <si>
    <t>IC SWITCH DPDT X 1 450MOHM 9WLP</t>
  </si>
  <si>
    <t>ABS07-32.768KHZ-6-T</t>
  </si>
  <si>
    <t>Abracon LLC</t>
  </si>
  <si>
    <t>CRYSTAL 32.7680KHZ 6PF SMD</t>
  </si>
  <si>
    <t>FA-20H 32.0000MF12Y-W3</t>
  </si>
  <si>
    <t>EPSON</t>
  </si>
  <si>
    <t>CRYSTAL 32.0000MHZ 12PF SMD</t>
  </si>
  <si>
    <t>CM1610H32768DZBT</t>
  </si>
  <si>
    <t>Citizen Finedevice Co Ltd</t>
  </si>
  <si>
    <t>PN will be treated a part</t>
  </si>
  <si>
    <t>EX-POWER</t>
  </si>
  <si>
    <t>Battery pack 800mAh 04x30x42</t>
  </si>
  <si>
    <t>Suggest Local order.</t>
  </si>
  <si>
    <t>BRAZIL</t>
  </si>
  <si>
    <t>EXW CAMPINAS</t>
  </si>
  <si>
    <t>Molex</t>
  </si>
  <si>
    <t>Host board to sensor board flex cable</t>
  </si>
  <si>
    <t xml:space="preserve">$206,132.88 </t>
  </si>
  <si>
    <t>FOB</t>
  </si>
  <si>
    <t xml:space="preserve">$4,122.66 </t>
  </si>
  <si>
    <t>est. USD CIF</t>
  </si>
  <si>
    <t xml:space="preserve">$6,596.25 </t>
  </si>
  <si>
    <t>est. Unit BRL</t>
  </si>
  <si>
    <t>EPE COMPONENTS OFFER</t>
  </si>
  <si>
    <t>Part Number</t>
  </si>
  <si>
    <t>Broker PN</t>
  </si>
  <si>
    <t>Quantity</t>
  </si>
  <si>
    <t>Availability</t>
  </si>
  <si>
    <t>Packaging</t>
  </si>
  <si>
    <t>Lead Time</t>
  </si>
  <si>
    <t>Lifecycle</t>
  </si>
  <si>
    <t>Price USD</t>
  </si>
  <si>
    <t>Value</t>
  </si>
  <si>
    <t>Supply Terms</t>
  </si>
  <si>
    <t>Payment Terms</t>
  </si>
  <si>
    <t>Comment</t>
  </si>
  <si>
    <t>Check PN</t>
  </si>
  <si>
    <t>Available</t>
  </si>
  <si>
    <t>REEL</t>
  </si>
  <si>
    <t>ok</t>
  </si>
  <si>
    <t>FCA MIAMI</t>
  </si>
  <si>
    <t>NET 30 Days</t>
  </si>
  <si>
    <r>
      <t>MAX30208CLB+</t>
    </r>
    <r>
      <rPr>
        <sz val="12"/>
        <color rgb="FFFF0000"/>
        <rFont val="Calibri"/>
        <family val="2"/>
        <scheme val="minor"/>
      </rPr>
      <t>T</t>
    </r>
  </si>
  <si>
    <t>MAX30208EVSYS#</t>
  </si>
  <si>
    <t>CONFIRM PROPOSED MPN</t>
  </si>
  <si>
    <t>LIMITED</t>
  </si>
  <si>
    <t>EOL</t>
  </si>
  <si>
    <t>NRND</t>
  </si>
  <si>
    <r>
      <t>CRCW040210K0FKE</t>
    </r>
    <r>
      <rPr>
        <b/>
        <sz val="12"/>
        <color rgb="FFFF0000"/>
        <rFont val="Calibri"/>
        <family val="2"/>
        <scheme val="minor"/>
      </rPr>
      <t>D</t>
    </r>
  </si>
  <si>
    <t>MAX32674CGWGZ+</t>
  </si>
  <si>
    <t>IC MCU 32BIT  PACKAGE OUTLINE DRAWING: 21-100151; PACKAGE CODE: W241H2+1; WLP24</t>
  </si>
  <si>
    <t>PENDING</t>
  </si>
  <si>
    <t>Still Under RFQ</t>
  </si>
  <si>
    <t>BW48ABKCLASBK</t>
  </si>
  <si>
    <t>Watertigh enclosure BW4 with Strap</t>
  </si>
  <si>
    <t>Host board</t>
  </si>
  <si>
    <t>PCB BOARD 7 Layers</t>
  </si>
  <si>
    <t>Sensor board</t>
  </si>
  <si>
    <t>PCB BOARD 5 Layers</t>
  </si>
  <si>
    <t>BATERIA RECARREGÁVEL LI-POLIMERO 3,7V 1000MAH</t>
  </si>
  <si>
    <t>BULK</t>
  </si>
  <si>
    <t>Top ECG Contact Board</t>
  </si>
  <si>
    <t>PCB BOARD 2 Layers</t>
  </si>
  <si>
    <t>CUSTOM 2-key membrane keyboard 10x20mm</t>
  </si>
  <si>
    <t>CUSTOM 0.4mm pitch 6 pos flat cable 40mm</t>
  </si>
  <si>
    <t xml:space="preserve">Silver plated ECG bottom terminal </t>
  </si>
  <si>
    <t>Silver plated Temperature terminal</t>
  </si>
  <si>
    <t>Male type C connector with solder board</t>
  </si>
  <si>
    <t>Female Magnetic pogo pin contact 2.8mm pitch 2 poles</t>
  </si>
  <si>
    <t>USB charger cable with magnectic pogo pin 2.8mm pitch 2 poles</t>
  </si>
  <si>
    <t>OLD Price</t>
  </si>
  <si>
    <t>Delta</t>
  </si>
</sst>
</file>

<file path=xl/styles.xml><?xml version="1.0" encoding="utf-8"?>
<styleSheet xmlns="http://schemas.openxmlformats.org/spreadsheetml/2006/main">
  <numFmts count="4">
    <numFmt numFmtId="8" formatCode="&quot;$&quot;#,##0.00_);[Red]\(&quot;$&quot;#,##0.00\)"/>
    <numFmt numFmtId="164" formatCode="&quot;$&quot;#,##0.00"/>
    <numFmt numFmtId="165" formatCode="0.0%"/>
    <numFmt numFmtId="166" formatCode="&quot;R$&quot;\ #,##0.00;[Red]\-&quot;R$&quot;\ #,##0.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333333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6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165" fontId="0" fillId="2" borderId="0" xfId="1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8" fontId="11" fillId="2" borderId="0" xfId="0" applyNumberFormat="1" applyFont="1" applyFill="1" applyAlignment="1">
      <alignment horizontal="center"/>
    </xf>
    <xf numFmtId="8" fontId="11" fillId="4" borderId="0" xfId="0" applyNumberFormat="1" applyFon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2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166" fontId="11" fillId="2" borderId="0" xfId="0" applyNumberFormat="1" applyFont="1" applyFill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5" fillId="5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3" fillId="7" borderId="0" xfId="0" applyFont="1" applyFill="1"/>
    <xf numFmtId="0" fontId="3" fillId="7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2" fillId="7" borderId="0" xfId="0" applyFont="1" applyFill="1" applyAlignment="1">
      <alignment horizontal="left"/>
    </xf>
    <xf numFmtId="3" fontId="11" fillId="0" borderId="0" xfId="0" applyNumberFormat="1" applyFont="1" applyAlignment="1">
      <alignment horizontal="center"/>
    </xf>
    <xf numFmtId="0" fontId="4" fillId="8" borderId="1" xfId="0" applyFont="1" applyFill="1" applyBorder="1" applyAlignment="1">
      <alignment horizontal="left" vertical="center"/>
    </xf>
    <xf numFmtId="0" fontId="18" fillId="7" borderId="0" xfId="0" applyFont="1" applyFill="1"/>
    <xf numFmtId="0" fontId="18" fillId="7" borderId="0" xfId="0" applyFont="1" applyFill="1" applyAlignment="1">
      <alignment horizontal="center"/>
    </xf>
    <xf numFmtId="0" fontId="11" fillId="0" borderId="0" xfId="0" applyFont="1" applyAlignment="1">
      <alignment horizontal="left" vertical="center"/>
    </xf>
    <xf numFmtId="0" fontId="11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left" vertical="center"/>
    </xf>
    <xf numFmtId="0" fontId="11" fillId="9" borderId="0" xfId="0" applyFont="1" applyFill="1"/>
    <xf numFmtId="0" fontId="11" fillId="1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G_BOM%20MAXREF104_Digikey_V1_%20Atrition%20NPI%202000%20units.%20REV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st_Analysis.rev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XREFDEF104_COMPLETE"/>
      <sheetName val="MAXREFDEF104_by Manufacturer"/>
      <sheetName val="MAXREFDEF104_ABC"/>
      <sheetName val="Host Board"/>
      <sheetName val="Sensor Board"/>
      <sheetName val="EPE Quotation MOQ Full RELL"/>
      <sheetName val="Atrition NPI"/>
      <sheetName val="Temperature Flex"/>
      <sheetName val="Mechanical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Part Number</v>
          </cell>
          <cell r="C1" t="str">
            <v>Description</v>
          </cell>
          <cell r="D1" t="str">
            <v>Reference Designator</v>
          </cell>
          <cell r="E1" t="str">
            <v>Qtde Por placa</v>
          </cell>
          <cell r="F1" t="str">
            <v>Montagem</v>
          </cell>
          <cell r="G1" t="str">
            <v>Togo 1</v>
          </cell>
          <cell r="H1" t="str">
            <v xml:space="preserve">Fator </v>
          </cell>
          <cell r="I1" t="str">
            <v>Qtd</v>
          </cell>
          <cell r="J1" t="str">
            <v>Montagem</v>
          </cell>
          <cell r="K1" t="str">
            <v>Togo 2</v>
          </cell>
          <cell r="L1" t="str">
            <v>Fator</v>
          </cell>
          <cell r="M1" t="str">
            <v>Qtd</v>
          </cell>
          <cell r="N1" t="str">
            <v>%</v>
          </cell>
          <cell r="O1" t="str">
            <v xml:space="preserve">Atrition Total </v>
          </cell>
          <cell r="P1" t="str">
            <v>Atri + Togo</v>
          </cell>
          <cell r="Q1" t="str">
            <v>Unit Price</v>
          </cell>
          <cell r="R1" t="str">
            <v>Total Price</v>
          </cell>
          <cell r="S1" t="str">
            <v>Togo 3</v>
          </cell>
          <cell r="T1" t="str">
            <v xml:space="preserve">Fator </v>
          </cell>
          <cell r="U1" t="str">
            <v>Qt Atrition</v>
          </cell>
          <cell r="V1" t="str">
            <v>Purchase Qt. MOQ</v>
          </cell>
          <cell r="W1" t="str">
            <v>Unit Price</v>
          </cell>
          <cell r="X1" t="str">
            <v xml:space="preserve"> Atri + Togo </v>
          </cell>
          <cell r="Y1" t="str">
            <v>Unit Price</v>
          </cell>
          <cell r="Z1" t="str">
            <v>Total Price</v>
          </cell>
          <cell r="AA1" t="str">
            <v>Total Atrition</v>
          </cell>
          <cell r="AB1" t="str">
            <v>MOQ</v>
          </cell>
        </row>
        <row r="2">
          <cell r="B2" t="str">
            <v>GRM033C81E104KE14D</v>
          </cell>
          <cell r="C2" t="str">
            <v>CAP CER 0.1UF 25V X6S 0201</v>
          </cell>
          <cell r="D2" t="str">
            <v>C1</v>
          </cell>
          <cell r="E2">
            <v>1</v>
          </cell>
          <cell r="F2">
            <v>50</v>
          </cell>
          <cell r="G2">
            <v>50</v>
          </cell>
          <cell r="H2">
            <v>1.5</v>
          </cell>
          <cell r="I2">
            <v>75</v>
          </cell>
          <cell r="J2">
            <v>150</v>
          </cell>
          <cell r="K2">
            <v>150</v>
          </cell>
          <cell r="L2">
            <v>1</v>
          </cell>
          <cell r="M2">
            <v>150</v>
          </cell>
          <cell r="N2">
            <v>1.125</v>
          </cell>
          <cell r="O2">
            <v>225</v>
          </cell>
          <cell r="P2">
            <v>425</v>
          </cell>
          <cell r="Q2">
            <v>0.28999999999999998</v>
          </cell>
          <cell r="R2">
            <v>65.25</v>
          </cell>
          <cell r="S2">
            <v>2000</v>
          </cell>
          <cell r="T2">
            <v>0.25</v>
          </cell>
          <cell r="U2">
            <v>500</v>
          </cell>
          <cell r="V2">
            <v>15000</v>
          </cell>
          <cell r="W2">
            <v>0.01</v>
          </cell>
          <cell r="X2">
            <v>2500</v>
          </cell>
          <cell r="Y2" t="str">
            <v>0,29</v>
          </cell>
          <cell r="Z2" t="e">
            <v>#VALUE!</v>
          </cell>
          <cell r="AA2" t="e">
            <v>#VALUE!</v>
          </cell>
          <cell r="AB2">
            <v>150</v>
          </cell>
        </row>
        <row r="3">
          <cell r="B3" t="str">
            <v>MAX30208CLB+</v>
          </cell>
          <cell r="C3" t="str">
            <v>IC TEMP SENSOR</v>
          </cell>
          <cell r="D3" t="str">
            <v>U1</v>
          </cell>
          <cell r="E3">
            <v>1</v>
          </cell>
          <cell r="F3">
            <v>50</v>
          </cell>
          <cell r="G3">
            <v>50</v>
          </cell>
          <cell r="H3">
            <v>0.5</v>
          </cell>
          <cell r="I3">
            <v>25</v>
          </cell>
          <cell r="J3">
            <v>150</v>
          </cell>
          <cell r="K3">
            <v>150</v>
          </cell>
          <cell r="L3">
            <v>0.2</v>
          </cell>
          <cell r="M3">
            <v>30</v>
          </cell>
          <cell r="N3">
            <v>0.27500000000000002</v>
          </cell>
          <cell r="O3">
            <v>55</v>
          </cell>
          <cell r="P3">
            <v>255</v>
          </cell>
          <cell r="Q3">
            <v>6.2</v>
          </cell>
          <cell r="R3">
            <v>341</v>
          </cell>
          <cell r="S3">
            <v>2000</v>
          </cell>
          <cell r="T3">
            <v>0.04</v>
          </cell>
          <cell r="U3">
            <v>80</v>
          </cell>
          <cell r="V3">
            <v>2500</v>
          </cell>
          <cell r="W3">
            <v>3.52</v>
          </cell>
          <cell r="X3">
            <v>2080</v>
          </cell>
          <cell r="Y3">
            <v>6.2</v>
          </cell>
          <cell r="Z3">
            <v>12896</v>
          </cell>
          <cell r="AA3">
            <v>496</v>
          </cell>
          <cell r="AB3">
            <v>8797.5</v>
          </cell>
        </row>
        <row r="4">
          <cell r="B4" t="str">
            <v>MAX30208_HSP3_DEMO_B</v>
          </cell>
          <cell r="C4" t="str">
            <v>PCB:MAX30208_HSP3_DEMO_B</v>
          </cell>
          <cell r="D4" t="str">
            <v>PCB</v>
          </cell>
          <cell r="E4">
            <v>1</v>
          </cell>
          <cell r="F4">
            <v>50</v>
          </cell>
          <cell r="G4">
            <v>50</v>
          </cell>
          <cell r="H4">
            <v>0.15</v>
          </cell>
          <cell r="I4">
            <v>7.5</v>
          </cell>
          <cell r="J4">
            <v>150</v>
          </cell>
          <cell r="K4">
            <v>150</v>
          </cell>
          <cell r="L4">
            <v>0.1</v>
          </cell>
          <cell r="M4">
            <v>15</v>
          </cell>
          <cell r="N4">
            <v>0.1125</v>
          </cell>
          <cell r="O4">
            <v>22.5</v>
          </cell>
          <cell r="P4">
            <v>222.5</v>
          </cell>
          <cell r="R4">
            <v>0</v>
          </cell>
          <cell r="S4">
            <v>2000</v>
          </cell>
          <cell r="T4">
            <v>0.01</v>
          </cell>
          <cell r="U4">
            <v>20</v>
          </cell>
          <cell r="V4">
            <v>0</v>
          </cell>
          <cell r="W4">
            <v>0</v>
          </cell>
          <cell r="X4">
            <v>2020</v>
          </cell>
          <cell r="Z4">
            <v>0</v>
          </cell>
          <cell r="AA4">
            <v>0</v>
          </cell>
          <cell r="AB4">
            <v>0</v>
          </cell>
        </row>
        <row r="5">
          <cell r="B5" t="str">
            <v>GRM188R61E106MA73J</v>
          </cell>
          <cell r="C5" t="str">
            <v>CAP CER 10UF 25V X5R 0603</v>
          </cell>
          <cell r="D5" t="str">
            <v>C1, C2, C24, C30, C35</v>
          </cell>
          <cell r="E5">
            <v>5</v>
          </cell>
          <cell r="F5">
            <v>50</v>
          </cell>
          <cell r="G5">
            <v>250</v>
          </cell>
          <cell r="H5">
            <v>1.5</v>
          </cell>
          <cell r="I5">
            <v>375</v>
          </cell>
          <cell r="J5">
            <v>150</v>
          </cell>
          <cell r="K5">
            <v>750</v>
          </cell>
          <cell r="L5">
            <v>1</v>
          </cell>
          <cell r="M5">
            <v>750</v>
          </cell>
          <cell r="N5">
            <v>1.125</v>
          </cell>
          <cell r="O5">
            <v>1125</v>
          </cell>
          <cell r="P5">
            <v>2125</v>
          </cell>
          <cell r="Q5">
            <v>0.14000000000000001</v>
          </cell>
          <cell r="R5">
            <v>157.50000000000003</v>
          </cell>
          <cell r="S5">
            <v>10000</v>
          </cell>
          <cell r="T5">
            <v>0.1</v>
          </cell>
          <cell r="U5">
            <v>1000</v>
          </cell>
          <cell r="V5">
            <v>10000</v>
          </cell>
          <cell r="W5">
            <v>0.08</v>
          </cell>
          <cell r="X5">
            <v>11000</v>
          </cell>
          <cell r="Y5">
            <v>0.14000000000000001</v>
          </cell>
          <cell r="Z5">
            <v>1540.0000000000002</v>
          </cell>
          <cell r="AA5">
            <v>140</v>
          </cell>
          <cell r="AB5">
            <v>816</v>
          </cell>
        </row>
        <row r="6">
          <cell r="B6" t="str">
            <v>GRM188R72A104KA35J</v>
          </cell>
          <cell r="C6" t="str">
            <v>CAP CER 0.1UF 100V X7R 0603</v>
          </cell>
          <cell r="D6" t="str">
            <v>C3, C4, C38</v>
          </cell>
          <cell r="E6">
            <v>3</v>
          </cell>
          <cell r="F6">
            <v>50</v>
          </cell>
          <cell r="G6">
            <v>150</v>
          </cell>
          <cell r="H6">
            <v>1.5</v>
          </cell>
          <cell r="I6">
            <v>225</v>
          </cell>
          <cell r="J6">
            <v>150</v>
          </cell>
          <cell r="K6">
            <v>450</v>
          </cell>
          <cell r="L6">
            <v>1</v>
          </cell>
          <cell r="M6">
            <v>450</v>
          </cell>
          <cell r="N6">
            <v>1.125</v>
          </cell>
          <cell r="O6">
            <v>675</v>
          </cell>
          <cell r="P6">
            <v>1275</v>
          </cell>
          <cell r="Q6">
            <v>0.16</v>
          </cell>
          <cell r="R6">
            <v>108</v>
          </cell>
          <cell r="S6">
            <v>6000</v>
          </cell>
          <cell r="T6">
            <v>0.1</v>
          </cell>
          <cell r="U6">
            <v>600</v>
          </cell>
          <cell r="V6">
            <v>10000</v>
          </cell>
          <cell r="W6">
            <v>0.05</v>
          </cell>
          <cell r="X6">
            <v>6600</v>
          </cell>
          <cell r="Y6">
            <v>0.16</v>
          </cell>
          <cell r="Z6">
            <v>1056</v>
          </cell>
          <cell r="AA6">
            <v>96</v>
          </cell>
          <cell r="AB6">
            <v>493</v>
          </cell>
        </row>
        <row r="7">
          <cell r="B7" t="str">
            <v>GRM155R61A106ME11J</v>
          </cell>
          <cell r="C7" t="str">
            <v>CAP CER 10UF 10V X5R 0402</v>
          </cell>
          <cell r="D7" t="str">
            <v>C5, C6, C8</v>
          </cell>
          <cell r="E7">
            <v>3</v>
          </cell>
          <cell r="F7">
            <v>50</v>
          </cell>
          <cell r="G7">
            <v>150</v>
          </cell>
          <cell r="H7">
            <v>1.5</v>
          </cell>
          <cell r="I7">
            <v>225</v>
          </cell>
          <cell r="J7">
            <v>150</v>
          </cell>
          <cell r="K7">
            <v>450</v>
          </cell>
          <cell r="L7">
            <v>1</v>
          </cell>
          <cell r="M7">
            <v>450</v>
          </cell>
          <cell r="N7">
            <v>1.125</v>
          </cell>
          <cell r="O7">
            <v>675</v>
          </cell>
          <cell r="P7">
            <v>1275</v>
          </cell>
          <cell r="Q7">
            <v>0.15</v>
          </cell>
          <cell r="R7">
            <v>101.25</v>
          </cell>
          <cell r="S7">
            <v>6000</v>
          </cell>
          <cell r="T7">
            <v>0.1</v>
          </cell>
          <cell r="U7">
            <v>600</v>
          </cell>
          <cell r="V7">
            <v>40000</v>
          </cell>
          <cell r="W7">
            <v>0.03</v>
          </cell>
          <cell r="X7">
            <v>6600</v>
          </cell>
          <cell r="Y7">
            <v>0.15</v>
          </cell>
          <cell r="Z7">
            <v>990</v>
          </cell>
          <cell r="AA7">
            <v>90</v>
          </cell>
          <cell r="AB7">
            <v>1088</v>
          </cell>
        </row>
        <row r="8">
          <cell r="B8" t="str">
            <v>C0603C105K3RAC7867</v>
          </cell>
          <cell r="C8" t="str">
            <v>CAP CER 1UF 25V X7R 0603</v>
          </cell>
          <cell r="D8" t="str">
            <v>C7</v>
          </cell>
          <cell r="E8">
            <v>1</v>
          </cell>
          <cell r="F8">
            <v>50</v>
          </cell>
          <cell r="G8">
            <v>50</v>
          </cell>
          <cell r="H8">
            <v>1.5</v>
          </cell>
          <cell r="I8">
            <v>75</v>
          </cell>
          <cell r="J8">
            <v>150</v>
          </cell>
          <cell r="K8">
            <v>150</v>
          </cell>
          <cell r="L8">
            <v>1</v>
          </cell>
          <cell r="M8">
            <v>150</v>
          </cell>
          <cell r="N8">
            <v>1.125</v>
          </cell>
          <cell r="O8">
            <v>225</v>
          </cell>
          <cell r="P8">
            <v>425</v>
          </cell>
          <cell r="Q8">
            <v>0.25</v>
          </cell>
          <cell r="R8">
            <v>56.25</v>
          </cell>
          <cell r="S8">
            <v>2000</v>
          </cell>
          <cell r="T8">
            <v>0.1</v>
          </cell>
          <cell r="U8">
            <v>200</v>
          </cell>
          <cell r="V8">
            <v>15000</v>
          </cell>
          <cell r="W8">
            <v>7.0000000000000007E-2</v>
          </cell>
          <cell r="X8">
            <v>2200</v>
          </cell>
          <cell r="Y8">
            <v>0.25</v>
          </cell>
          <cell r="Z8">
            <v>550</v>
          </cell>
          <cell r="AA8">
            <v>50</v>
          </cell>
          <cell r="AB8">
            <v>1122</v>
          </cell>
        </row>
        <row r="9">
          <cell r="B9" t="str">
            <v>GRM033R61A104KE15J</v>
          </cell>
          <cell r="C9" t="str">
            <v>CAP CER 0.1UF 10V X5R 0201</v>
          </cell>
          <cell r="D9" t="str">
            <v>C9</v>
          </cell>
          <cell r="E9">
            <v>1</v>
          </cell>
          <cell r="F9">
            <v>50</v>
          </cell>
          <cell r="G9">
            <v>50</v>
          </cell>
          <cell r="H9">
            <v>1.5</v>
          </cell>
          <cell r="I9">
            <v>75</v>
          </cell>
          <cell r="J9">
            <v>150</v>
          </cell>
          <cell r="K9">
            <v>150</v>
          </cell>
          <cell r="L9">
            <v>1</v>
          </cell>
          <cell r="M9">
            <v>150</v>
          </cell>
          <cell r="N9">
            <v>1.125</v>
          </cell>
          <cell r="O9">
            <v>225</v>
          </cell>
          <cell r="P9">
            <v>425</v>
          </cell>
          <cell r="Q9">
            <v>0.26</v>
          </cell>
          <cell r="R9">
            <v>58.5</v>
          </cell>
          <cell r="S9">
            <v>2000</v>
          </cell>
          <cell r="T9">
            <v>0.1</v>
          </cell>
          <cell r="U9">
            <v>200</v>
          </cell>
          <cell r="V9">
            <v>50000</v>
          </cell>
          <cell r="W9">
            <v>0</v>
          </cell>
          <cell r="X9">
            <v>2200</v>
          </cell>
          <cell r="Y9">
            <v>0.26</v>
          </cell>
          <cell r="Z9">
            <v>572</v>
          </cell>
          <cell r="AA9">
            <v>52</v>
          </cell>
          <cell r="AB9">
            <v>170</v>
          </cell>
        </row>
        <row r="10">
          <cell r="B10" t="str">
            <v>CL05A105KO5NNNC</v>
          </cell>
          <cell r="C10" t="str">
            <v>CAP CER 1UF 16V X5R 0402</v>
          </cell>
          <cell r="D10" t="str">
            <v>C12</v>
          </cell>
          <cell r="E10">
            <v>1</v>
          </cell>
          <cell r="F10">
            <v>50</v>
          </cell>
          <cell r="G10">
            <v>50</v>
          </cell>
          <cell r="H10">
            <v>1.5</v>
          </cell>
          <cell r="I10">
            <v>75</v>
          </cell>
          <cell r="J10">
            <v>150</v>
          </cell>
          <cell r="K10">
            <v>150</v>
          </cell>
          <cell r="L10">
            <v>1</v>
          </cell>
          <cell r="M10">
            <v>150</v>
          </cell>
          <cell r="N10">
            <v>1.125</v>
          </cell>
          <cell r="O10">
            <v>225</v>
          </cell>
          <cell r="P10">
            <v>425</v>
          </cell>
          <cell r="Q10">
            <v>0.32</v>
          </cell>
          <cell r="R10">
            <v>72</v>
          </cell>
          <cell r="S10">
            <v>2000</v>
          </cell>
          <cell r="T10">
            <v>0.1</v>
          </cell>
          <cell r="U10">
            <v>200</v>
          </cell>
          <cell r="V10">
            <v>10000</v>
          </cell>
          <cell r="W10">
            <v>0.01</v>
          </cell>
          <cell r="X10">
            <v>2200</v>
          </cell>
          <cell r="Y10">
            <v>0.32</v>
          </cell>
          <cell r="Z10">
            <v>704</v>
          </cell>
          <cell r="AA10">
            <v>64</v>
          </cell>
          <cell r="AB10">
            <v>119</v>
          </cell>
        </row>
        <row r="11">
          <cell r="B11" t="str">
            <v>C0603X7R1A103K030BA</v>
          </cell>
          <cell r="C11" t="str">
            <v>CAP CER 10000PF 10V X7R 0201</v>
          </cell>
          <cell r="D11" t="str">
            <v>C22</v>
          </cell>
          <cell r="E11">
            <v>1</v>
          </cell>
          <cell r="F11">
            <v>50</v>
          </cell>
          <cell r="G11">
            <v>50</v>
          </cell>
          <cell r="H11">
            <v>1.5</v>
          </cell>
          <cell r="I11">
            <v>75</v>
          </cell>
          <cell r="J11">
            <v>150</v>
          </cell>
          <cell r="K11">
            <v>150</v>
          </cell>
          <cell r="L11">
            <v>1</v>
          </cell>
          <cell r="M11">
            <v>150</v>
          </cell>
          <cell r="N11">
            <v>1.125</v>
          </cell>
          <cell r="O11">
            <v>225</v>
          </cell>
          <cell r="P11">
            <v>425</v>
          </cell>
          <cell r="Q11">
            <v>0.32</v>
          </cell>
          <cell r="R11">
            <v>72</v>
          </cell>
          <cell r="S11">
            <v>2000</v>
          </cell>
          <cell r="T11">
            <v>0.1</v>
          </cell>
          <cell r="U11">
            <v>200</v>
          </cell>
          <cell r="V11">
            <v>15000</v>
          </cell>
          <cell r="W11">
            <v>0.02</v>
          </cell>
          <cell r="X11">
            <v>2200</v>
          </cell>
          <cell r="Y11">
            <v>0.32</v>
          </cell>
          <cell r="Z11">
            <v>704</v>
          </cell>
          <cell r="AA11">
            <v>64</v>
          </cell>
          <cell r="AB11">
            <v>280.5</v>
          </cell>
        </row>
        <row r="12">
          <cell r="B12" t="str">
            <v>SFH 7016</v>
          </cell>
          <cell r="C12" t="str">
            <v>CHIP LED</v>
          </cell>
          <cell r="D12" t="str">
            <v>DS1</v>
          </cell>
          <cell r="E12">
            <v>1</v>
          </cell>
          <cell r="F12">
            <v>50</v>
          </cell>
          <cell r="G12">
            <v>50</v>
          </cell>
          <cell r="H12">
            <v>0.3</v>
          </cell>
          <cell r="I12">
            <v>15</v>
          </cell>
          <cell r="J12">
            <v>150</v>
          </cell>
          <cell r="K12">
            <v>150</v>
          </cell>
          <cell r="L12">
            <v>0.3</v>
          </cell>
          <cell r="M12">
            <v>45</v>
          </cell>
          <cell r="N12">
            <v>0.3</v>
          </cell>
          <cell r="O12">
            <v>60</v>
          </cell>
          <cell r="P12">
            <v>260</v>
          </cell>
          <cell r="Q12">
            <v>2.5</v>
          </cell>
          <cell r="R12">
            <v>150</v>
          </cell>
          <cell r="S12">
            <v>2000</v>
          </cell>
          <cell r="T12">
            <v>0.1</v>
          </cell>
          <cell r="U12">
            <v>200</v>
          </cell>
          <cell r="V12">
            <v>3000</v>
          </cell>
          <cell r="W12">
            <v>1.24</v>
          </cell>
          <cell r="X12">
            <v>2200</v>
          </cell>
          <cell r="Y12">
            <v>2.5</v>
          </cell>
          <cell r="Z12">
            <v>5500</v>
          </cell>
          <cell r="AA12">
            <v>500</v>
          </cell>
          <cell r="AB12">
            <v>3723</v>
          </cell>
        </row>
        <row r="13">
          <cell r="B13" t="str">
            <v>1981061-1</v>
          </cell>
          <cell r="C13" t="str">
            <v>CONN SPRING BATTERY 3POS R/A SMD</v>
          </cell>
          <cell r="D13" t="str">
            <v>J1</v>
          </cell>
          <cell r="E13">
            <v>1</v>
          </cell>
          <cell r="F13">
            <v>50</v>
          </cell>
          <cell r="G13">
            <v>50</v>
          </cell>
          <cell r="H13">
            <v>0.2</v>
          </cell>
          <cell r="I13">
            <v>10</v>
          </cell>
          <cell r="J13">
            <v>150</v>
          </cell>
          <cell r="K13">
            <v>150</v>
          </cell>
          <cell r="L13">
            <v>0.2</v>
          </cell>
          <cell r="M13">
            <v>30</v>
          </cell>
          <cell r="N13">
            <v>0.2</v>
          </cell>
          <cell r="O13">
            <v>40</v>
          </cell>
          <cell r="P13">
            <v>240</v>
          </cell>
          <cell r="Q13">
            <v>4.22</v>
          </cell>
          <cell r="R13">
            <v>168.79999999999998</v>
          </cell>
          <cell r="S13">
            <v>2000</v>
          </cell>
          <cell r="T13">
            <v>0.1</v>
          </cell>
          <cell r="U13">
            <v>200</v>
          </cell>
          <cell r="V13">
            <v>400</v>
          </cell>
          <cell r="W13">
            <v>3.3</v>
          </cell>
          <cell r="X13">
            <v>2200</v>
          </cell>
          <cell r="Y13">
            <v>4.22</v>
          </cell>
          <cell r="Z13">
            <v>9284</v>
          </cell>
          <cell r="AA13">
            <v>844</v>
          </cell>
          <cell r="AB13">
            <v>1319.2</v>
          </cell>
        </row>
        <row r="14">
          <cell r="B14" t="str">
            <v>10061122-251120HLF</v>
          </cell>
          <cell r="C14" t="str">
            <v>CONN FPC BOTTOM 25POS 0.3MM R/A</v>
          </cell>
          <cell r="D14" t="str">
            <v>J2</v>
          </cell>
          <cell r="E14">
            <v>1</v>
          </cell>
          <cell r="F14">
            <v>50</v>
          </cell>
          <cell r="G14">
            <v>50</v>
          </cell>
          <cell r="H14">
            <v>0.3</v>
          </cell>
          <cell r="I14">
            <v>15</v>
          </cell>
          <cell r="J14">
            <v>150</v>
          </cell>
          <cell r="K14">
            <v>150</v>
          </cell>
          <cell r="L14">
            <v>0.3</v>
          </cell>
          <cell r="M14">
            <v>45</v>
          </cell>
          <cell r="N14">
            <v>0.3</v>
          </cell>
          <cell r="O14">
            <v>60</v>
          </cell>
          <cell r="P14">
            <v>260</v>
          </cell>
          <cell r="Q14">
            <v>0.74</v>
          </cell>
          <cell r="R14">
            <v>44.4</v>
          </cell>
          <cell r="S14">
            <v>2000</v>
          </cell>
          <cell r="T14">
            <v>0.1</v>
          </cell>
          <cell r="U14">
            <v>200</v>
          </cell>
          <cell r="V14">
            <v>2000</v>
          </cell>
          <cell r="W14">
            <v>0.35</v>
          </cell>
          <cell r="X14">
            <v>2200</v>
          </cell>
          <cell r="Y14">
            <v>0.74</v>
          </cell>
          <cell r="Z14">
            <v>1628</v>
          </cell>
          <cell r="AA14">
            <v>148</v>
          </cell>
          <cell r="AB14">
            <v>700</v>
          </cell>
        </row>
        <row r="15">
          <cell r="B15" t="str">
            <v>CRCW02010000Z0ED</v>
          </cell>
          <cell r="C15" t="str">
            <v>RES SMD 0 OHM JUMPER 1/20W 0201</v>
          </cell>
          <cell r="D15" t="str">
            <v>R1B, R5, R6, R12, R14</v>
          </cell>
          <cell r="E15">
            <v>5</v>
          </cell>
          <cell r="F15">
            <v>50</v>
          </cell>
          <cell r="G15">
            <v>250</v>
          </cell>
          <cell r="H15">
            <v>1.5</v>
          </cell>
          <cell r="I15">
            <v>375</v>
          </cell>
          <cell r="J15">
            <v>150</v>
          </cell>
          <cell r="K15">
            <v>750</v>
          </cell>
          <cell r="L15">
            <v>1</v>
          </cell>
          <cell r="M15">
            <v>750</v>
          </cell>
          <cell r="N15">
            <v>1.125</v>
          </cell>
          <cell r="O15">
            <v>1125</v>
          </cell>
          <cell r="P15">
            <v>2125</v>
          </cell>
          <cell r="Q15">
            <v>7.0000000000000007E-2</v>
          </cell>
          <cell r="R15">
            <v>78.750000000000014</v>
          </cell>
          <cell r="S15">
            <v>10000</v>
          </cell>
          <cell r="T15">
            <v>0.1</v>
          </cell>
          <cell r="U15">
            <v>1000</v>
          </cell>
          <cell r="V15">
            <v>10000</v>
          </cell>
          <cell r="W15">
            <v>0.01</v>
          </cell>
          <cell r="X15">
            <v>11000</v>
          </cell>
          <cell r="Y15">
            <v>7.0000000000000007E-2</v>
          </cell>
          <cell r="Z15">
            <v>770.00000000000011</v>
          </cell>
          <cell r="AA15">
            <v>70</v>
          </cell>
          <cell r="AB15">
            <v>68</v>
          </cell>
        </row>
        <row r="16">
          <cell r="B16" t="str">
            <v>ERJ-2GE0R00X</v>
          </cell>
          <cell r="C16" t="str">
            <v>RES SMD 0 OHM JUMPER 1/10W 0402</v>
          </cell>
          <cell r="D16" t="str">
            <v>R3A, R4A, R45, R46, R56</v>
          </cell>
          <cell r="E16">
            <v>5</v>
          </cell>
          <cell r="F16">
            <v>50</v>
          </cell>
          <cell r="G16">
            <v>250</v>
          </cell>
          <cell r="H16">
            <v>1.5</v>
          </cell>
          <cell r="I16">
            <v>375</v>
          </cell>
          <cell r="J16">
            <v>150</v>
          </cell>
          <cell r="K16">
            <v>750</v>
          </cell>
          <cell r="L16">
            <v>1</v>
          </cell>
          <cell r="M16">
            <v>750</v>
          </cell>
          <cell r="N16">
            <v>1.125</v>
          </cell>
          <cell r="O16">
            <v>1125</v>
          </cell>
          <cell r="P16">
            <v>2125</v>
          </cell>
          <cell r="Q16">
            <v>0.05</v>
          </cell>
          <cell r="R16">
            <v>56.25</v>
          </cell>
          <cell r="S16">
            <v>10000</v>
          </cell>
          <cell r="T16">
            <v>0.1</v>
          </cell>
          <cell r="U16">
            <v>1000</v>
          </cell>
          <cell r="V16">
            <v>10000</v>
          </cell>
          <cell r="W16">
            <v>0.01</v>
          </cell>
          <cell r="X16">
            <v>11000</v>
          </cell>
          <cell r="Y16">
            <v>0.05</v>
          </cell>
          <cell r="Z16">
            <v>550</v>
          </cell>
          <cell r="AA16">
            <v>50</v>
          </cell>
          <cell r="AB16">
            <v>68</v>
          </cell>
        </row>
        <row r="17">
          <cell r="B17" t="str">
            <v>ERJ-2RKF1002X</v>
          </cell>
          <cell r="C17" t="str">
            <v>RES SMD 10K OHM 1% 1/10W 0402</v>
          </cell>
          <cell r="D17" t="str">
            <v>R16, R17</v>
          </cell>
          <cell r="E17">
            <v>2</v>
          </cell>
          <cell r="F17">
            <v>50</v>
          </cell>
          <cell r="G17">
            <v>100</v>
          </cell>
          <cell r="H17">
            <v>1.5</v>
          </cell>
          <cell r="I17">
            <v>150</v>
          </cell>
          <cell r="J17">
            <v>150</v>
          </cell>
          <cell r="K17">
            <v>300</v>
          </cell>
          <cell r="L17">
            <v>1</v>
          </cell>
          <cell r="M17">
            <v>300</v>
          </cell>
          <cell r="N17">
            <v>1.125</v>
          </cell>
          <cell r="O17">
            <v>450</v>
          </cell>
          <cell r="P17">
            <v>850</v>
          </cell>
          <cell r="Q17">
            <v>0.14000000000000001</v>
          </cell>
          <cell r="R17">
            <v>63.000000000000007</v>
          </cell>
          <cell r="S17">
            <v>4000</v>
          </cell>
          <cell r="T17">
            <v>0.1</v>
          </cell>
          <cell r="U17">
            <v>400</v>
          </cell>
          <cell r="V17">
            <v>10000</v>
          </cell>
          <cell r="W17">
            <v>0.01</v>
          </cell>
          <cell r="X17">
            <v>4400</v>
          </cell>
          <cell r="Y17">
            <v>0.14000000000000001</v>
          </cell>
          <cell r="Z17">
            <v>616.00000000000011</v>
          </cell>
          <cell r="AA17">
            <v>56.000000000000007</v>
          </cell>
          <cell r="AB17">
            <v>68</v>
          </cell>
        </row>
        <row r="18">
          <cell r="B18" t="str">
            <v>ERJ-2RKF1003X</v>
          </cell>
          <cell r="C18" t="str">
            <v>RES SMD 100K OHM 1% 1/10W 0402</v>
          </cell>
          <cell r="D18" t="str">
            <v>R18</v>
          </cell>
          <cell r="E18">
            <v>1</v>
          </cell>
          <cell r="F18">
            <v>50</v>
          </cell>
          <cell r="G18">
            <v>50</v>
          </cell>
          <cell r="H18">
            <v>1.5</v>
          </cell>
          <cell r="I18">
            <v>75</v>
          </cell>
          <cell r="J18">
            <v>150</v>
          </cell>
          <cell r="K18">
            <v>150</v>
          </cell>
          <cell r="L18">
            <v>1</v>
          </cell>
          <cell r="M18">
            <v>150</v>
          </cell>
          <cell r="N18">
            <v>1.125</v>
          </cell>
          <cell r="O18">
            <v>225</v>
          </cell>
          <cell r="P18">
            <v>425</v>
          </cell>
          <cell r="Q18">
            <v>0.27</v>
          </cell>
          <cell r="R18">
            <v>60.750000000000007</v>
          </cell>
          <cell r="S18">
            <v>2000</v>
          </cell>
          <cell r="T18">
            <v>0.1</v>
          </cell>
          <cell r="U18">
            <v>200</v>
          </cell>
          <cell r="V18">
            <v>10000</v>
          </cell>
          <cell r="W18">
            <v>0.01</v>
          </cell>
          <cell r="X18">
            <v>2200</v>
          </cell>
          <cell r="Y18">
            <v>0.27</v>
          </cell>
          <cell r="Z18">
            <v>594</v>
          </cell>
          <cell r="AA18">
            <v>54</v>
          </cell>
          <cell r="AB18">
            <v>68</v>
          </cell>
        </row>
        <row r="19">
          <cell r="B19" t="str">
            <v>MAX86176ENX+T</v>
          </cell>
          <cell r="C19" t="str">
            <v>PPG + ECG COMBO AFE</v>
          </cell>
          <cell r="D19" t="str">
            <v>U1</v>
          </cell>
          <cell r="E19">
            <v>1</v>
          </cell>
          <cell r="F19">
            <v>50</v>
          </cell>
          <cell r="G19">
            <v>50</v>
          </cell>
          <cell r="H19">
            <v>0.2</v>
          </cell>
          <cell r="I19">
            <v>10</v>
          </cell>
          <cell r="J19">
            <v>150</v>
          </cell>
          <cell r="K19">
            <v>150</v>
          </cell>
          <cell r="L19">
            <v>0.1</v>
          </cell>
          <cell r="M19">
            <v>15</v>
          </cell>
          <cell r="N19">
            <v>0.125</v>
          </cell>
          <cell r="O19">
            <v>25</v>
          </cell>
          <cell r="P19">
            <v>225</v>
          </cell>
          <cell r="Q19">
            <v>17.97</v>
          </cell>
          <cell r="R19">
            <v>449.25</v>
          </cell>
          <cell r="S19">
            <v>2000</v>
          </cell>
          <cell r="T19">
            <v>0.04</v>
          </cell>
          <cell r="U19">
            <v>80</v>
          </cell>
          <cell r="V19">
            <v>2500</v>
          </cell>
          <cell r="W19">
            <v>12.17</v>
          </cell>
          <cell r="X19">
            <v>2080</v>
          </cell>
          <cell r="Y19">
            <v>17.97</v>
          </cell>
          <cell r="Z19">
            <v>37377.599999999999</v>
          </cell>
          <cell r="AA19">
            <v>1437.6</v>
          </cell>
          <cell r="AB19">
            <v>30430</v>
          </cell>
        </row>
        <row r="20">
          <cell r="B20" t="str">
            <v>VEMD8080</v>
          </cell>
          <cell r="C20" t="str">
            <v>PHOTODIODE 780 TO 1050 NM</v>
          </cell>
          <cell r="D20" t="str">
            <v>U2, U3, U14</v>
          </cell>
          <cell r="E20">
            <v>3</v>
          </cell>
          <cell r="F20">
            <v>50</v>
          </cell>
          <cell r="G20">
            <v>150</v>
          </cell>
          <cell r="H20">
            <v>0.4</v>
          </cell>
          <cell r="I20">
            <v>60</v>
          </cell>
          <cell r="J20">
            <v>150</v>
          </cell>
          <cell r="K20">
            <v>450</v>
          </cell>
          <cell r="L20">
            <v>0.1</v>
          </cell>
          <cell r="M20">
            <v>45</v>
          </cell>
          <cell r="N20">
            <v>0.17499999999999999</v>
          </cell>
          <cell r="O20">
            <v>105</v>
          </cell>
          <cell r="P20">
            <v>705</v>
          </cell>
          <cell r="Q20">
            <v>2.04</v>
          </cell>
          <cell r="R20">
            <v>214.20000000000002</v>
          </cell>
          <cell r="S20">
            <v>6000</v>
          </cell>
          <cell r="T20">
            <v>0.1</v>
          </cell>
          <cell r="U20">
            <v>600</v>
          </cell>
          <cell r="V20">
            <v>5000</v>
          </cell>
          <cell r="W20">
            <v>1.44</v>
          </cell>
          <cell r="X20">
            <v>6600</v>
          </cell>
          <cell r="Y20">
            <v>2.04</v>
          </cell>
          <cell r="Z20">
            <v>13464</v>
          </cell>
          <cell r="AA20">
            <v>1224</v>
          </cell>
          <cell r="AB20">
            <v>7208</v>
          </cell>
        </row>
        <row r="21">
          <cell r="B21" t="str">
            <v>LIS2DS12TR</v>
          </cell>
          <cell r="C21" t="str">
            <v>ACCEL 2-16G I2C/SPI 12LGA</v>
          </cell>
          <cell r="D21" t="str">
            <v>U4</v>
          </cell>
          <cell r="E21">
            <v>1</v>
          </cell>
          <cell r="F21">
            <v>50</v>
          </cell>
          <cell r="G21">
            <v>50</v>
          </cell>
          <cell r="H21">
            <v>0.4</v>
          </cell>
          <cell r="I21">
            <v>20</v>
          </cell>
          <cell r="J21">
            <v>150</v>
          </cell>
          <cell r="K21">
            <v>150</v>
          </cell>
          <cell r="L21">
            <v>0.3</v>
          </cell>
          <cell r="M21">
            <v>45</v>
          </cell>
          <cell r="N21">
            <v>0.32500000000000001</v>
          </cell>
          <cell r="O21">
            <v>65</v>
          </cell>
          <cell r="P21">
            <v>265</v>
          </cell>
          <cell r="Q21">
            <v>3.22</v>
          </cell>
          <cell r="R21">
            <v>209.3</v>
          </cell>
          <cell r="S21">
            <v>2000</v>
          </cell>
          <cell r="T21">
            <v>0.1</v>
          </cell>
          <cell r="U21">
            <v>200</v>
          </cell>
          <cell r="V21">
            <v>8000</v>
          </cell>
          <cell r="W21">
            <v>1.79</v>
          </cell>
          <cell r="X21">
            <v>2200</v>
          </cell>
          <cell r="Y21">
            <v>3.22</v>
          </cell>
          <cell r="Z21">
            <v>7084</v>
          </cell>
          <cell r="AA21">
            <v>644</v>
          </cell>
          <cell r="AB21">
            <v>14280</v>
          </cell>
        </row>
        <row r="22">
          <cell r="B22" t="str">
            <v>SIT1572AI-J3-18E-DCC-32.768E</v>
          </cell>
          <cell r="C22" t="str">
            <v>MEMS OSC XO 32.7680KHZ LVCMOS</v>
          </cell>
          <cell r="D22" t="str">
            <v>U20</v>
          </cell>
          <cell r="E22">
            <v>1</v>
          </cell>
          <cell r="F22">
            <v>50</v>
          </cell>
          <cell r="G22">
            <v>50</v>
          </cell>
          <cell r="H22">
            <v>0.5</v>
          </cell>
          <cell r="I22">
            <v>25</v>
          </cell>
          <cell r="J22">
            <v>150</v>
          </cell>
          <cell r="K22">
            <v>150</v>
          </cell>
          <cell r="L22">
            <v>0.3</v>
          </cell>
          <cell r="M22">
            <v>45</v>
          </cell>
          <cell r="N22">
            <v>0.35</v>
          </cell>
          <cell r="O22">
            <v>70</v>
          </cell>
          <cell r="P22">
            <v>270</v>
          </cell>
          <cell r="Q22">
            <v>1.44</v>
          </cell>
          <cell r="R22">
            <v>100.8</v>
          </cell>
          <cell r="S22">
            <v>2000</v>
          </cell>
          <cell r="T22">
            <v>0.1</v>
          </cell>
          <cell r="U22">
            <v>200</v>
          </cell>
          <cell r="V22">
            <v>1000</v>
          </cell>
          <cell r="W22">
            <v>2</v>
          </cell>
          <cell r="X22">
            <v>2200</v>
          </cell>
          <cell r="Y22">
            <v>1.44</v>
          </cell>
          <cell r="Z22">
            <v>3168</v>
          </cell>
          <cell r="AA22">
            <v>288</v>
          </cell>
          <cell r="AB22">
            <v>2000</v>
          </cell>
        </row>
        <row r="23">
          <cell r="B23" t="str">
            <v>2450AT18D0100001E</v>
          </cell>
          <cell r="C23" t="str">
            <v>RF ANT 2.4GHZ CHIP SOLDER SMD</v>
          </cell>
          <cell r="D23" t="str">
            <v>ANT1</v>
          </cell>
          <cell r="E23">
            <v>1</v>
          </cell>
          <cell r="F23">
            <v>50</v>
          </cell>
          <cell r="G23">
            <v>50</v>
          </cell>
          <cell r="H23">
            <v>0.5</v>
          </cell>
          <cell r="I23">
            <v>25</v>
          </cell>
          <cell r="J23">
            <v>150</v>
          </cell>
          <cell r="K23">
            <v>150</v>
          </cell>
          <cell r="L23">
            <v>0.3</v>
          </cell>
          <cell r="M23">
            <v>45</v>
          </cell>
          <cell r="N23">
            <v>0.35</v>
          </cell>
          <cell r="O23">
            <v>70</v>
          </cell>
          <cell r="P23">
            <v>270</v>
          </cell>
          <cell r="Q23">
            <v>1.17</v>
          </cell>
          <cell r="R23">
            <v>81.899999999999991</v>
          </cell>
          <cell r="S23">
            <v>2000</v>
          </cell>
          <cell r="T23">
            <v>0.1</v>
          </cell>
          <cell r="U23">
            <v>200</v>
          </cell>
          <cell r="V23">
            <v>3000</v>
          </cell>
          <cell r="W23">
            <v>0.44</v>
          </cell>
          <cell r="X23">
            <v>2200</v>
          </cell>
          <cell r="Y23">
            <v>1.17</v>
          </cell>
          <cell r="Z23">
            <v>2574</v>
          </cell>
          <cell r="AA23">
            <v>234</v>
          </cell>
          <cell r="AB23">
            <v>1314</v>
          </cell>
        </row>
        <row r="24">
          <cell r="B24" t="str">
            <v>C1005X7R1H104K050BB</v>
          </cell>
          <cell r="C24" t="str">
            <v>CAP CER 0.1UF 50V X7R 0402</v>
          </cell>
          <cell r="D24" t="str">
            <v>C1</v>
          </cell>
          <cell r="E24">
            <v>1</v>
          </cell>
          <cell r="F24">
            <v>50</v>
          </cell>
          <cell r="G24">
            <v>50</v>
          </cell>
          <cell r="H24">
            <v>1.5</v>
          </cell>
          <cell r="I24">
            <v>75</v>
          </cell>
          <cell r="J24">
            <v>150</v>
          </cell>
          <cell r="K24">
            <v>150</v>
          </cell>
          <cell r="L24">
            <v>1</v>
          </cell>
          <cell r="M24">
            <v>150</v>
          </cell>
          <cell r="N24">
            <v>1.125</v>
          </cell>
          <cell r="O24">
            <v>225</v>
          </cell>
          <cell r="P24">
            <v>425</v>
          </cell>
          <cell r="Q24">
            <v>0.32</v>
          </cell>
          <cell r="R24">
            <v>72</v>
          </cell>
          <cell r="S24">
            <v>2000</v>
          </cell>
          <cell r="T24">
            <v>0.1</v>
          </cell>
          <cell r="U24">
            <v>200</v>
          </cell>
          <cell r="V24">
            <v>10000</v>
          </cell>
          <cell r="W24">
            <v>0.02</v>
          </cell>
          <cell r="X24">
            <v>2200</v>
          </cell>
          <cell r="Y24">
            <v>0.32</v>
          </cell>
          <cell r="Z24">
            <v>704</v>
          </cell>
          <cell r="AA24">
            <v>64</v>
          </cell>
          <cell r="AB24">
            <v>238</v>
          </cell>
        </row>
        <row r="25">
          <cell r="B25" t="str">
            <v>C1005X5R1V225K050BC</v>
          </cell>
          <cell r="C25" t="str">
            <v>CAP CER 2.2UF 35V X5R 0402</v>
          </cell>
          <cell r="D25" t="str">
            <v>C2</v>
          </cell>
          <cell r="E25">
            <v>1</v>
          </cell>
          <cell r="F25">
            <v>50</v>
          </cell>
          <cell r="G25">
            <v>50</v>
          </cell>
          <cell r="H25">
            <v>1.5</v>
          </cell>
          <cell r="I25">
            <v>75</v>
          </cell>
          <cell r="J25">
            <v>150</v>
          </cell>
          <cell r="K25">
            <v>150</v>
          </cell>
          <cell r="L25">
            <v>1</v>
          </cell>
          <cell r="M25">
            <v>150</v>
          </cell>
          <cell r="N25">
            <v>1.125</v>
          </cell>
          <cell r="O25">
            <v>225</v>
          </cell>
          <cell r="P25">
            <v>425</v>
          </cell>
          <cell r="Q25">
            <v>0.5</v>
          </cell>
          <cell r="R25">
            <v>112.5</v>
          </cell>
          <cell r="S25">
            <v>2000</v>
          </cell>
          <cell r="T25">
            <v>0.1</v>
          </cell>
          <cell r="U25">
            <v>200</v>
          </cell>
          <cell r="V25">
            <v>10000</v>
          </cell>
          <cell r="W25">
            <v>0.09</v>
          </cell>
          <cell r="X25">
            <v>2200</v>
          </cell>
          <cell r="Y25">
            <v>0.5</v>
          </cell>
          <cell r="Z25">
            <v>1100</v>
          </cell>
          <cell r="AA25">
            <v>100</v>
          </cell>
          <cell r="AB25">
            <v>935</v>
          </cell>
        </row>
        <row r="26">
          <cell r="B26" t="str">
            <v>C1005X5R0J475K050BC</v>
          </cell>
          <cell r="C26" t="str">
            <v>CAP CER 4.7UF 6.3V X5R 0402</v>
          </cell>
          <cell r="D26" t="str">
            <v>C3, C5, C8, C10</v>
          </cell>
          <cell r="E26">
            <v>4</v>
          </cell>
          <cell r="F26">
            <v>50</v>
          </cell>
          <cell r="G26">
            <v>200</v>
          </cell>
          <cell r="H26">
            <v>1.5</v>
          </cell>
          <cell r="I26">
            <v>300</v>
          </cell>
          <cell r="J26">
            <v>150</v>
          </cell>
          <cell r="K26">
            <v>600</v>
          </cell>
          <cell r="L26">
            <v>1</v>
          </cell>
          <cell r="M26">
            <v>600</v>
          </cell>
          <cell r="N26">
            <v>1.125</v>
          </cell>
          <cell r="O26">
            <v>900</v>
          </cell>
          <cell r="P26">
            <v>1700</v>
          </cell>
          <cell r="Q26">
            <v>0.26</v>
          </cell>
          <cell r="R26">
            <v>234</v>
          </cell>
          <cell r="S26">
            <v>8000</v>
          </cell>
          <cell r="T26">
            <v>0.1</v>
          </cell>
          <cell r="U26">
            <v>800</v>
          </cell>
          <cell r="V26">
            <v>10000</v>
          </cell>
          <cell r="W26">
            <v>0.13</v>
          </cell>
          <cell r="X26">
            <v>8800</v>
          </cell>
          <cell r="Y26">
            <v>0.26</v>
          </cell>
          <cell r="Z26">
            <v>2288</v>
          </cell>
          <cell r="AA26">
            <v>208</v>
          </cell>
          <cell r="AB26">
            <v>1275</v>
          </cell>
        </row>
        <row r="27">
          <cell r="B27" t="str">
            <v>C1005X5R0J225K050BC</v>
          </cell>
          <cell r="C27" t="str">
            <v>CAP CER 2.2UF 6.3V X5R 0402</v>
          </cell>
          <cell r="D27" t="str">
            <v>C4</v>
          </cell>
          <cell r="E27">
            <v>1</v>
          </cell>
          <cell r="F27">
            <v>50</v>
          </cell>
          <cell r="G27">
            <v>50</v>
          </cell>
          <cell r="H27">
            <v>1.5</v>
          </cell>
          <cell r="I27">
            <v>75</v>
          </cell>
          <cell r="J27">
            <v>150</v>
          </cell>
          <cell r="K27">
            <v>150</v>
          </cell>
          <cell r="L27">
            <v>1</v>
          </cell>
          <cell r="M27">
            <v>150</v>
          </cell>
          <cell r="N27">
            <v>1.125</v>
          </cell>
          <cell r="O27">
            <v>225</v>
          </cell>
          <cell r="P27">
            <v>425</v>
          </cell>
          <cell r="Q27">
            <v>0.38</v>
          </cell>
          <cell r="R27">
            <v>85.5</v>
          </cell>
          <cell r="S27">
            <v>2000</v>
          </cell>
          <cell r="T27">
            <v>0.1</v>
          </cell>
          <cell r="U27">
            <v>200</v>
          </cell>
          <cell r="V27">
            <v>10000</v>
          </cell>
          <cell r="W27">
            <v>0.05</v>
          </cell>
          <cell r="X27">
            <v>2200</v>
          </cell>
          <cell r="Y27">
            <v>0.38</v>
          </cell>
          <cell r="Z27">
            <v>836</v>
          </cell>
          <cell r="AA27">
            <v>76</v>
          </cell>
          <cell r="AB27">
            <v>510</v>
          </cell>
        </row>
        <row r="28">
          <cell r="B28" t="str">
            <v>GRM0335C1H160JA01D</v>
          </cell>
          <cell r="C28" t="str">
            <v>CAP CER 16PF 50V C0G/NP0 0201</v>
          </cell>
          <cell r="D28" t="str">
            <v>C6, C16</v>
          </cell>
          <cell r="E28">
            <v>2</v>
          </cell>
          <cell r="F28">
            <v>50</v>
          </cell>
          <cell r="G28">
            <v>100</v>
          </cell>
          <cell r="H28">
            <v>1.5</v>
          </cell>
          <cell r="I28">
            <v>150</v>
          </cell>
          <cell r="J28">
            <v>150</v>
          </cell>
          <cell r="K28">
            <v>300</v>
          </cell>
          <cell r="L28">
            <v>1</v>
          </cell>
          <cell r="M28">
            <v>300</v>
          </cell>
          <cell r="N28">
            <v>1.125</v>
          </cell>
          <cell r="O28">
            <v>450</v>
          </cell>
          <cell r="P28">
            <v>850</v>
          </cell>
          <cell r="Q28">
            <v>0.13</v>
          </cell>
          <cell r="R28">
            <v>58.5</v>
          </cell>
          <cell r="S28">
            <v>4000</v>
          </cell>
          <cell r="T28">
            <v>0.1</v>
          </cell>
          <cell r="U28">
            <v>400</v>
          </cell>
          <cell r="V28">
            <v>15000</v>
          </cell>
          <cell r="W28">
            <v>0</v>
          </cell>
          <cell r="X28">
            <v>4400</v>
          </cell>
          <cell r="Y28">
            <v>0.13</v>
          </cell>
          <cell r="Z28">
            <v>572</v>
          </cell>
          <cell r="AA28">
            <v>52</v>
          </cell>
          <cell r="AB28">
            <v>51</v>
          </cell>
        </row>
        <row r="29">
          <cell r="B29" t="str">
            <v>GRM188R61E106MA73J</v>
          </cell>
          <cell r="C29" t="str">
            <v>CAP CER 10UF 25V X5R 0603</v>
          </cell>
          <cell r="D29" t="str">
            <v>C7, C9, C40, C42, C44, C50, C51</v>
          </cell>
          <cell r="E29">
            <v>7</v>
          </cell>
          <cell r="F29">
            <v>50</v>
          </cell>
          <cell r="G29">
            <v>350</v>
          </cell>
          <cell r="H29">
            <v>1.5</v>
          </cell>
          <cell r="I29">
            <v>525</v>
          </cell>
          <cell r="J29">
            <v>150</v>
          </cell>
          <cell r="K29">
            <v>1050</v>
          </cell>
          <cell r="L29">
            <v>0.7</v>
          </cell>
          <cell r="M29">
            <v>735</v>
          </cell>
          <cell r="N29">
            <v>0.9</v>
          </cell>
          <cell r="O29">
            <v>1260</v>
          </cell>
          <cell r="P29">
            <v>2660</v>
          </cell>
          <cell r="Q29">
            <v>0.14000000000000001</v>
          </cell>
          <cell r="R29">
            <v>176.4</v>
          </cell>
          <cell r="S29">
            <v>14000</v>
          </cell>
          <cell r="T29">
            <v>0.1</v>
          </cell>
          <cell r="U29">
            <v>1400</v>
          </cell>
          <cell r="V29">
            <v>10000</v>
          </cell>
          <cell r="W29">
            <v>0.08</v>
          </cell>
          <cell r="X29">
            <v>15400</v>
          </cell>
          <cell r="Y29">
            <v>0.14000000000000001</v>
          </cell>
          <cell r="Z29">
            <v>2156</v>
          </cell>
          <cell r="AA29">
            <v>196.00000000000003</v>
          </cell>
          <cell r="AB29">
            <v>816</v>
          </cell>
        </row>
        <row r="30">
          <cell r="B30" t="str">
            <v>GRM033R61A105ME15J</v>
          </cell>
          <cell r="C30" t="str">
            <v>CAP CER MLCC</v>
          </cell>
          <cell r="D30" t="str">
            <v>C11, C13, C14</v>
          </cell>
          <cell r="E30">
            <v>3</v>
          </cell>
          <cell r="F30">
            <v>50</v>
          </cell>
          <cell r="G30">
            <v>150</v>
          </cell>
          <cell r="H30">
            <v>1.5</v>
          </cell>
          <cell r="I30">
            <v>225</v>
          </cell>
          <cell r="J30">
            <v>150</v>
          </cell>
          <cell r="K30">
            <v>450</v>
          </cell>
          <cell r="L30">
            <v>1</v>
          </cell>
          <cell r="M30">
            <v>450</v>
          </cell>
          <cell r="N30">
            <v>1.125</v>
          </cell>
          <cell r="O30">
            <v>675</v>
          </cell>
          <cell r="P30">
            <v>1275</v>
          </cell>
          <cell r="Q30">
            <v>0.25</v>
          </cell>
          <cell r="R30">
            <v>168.75</v>
          </cell>
          <cell r="S30">
            <v>6000</v>
          </cell>
          <cell r="T30">
            <v>0.1</v>
          </cell>
          <cell r="U30">
            <v>600</v>
          </cell>
          <cell r="V30">
            <v>50000</v>
          </cell>
          <cell r="W30">
            <v>0.1</v>
          </cell>
          <cell r="X30">
            <v>6600</v>
          </cell>
          <cell r="Y30">
            <v>0.25</v>
          </cell>
          <cell r="Z30">
            <v>1650</v>
          </cell>
          <cell r="AA30">
            <v>150</v>
          </cell>
          <cell r="AB30">
            <v>4930</v>
          </cell>
        </row>
        <row r="31">
          <cell r="B31" t="str">
            <v>GRM033C71C104KE14J</v>
          </cell>
          <cell r="C31" t="str">
            <v>CAP CER 0.1UF 16V X7S 0201</v>
          </cell>
          <cell r="D31" t="str">
            <v>C12, C15, C34, C36, C52, C54, C55</v>
          </cell>
          <cell r="E31">
            <v>7</v>
          </cell>
          <cell r="F31">
            <v>50</v>
          </cell>
          <cell r="G31">
            <v>350</v>
          </cell>
          <cell r="H31">
            <v>1.5</v>
          </cell>
          <cell r="I31">
            <v>525</v>
          </cell>
          <cell r="J31">
            <v>150</v>
          </cell>
          <cell r="K31">
            <v>1050</v>
          </cell>
          <cell r="L31">
            <v>0.7</v>
          </cell>
          <cell r="M31">
            <v>735</v>
          </cell>
          <cell r="N31">
            <v>0.9</v>
          </cell>
          <cell r="O31">
            <v>1260</v>
          </cell>
          <cell r="P31">
            <v>2660</v>
          </cell>
          <cell r="Q31">
            <v>0.05</v>
          </cell>
          <cell r="R31">
            <v>63</v>
          </cell>
          <cell r="S31">
            <v>14000</v>
          </cell>
          <cell r="T31">
            <v>0.1</v>
          </cell>
          <cell r="U31">
            <v>1400</v>
          </cell>
          <cell r="V31">
            <v>50000</v>
          </cell>
          <cell r="W31">
            <v>0.01</v>
          </cell>
          <cell r="X31">
            <v>15400</v>
          </cell>
          <cell r="Y31">
            <v>0.05</v>
          </cell>
          <cell r="Z31">
            <v>770</v>
          </cell>
          <cell r="AA31">
            <v>70</v>
          </cell>
          <cell r="AB31">
            <v>340</v>
          </cell>
        </row>
        <row r="32">
          <cell r="B32" t="str">
            <v>GRM21BR61A476ME15K</v>
          </cell>
          <cell r="C32" t="str">
            <v>CAP CER 47UF 10V X5R 0805</v>
          </cell>
          <cell r="D32" t="str">
            <v>C17</v>
          </cell>
          <cell r="E32">
            <v>1</v>
          </cell>
          <cell r="F32">
            <v>50</v>
          </cell>
          <cell r="G32">
            <v>50</v>
          </cell>
          <cell r="H32">
            <v>1.5</v>
          </cell>
          <cell r="I32">
            <v>75</v>
          </cell>
          <cell r="J32">
            <v>150</v>
          </cell>
          <cell r="K32">
            <v>150</v>
          </cell>
          <cell r="L32">
            <v>1</v>
          </cell>
          <cell r="M32">
            <v>150</v>
          </cell>
          <cell r="N32">
            <v>1.125</v>
          </cell>
          <cell r="O32">
            <v>225</v>
          </cell>
          <cell r="P32">
            <v>425</v>
          </cell>
          <cell r="Q32">
            <v>0.83</v>
          </cell>
          <cell r="R32">
            <v>186.75</v>
          </cell>
          <cell r="S32">
            <v>2000</v>
          </cell>
          <cell r="T32">
            <v>0.1</v>
          </cell>
          <cell r="U32">
            <v>200</v>
          </cell>
          <cell r="V32">
            <v>10000</v>
          </cell>
          <cell r="W32">
            <v>0.25</v>
          </cell>
          <cell r="X32">
            <v>2200</v>
          </cell>
          <cell r="Y32">
            <v>0.83</v>
          </cell>
          <cell r="Z32">
            <v>1826</v>
          </cell>
          <cell r="AA32">
            <v>166</v>
          </cell>
          <cell r="AB32">
            <v>2499</v>
          </cell>
        </row>
        <row r="33">
          <cell r="B33" t="str">
            <v>GRM033R61E472MA12D</v>
          </cell>
          <cell r="C33" t="str">
            <v>CAP CER 4700PF 25V X5R 0201</v>
          </cell>
          <cell r="D33" t="str">
            <v>C18</v>
          </cell>
          <cell r="E33">
            <v>1</v>
          </cell>
          <cell r="F33">
            <v>50</v>
          </cell>
          <cell r="G33">
            <v>50</v>
          </cell>
          <cell r="H33">
            <v>1.5</v>
          </cell>
          <cell r="I33">
            <v>75</v>
          </cell>
          <cell r="J33">
            <v>150</v>
          </cell>
          <cell r="K33">
            <v>150</v>
          </cell>
          <cell r="L33">
            <v>1</v>
          </cell>
          <cell r="M33">
            <v>150</v>
          </cell>
          <cell r="N33">
            <v>1.125</v>
          </cell>
          <cell r="O33">
            <v>225</v>
          </cell>
          <cell r="P33">
            <v>425</v>
          </cell>
          <cell r="Q33">
            <v>0.26</v>
          </cell>
          <cell r="R33">
            <v>58.5</v>
          </cell>
          <cell r="S33">
            <v>2000</v>
          </cell>
          <cell r="T33">
            <v>0.1</v>
          </cell>
          <cell r="U33">
            <v>200</v>
          </cell>
          <cell r="V33">
            <v>15000</v>
          </cell>
          <cell r="W33">
            <v>0</v>
          </cell>
          <cell r="X33">
            <v>2200</v>
          </cell>
          <cell r="Y33">
            <v>0.26</v>
          </cell>
          <cell r="Z33">
            <v>572</v>
          </cell>
          <cell r="AA33">
            <v>52</v>
          </cell>
          <cell r="AB33">
            <v>51</v>
          </cell>
        </row>
        <row r="34">
          <cell r="B34" t="str">
            <v>C0402C105K8PAC7867</v>
          </cell>
          <cell r="C34" t="str">
            <v>CAP CER 1UF 10V X5R 0402</v>
          </cell>
          <cell r="D34" t="str">
            <v>C19, C20, C22-C24, C26-
C29, C32, C53, C62-C64</v>
          </cell>
          <cell r="E34">
            <v>10</v>
          </cell>
          <cell r="F34">
            <v>50</v>
          </cell>
          <cell r="G34">
            <v>500</v>
          </cell>
          <cell r="H34">
            <v>1.5</v>
          </cell>
          <cell r="I34">
            <v>750</v>
          </cell>
          <cell r="J34">
            <v>150</v>
          </cell>
          <cell r="K34">
            <v>1500</v>
          </cell>
          <cell r="L34">
            <v>0.7</v>
          </cell>
          <cell r="M34">
            <v>1050</v>
          </cell>
          <cell r="N34">
            <v>0.9</v>
          </cell>
          <cell r="O34">
            <v>1800</v>
          </cell>
          <cell r="P34">
            <v>3800</v>
          </cell>
          <cell r="Q34">
            <v>0.06</v>
          </cell>
          <cell r="R34">
            <v>108</v>
          </cell>
          <cell r="S34">
            <v>20000</v>
          </cell>
          <cell r="T34">
            <v>0.1</v>
          </cell>
          <cell r="U34">
            <v>2000</v>
          </cell>
          <cell r="V34">
            <v>50000</v>
          </cell>
          <cell r="W34">
            <v>0.02</v>
          </cell>
          <cell r="X34">
            <v>22000</v>
          </cell>
          <cell r="Y34">
            <v>0.06</v>
          </cell>
          <cell r="Z34">
            <v>1320</v>
          </cell>
          <cell r="AA34">
            <v>120</v>
          </cell>
          <cell r="AB34">
            <v>935</v>
          </cell>
        </row>
        <row r="35">
          <cell r="B35" t="str">
            <v>CL10A226MO7JZNC</v>
          </cell>
          <cell r="C35" t="str">
            <v>CAP CER 22UF 16V X5R 0603</v>
          </cell>
          <cell r="D35" t="str">
            <v>C21, C25, C30, C31, C39, C41, C43</v>
          </cell>
          <cell r="E35">
            <v>7</v>
          </cell>
          <cell r="F35">
            <v>50</v>
          </cell>
          <cell r="G35">
            <v>350</v>
          </cell>
          <cell r="H35">
            <v>1</v>
          </cell>
          <cell r="I35">
            <v>350</v>
          </cell>
          <cell r="J35">
            <v>150</v>
          </cell>
          <cell r="K35">
            <v>1050</v>
          </cell>
          <cell r="L35">
            <v>0.7</v>
          </cell>
          <cell r="M35">
            <v>735</v>
          </cell>
          <cell r="N35">
            <v>0.77500000000000002</v>
          </cell>
          <cell r="O35">
            <v>1085</v>
          </cell>
          <cell r="P35">
            <v>2485</v>
          </cell>
          <cell r="Q35">
            <v>0.53</v>
          </cell>
          <cell r="R35">
            <v>575.05000000000007</v>
          </cell>
          <cell r="S35">
            <v>14000</v>
          </cell>
          <cell r="T35">
            <v>0.05</v>
          </cell>
          <cell r="U35">
            <v>700</v>
          </cell>
          <cell r="V35">
            <v>4000</v>
          </cell>
          <cell r="W35">
            <v>0.28000000000000003</v>
          </cell>
          <cell r="X35">
            <v>14700</v>
          </cell>
          <cell r="Y35">
            <v>0.53</v>
          </cell>
          <cell r="Z35">
            <v>7791</v>
          </cell>
          <cell r="AA35">
            <v>371</v>
          </cell>
          <cell r="AB35">
            <v>1128.8</v>
          </cell>
        </row>
        <row r="36">
          <cell r="B36" t="str">
            <v>GRM033C81A105ME05D</v>
          </cell>
          <cell r="C36" t="str">
            <v>CAP CER 1UF 10V X6S 0201</v>
          </cell>
          <cell r="D36" t="str">
            <v>C33, C35, C38</v>
          </cell>
          <cell r="E36">
            <v>3</v>
          </cell>
          <cell r="F36">
            <v>50</v>
          </cell>
          <cell r="G36">
            <v>150</v>
          </cell>
          <cell r="H36">
            <v>1.5</v>
          </cell>
          <cell r="I36">
            <v>225</v>
          </cell>
          <cell r="J36">
            <v>150</v>
          </cell>
          <cell r="K36">
            <v>450</v>
          </cell>
          <cell r="L36">
            <v>1</v>
          </cell>
          <cell r="M36">
            <v>450</v>
          </cell>
          <cell r="N36">
            <v>1.125</v>
          </cell>
          <cell r="O36">
            <v>675</v>
          </cell>
          <cell r="P36">
            <v>1275</v>
          </cell>
          <cell r="Q36">
            <v>0.27</v>
          </cell>
          <cell r="R36">
            <v>182.25</v>
          </cell>
          <cell r="S36">
            <v>6000</v>
          </cell>
          <cell r="T36">
            <v>0.1</v>
          </cell>
          <cell r="U36">
            <v>600</v>
          </cell>
          <cell r="V36">
            <v>15000</v>
          </cell>
          <cell r="W36">
            <v>0.11</v>
          </cell>
          <cell r="X36">
            <v>6600</v>
          </cell>
          <cell r="Y36">
            <v>0.27</v>
          </cell>
          <cell r="Z36">
            <v>1782.0000000000002</v>
          </cell>
          <cell r="AA36">
            <v>162</v>
          </cell>
          <cell r="AB36">
            <v>1683</v>
          </cell>
        </row>
        <row r="37">
          <cell r="B37" t="str">
            <v>GRM033R71A472KA01D</v>
          </cell>
          <cell r="C37" t="str">
            <v>CAP CER 4700PF 10V X7R 0201</v>
          </cell>
          <cell r="D37" t="str">
            <v>C37</v>
          </cell>
          <cell r="E37">
            <v>1</v>
          </cell>
          <cell r="F37">
            <v>50</v>
          </cell>
          <cell r="G37">
            <v>50</v>
          </cell>
          <cell r="H37">
            <v>1.5</v>
          </cell>
          <cell r="I37">
            <v>75</v>
          </cell>
          <cell r="J37">
            <v>150</v>
          </cell>
          <cell r="K37">
            <v>150</v>
          </cell>
          <cell r="L37">
            <v>1</v>
          </cell>
          <cell r="M37">
            <v>150</v>
          </cell>
          <cell r="N37">
            <v>1.125</v>
          </cell>
          <cell r="O37">
            <v>225</v>
          </cell>
          <cell r="P37">
            <v>425</v>
          </cell>
          <cell r="Q37">
            <v>0.26</v>
          </cell>
          <cell r="R37">
            <v>58.5</v>
          </cell>
          <cell r="S37">
            <v>2000</v>
          </cell>
          <cell r="T37">
            <v>0.1</v>
          </cell>
          <cell r="U37">
            <v>200</v>
          </cell>
          <cell r="V37">
            <v>15000</v>
          </cell>
          <cell r="W37">
            <v>0</v>
          </cell>
          <cell r="X37">
            <v>2200</v>
          </cell>
          <cell r="Y37">
            <v>0.26</v>
          </cell>
          <cell r="Z37">
            <v>572</v>
          </cell>
          <cell r="AA37">
            <v>52</v>
          </cell>
          <cell r="AB37">
            <v>51</v>
          </cell>
        </row>
        <row r="38">
          <cell r="B38" t="str">
            <v>GRM033R61C104KE14D</v>
          </cell>
          <cell r="C38" t="str">
            <v>CAP CER 0.1UF 16V X5R 0201</v>
          </cell>
          <cell r="D38" t="str">
            <v>C45-C49</v>
          </cell>
          <cell r="E38">
            <v>2</v>
          </cell>
          <cell r="F38">
            <v>50</v>
          </cell>
          <cell r="G38">
            <v>100</v>
          </cell>
          <cell r="H38">
            <v>1.5</v>
          </cell>
          <cell r="I38">
            <v>150</v>
          </cell>
          <cell r="J38">
            <v>150</v>
          </cell>
          <cell r="K38">
            <v>300</v>
          </cell>
          <cell r="L38">
            <v>1</v>
          </cell>
          <cell r="M38">
            <v>300</v>
          </cell>
          <cell r="N38">
            <v>1.125</v>
          </cell>
          <cell r="O38">
            <v>450</v>
          </cell>
          <cell r="P38">
            <v>850</v>
          </cell>
          <cell r="Q38">
            <v>7.0000000000000007E-2</v>
          </cell>
          <cell r="R38">
            <v>31.500000000000004</v>
          </cell>
          <cell r="S38">
            <v>4000</v>
          </cell>
          <cell r="T38">
            <v>0.1</v>
          </cell>
          <cell r="U38">
            <v>400</v>
          </cell>
          <cell r="V38">
            <v>15000</v>
          </cell>
          <cell r="W38">
            <v>0.01</v>
          </cell>
          <cell r="X38">
            <v>4400</v>
          </cell>
          <cell r="Y38">
            <v>7.0000000000000007E-2</v>
          </cell>
          <cell r="Z38">
            <v>308.00000000000006</v>
          </cell>
          <cell r="AA38">
            <v>28.000000000000004</v>
          </cell>
          <cell r="AB38">
            <v>127.5</v>
          </cell>
        </row>
        <row r="39">
          <cell r="B39" t="str">
            <v>C1005X5R1V105K050BC</v>
          </cell>
          <cell r="C39" t="str">
            <v>CAP CER 1UF 35V X5R 0402</v>
          </cell>
          <cell r="D39" t="str">
            <v>C56</v>
          </cell>
          <cell r="E39">
            <v>1</v>
          </cell>
          <cell r="F39">
            <v>50</v>
          </cell>
          <cell r="G39">
            <v>50</v>
          </cell>
          <cell r="H39">
            <v>1.5</v>
          </cell>
          <cell r="I39">
            <v>75</v>
          </cell>
          <cell r="J39">
            <v>150</v>
          </cell>
          <cell r="K39">
            <v>150</v>
          </cell>
          <cell r="L39">
            <v>1</v>
          </cell>
          <cell r="M39">
            <v>150</v>
          </cell>
          <cell r="N39">
            <v>1.125</v>
          </cell>
          <cell r="O39">
            <v>225</v>
          </cell>
          <cell r="P39">
            <v>425</v>
          </cell>
          <cell r="Q39">
            <v>0.37</v>
          </cell>
          <cell r="R39">
            <v>83.25</v>
          </cell>
          <cell r="S39">
            <v>2000</v>
          </cell>
          <cell r="T39">
            <v>0.1</v>
          </cell>
          <cell r="U39">
            <v>200</v>
          </cell>
          <cell r="V39">
            <v>10000</v>
          </cell>
          <cell r="W39">
            <v>0.04</v>
          </cell>
          <cell r="X39">
            <v>2200</v>
          </cell>
          <cell r="Y39">
            <v>0.37</v>
          </cell>
          <cell r="Z39">
            <v>814</v>
          </cell>
          <cell r="AA39">
            <v>74</v>
          </cell>
          <cell r="AB39">
            <v>442</v>
          </cell>
        </row>
        <row r="40">
          <cell r="B40" t="str">
            <v>C0603X5R1E104M030BB</v>
          </cell>
          <cell r="C40" t="str">
            <v>CAP CER 0.1UF 25V X5R 0201</v>
          </cell>
          <cell r="D40" t="str">
            <v>C66</v>
          </cell>
          <cell r="E40">
            <v>1</v>
          </cell>
          <cell r="F40">
            <v>50</v>
          </cell>
          <cell r="G40">
            <v>50</v>
          </cell>
          <cell r="H40">
            <v>1.5</v>
          </cell>
          <cell r="I40">
            <v>75</v>
          </cell>
          <cell r="J40">
            <v>150</v>
          </cell>
          <cell r="K40">
            <v>150</v>
          </cell>
          <cell r="L40">
            <v>1</v>
          </cell>
          <cell r="M40">
            <v>150</v>
          </cell>
          <cell r="N40">
            <v>1.125</v>
          </cell>
          <cell r="O40">
            <v>225</v>
          </cell>
          <cell r="P40">
            <v>425</v>
          </cell>
          <cell r="Q40">
            <v>0.31</v>
          </cell>
          <cell r="R40">
            <v>69.75</v>
          </cell>
          <cell r="S40">
            <v>2000</v>
          </cell>
          <cell r="T40">
            <v>0.1</v>
          </cell>
          <cell r="U40">
            <v>200</v>
          </cell>
          <cell r="V40">
            <v>15000</v>
          </cell>
          <cell r="W40">
            <v>0.02</v>
          </cell>
          <cell r="X40">
            <v>2200</v>
          </cell>
          <cell r="Y40">
            <v>0.31</v>
          </cell>
          <cell r="Z40">
            <v>682</v>
          </cell>
          <cell r="AA40">
            <v>62</v>
          </cell>
          <cell r="AB40">
            <v>306</v>
          </cell>
        </row>
        <row r="41">
          <cell r="B41" t="str">
            <v>KGM05AR51E103KH</v>
          </cell>
          <cell r="C41" t="str">
            <v>CAP CER 10000PF 25V X5R 0402</v>
          </cell>
          <cell r="D41" t="str">
            <v>C67</v>
          </cell>
          <cell r="E41">
            <v>1</v>
          </cell>
          <cell r="F41">
            <v>50</v>
          </cell>
          <cell r="G41">
            <v>50</v>
          </cell>
          <cell r="H41">
            <v>1.5</v>
          </cell>
          <cell r="I41">
            <v>75</v>
          </cell>
          <cell r="J41">
            <v>150</v>
          </cell>
          <cell r="K41">
            <v>150</v>
          </cell>
          <cell r="L41">
            <v>1</v>
          </cell>
          <cell r="M41">
            <v>150</v>
          </cell>
          <cell r="N41">
            <v>1.125</v>
          </cell>
          <cell r="O41">
            <v>225</v>
          </cell>
          <cell r="P41">
            <v>425</v>
          </cell>
          <cell r="Q41">
            <v>0.46</v>
          </cell>
          <cell r="R41">
            <v>103.5</v>
          </cell>
          <cell r="S41">
            <v>2000</v>
          </cell>
          <cell r="T41">
            <v>0.1</v>
          </cell>
          <cell r="U41">
            <v>200</v>
          </cell>
          <cell r="V41">
            <v>10000</v>
          </cell>
          <cell r="W41">
            <v>0.09</v>
          </cell>
          <cell r="X41">
            <v>2200</v>
          </cell>
          <cell r="Y41">
            <v>0.46</v>
          </cell>
          <cell r="Z41">
            <v>1012</v>
          </cell>
          <cell r="AA41">
            <v>92</v>
          </cell>
          <cell r="AB41">
            <v>850</v>
          </cell>
        </row>
        <row r="42">
          <cell r="B42" t="str">
            <v>C0603X5R1A104K030BC</v>
          </cell>
          <cell r="C42" t="str">
            <v>CAP CER 0.1UF 10V X5R 0201</v>
          </cell>
          <cell r="D42" t="str">
            <v>C70</v>
          </cell>
          <cell r="E42">
            <v>1</v>
          </cell>
          <cell r="F42">
            <v>50</v>
          </cell>
          <cell r="G42">
            <v>50</v>
          </cell>
          <cell r="H42">
            <v>1.5</v>
          </cell>
          <cell r="I42">
            <v>75</v>
          </cell>
          <cell r="J42">
            <v>150</v>
          </cell>
          <cell r="K42">
            <v>150</v>
          </cell>
          <cell r="L42">
            <v>1</v>
          </cell>
          <cell r="M42">
            <v>150</v>
          </cell>
          <cell r="N42">
            <v>1.125</v>
          </cell>
          <cell r="O42">
            <v>225</v>
          </cell>
          <cell r="P42">
            <v>425</v>
          </cell>
          <cell r="Q42">
            <v>0.3</v>
          </cell>
          <cell r="R42">
            <v>67.5</v>
          </cell>
          <cell r="S42">
            <v>2000</v>
          </cell>
          <cell r="T42">
            <v>0.1</v>
          </cell>
          <cell r="U42">
            <v>200</v>
          </cell>
          <cell r="V42">
            <v>15000</v>
          </cell>
          <cell r="W42">
            <v>0.02</v>
          </cell>
          <cell r="X42">
            <v>2200</v>
          </cell>
          <cell r="Y42">
            <v>0.3</v>
          </cell>
          <cell r="Z42">
            <v>660</v>
          </cell>
          <cell r="AA42">
            <v>60</v>
          </cell>
          <cell r="AB42">
            <v>229.5</v>
          </cell>
        </row>
        <row r="43">
          <cell r="B43" t="str">
            <v>APFA2507QBDSEEZGKC</v>
          </cell>
          <cell r="C43" t="str">
            <v>LED RGB CLEAR 4SMD R/A</v>
          </cell>
          <cell r="D43" t="str">
            <v>D1</v>
          </cell>
          <cell r="E43">
            <v>1</v>
          </cell>
          <cell r="F43">
            <v>50</v>
          </cell>
          <cell r="G43">
            <v>50</v>
          </cell>
          <cell r="H43">
            <v>1</v>
          </cell>
          <cell r="I43">
            <v>50</v>
          </cell>
          <cell r="J43">
            <v>150</v>
          </cell>
          <cell r="K43">
            <v>150</v>
          </cell>
          <cell r="L43">
            <v>0.5</v>
          </cell>
          <cell r="M43">
            <v>75</v>
          </cell>
          <cell r="N43">
            <v>0.625</v>
          </cell>
          <cell r="O43">
            <v>125</v>
          </cell>
          <cell r="P43">
            <v>325</v>
          </cell>
          <cell r="Q43">
            <v>1.48</v>
          </cell>
          <cell r="R43">
            <v>185</v>
          </cell>
          <cell r="S43">
            <v>2000</v>
          </cell>
          <cell r="T43">
            <v>0.1</v>
          </cell>
          <cell r="U43">
            <v>200</v>
          </cell>
          <cell r="V43">
            <v>3000</v>
          </cell>
          <cell r="W43">
            <v>0.54</v>
          </cell>
          <cell r="X43">
            <v>2200</v>
          </cell>
          <cell r="Y43">
            <v>1.48</v>
          </cell>
          <cell r="Z43">
            <v>3256</v>
          </cell>
          <cell r="AA43">
            <v>296</v>
          </cell>
          <cell r="AB43">
            <v>1611.6</v>
          </cell>
        </row>
        <row r="44">
          <cell r="B44" t="str">
            <v>SML-LX0404SIUPGUSB</v>
          </cell>
          <cell r="C44" t="str">
            <v>LED RGB CLEAR SMD</v>
          </cell>
          <cell r="D44" t="str">
            <v>D2</v>
          </cell>
          <cell r="E44">
            <v>1</v>
          </cell>
          <cell r="F44">
            <v>50</v>
          </cell>
          <cell r="G44">
            <v>50</v>
          </cell>
          <cell r="H44">
            <v>1</v>
          </cell>
          <cell r="I44">
            <v>50</v>
          </cell>
          <cell r="J44">
            <v>150</v>
          </cell>
          <cell r="K44">
            <v>150</v>
          </cell>
          <cell r="L44">
            <v>0.5</v>
          </cell>
          <cell r="M44">
            <v>75</v>
          </cell>
          <cell r="N44">
            <v>0.625</v>
          </cell>
          <cell r="O44">
            <v>125</v>
          </cell>
          <cell r="P44">
            <v>325</v>
          </cell>
          <cell r="Q44">
            <v>1.53</v>
          </cell>
          <cell r="R44">
            <v>191.25</v>
          </cell>
          <cell r="S44">
            <v>2000</v>
          </cell>
          <cell r="T44">
            <v>0.1</v>
          </cell>
          <cell r="U44">
            <v>200</v>
          </cell>
          <cell r="V44">
            <v>2000</v>
          </cell>
          <cell r="W44">
            <v>0.69</v>
          </cell>
          <cell r="X44">
            <v>2200</v>
          </cell>
          <cell r="Y44">
            <v>1.53</v>
          </cell>
          <cell r="Z44">
            <v>3366</v>
          </cell>
          <cell r="AA44">
            <v>306</v>
          </cell>
          <cell r="AB44">
            <v>1380.4</v>
          </cell>
        </row>
        <row r="45">
          <cell r="B45" t="str">
            <v>TF13BA-6S-0.4SH(800)</v>
          </cell>
          <cell r="C45" t="str">
            <v>CONN FPC BOTTOM 6POS 0.4MM R/A</v>
          </cell>
          <cell r="D45" t="str">
            <v>J1</v>
          </cell>
          <cell r="E45">
            <v>1</v>
          </cell>
          <cell r="F45">
            <v>50</v>
          </cell>
          <cell r="G45">
            <v>50</v>
          </cell>
          <cell r="H45">
            <v>0.3</v>
          </cell>
          <cell r="I45">
            <v>15</v>
          </cell>
          <cell r="J45">
            <v>150</v>
          </cell>
          <cell r="K45">
            <v>150</v>
          </cell>
          <cell r="L45">
            <v>0.3</v>
          </cell>
          <cell r="M45">
            <v>45</v>
          </cell>
          <cell r="N45">
            <v>0.3</v>
          </cell>
          <cell r="O45">
            <v>60</v>
          </cell>
          <cell r="P45">
            <v>260</v>
          </cell>
          <cell r="Q45">
            <v>1.55</v>
          </cell>
          <cell r="R45">
            <v>93</v>
          </cell>
          <cell r="S45">
            <v>2000</v>
          </cell>
          <cell r="T45">
            <v>0.1</v>
          </cell>
          <cell r="U45">
            <v>200</v>
          </cell>
          <cell r="V45">
            <v>5000</v>
          </cell>
          <cell r="W45">
            <v>0.91</v>
          </cell>
          <cell r="X45">
            <v>2200</v>
          </cell>
          <cell r="Y45">
            <v>1.55</v>
          </cell>
          <cell r="Z45">
            <v>3410</v>
          </cell>
          <cell r="AA45">
            <v>310</v>
          </cell>
          <cell r="AB45">
            <v>4564.5</v>
          </cell>
        </row>
        <row r="46">
          <cell r="B46" t="str">
            <v>FH26W-25S-0.3SHW(60)</v>
          </cell>
          <cell r="C46" t="str">
            <v>CONN FPC BOTTOM 25POS 0.3MM R/A</v>
          </cell>
          <cell r="D46" t="str">
            <v>J2</v>
          </cell>
          <cell r="E46">
            <v>1</v>
          </cell>
          <cell r="F46">
            <v>50</v>
          </cell>
          <cell r="G46">
            <v>50</v>
          </cell>
          <cell r="H46">
            <v>0.3</v>
          </cell>
          <cell r="I46">
            <v>15</v>
          </cell>
          <cell r="J46">
            <v>150</v>
          </cell>
          <cell r="K46">
            <v>150</v>
          </cell>
          <cell r="L46">
            <v>0.3</v>
          </cell>
          <cell r="M46">
            <v>45</v>
          </cell>
          <cell r="N46">
            <v>0.3</v>
          </cell>
          <cell r="O46">
            <v>60</v>
          </cell>
          <cell r="P46">
            <v>260</v>
          </cell>
          <cell r="Q46">
            <v>2.75</v>
          </cell>
          <cell r="R46">
            <v>165</v>
          </cell>
          <cell r="S46">
            <v>2000</v>
          </cell>
          <cell r="T46">
            <v>0.04</v>
          </cell>
          <cell r="U46">
            <v>80</v>
          </cell>
          <cell r="V46">
            <v>5000</v>
          </cell>
          <cell r="W46">
            <v>1.51</v>
          </cell>
          <cell r="X46">
            <v>2080</v>
          </cell>
          <cell r="Y46">
            <v>2.75</v>
          </cell>
          <cell r="Z46">
            <v>5720</v>
          </cell>
          <cell r="AA46">
            <v>220</v>
          </cell>
          <cell r="AB46">
            <v>7531</v>
          </cell>
        </row>
        <row r="47">
          <cell r="B47" t="str">
            <v>DX07S024JJ3R1300</v>
          </cell>
          <cell r="C47" t="str">
            <v>CONN RCP USB3.1 TYPEC 24P SMD RA</v>
          </cell>
          <cell r="D47" t="str">
            <v>J4</v>
          </cell>
          <cell r="E47">
            <v>1</v>
          </cell>
          <cell r="F47">
            <v>50</v>
          </cell>
          <cell r="G47">
            <v>50</v>
          </cell>
          <cell r="H47">
            <v>0.3</v>
          </cell>
          <cell r="I47">
            <v>15</v>
          </cell>
          <cell r="J47">
            <v>150</v>
          </cell>
          <cell r="K47">
            <v>150</v>
          </cell>
          <cell r="L47">
            <v>0.3</v>
          </cell>
          <cell r="M47">
            <v>45</v>
          </cell>
          <cell r="N47">
            <v>0.3</v>
          </cell>
          <cell r="O47">
            <v>60</v>
          </cell>
          <cell r="P47">
            <v>260</v>
          </cell>
          <cell r="Q47">
            <v>3.92</v>
          </cell>
          <cell r="R47">
            <v>235.2</v>
          </cell>
          <cell r="S47">
            <v>2000</v>
          </cell>
          <cell r="T47">
            <v>0.04</v>
          </cell>
          <cell r="U47">
            <v>80</v>
          </cell>
          <cell r="V47">
            <v>1300</v>
          </cell>
          <cell r="W47">
            <v>2.4700000000000002</v>
          </cell>
          <cell r="X47">
            <v>2080</v>
          </cell>
          <cell r="Y47">
            <v>3.92</v>
          </cell>
          <cell r="Z47">
            <v>8153.5999999999995</v>
          </cell>
          <cell r="AA47">
            <v>313.60000000000002</v>
          </cell>
          <cell r="AB47">
            <v>3204.5</v>
          </cell>
        </row>
        <row r="48">
          <cell r="B48" t="str">
            <v>DFE201612E-2R2M=P2</v>
          </cell>
          <cell r="C48" t="str">
            <v>FIXED IND 2.2UH 1.8A 116MOHM SMD</v>
          </cell>
          <cell r="D48" t="str">
            <v>L1-L3, L5</v>
          </cell>
          <cell r="E48">
            <v>3</v>
          </cell>
          <cell r="F48">
            <v>50</v>
          </cell>
          <cell r="G48">
            <v>150</v>
          </cell>
          <cell r="H48">
            <v>1.5</v>
          </cell>
          <cell r="I48">
            <v>225</v>
          </cell>
          <cell r="J48">
            <v>150</v>
          </cell>
          <cell r="K48">
            <v>450</v>
          </cell>
          <cell r="L48">
            <v>1</v>
          </cell>
          <cell r="M48">
            <v>450</v>
          </cell>
          <cell r="N48">
            <v>1.125</v>
          </cell>
          <cell r="O48">
            <v>675</v>
          </cell>
          <cell r="P48">
            <v>1275</v>
          </cell>
          <cell r="Q48">
            <v>0.41</v>
          </cell>
          <cell r="R48">
            <v>276.75</v>
          </cell>
          <cell r="S48">
            <v>6000</v>
          </cell>
          <cell r="T48">
            <v>0.1</v>
          </cell>
          <cell r="U48">
            <v>600</v>
          </cell>
          <cell r="V48">
            <v>3000</v>
          </cell>
          <cell r="W48">
            <v>0.21</v>
          </cell>
          <cell r="X48">
            <v>6600</v>
          </cell>
          <cell r="Y48">
            <v>0.41</v>
          </cell>
          <cell r="Z48">
            <v>2706</v>
          </cell>
          <cell r="AA48">
            <v>245.99999999999997</v>
          </cell>
          <cell r="AB48">
            <v>622.20000000000005</v>
          </cell>
        </row>
        <row r="49">
          <cell r="B49" t="str">
            <v>MLP2012H2R2MT0S1</v>
          </cell>
          <cell r="C49" t="str">
            <v>FIXED IND 2.2UH 1A 195 MOHM SMD</v>
          </cell>
          <cell r="D49" t="str">
            <v>L4</v>
          </cell>
          <cell r="E49">
            <v>1</v>
          </cell>
          <cell r="F49">
            <v>50</v>
          </cell>
          <cell r="G49">
            <v>50</v>
          </cell>
          <cell r="H49">
            <v>1.5</v>
          </cell>
          <cell r="I49">
            <v>75</v>
          </cell>
          <cell r="J49">
            <v>150</v>
          </cell>
          <cell r="K49">
            <v>150</v>
          </cell>
          <cell r="L49">
            <v>1</v>
          </cell>
          <cell r="M49">
            <v>150</v>
          </cell>
          <cell r="N49">
            <v>1.125</v>
          </cell>
          <cell r="O49">
            <v>225</v>
          </cell>
          <cell r="P49">
            <v>425</v>
          </cell>
          <cell r="Q49">
            <v>0.63</v>
          </cell>
          <cell r="R49">
            <v>141.75</v>
          </cell>
          <cell r="S49">
            <v>2000</v>
          </cell>
          <cell r="T49">
            <v>0.1</v>
          </cell>
          <cell r="U49">
            <v>200</v>
          </cell>
          <cell r="V49">
            <v>4000</v>
          </cell>
          <cell r="W49">
            <v>0.2</v>
          </cell>
          <cell r="X49">
            <v>2200</v>
          </cell>
          <cell r="Y49">
            <v>0.63</v>
          </cell>
          <cell r="Z49">
            <v>1386</v>
          </cell>
          <cell r="AA49">
            <v>126</v>
          </cell>
          <cell r="AB49">
            <v>809.2</v>
          </cell>
        </row>
        <row r="50">
          <cell r="B50" t="str">
            <v>BLM21PG221SN1D</v>
          </cell>
          <cell r="C50" t="str">
            <v>FERRITE BEAD 220 OHM 0805 1LN</v>
          </cell>
          <cell r="D50" t="str">
            <v>L7</v>
          </cell>
          <cell r="E50">
            <v>1</v>
          </cell>
          <cell r="F50">
            <v>50</v>
          </cell>
          <cell r="G50">
            <v>50</v>
          </cell>
          <cell r="H50">
            <v>1.5</v>
          </cell>
          <cell r="I50">
            <v>75</v>
          </cell>
          <cell r="J50">
            <v>150</v>
          </cell>
          <cell r="K50">
            <v>150</v>
          </cell>
          <cell r="L50">
            <v>1</v>
          </cell>
          <cell r="M50">
            <v>150</v>
          </cell>
          <cell r="N50">
            <v>1.125</v>
          </cell>
          <cell r="O50">
            <v>225</v>
          </cell>
          <cell r="P50">
            <v>425</v>
          </cell>
          <cell r="Q50">
            <v>0.36</v>
          </cell>
          <cell r="R50">
            <v>81</v>
          </cell>
          <cell r="S50">
            <v>2000</v>
          </cell>
          <cell r="T50">
            <v>0.1</v>
          </cell>
          <cell r="U50">
            <v>200</v>
          </cell>
          <cell r="V50">
            <v>4000</v>
          </cell>
          <cell r="W50">
            <v>0.05</v>
          </cell>
          <cell r="X50">
            <v>2200</v>
          </cell>
          <cell r="Y50">
            <v>0.36</v>
          </cell>
          <cell r="Z50">
            <v>792</v>
          </cell>
          <cell r="AA50">
            <v>72</v>
          </cell>
          <cell r="AB50">
            <v>190.4</v>
          </cell>
        </row>
        <row r="51">
          <cell r="B51" t="str">
            <v>HZ1206C202R-10</v>
          </cell>
          <cell r="C51" t="str">
            <v>FERRITE BEAD 2 KOHM 1206 1LN</v>
          </cell>
          <cell r="D51" t="str">
            <v>L8</v>
          </cell>
          <cell r="E51">
            <v>1</v>
          </cell>
          <cell r="F51">
            <v>50</v>
          </cell>
          <cell r="G51">
            <v>50</v>
          </cell>
          <cell r="H51">
            <v>1.5</v>
          </cell>
          <cell r="I51">
            <v>75</v>
          </cell>
          <cell r="J51">
            <v>150</v>
          </cell>
          <cell r="K51">
            <v>150</v>
          </cell>
          <cell r="L51">
            <v>1</v>
          </cell>
          <cell r="M51">
            <v>150</v>
          </cell>
          <cell r="N51">
            <v>1.125</v>
          </cell>
          <cell r="O51">
            <v>225</v>
          </cell>
          <cell r="P51">
            <v>425</v>
          </cell>
          <cell r="Q51">
            <v>0.45</v>
          </cell>
          <cell r="R51">
            <v>101.25</v>
          </cell>
          <cell r="S51">
            <v>2000</v>
          </cell>
          <cell r="T51">
            <v>0.1</v>
          </cell>
          <cell r="U51">
            <v>200</v>
          </cell>
          <cell r="V51">
            <v>3000</v>
          </cell>
          <cell r="W51">
            <v>0.12</v>
          </cell>
          <cell r="X51">
            <v>2200</v>
          </cell>
          <cell r="Y51">
            <v>0.45</v>
          </cell>
          <cell r="Z51">
            <v>990</v>
          </cell>
          <cell r="AA51">
            <v>90</v>
          </cell>
          <cell r="AB51">
            <v>351.9</v>
          </cell>
        </row>
        <row r="52">
          <cell r="B52" t="str">
            <v>ERJ-2GE0R00X</v>
          </cell>
          <cell r="C52" t="str">
            <v>RES SMD 0 OHM JUMPER 1/10W 0402</v>
          </cell>
          <cell r="D52" t="str">
            <v>R5</v>
          </cell>
          <cell r="E52">
            <v>1</v>
          </cell>
          <cell r="F52">
            <v>50</v>
          </cell>
          <cell r="G52">
            <v>50</v>
          </cell>
          <cell r="H52">
            <v>1.5</v>
          </cell>
          <cell r="I52">
            <v>75</v>
          </cell>
          <cell r="J52">
            <v>150</v>
          </cell>
          <cell r="K52">
            <v>150</v>
          </cell>
          <cell r="L52">
            <v>1</v>
          </cell>
          <cell r="M52">
            <v>150</v>
          </cell>
          <cell r="N52">
            <v>1.125</v>
          </cell>
          <cell r="O52">
            <v>225</v>
          </cell>
          <cell r="P52">
            <v>425</v>
          </cell>
          <cell r="Q52">
            <v>0.05</v>
          </cell>
          <cell r="R52">
            <v>11.25</v>
          </cell>
          <cell r="S52">
            <v>2000</v>
          </cell>
          <cell r="T52">
            <v>0.1</v>
          </cell>
          <cell r="U52">
            <v>200</v>
          </cell>
          <cell r="V52">
            <v>10000</v>
          </cell>
          <cell r="W52">
            <v>0.01</v>
          </cell>
          <cell r="X52">
            <v>2200</v>
          </cell>
          <cell r="Y52">
            <v>0.05</v>
          </cell>
          <cell r="Z52">
            <v>110</v>
          </cell>
          <cell r="AA52">
            <v>10</v>
          </cell>
          <cell r="AB52">
            <v>68</v>
          </cell>
        </row>
        <row r="53">
          <cell r="B53" t="str">
            <v>ERJ-1GNF5101C</v>
          </cell>
          <cell r="C53" t="str">
            <v>RES SMD 5.1K OHM 1% 1/20W 0201</v>
          </cell>
          <cell r="D53" t="str">
            <v>R6, R7</v>
          </cell>
          <cell r="E53">
            <v>2</v>
          </cell>
          <cell r="F53">
            <v>50</v>
          </cell>
          <cell r="G53">
            <v>100</v>
          </cell>
          <cell r="H53">
            <v>1.5</v>
          </cell>
          <cell r="I53">
            <v>150</v>
          </cell>
          <cell r="J53">
            <v>150</v>
          </cell>
          <cell r="K53">
            <v>300</v>
          </cell>
          <cell r="L53">
            <v>1</v>
          </cell>
          <cell r="M53">
            <v>300</v>
          </cell>
          <cell r="N53">
            <v>1.125</v>
          </cell>
          <cell r="O53">
            <v>450</v>
          </cell>
          <cell r="P53">
            <v>850</v>
          </cell>
          <cell r="Q53">
            <v>0.15</v>
          </cell>
          <cell r="R53">
            <v>67.5</v>
          </cell>
          <cell r="S53">
            <v>4000</v>
          </cell>
          <cell r="T53">
            <v>0.1</v>
          </cell>
          <cell r="U53">
            <v>400</v>
          </cell>
          <cell r="V53">
            <v>15000</v>
          </cell>
          <cell r="W53">
            <v>0.01</v>
          </cell>
          <cell r="X53">
            <v>4400</v>
          </cell>
          <cell r="Y53">
            <v>0.15</v>
          </cell>
          <cell r="Z53">
            <v>660</v>
          </cell>
          <cell r="AA53">
            <v>60</v>
          </cell>
          <cell r="AB53">
            <v>153</v>
          </cell>
        </row>
        <row r="54">
          <cell r="B54" t="str">
            <v>ERJ-1GNF27R0C</v>
          </cell>
          <cell r="C54" t="str">
            <v>RES SMD 27 OHM 1% 1/20W 0201</v>
          </cell>
          <cell r="D54" t="str">
            <v>R9, R10</v>
          </cell>
          <cell r="E54">
            <v>2</v>
          </cell>
          <cell r="F54">
            <v>50</v>
          </cell>
          <cell r="G54">
            <v>100</v>
          </cell>
          <cell r="H54">
            <v>1.5</v>
          </cell>
          <cell r="I54">
            <v>150</v>
          </cell>
          <cell r="J54">
            <v>150</v>
          </cell>
          <cell r="K54">
            <v>300</v>
          </cell>
          <cell r="L54">
            <v>1</v>
          </cell>
          <cell r="M54">
            <v>300</v>
          </cell>
          <cell r="N54">
            <v>1.125</v>
          </cell>
          <cell r="O54">
            <v>450</v>
          </cell>
          <cell r="P54">
            <v>850</v>
          </cell>
          <cell r="Q54">
            <v>0.15</v>
          </cell>
          <cell r="R54">
            <v>67.5</v>
          </cell>
          <cell r="S54">
            <v>4000</v>
          </cell>
          <cell r="T54">
            <v>0.1</v>
          </cell>
          <cell r="U54">
            <v>400</v>
          </cell>
          <cell r="V54">
            <v>15000</v>
          </cell>
          <cell r="W54">
            <v>0.01</v>
          </cell>
          <cell r="X54">
            <v>4400</v>
          </cell>
          <cell r="Y54">
            <v>0.15</v>
          </cell>
          <cell r="Z54">
            <v>660</v>
          </cell>
          <cell r="AA54">
            <v>60</v>
          </cell>
          <cell r="AB54">
            <v>153</v>
          </cell>
        </row>
        <row r="55">
          <cell r="B55" t="str">
            <v>ERJ-1GNF4701C</v>
          </cell>
          <cell r="C55" t="str">
            <v>RES SMD 4.7K OHM 1% 1/20W 0201</v>
          </cell>
          <cell r="D55" t="str">
            <v>R13, R19, R20</v>
          </cell>
          <cell r="E55">
            <v>3</v>
          </cell>
          <cell r="F55">
            <v>50</v>
          </cell>
          <cell r="G55">
            <v>150</v>
          </cell>
          <cell r="H55">
            <v>1.5</v>
          </cell>
          <cell r="I55">
            <v>225</v>
          </cell>
          <cell r="J55">
            <v>150</v>
          </cell>
          <cell r="K55">
            <v>450</v>
          </cell>
          <cell r="L55">
            <v>1</v>
          </cell>
          <cell r="M55">
            <v>450</v>
          </cell>
          <cell r="N55">
            <v>1.125</v>
          </cell>
          <cell r="O55">
            <v>675</v>
          </cell>
          <cell r="P55">
            <v>1275</v>
          </cell>
          <cell r="Q55">
            <v>0.11</v>
          </cell>
          <cell r="R55">
            <v>74.25</v>
          </cell>
          <cell r="S55">
            <v>6000</v>
          </cell>
          <cell r="T55">
            <v>0.1</v>
          </cell>
          <cell r="U55">
            <v>600</v>
          </cell>
          <cell r="V55">
            <v>15000</v>
          </cell>
          <cell r="W55">
            <v>0.01</v>
          </cell>
          <cell r="X55">
            <v>6600</v>
          </cell>
          <cell r="Y55">
            <v>0.11</v>
          </cell>
          <cell r="Z55">
            <v>726</v>
          </cell>
          <cell r="AA55">
            <v>66</v>
          </cell>
          <cell r="AB55">
            <v>153</v>
          </cell>
        </row>
        <row r="56">
          <cell r="B56" t="str">
            <v>ERJ-2GEJ103X</v>
          </cell>
          <cell r="C56" t="str">
            <v>RES SMD 10K OHM 5% 1/10W 0402</v>
          </cell>
          <cell r="D56" t="str">
            <v>R14</v>
          </cell>
          <cell r="E56">
            <v>1</v>
          </cell>
          <cell r="F56">
            <v>50</v>
          </cell>
          <cell r="G56">
            <v>50</v>
          </cell>
          <cell r="H56">
            <v>1.5</v>
          </cell>
          <cell r="I56">
            <v>75</v>
          </cell>
          <cell r="J56">
            <v>150</v>
          </cell>
          <cell r="K56">
            <v>150</v>
          </cell>
          <cell r="L56">
            <v>1</v>
          </cell>
          <cell r="M56">
            <v>150</v>
          </cell>
          <cell r="N56">
            <v>1.125</v>
          </cell>
          <cell r="O56">
            <v>225</v>
          </cell>
          <cell r="P56">
            <v>425</v>
          </cell>
          <cell r="Q56">
            <v>0.27</v>
          </cell>
          <cell r="R56">
            <v>60.750000000000007</v>
          </cell>
          <cell r="S56">
            <v>2000</v>
          </cell>
          <cell r="T56">
            <v>0.1</v>
          </cell>
          <cell r="U56">
            <v>200</v>
          </cell>
          <cell r="V56">
            <v>10000</v>
          </cell>
          <cell r="W56">
            <v>0.01</v>
          </cell>
          <cell r="X56">
            <v>2200</v>
          </cell>
          <cell r="Y56">
            <v>0.27</v>
          </cell>
          <cell r="Z56">
            <v>594</v>
          </cell>
          <cell r="AA56">
            <v>54</v>
          </cell>
          <cell r="AB56">
            <v>68</v>
          </cell>
        </row>
        <row r="57">
          <cell r="B57" t="str">
            <v>ERJ-2LWFR010X</v>
          </cell>
          <cell r="C57" t="str">
            <v>RES 0.01 OHM 1% 1/5W 0402</v>
          </cell>
          <cell r="D57" t="str">
            <v>R15</v>
          </cell>
          <cell r="E57">
            <v>1</v>
          </cell>
          <cell r="F57">
            <v>50</v>
          </cell>
          <cell r="G57">
            <v>50</v>
          </cell>
          <cell r="H57">
            <v>1.5</v>
          </cell>
          <cell r="I57">
            <v>75</v>
          </cell>
          <cell r="J57">
            <v>150</v>
          </cell>
          <cell r="K57">
            <v>150</v>
          </cell>
          <cell r="L57">
            <v>1</v>
          </cell>
          <cell r="M57">
            <v>150</v>
          </cell>
          <cell r="N57">
            <v>1.125</v>
          </cell>
          <cell r="O57">
            <v>225</v>
          </cell>
          <cell r="P57">
            <v>425</v>
          </cell>
          <cell r="Q57">
            <v>0.55000000000000004</v>
          </cell>
          <cell r="R57">
            <v>123.75000000000001</v>
          </cell>
          <cell r="S57">
            <v>2000</v>
          </cell>
          <cell r="T57">
            <v>0.1</v>
          </cell>
          <cell r="U57">
            <v>200</v>
          </cell>
          <cell r="V57">
            <v>30000</v>
          </cell>
          <cell r="W57">
            <v>0.08</v>
          </cell>
          <cell r="X57">
            <v>2200</v>
          </cell>
          <cell r="Y57">
            <v>0.55000000000000004</v>
          </cell>
          <cell r="Z57">
            <v>1210</v>
          </cell>
          <cell r="AA57">
            <v>110.00000000000001</v>
          </cell>
          <cell r="AB57">
            <v>2499</v>
          </cell>
        </row>
        <row r="58">
          <cell r="B58" t="str">
            <v>ERJ-1GNF3301C</v>
          </cell>
          <cell r="C58" t="str">
            <v>RES SMD 3.3K OHM 1% 1/20W 0201</v>
          </cell>
          <cell r="D58" t="str">
            <v>R16, R23-R25</v>
          </cell>
          <cell r="E58">
            <v>3</v>
          </cell>
          <cell r="F58">
            <v>50</v>
          </cell>
          <cell r="G58">
            <v>150</v>
          </cell>
          <cell r="H58">
            <v>1.5</v>
          </cell>
          <cell r="I58">
            <v>225</v>
          </cell>
          <cell r="J58">
            <v>150</v>
          </cell>
          <cell r="K58">
            <v>450</v>
          </cell>
          <cell r="L58">
            <v>1</v>
          </cell>
          <cell r="M58">
            <v>450</v>
          </cell>
          <cell r="N58">
            <v>1.125</v>
          </cell>
          <cell r="O58">
            <v>675</v>
          </cell>
          <cell r="P58">
            <v>1275</v>
          </cell>
          <cell r="Q58">
            <v>0.09</v>
          </cell>
          <cell r="R58">
            <v>60.75</v>
          </cell>
          <cell r="S58">
            <v>6000</v>
          </cell>
          <cell r="T58">
            <v>0.1</v>
          </cell>
          <cell r="U58">
            <v>600</v>
          </cell>
          <cell r="V58">
            <v>15000</v>
          </cell>
          <cell r="W58">
            <v>0.01</v>
          </cell>
          <cell r="X58">
            <v>6600</v>
          </cell>
          <cell r="Y58">
            <v>0.09</v>
          </cell>
          <cell r="Z58">
            <v>594</v>
          </cell>
          <cell r="AA58">
            <v>54</v>
          </cell>
          <cell r="AB58">
            <v>153</v>
          </cell>
        </row>
        <row r="59">
          <cell r="B59" t="str">
            <v>ERJ-1GNJ103C</v>
          </cell>
          <cell r="C59" t="str">
            <v>RES SMD 10K OHM 5% 1/20W 0201</v>
          </cell>
          <cell r="D59" t="str">
            <v>R22, R73, R74</v>
          </cell>
          <cell r="E59">
            <v>3</v>
          </cell>
          <cell r="F59">
            <v>50</v>
          </cell>
          <cell r="G59">
            <v>150</v>
          </cell>
          <cell r="H59">
            <v>1.5</v>
          </cell>
          <cell r="I59">
            <v>225</v>
          </cell>
          <cell r="J59">
            <v>150</v>
          </cell>
          <cell r="K59">
            <v>450</v>
          </cell>
          <cell r="L59">
            <v>1</v>
          </cell>
          <cell r="M59">
            <v>450</v>
          </cell>
          <cell r="N59">
            <v>1.125</v>
          </cell>
          <cell r="O59">
            <v>675</v>
          </cell>
          <cell r="P59">
            <v>1275</v>
          </cell>
          <cell r="Q59">
            <v>0.09</v>
          </cell>
          <cell r="R59">
            <v>60.75</v>
          </cell>
          <cell r="S59">
            <v>6000</v>
          </cell>
          <cell r="T59">
            <v>0.1</v>
          </cell>
          <cell r="U59">
            <v>600</v>
          </cell>
          <cell r="V59">
            <v>15000</v>
          </cell>
          <cell r="W59">
            <v>0.01</v>
          </cell>
          <cell r="X59">
            <v>6600</v>
          </cell>
          <cell r="Y59">
            <v>0.09</v>
          </cell>
          <cell r="Z59">
            <v>594</v>
          </cell>
          <cell r="AA59">
            <v>54</v>
          </cell>
          <cell r="AB59">
            <v>76.5</v>
          </cell>
        </row>
        <row r="60">
          <cell r="B60" t="str">
            <v>ERJ-1GN0R00C</v>
          </cell>
          <cell r="C60" t="str">
            <v>RES SMD 0 OHM JUMPER 1/20W 0201</v>
          </cell>
          <cell r="D60" t="str">
            <v>R26, R28, R29, R31-R36, 
R40-R42, R50, R51, R53-R59, 
R61, R62, R64, R72, R75, R78</v>
          </cell>
          <cell r="E60">
            <v>17</v>
          </cell>
          <cell r="F60">
            <v>50</v>
          </cell>
          <cell r="G60">
            <v>850</v>
          </cell>
          <cell r="H60">
            <v>1.5</v>
          </cell>
          <cell r="I60">
            <v>1275</v>
          </cell>
          <cell r="J60">
            <v>150</v>
          </cell>
          <cell r="K60">
            <v>2550</v>
          </cell>
          <cell r="L60">
            <v>0.8</v>
          </cell>
          <cell r="M60">
            <v>2040</v>
          </cell>
          <cell r="N60">
            <v>0.97499999999999998</v>
          </cell>
          <cell r="O60">
            <v>3315</v>
          </cell>
          <cell r="P60">
            <v>6715</v>
          </cell>
          <cell r="Q60">
            <v>0.02</v>
          </cell>
          <cell r="R60">
            <v>66.3</v>
          </cell>
          <cell r="S60">
            <v>34000</v>
          </cell>
          <cell r="T60">
            <v>0.1</v>
          </cell>
          <cell r="U60">
            <v>3400</v>
          </cell>
          <cell r="V60">
            <v>15000</v>
          </cell>
          <cell r="W60">
            <v>0.01</v>
          </cell>
          <cell r="X60">
            <v>37400</v>
          </cell>
          <cell r="Y60">
            <v>0.02</v>
          </cell>
          <cell r="Z60">
            <v>748</v>
          </cell>
          <cell r="AA60">
            <v>68</v>
          </cell>
          <cell r="AB60">
            <v>102</v>
          </cell>
        </row>
        <row r="61">
          <cell r="B61" t="str">
            <v>ERJ-2RKF1004X</v>
          </cell>
          <cell r="C61" t="str">
            <v>RES SMD 1M OHM 1% 1/10W 0402</v>
          </cell>
          <cell r="D61" t="str">
            <v>R27</v>
          </cell>
          <cell r="E61">
            <v>1</v>
          </cell>
          <cell r="F61">
            <v>50</v>
          </cell>
          <cell r="G61">
            <v>50</v>
          </cell>
          <cell r="H61">
            <v>1.5</v>
          </cell>
          <cell r="I61">
            <v>75</v>
          </cell>
          <cell r="J61">
            <v>150</v>
          </cell>
          <cell r="K61">
            <v>150</v>
          </cell>
          <cell r="L61">
            <v>1</v>
          </cell>
          <cell r="M61">
            <v>150</v>
          </cell>
          <cell r="N61">
            <v>1.125</v>
          </cell>
          <cell r="O61">
            <v>225</v>
          </cell>
          <cell r="P61">
            <v>425</v>
          </cell>
          <cell r="Q61">
            <v>0.28000000000000003</v>
          </cell>
          <cell r="R61">
            <v>63.000000000000007</v>
          </cell>
          <cell r="S61">
            <v>2000</v>
          </cell>
          <cell r="T61">
            <v>0.1</v>
          </cell>
          <cell r="U61">
            <v>200</v>
          </cell>
          <cell r="V61">
            <v>10000</v>
          </cell>
          <cell r="W61">
            <v>0.01</v>
          </cell>
          <cell r="X61">
            <v>2200</v>
          </cell>
          <cell r="Y61">
            <v>0.28000000000000003</v>
          </cell>
          <cell r="Z61">
            <v>616.00000000000011</v>
          </cell>
          <cell r="AA61">
            <v>56.000000000000007</v>
          </cell>
          <cell r="AB61">
            <v>68</v>
          </cell>
        </row>
        <row r="62">
          <cell r="B62" t="str">
            <v>ERJ-1GNF10R0C</v>
          </cell>
          <cell r="C62" t="str">
            <v>RES SMD 10 OHM 1% 1/20W 0201</v>
          </cell>
          <cell r="D62" t="str">
            <v>R37</v>
          </cell>
          <cell r="E62">
            <v>1</v>
          </cell>
          <cell r="F62">
            <v>50</v>
          </cell>
          <cell r="G62">
            <v>50</v>
          </cell>
          <cell r="H62">
            <v>1.5</v>
          </cell>
          <cell r="I62">
            <v>75</v>
          </cell>
          <cell r="J62">
            <v>150</v>
          </cell>
          <cell r="K62">
            <v>150</v>
          </cell>
          <cell r="L62">
            <v>1</v>
          </cell>
          <cell r="M62">
            <v>150</v>
          </cell>
          <cell r="N62">
            <v>1.125</v>
          </cell>
          <cell r="O62">
            <v>225</v>
          </cell>
          <cell r="P62">
            <v>425</v>
          </cell>
          <cell r="Q62">
            <v>0.3</v>
          </cell>
          <cell r="R62">
            <v>67.5</v>
          </cell>
          <cell r="S62">
            <v>2000</v>
          </cell>
          <cell r="T62">
            <v>0.1</v>
          </cell>
          <cell r="U62">
            <v>200</v>
          </cell>
          <cell r="V62">
            <v>15000</v>
          </cell>
          <cell r="W62">
            <v>0.01</v>
          </cell>
          <cell r="X62">
            <v>2200</v>
          </cell>
          <cell r="Y62">
            <v>0.3</v>
          </cell>
          <cell r="Z62">
            <v>660</v>
          </cell>
          <cell r="AA62">
            <v>60</v>
          </cell>
          <cell r="AB62">
            <v>127.5</v>
          </cell>
        </row>
        <row r="63">
          <cell r="B63" t="str">
            <v>CRCW04024K70FKEDHP</v>
          </cell>
          <cell r="C63" t="str">
            <v>RES SMD 4.7K OHM 1% 1/5W 0402</v>
          </cell>
          <cell r="D63" t="str">
            <v>R43</v>
          </cell>
          <cell r="E63">
            <v>1</v>
          </cell>
          <cell r="F63">
            <v>50</v>
          </cell>
          <cell r="G63">
            <v>50</v>
          </cell>
          <cell r="H63">
            <v>1.5</v>
          </cell>
          <cell r="I63">
            <v>75</v>
          </cell>
          <cell r="J63">
            <v>150</v>
          </cell>
          <cell r="K63">
            <v>150</v>
          </cell>
          <cell r="L63">
            <v>1</v>
          </cell>
          <cell r="M63">
            <v>150</v>
          </cell>
          <cell r="N63">
            <v>1.125</v>
          </cell>
          <cell r="O63">
            <v>225</v>
          </cell>
          <cell r="P63">
            <v>425</v>
          </cell>
          <cell r="Q63">
            <v>0.4</v>
          </cell>
          <cell r="R63">
            <v>90</v>
          </cell>
          <cell r="S63">
            <v>2000</v>
          </cell>
          <cell r="T63">
            <v>0.1</v>
          </cell>
          <cell r="U63">
            <v>200</v>
          </cell>
          <cell r="V63">
            <v>10000</v>
          </cell>
          <cell r="W63">
            <v>0.02</v>
          </cell>
          <cell r="X63">
            <v>2200</v>
          </cell>
          <cell r="Y63">
            <v>0.4</v>
          </cell>
          <cell r="Z63">
            <v>880</v>
          </cell>
          <cell r="AA63">
            <v>80</v>
          </cell>
          <cell r="AB63">
            <v>204</v>
          </cell>
        </row>
        <row r="64">
          <cell r="B64" t="str">
            <v>ERJ-2GEJ220X</v>
          </cell>
          <cell r="C64" t="str">
            <v>RES SMD 22 OHM 5% 1/10W 0402</v>
          </cell>
          <cell r="D64" t="str">
            <v>R44</v>
          </cell>
          <cell r="E64">
            <v>1</v>
          </cell>
          <cell r="F64">
            <v>50</v>
          </cell>
          <cell r="G64">
            <v>50</v>
          </cell>
          <cell r="H64">
            <v>1.5</v>
          </cell>
          <cell r="I64">
            <v>75</v>
          </cell>
          <cell r="J64">
            <v>150</v>
          </cell>
          <cell r="K64">
            <v>150</v>
          </cell>
          <cell r="L64">
            <v>1</v>
          </cell>
          <cell r="M64">
            <v>150</v>
          </cell>
          <cell r="N64">
            <v>1.125</v>
          </cell>
          <cell r="O64">
            <v>225</v>
          </cell>
          <cell r="P64">
            <v>425</v>
          </cell>
          <cell r="Q64">
            <v>0.27</v>
          </cell>
          <cell r="R64">
            <v>60.750000000000007</v>
          </cell>
          <cell r="S64">
            <v>2000</v>
          </cell>
          <cell r="T64">
            <v>0.1</v>
          </cell>
          <cell r="U64">
            <v>200</v>
          </cell>
          <cell r="V64">
            <v>10000</v>
          </cell>
          <cell r="W64">
            <v>0.01</v>
          </cell>
          <cell r="X64">
            <v>2200</v>
          </cell>
          <cell r="Y64">
            <v>0.27</v>
          </cell>
          <cell r="Z64">
            <v>594</v>
          </cell>
          <cell r="AA64">
            <v>54</v>
          </cell>
          <cell r="AB64">
            <v>68</v>
          </cell>
        </row>
        <row r="65">
          <cell r="B65" t="str">
            <v>CRCW040210K0FKEE</v>
          </cell>
          <cell r="C65" t="str">
            <v>RES SMD 10K OHM 1% 1/16W 0402</v>
          </cell>
          <cell r="D65" t="str">
            <v>R45, R65-R68, R70, R71</v>
          </cell>
          <cell r="E65">
            <v>5</v>
          </cell>
          <cell r="F65">
            <v>50</v>
          </cell>
          <cell r="G65">
            <v>250</v>
          </cell>
          <cell r="H65">
            <v>1.5</v>
          </cell>
          <cell r="I65">
            <v>375</v>
          </cell>
          <cell r="J65">
            <v>150</v>
          </cell>
          <cell r="K65">
            <v>750</v>
          </cell>
          <cell r="L65">
            <v>1</v>
          </cell>
          <cell r="M65">
            <v>750</v>
          </cell>
          <cell r="N65">
            <v>1.125</v>
          </cell>
          <cell r="O65">
            <v>1125</v>
          </cell>
          <cell r="P65">
            <v>2125</v>
          </cell>
          <cell r="Q65">
            <v>0.06</v>
          </cell>
          <cell r="R65">
            <v>67.5</v>
          </cell>
          <cell r="S65">
            <v>10000</v>
          </cell>
          <cell r="T65">
            <v>0.1</v>
          </cell>
          <cell r="U65">
            <v>1000</v>
          </cell>
          <cell r="V65">
            <v>50000</v>
          </cell>
          <cell r="W65">
            <v>0.01</v>
          </cell>
          <cell r="X65">
            <v>11000</v>
          </cell>
          <cell r="Y65">
            <v>0.06</v>
          </cell>
          <cell r="Z65">
            <v>660</v>
          </cell>
          <cell r="AA65">
            <v>60</v>
          </cell>
          <cell r="AB65">
            <v>340</v>
          </cell>
        </row>
        <row r="66">
          <cell r="B66" t="str">
            <v>TNPW04021K00BETD</v>
          </cell>
          <cell r="C66" t="str">
            <v>RES 1K OHM 0.1% 1/16W 0402</v>
          </cell>
          <cell r="D66" t="str">
            <v>R46-R48</v>
          </cell>
          <cell r="E66">
            <v>2</v>
          </cell>
          <cell r="F66">
            <v>50</v>
          </cell>
          <cell r="G66">
            <v>100</v>
          </cell>
          <cell r="H66">
            <v>1.5</v>
          </cell>
          <cell r="I66">
            <v>150</v>
          </cell>
          <cell r="J66">
            <v>150</v>
          </cell>
          <cell r="K66">
            <v>300</v>
          </cell>
          <cell r="L66">
            <v>1</v>
          </cell>
          <cell r="M66">
            <v>300</v>
          </cell>
          <cell r="N66">
            <v>1.125</v>
          </cell>
          <cell r="O66">
            <v>450</v>
          </cell>
          <cell r="P66">
            <v>850</v>
          </cell>
          <cell r="Q66">
            <v>0.8</v>
          </cell>
          <cell r="R66">
            <v>360</v>
          </cell>
          <cell r="S66">
            <v>4000</v>
          </cell>
          <cell r="T66">
            <v>0.1</v>
          </cell>
          <cell r="U66">
            <v>400</v>
          </cell>
          <cell r="V66">
            <v>10000</v>
          </cell>
          <cell r="W66">
            <v>0.44</v>
          </cell>
          <cell r="X66">
            <v>4400</v>
          </cell>
          <cell r="Y66">
            <v>0.8</v>
          </cell>
          <cell r="Z66">
            <v>3520</v>
          </cell>
          <cell r="AA66">
            <v>320</v>
          </cell>
          <cell r="AB66">
            <v>4386</v>
          </cell>
        </row>
        <row r="67">
          <cell r="B67" t="str">
            <v>PNM0402E2502BST1</v>
          </cell>
          <cell r="C67" t="str">
            <v>RES SMD 25K OHM 0.1% 1/20W 0402</v>
          </cell>
          <cell r="D67" t="str">
            <v>R69</v>
          </cell>
          <cell r="E67">
            <v>1</v>
          </cell>
          <cell r="F67">
            <v>50</v>
          </cell>
          <cell r="G67">
            <v>50</v>
          </cell>
          <cell r="H67">
            <v>1</v>
          </cell>
          <cell r="I67">
            <v>50</v>
          </cell>
          <cell r="J67">
            <v>150</v>
          </cell>
          <cell r="K67">
            <v>150</v>
          </cell>
          <cell r="L67">
            <v>1</v>
          </cell>
          <cell r="M67">
            <v>150</v>
          </cell>
          <cell r="N67">
            <v>1</v>
          </cell>
          <cell r="O67">
            <v>200</v>
          </cell>
          <cell r="P67">
            <v>400</v>
          </cell>
          <cell r="Q67">
            <v>3.99</v>
          </cell>
          <cell r="R67">
            <v>798</v>
          </cell>
          <cell r="S67">
            <v>2000</v>
          </cell>
          <cell r="T67">
            <v>0.1</v>
          </cell>
          <cell r="U67">
            <v>200</v>
          </cell>
          <cell r="V67">
            <v>1000</v>
          </cell>
          <cell r="W67">
            <v>1.72</v>
          </cell>
          <cell r="X67">
            <v>2200</v>
          </cell>
          <cell r="Y67">
            <v>3.99</v>
          </cell>
          <cell r="Z67">
            <v>8778</v>
          </cell>
          <cell r="AA67">
            <v>798</v>
          </cell>
          <cell r="AB67">
            <v>1717</v>
          </cell>
        </row>
        <row r="68">
          <cell r="B68" t="str">
            <v>NCP03XH103J05RL</v>
          </cell>
          <cell r="C68" t="str">
            <v>THERMISTOR NTC 10KOHM 3380K 0201</v>
          </cell>
          <cell r="D68" t="str">
            <v>RT1</v>
          </cell>
          <cell r="E68">
            <v>1</v>
          </cell>
          <cell r="F68">
            <v>50</v>
          </cell>
          <cell r="G68">
            <v>50</v>
          </cell>
          <cell r="H68">
            <v>1.5</v>
          </cell>
          <cell r="I68">
            <v>75</v>
          </cell>
          <cell r="J68">
            <v>150</v>
          </cell>
          <cell r="K68">
            <v>150</v>
          </cell>
          <cell r="L68">
            <v>1</v>
          </cell>
          <cell r="M68">
            <v>150</v>
          </cell>
          <cell r="N68">
            <v>1.125</v>
          </cell>
          <cell r="O68">
            <v>225</v>
          </cell>
          <cell r="P68">
            <v>425</v>
          </cell>
          <cell r="Q68">
            <v>0.48</v>
          </cell>
          <cell r="R68">
            <v>108</v>
          </cell>
          <cell r="S68">
            <v>2000</v>
          </cell>
          <cell r="T68">
            <v>0.3</v>
          </cell>
          <cell r="U68">
            <v>600</v>
          </cell>
          <cell r="V68">
            <v>15000</v>
          </cell>
          <cell r="W68">
            <v>0.1</v>
          </cell>
          <cell r="X68">
            <v>2600</v>
          </cell>
          <cell r="Y68">
            <v>0.48</v>
          </cell>
          <cell r="Z68">
            <v>1248</v>
          </cell>
          <cell r="AA68">
            <v>288</v>
          </cell>
          <cell r="AB68">
            <v>1530</v>
          </cell>
        </row>
        <row r="69">
          <cell r="B69">
            <v>434153017835</v>
          </cell>
          <cell r="C69" t="str">
            <v>SWITCH TACTILE SPST-NO 0.05A 12V</v>
          </cell>
          <cell r="D69" t="str">
            <v>SW1</v>
          </cell>
          <cell r="E69">
            <v>1</v>
          </cell>
          <cell r="F69">
            <v>50</v>
          </cell>
          <cell r="G69">
            <v>50</v>
          </cell>
          <cell r="H69">
            <v>1</v>
          </cell>
          <cell r="I69">
            <v>50</v>
          </cell>
          <cell r="J69">
            <v>150</v>
          </cell>
          <cell r="K69">
            <v>150</v>
          </cell>
          <cell r="L69">
            <v>0.5</v>
          </cell>
          <cell r="M69">
            <v>75</v>
          </cell>
          <cell r="N69">
            <v>0.625</v>
          </cell>
          <cell r="O69">
            <v>125</v>
          </cell>
          <cell r="P69">
            <v>325</v>
          </cell>
          <cell r="Q69">
            <v>1.3</v>
          </cell>
          <cell r="R69">
            <v>162.5</v>
          </cell>
          <cell r="S69">
            <v>2000</v>
          </cell>
          <cell r="T69">
            <v>0.1</v>
          </cell>
          <cell r="U69">
            <v>200</v>
          </cell>
          <cell r="V69">
            <v>4000</v>
          </cell>
          <cell r="W69">
            <v>0.6</v>
          </cell>
          <cell r="X69">
            <v>2200</v>
          </cell>
          <cell r="Y69">
            <v>1.3</v>
          </cell>
          <cell r="Z69">
            <v>2860</v>
          </cell>
          <cell r="AA69">
            <v>260</v>
          </cell>
          <cell r="AB69">
            <v>2414</v>
          </cell>
        </row>
        <row r="70">
          <cell r="B70" t="str">
            <v>EVP-AA102K</v>
          </cell>
          <cell r="C70" t="str">
            <v>SWITCH TACTILE SPST-NO 0.02A 15V</v>
          </cell>
          <cell r="D70" t="str">
            <v>SW2</v>
          </cell>
          <cell r="E70">
            <v>1</v>
          </cell>
          <cell r="F70">
            <v>50</v>
          </cell>
          <cell r="G70">
            <v>50</v>
          </cell>
          <cell r="H70">
            <v>1</v>
          </cell>
          <cell r="I70">
            <v>50</v>
          </cell>
          <cell r="J70">
            <v>150</v>
          </cell>
          <cell r="K70">
            <v>150</v>
          </cell>
          <cell r="L70">
            <v>0.5</v>
          </cell>
          <cell r="M70">
            <v>75</v>
          </cell>
          <cell r="N70">
            <v>0.625</v>
          </cell>
          <cell r="O70">
            <v>125</v>
          </cell>
          <cell r="P70">
            <v>325</v>
          </cell>
          <cell r="Q70">
            <v>1.54</v>
          </cell>
          <cell r="R70">
            <v>192.5</v>
          </cell>
          <cell r="S70">
            <v>2000</v>
          </cell>
          <cell r="T70">
            <v>0.1</v>
          </cell>
          <cell r="U70">
            <v>200</v>
          </cell>
          <cell r="V70">
            <v>5000</v>
          </cell>
          <cell r="W70">
            <v>0.74</v>
          </cell>
          <cell r="X70">
            <v>2200</v>
          </cell>
          <cell r="Y70">
            <v>1.54</v>
          </cell>
          <cell r="Z70">
            <v>3388</v>
          </cell>
          <cell r="AA70">
            <v>308</v>
          </cell>
          <cell r="AB70">
            <v>3714.5</v>
          </cell>
        </row>
        <row r="71">
          <cell r="B71" t="str">
            <v>MAX20360FEWZ+T</v>
          </cell>
          <cell r="C71" t="str">
            <v>EVKIT PART- IC; PMIC WITH ULTRA-LOW IQ REGULATOR</v>
          </cell>
          <cell r="D71" t="str">
            <v>U1</v>
          </cell>
          <cell r="E71">
            <v>1</v>
          </cell>
          <cell r="F71">
            <v>50</v>
          </cell>
          <cell r="G71">
            <v>50</v>
          </cell>
          <cell r="H71">
            <v>0.5</v>
          </cell>
          <cell r="I71">
            <v>25</v>
          </cell>
          <cell r="J71">
            <v>150</v>
          </cell>
          <cell r="K71">
            <v>150</v>
          </cell>
          <cell r="L71">
            <v>0.2</v>
          </cell>
          <cell r="M71">
            <v>30</v>
          </cell>
          <cell r="N71">
            <v>0.27500000000000002</v>
          </cell>
          <cell r="O71">
            <v>55</v>
          </cell>
          <cell r="P71">
            <v>255</v>
          </cell>
          <cell r="Q71">
            <v>9.9700000000000006</v>
          </cell>
          <cell r="R71">
            <v>548.35</v>
          </cell>
          <cell r="S71">
            <v>2000</v>
          </cell>
          <cell r="T71">
            <v>0.05</v>
          </cell>
          <cell r="U71">
            <v>100</v>
          </cell>
          <cell r="V71">
            <v>2000</v>
          </cell>
          <cell r="W71">
            <v>13.97</v>
          </cell>
          <cell r="X71">
            <v>2100</v>
          </cell>
          <cell r="Y71">
            <v>9.9700000000000006</v>
          </cell>
          <cell r="Z71">
            <v>20937</v>
          </cell>
          <cell r="AA71">
            <v>997.00000000000011</v>
          </cell>
          <cell r="AB71">
            <v>27948</v>
          </cell>
        </row>
        <row r="72">
          <cell r="B72" t="str">
            <v>MAX32670GTL+</v>
          </cell>
          <cell r="C72" t="str">
            <v>IC MCU 32BIT 384KB FLASH 40TQFN</v>
          </cell>
          <cell r="D72" t="str">
            <v>U2</v>
          </cell>
          <cell r="E72">
            <v>1</v>
          </cell>
          <cell r="F72">
            <v>50</v>
          </cell>
          <cell r="G72">
            <v>50</v>
          </cell>
          <cell r="H72">
            <v>0.5</v>
          </cell>
          <cell r="I72">
            <v>25</v>
          </cell>
          <cell r="J72">
            <v>150</v>
          </cell>
          <cell r="K72">
            <v>150</v>
          </cell>
          <cell r="L72">
            <v>0.2</v>
          </cell>
          <cell r="M72">
            <v>30</v>
          </cell>
          <cell r="N72">
            <v>0.27500000000000002</v>
          </cell>
          <cell r="O72">
            <v>55</v>
          </cell>
          <cell r="P72">
            <v>255</v>
          </cell>
          <cell r="Q72">
            <v>6.51</v>
          </cell>
          <cell r="R72">
            <v>358.05</v>
          </cell>
          <cell r="S72">
            <v>2000</v>
          </cell>
          <cell r="T72">
            <v>0.05</v>
          </cell>
          <cell r="U72">
            <v>100</v>
          </cell>
          <cell r="V72">
            <v>490</v>
          </cell>
          <cell r="W72">
            <v>4.66</v>
          </cell>
          <cell r="X72">
            <v>2100</v>
          </cell>
          <cell r="Y72">
            <v>6.51</v>
          </cell>
          <cell r="Z72">
            <v>13671</v>
          </cell>
          <cell r="AA72">
            <v>651</v>
          </cell>
          <cell r="AB72">
            <v>2282.42</v>
          </cell>
        </row>
        <row r="73">
          <cell r="B73" t="str">
            <v>MX25U51245GZ4I54</v>
          </cell>
          <cell r="C73" t="str">
            <v>IC FLASH 512MBIT SPI/QUAD 8WSON</v>
          </cell>
          <cell r="D73" t="str">
            <v>U3</v>
          </cell>
          <cell r="E73">
            <v>1</v>
          </cell>
          <cell r="F73">
            <v>50</v>
          </cell>
          <cell r="G73">
            <v>50</v>
          </cell>
          <cell r="H73">
            <v>0.5</v>
          </cell>
          <cell r="I73">
            <v>25</v>
          </cell>
          <cell r="J73">
            <v>150</v>
          </cell>
          <cell r="K73">
            <v>150</v>
          </cell>
          <cell r="L73">
            <v>0.2</v>
          </cell>
          <cell r="M73">
            <v>30</v>
          </cell>
          <cell r="N73">
            <v>0.27500000000000002</v>
          </cell>
          <cell r="O73">
            <v>55</v>
          </cell>
          <cell r="P73">
            <v>255</v>
          </cell>
          <cell r="Q73">
            <v>13.63</v>
          </cell>
          <cell r="R73">
            <v>749.65000000000009</v>
          </cell>
          <cell r="S73">
            <v>2000</v>
          </cell>
          <cell r="T73">
            <v>0.05</v>
          </cell>
          <cell r="U73">
            <v>100</v>
          </cell>
          <cell r="V73">
            <v>480</v>
          </cell>
          <cell r="W73">
            <v>10.96</v>
          </cell>
          <cell r="X73">
            <v>2100</v>
          </cell>
          <cell r="Y73">
            <v>13.63</v>
          </cell>
          <cell r="Z73">
            <v>28623</v>
          </cell>
          <cell r="AA73">
            <v>1363</v>
          </cell>
          <cell r="AB73">
            <v>5260.8</v>
          </cell>
        </row>
        <row r="74">
          <cell r="B74" t="str">
            <v>MAX32666GXMBT+</v>
          </cell>
          <cell r="C74" t="str">
            <v>IC MCU 32BIT 1MB FLASH 121CTBGA</v>
          </cell>
          <cell r="D74" t="str">
            <v>U5</v>
          </cell>
          <cell r="E74">
            <v>1</v>
          </cell>
          <cell r="F74">
            <v>50</v>
          </cell>
          <cell r="G74">
            <v>50</v>
          </cell>
          <cell r="H74">
            <v>0.5</v>
          </cell>
          <cell r="I74">
            <v>25</v>
          </cell>
          <cell r="J74">
            <v>150</v>
          </cell>
          <cell r="K74">
            <v>150</v>
          </cell>
          <cell r="L74">
            <v>0.2</v>
          </cell>
          <cell r="M74">
            <v>30</v>
          </cell>
          <cell r="N74">
            <v>0.27500000000000002</v>
          </cell>
          <cell r="O74">
            <v>55</v>
          </cell>
          <cell r="P74">
            <v>255</v>
          </cell>
          <cell r="Q74">
            <v>21.86</v>
          </cell>
          <cell r="R74">
            <v>1202.3</v>
          </cell>
          <cell r="S74">
            <v>2000</v>
          </cell>
          <cell r="T74">
            <v>0.05</v>
          </cell>
          <cell r="U74">
            <v>100</v>
          </cell>
          <cell r="V74">
            <v>348</v>
          </cell>
          <cell r="W74">
            <v>17.22</v>
          </cell>
          <cell r="X74">
            <v>2100</v>
          </cell>
          <cell r="Y74">
            <v>21.86</v>
          </cell>
          <cell r="Z74">
            <v>45906</v>
          </cell>
          <cell r="AA74">
            <v>2186</v>
          </cell>
          <cell r="AB74">
            <v>5992.91</v>
          </cell>
        </row>
        <row r="75">
          <cell r="B75" t="str">
            <v>MAX9062EBS+TG45</v>
          </cell>
          <cell r="C75" t="str">
            <v>IC COMPARATOR 1 W/VOLT REF 4UCSP</v>
          </cell>
          <cell r="D75" t="str">
            <v>U6, U7</v>
          </cell>
          <cell r="E75">
            <v>2</v>
          </cell>
          <cell r="F75">
            <v>50</v>
          </cell>
          <cell r="G75">
            <v>100</v>
          </cell>
          <cell r="H75">
            <v>0.2</v>
          </cell>
          <cell r="I75">
            <v>20</v>
          </cell>
          <cell r="J75">
            <v>150</v>
          </cell>
          <cell r="K75">
            <v>300</v>
          </cell>
          <cell r="L75">
            <v>0.2</v>
          </cell>
          <cell r="M75">
            <v>60</v>
          </cell>
          <cell r="N75">
            <v>0.2</v>
          </cell>
          <cell r="O75">
            <v>80</v>
          </cell>
          <cell r="P75">
            <v>480</v>
          </cell>
          <cell r="Q75">
            <v>2.42</v>
          </cell>
          <cell r="R75">
            <v>193.6</v>
          </cell>
          <cell r="S75">
            <v>4000</v>
          </cell>
          <cell r="T75">
            <v>0.08</v>
          </cell>
          <cell r="U75">
            <v>320</v>
          </cell>
          <cell r="V75">
            <v>2500</v>
          </cell>
          <cell r="W75">
            <v>1.56</v>
          </cell>
          <cell r="X75">
            <v>4320</v>
          </cell>
          <cell r="Y75">
            <v>2.42</v>
          </cell>
          <cell r="Z75">
            <v>10454.4</v>
          </cell>
          <cell r="AA75">
            <v>774.4</v>
          </cell>
          <cell r="AB75">
            <v>3901.5</v>
          </cell>
        </row>
        <row r="76">
          <cell r="B76" t="str">
            <v>MAX3207EAUT+T</v>
          </cell>
          <cell r="C76" t="str">
            <v>TVS DIODE SOT23-6</v>
          </cell>
          <cell r="D76" t="str">
            <v>U8</v>
          </cell>
          <cell r="E76">
            <v>1</v>
          </cell>
          <cell r="F76">
            <v>50</v>
          </cell>
          <cell r="G76">
            <v>50</v>
          </cell>
          <cell r="H76">
            <v>0.2</v>
          </cell>
          <cell r="I76">
            <v>10</v>
          </cell>
          <cell r="J76">
            <v>150</v>
          </cell>
          <cell r="K76">
            <v>150</v>
          </cell>
          <cell r="L76">
            <v>0.2</v>
          </cell>
          <cell r="M76">
            <v>30</v>
          </cell>
          <cell r="N76">
            <v>0.2</v>
          </cell>
          <cell r="O76">
            <v>40</v>
          </cell>
          <cell r="P76">
            <v>240</v>
          </cell>
          <cell r="Q76">
            <v>2.89</v>
          </cell>
          <cell r="R76">
            <v>115.60000000000001</v>
          </cell>
          <cell r="S76">
            <v>2000</v>
          </cell>
          <cell r="T76">
            <v>0.06</v>
          </cell>
          <cell r="U76">
            <v>120</v>
          </cell>
          <cell r="V76">
            <v>2500</v>
          </cell>
          <cell r="W76">
            <v>1.43</v>
          </cell>
          <cell r="X76">
            <v>2120</v>
          </cell>
          <cell r="Y76">
            <v>2.89</v>
          </cell>
          <cell r="Z76">
            <v>6126.8</v>
          </cell>
          <cell r="AA76">
            <v>346.8</v>
          </cell>
          <cell r="AB76">
            <v>3565.75</v>
          </cell>
        </row>
        <row r="77">
          <cell r="B77" t="str">
            <v>MAX4737EBE+T</v>
          </cell>
          <cell r="C77" t="str">
            <v>IC SW SPST-NOX4 4.5OHM 16UCSP</v>
          </cell>
          <cell r="D77" t="str">
            <v>U9, U10</v>
          </cell>
          <cell r="E77">
            <v>2</v>
          </cell>
          <cell r="F77">
            <v>50</v>
          </cell>
          <cell r="G77">
            <v>100</v>
          </cell>
          <cell r="H77">
            <v>0.3</v>
          </cell>
          <cell r="I77">
            <v>30</v>
          </cell>
          <cell r="J77">
            <v>150</v>
          </cell>
          <cell r="K77">
            <v>300</v>
          </cell>
          <cell r="L77">
            <v>0.15</v>
          </cell>
          <cell r="M77">
            <v>45</v>
          </cell>
          <cell r="N77">
            <v>0.1875</v>
          </cell>
          <cell r="O77">
            <v>75</v>
          </cell>
          <cell r="P77">
            <v>475</v>
          </cell>
          <cell r="Q77">
            <v>6</v>
          </cell>
          <cell r="R77">
            <v>450</v>
          </cell>
          <cell r="S77">
            <v>4000</v>
          </cell>
          <cell r="T77">
            <v>0.06</v>
          </cell>
          <cell r="U77">
            <v>240</v>
          </cell>
          <cell r="V77">
            <v>2500</v>
          </cell>
          <cell r="W77">
            <v>4.37</v>
          </cell>
          <cell r="X77">
            <v>4240</v>
          </cell>
          <cell r="Y77">
            <v>6</v>
          </cell>
          <cell r="Z77">
            <v>25440</v>
          </cell>
          <cell r="AA77">
            <v>1440</v>
          </cell>
          <cell r="AB77">
            <v>10922.5</v>
          </cell>
        </row>
        <row r="78">
          <cell r="B78" t="str">
            <v>MAX14689EWL+T</v>
          </cell>
          <cell r="C78" t="str">
            <v>IC SWITCH DPDT X 1 450MOHM 9WLP</v>
          </cell>
          <cell r="D78" t="str">
            <v>U11</v>
          </cell>
          <cell r="E78">
            <v>1</v>
          </cell>
          <cell r="F78">
            <v>50</v>
          </cell>
          <cell r="G78">
            <v>50</v>
          </cell>
          <cell r="H78">
            <v>0.2</v>
          </cell>
          <cell r="I78">
            <v>10</v>
          </cell>
          <cell r="J78">
            <v>150</v>
          </cell>
          <cell r="K78">
            <v>150</v>
          </cell>
          <cell r="L78">
            <v>0.4</v>
          </cell>
          <cell r="M78">
            <v>60</v>
          </cell>
          <cell r="N78">
            <v>0.35</v>
          </cell>
          <cell r="O78">
            <v>70</v>
          </cell>
          <cell r="P78">
            <v>270</v>
          </cell>
          <cell r="Q78">
            <v>4.46</v>
          </cell>
          <cell r="R78">
            <v>312.2</v>
          </cell>
          <cell r="S78">
            <v>2000</v>
          </cell>
          <cell r="T78">
            <v>0.1</v>
          </cell>
          <cell r="U78">
            <v>200</v>
          </cell>
          <cell r="V78">
            <v>2500</v>
          </cell>
          <cell r="W78">
            <v>2.64</v>
          </cell>
          <cell r="X78">
            <v>2200</v>
          </cell>
          <cell r="Y78">
            <v>4.46</v>
          </cell>
          <cell r="Z78">
            <v>9812</v>
          </cell>
          <cell r="AA78">
            <v>892</v>
          </cell>
          <cell r="AB78">
            <v>6587.5</v>
          </cell>
        </row>
        <row r="79">
          <cell r="B79" t="str">
            <v>ABS07-32.768KHZ-6-T</v>
          </cell>
          <cell r="C79" t="str">
            <v>CRYSTAL 32.7680KHZ 6PF SMD</v>
          </cell>
          <cell r="D79" t="str">
            <v>Y1</v>
          </cell>
          <cell r="E79">
            <v>1</v>
          </cell>
          <cell r="F79">
            <v>50</v>
          </cell>
          <cell r="G79">
            <v>50</v>
          </cell>
          <cell r="H79">
            <v>0.5</v>
          </cell>
          <cell r="I79">
            <v>25</v>
          </cell>
          <cell r="J79">
            <v>150</v>
          </cell>
          <cell r="K79">
            <v>150</v>
          </cell>
          <cell r="L79">
            <v>0.4</v>
          </cell>
          <cell r="M79">
            <v>60</v>
          </cell>
          <cell r="N79">
            <v>0.42499999999999999</v>
          </cell>
          <cell r="O79">
            <v>85</v>
          </cell>
          <cell r="P79">
            <v>285</v>
          </cell>
          <cell r="Q79">
            <v>1.29</v>
          </cell>
          <cell r="R79">
            <v>109.65</v>
          </cell>
          <cell r="S79">
            <v>2000</v>
          </cell>
          <cell r="T79">
            <v>0.1</v>
          </cell>
          <cell r="U79">
            <v>200</v>
          </cell>
          <cell r="V79">
            <v>3000</v>
          </cell>
          <cell r="W79">
            <v>0.68</v>
          </cell>
          <cell r="X79">
            <v>2200</v>
          </cell>
          <cell r="Y79">
            <v>1.29</v>
          </cell>
          <cell r="Z79">
            <v>2838</v>
          </cell>
          <cell r="AA79">
            <v>258</v>
          </cell>
          <cell r="AB79">
            <v>2050.1999999999998</v>
          </cell>
        </row>
        <row r="80">
          <cell r="B80" t="str">
            <v>FA-20H 32.0000MF12Y-W3</v>
          </cell>
          <cell r="C80" t="str">
            <v>CRYSTAL 32.0000MHZ 12PF SMD</v>
          </cell>
          <cell r="D80" t="str">
            <v>Y2</v>
          </cell>
          <cell r="E80">
            <v>1</v>
          </cell>
          <cell r="F80">
            <v>50</v>
          </cell>
          <cell r="G80">
            <v>50</v>
          </cell>
          <cell r="H80">
            <v>0.5</v>
          </cell>
          <cell r="I80">
            <v>25</v>
          </cell>
          <cell r="J80">
            <v>150</v>
          </cell>
          <cell r="K80">
            <v>150</v>
          </cell>
          <cell r="L80">
            <v>0.4</v>
          </cell>
          <cell r="M80">
            <v>60</v>
          </cell>
          <cell r="N80">
            <v>0.42499999999999999</v>
          </cell>
          <cell r="O80">
            <v>85</v>
          </cell>
          <cell r="P80">
            <v>285</v>
          </cell>
          <cell r="Q80">
            <v>2.2599999999999998</v>
          </cell>
          <cell r="R80">
            <v>192.1</v>
          </cell>
          <cell r="S80">
            <v>2000</v>
          </cell>
          <cell r="T80">
            <v>0.05</v>
          </cell>
          <cell r="U80">
            <v>100</v>
          </cell>
          <cell r="V80">
            <v>250</v>
          </cell>
          <cell r="W80">
            <v>1.65</v>
          </cell>
          <cell r="X80">
            <v>2100</v>
          </cell>
          <cell r="Y80">
            <v>2.2599999999999998</v>
          </cell>
          <cell r="Z80">
            <v>4746</v>
          </cell>
          <cell r="AA80">
            <v>225.99999999999997</v>
          </cell>
          <cell r="AB80">
            <v>413.1</v>
          </cell>
        </row>
        <row r="81">
          <cell r="B81" t="str">
            <v>CM1610H32768DZBT</v>
          </cell>
          <cell r="C81" t="str">
            <v>CRYSTAL 32.7680KHZ 6PF SMD</v>
          </cell>
          <cell r="D81" t="str">
            <v>Y3</v>
          </cell>
          <cell r="E81">
            <v>1</v>
          </cell>
          <cell r="F81">
            <v>50</v>
          </cell>
          <cell r="G81">
            <v>50</v>
          </cell>
          <cell r="H81">
            <v>0.5</v>
          </cell>
          <cell r="I81">
            <v>25</v>
          </cell>
          <cell r="J81">
            <v>150</v>
          </cell>
          <cell r="K81">
            <v>150</v>
          </cell>
          <cell r="L81">
            <v>0.5</v>
          </cell>
          <cell r="M81">
            <v>75</v>
          </cell>
          <cell r="N81">
            <v>0.5</v>
          </cell>
          <cell r="O81">
            <v>100</v>
          </cell>
          <cell r="P81">
            <v>300</v>
          </cell>
          <cell r="Q81">
            <v>1.84</v>
          </cell>
          <cell r="R81">
            <v>184</v>
          </cell>
          <cell r="S81">
            <v>2000</v>
          </cell>
          <cell r="T81">
            <v>0.1</v>
          </cell>
          <cell r="U81">
            <v>200</v>
          </cell>
          <cell r="V81">
            <v>5000</v>
          </cell>
          <cell r="W81">
            <v>1</v>
          </cell>
          <cell r="X81">
            <v>2200</v>
          </cell>
          <cell r="Y81">
            <v>1.84</v>
          </cell>
          <cell r="Z81">
            <v>4048</v>
          </cell>
          <cell r="AA81">
            <v>368</v>
          </cell>
          <cell r="AB81">
            <v>5000</v>
          </cell>
        </row>
        <row r="82">
          <cell r="B82" t="str">
            <v>BW48ABKCLASBK</v>
          </cell>
          <cell r="C82" t="str">
            <v>Watertigh enclosure BW4 with Strap</v>
          </cell>
          <cell r="D82" t="str">
            <v>CASE</v>
          </cell>
          <cell r="E82">
            <v>1</v>
          </cell>
          <cell r="F82">
            <v>50</v>
          </cell>
          <cell r="G82">
            <v>50</v>
          </cell>
          <cell r="H82">
            <v>0.5</v>
          </cell>
          <cell r="I82">
            <v>25</v>
          </cell>
          <cell r="J82">
            <v>150</v>
          </cell>
          <cell r="K82">
            <v>150</v>
          </cell>
          <cell r="L82">
            <v>0.5</v>
          </cell>
          <cell r="M82">
            <v>75</v>
          </cell>
          <cell r="N82">
            <v>0.5</v>
          </cell>
          <cell r="O82">
            <v>100</v>
          </cell>
          <cell r="P82">
            <v>300</v>
          </cell>
          <cell r="Q82">
            <v>2.63</v>
          </cell>
          <cell r="R82">
            <v>263</v>
          </cell>
          <cell r="S82">
            <v>2000</v>
          </cell>
          <cell r="T82">
            <v>0.05</v>
          </cell>
          <cell r="U82">
            <v>100</v>
          </cell>
          <cell r="V82">
            <v>0</v>
          </cell>
          <cell r="W82" t="e">
            <v>#N/A</v>
          </cell>
          <cell r="X82">
            <v>2100</v>
          </cell>
          <cell r="Y82">
            <v>2.63</v>
          </cell>
          <cell r="Z82">
            <v>5523</v>
          </cell>
          <cell r="AA82">
            <v>263</v>
          </cell>
          <cell r="AB82">
            <v>0</v>
          </cell>
        </row>
        <row r="83">
          <cell r="B83" t="str">
            <v>Host board</v>
          </cell>
          <cell r="C83" t="str">
            <v>PCB BOARD 7 Layers</v>
          </cell>
          <cell r="D83" t="str">
            <v>PCB_H</v>
          </cell>
          <cell r="E83">
            <v>1</v>
          </cell>
          <cell r="F83">
            <v>50</v>
          </cell>
          <cell r="G83">
            <v>50</v>
          </cell>
          <cell r="H83">
            <v>0.1</v>
          </cell>
          <cell r="I83">
            <v>5</v>
          </cell>
          <cell r="J83">
            <v>150</v>
          </cell>
          <cell r="K83">
            <v>150</v>
          </cell>
          <cell r="L83">
            <v>0.2</v>
          </cell>
          <cell r="M83">
            <v>30</v>
          </cell>
          <cell r="N83">
            <v>0.17499999999999999</v>
          </cell>
          <cell r="O83">
            <v>35</v>
          </cell>
          <cell r="P83">
            <v>235</v>
          </cell>
          <cell r="R83">
            <v>0</v>
          </cell>
          <cell r="S83">
            <v>2000</v>
          </cell>
          <cell r="T83">
            <v>0.03</v>
          </cell>
          <cell r="U83">
            <v>60</v>
          </cell>
          <cell r="V83">
            <v>0</v>
          </cell>
          <cell r="W83" t="e">
            <v>#N/A</v>
          </cell>
          <cell r="X83">
            <v>2060</v>
          </cell>
          <cell r="Z83">
            <v>0</v>
          </cell>
          <cell r="AA83">
            <v>0</v>
          </cell>
          <cell r="AB83">
            <v>0</v>
          </cell>
        </row>
        <row r="84">
          <cell r="B84" t="str">
            <v>Sensor board</v>
          </cell>
          <cell r="C84" t="str">
            <v>PCB BOARD 5 Layers</v>
          </cell>
          <cell r="D84" t="str">
            <v>PCB_S</v>
          </cell>
          <cell r="E84">
            <v>1</v>
          </cell>
          <cell r="F84">
            <v>50</v>
          </cell>
          <cell r="G84">
            <v>50</v>
          </cell>
          <cell r="H84">
            <v>0.1</v>
          </cell>
          <cell r="I84">
            <v>5</v>
          </cell>
          <cell r="J84">
            <v>150</v>
          </cell>
          <cell r="K84">
            <v>150</v>
          </cell>
          <cell r="L84">
            <v>0.2</v>
          </cell>
          <cell r="M84">
            <v>30</v>
          </cell>
          <cell r="N84">
            <v>0.17499999999999999</v>
          </cell>
          <cell r="O84">
            <v>35</v>
          </cell>
          <cell r="P84">
            <v>235</v>
          </cell>
          <cell r="R84">
            <v>0</v>
          </cell>
          <cell r="S84">
            <v>2000</v>
          </cell>
          <cell r="T84">
            <v>0.03</v>
          </cell>
          <cell r="U84">
            <v>60</v>
          </cell>
          <cell r="V84">
            <v>0</v>
          </cell>
          <cell r="W84" t="e">
            <v>#N/A</v>
          </cell>
          <cell r="X84">
            <v>2060</v>
          </cell>
          <cell r="Z84">
            <v>0</v>
          </cell>
          <cell r="AA84">
            <v>0</v>
          </cell>
          <cell r="AB84">
            <v>0</v>
          </cell>
        </row>
        <row r="85">
          <cell r="B85">
            <v>63048</v>
          </cell>
          <cell r="C85" t="str">
            <v>Battery pack 800mAh 04x30x42</v>
          </cell>
          <cell r="D85" t="str">
            <v>Batt</v>
          </cell>
          <cell r="E85">
            <v>1</v>
          </cell>
          <cell r="F85">
            <v>50</v>
          </cell>
          <cell r="G85">
            <v>50</v>
          </cell>
          <cell r="H85">
            <v>1</v>
          </cell>
          <cell r="I85">
            <v>50</v>
          </cell>
          <cell r="J85">
            <v>150</v>
          </cell>
          <cell r="K85">
            <v>150</v>
          </cell>
          <cell r="L85">
            <v>1</v>
          </cell>
          <cell r="M85">
            <v>150</v>
          </cell>
          <cell r="N85">
            <v>1</v>
          </cell>
          <cell r="O85">
            <v>200</v>
          </cell>
          <cell r="P85">
            <v>400</v>
          </cell>
          <cell r="R85">
            <v>0</v>
          </cell>
          <cell r="S85">
            <v>2000</v>
          </cell>
          <cell r="T85">
            <v>0.04</v>
          </cell>
          <cell r="U85">
            <v>80</v>
          </cell>
          <cell r="V85">
            <v>50</v>
          </cell>
          <cell r="W85">
            <v>2.63</v>
          </cell>
          <cell r="X85">
            <v>2080</v>
          </cell>
          <cell r="Z85">
            <v>0</v>
          </cell>
          <cell r="AA85">
            <v>0</v>
          </cell>
          <cell r="AB85">
            <v>131.5</v>
          </cell>
        </row>
        <row r="86">
          <cell r="B86">
            <v>150150225</v>
          </cell>
          <cell r="C86" t="str">
            <v>Host board to sensor board flex cable</v>
          </cell>
          <cell r="D86" t="str">
            <v>Flex01</v>
          </cell>
          <cell r="E86">
            <v>1</v>
          </cell>
          <cell r="F86">
            <v>50</v>
          </cell>
          <cell r="G86">
            <v>50</v>
          </cell>
          <cell r="H86">
            <v>1</v>
          </cell>
          <cell r="I86">
            <v>50</v>
          </cell>
          <cell r="J86">
            <v>150</v>
          </cell>
          <cell r="K86">
            <v>150</v>
          </cell>
          <cell r="L86">
            <v>1</v>
          </cell>
          <cell r="M86">
            <v>150</v>
          </cell>
          <cell r="N86">
            <v>1</v>
          </cell>
          <cell r="O86">
            <v>200</v>
          </cell>
          <cell r="P86">
            <v>400</v>
          </cell>
          <cell r="Q86">
            <v>3.45</v>
          </cell>
          <cell r="R86">
            <v>690</v>
          </cell>
          <cell r="S86">
            <v>2000</v>
          </cell>
          <cell r="T86">
            <v>0.2</v>
          </cell>
          <cell r="U86">
            <v>400</v>
          </cell>
          <cell r="V86">
            <v>1000</v>
          </cell>
          <cell r="W86">
            <v>2.16</v>
          </cell>
          <cell r="X86">
            <v>2400</v>
          </cell>
          <cell r="Y86">
            <v>3.45</v>
          </cell>
          <cell r="Z86">
            <v>8280</v>
          </cell>
          <cell r="AA86">
            <v>1380</v>
          </cell>
          <cell r="AB86">
            <v>2159</v>
          </cell>
        </row>
        <row r="87">
          <cell r="R87">
            <v>7117.7500000000009</v>
          </cell>
          <cell r="Z87">
            <v>207453.19999999998</v>
          </cell>
          <cell r="AA87" t="e">
            <v>#VALUE!</v>
          </cell>
          <cell r="AB87">
            <v>206155.38</v>
          </cell>
        </row>
        <row r="89">
          <cell r="AA89" t="e">
            <v>#VALUE!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MAXREFDEF104_COMPLETE"/>
      <sheetName val="EPE quotation 220 units"/>
      <sheetName val="EPE Quotation 50 units"/>
      <sheetName val="EPE Quotation MOQ Full RELL"/>
      <sheetName val="Resume"/>
    </sheetNames>
    <sheetDataSet>
      <sheetData sheetId="0"/>
      <sheetData sheetId="1"/>
      <sheetData sheetId="2"/>
      <sheetData sheetId="3">
        <row r="2">
          <cell r="R2" t="str">
            <v>Supplier Data Base</v>
          </cell>
        </row>
        <row r="6">
          <cell r="R6" t="str">
            <v>Manufacture Part Number</v>
          </cell>
          <cell r="S6" t="str">
            <v>Manufacturer Name</v>
          </cell>
          <cell r="T6" t="str">
            <v>Description</v>
          </cell>
          <cell r="U6" t="str">
            <v>PROPOSED ALTERNATIVE</v>
          </cell>
          <cell r="V6" t="str">
            <v>Assembly qty</v>
          </cell>
          <cell r="W6" t="str">
            <v>Quantity per</v>
          </cell>
          <cell r="X6" t="str">
            <v>Purchase Qt.</v>
          </cell>
          <cell r="Y6" t="str">
            <v>Unit Price</v>
          </cell>
          <cell r="Z6" t="str">
            <v>Total Price</v>
          </cell>
        </row>
        <row r="7">
          <cell r="R7" t="str">
            <v>GRM033C81E104KE14D</v>
          </cell>
          <cell r="S7" t="str">
            <v>Murata Electronics</v>
          </cell>
          <cell r="T7" t="str">
            <v>CAP CER 0.1UF 25V X6S 0201</v>
          </cell>
          <cell r="V7">
            <v>50</v>
          </cell>
          <cell r="W7">
            <v>1</v>
          </cell>
          <cell r="X7">
            <v>15000</v>
          </cell>
          <cell r="Y7">
            <v>0.01</v>
          </cell>
          <cell r="Z7">
            <v>127.5</v>
          </cell>
        </row>
        <row r="8">
          <cell r="R8" t="str">
            <v>MAX30208CLB+</v>
          </cell>
          <cell r="S8" t="str">
            <v>Analog Devices Inc./Maxim Integrated</v>
          </cell>
          <cell r="T8" t="str">
            <v>IC TEMP SENSOR</v>
          </cell>
          <cell r="V8">
            <v>50</v>
          </cell>
          <cell r="W8">
            <v>1</v>
          </cell>
          <cell r="X8">
            <v>2500</v>
          </cell>
          <cell r="Y8">
            <v>3.52</v>
          </cell>
          <cell r="Z8">
            <v>8797.5</v>
          </cell>
        </row>
        <row r="9">
          <cell r="R9" t="str">
            <v>MAX30208_HSP3_DEMO_B</v>
          </cell>
          <cell r="S9" t="str">
            <v>Analog Devices Inc./Maxim Integrated</v>
          </cell>
          <cell r="T9" t="str">
            <v>PCB:MAX30208_HSP3_DEMO_B</v>
          </cell>
          <cell r="U9" t="str">
            <v>UNABLE TO IDENTIFY</v>
          </cell>
          <cell r="V9">
            <v>50</v>
          </cell>
          <cell r="W9">
            <v>1</v>
          </cell>
          <cell r="Z9" t="str">
            <v xml:space="preserve">$-   </v>
          </cell>
        </row>
        <row r="10">
          <cell r="R10" t="str">
            <v>GRM188R61E106MA73J</v>
          </cell>
          <cell r="S10" t="str">
            <v>Murata Electronics</v>
          </cell>
          <cell r="T10" t="str">
            <v>CAP CER 10UF 25V X5R 0603</v>
          </cell>
          <cell r="V10">
            <v>50</v>
          </cell>
          <cell r="W10">
            <v>5</v>
          </cell>
          <cell r="X10">
            <v>10000</v>
          </cell>
          <cell r="Y10">
            <v>0.08</v>
          </cell>
          <cell r="Z10">
            <v>816</v>
          </cell>
        </row>
        <row r="11">
          <cell r="R11" t="str">
            <v>GRM188R72A104KA35J</v>
          </cell>
          <cell r="S11" t="str">
            <v>Murata Electronics</v>
          </cell>
          <cell r="T11" t="str">
            <v>CAP CER 0.1UF 100V X7R 0603</v>
          </cell>
          <cell r="V11">
            <v>50</v>
          </cell>
          <cell r="W11">
            <v>3</v>
          </cell>
          <cell r="X11">
            <v>10000</v>
          </cell>
          <cell r="Y11">
            <v>0.05</v>
          </cell>
          <cell r="Z11">
            <v>493</v>
          </cell>
        </row>
        <row r="12">
          <cell r="R12" t="str">
            <v>GRM155R61A106ME11J</v>
          </cell>
          <cell r="S12" t="str">
            <v>Murata Electronics</v>
          </cell>
          <cell r="T12" t="str">
            <v>CAP CER 10UF 10V X5R 0402</v>
          </cell>
          <cell r="U12" t="str">
            <v>GRM155R61A106ME11D</v>
          </cell>
          <cell r="V12">
            <v>50</v>
          </cell>
          <cell r="W12">
            <v>3</v>
          </cell>
          <cell r="X12">
            <v>40000</v>
          </cell>
          <cell r="Y12">
            <v>0.03</v>
          </cell>
          <cell r="Z12">
            <v>1088</v>
          </cell>
        </row>
        <row r="13">
          <cell r="R13" t="str">
            <v>C0603C105K3RAC7867</v>
          </cell>
          <cell r="S13" t="str">
            <v>KEMET</v>
          </cell>
          <cell r="T13" t="str">
            <v>CAP CER 1UF 25V X7R 0603</v>
          </cell>
          <cell r="U13" t="str">
            <v>C0603C105K3RACTU</v>
          </cell>
          <cell r="V13">
            <v>50</v>
          </cell>
          <cell r="W13">
            <v>1</v>
          </cell>
          <cell r="X13">
            <v>15000</v>
          </cell>
          <cell r="Y13">
            <v>7.0000000000000007E-2</v>
          </cell>
          <cell r="Z13">
            <v>1122</v>
          </cell>
        </row>
        <row r="14">
          <cell r="R14" t="str">
            <v>GRM033R61A104KE15J</v>
          </cell>
          <cell r="S14" t="str">
            <v>Murata Electronics</v>
          </cell>
          <cell r="T14" t="str">
            <v>CAP CER 0.1UF 10V X5R 0201</v>
          </cell>
          <cell r="V14">
            <v>50</v>
          </cell>
          <cell r="W14">
            <v>1</v>
          </cell>
          <cell r="X14">
            <v>50000</v>
          </cell>
          <cell r="Y14">
            <v>3.3999999999999998E-3</v>
          </cell>
          <cell r="Z14">
            <v>170</v>
          </cell>
        </row>
        <row r="15">
          <cell r="R15" t="str">
            <v>CL05A105KO5NNNC</v>
          </cell>
          <cell r="S15" t="str">
            <v>Samsung Electro-Mechanics</v>
          </cell>
          <cell r="T15" t="str">
            <v>CAP CER 1UF 16V X5R 0402</v>
          </cell>
          <cell r="V15">
            <v>50</v>
          </cell>
          <cell r="W15">
            <v>1</v>
          </cell>
          <cell r="X15">
            <v>10000</v>
          </cell>
          <cell r="Y15">
            <v>0.01</v>
          </cell>
          <cell r="Z15">
            <v>119</v>
          </cell>
        </row>
        <row r="16">
          <cell r="R16" t="str">
            <v>C0603X7R1A103K030BA</v>
          </cell>
          <cell r="S16" t="str">
            <v>TDK Corporation</v>
          </cell>
          <cell r="T16" t="str">
            <v>CAP CER 10000PF 10V X7R 0201</v>
          </cell>
          <cell r="V16">
            <v>50</v>
          </cell>
          <cell r="W16">
            <v>1</v>
          </cell>
          <cell r="X16">
            <v>15000</v>
          </cell>
          <cell r="Y16">
            <v>0.02</v>
          </cell>
          <cell r="Z16">
            <v>280.5</v>
          </cell>
        </row>
        <row r="17">
          <cell r="R17" t="str">
            <v>SFH 7016</v>
          </cell>
          <cell r="S17" t="str">
            <v>ams-OSRAM USA INC.</v>
          </cell>
          <cell r="T17" t="str">
            <v>CHIP LED</v>
          </cell>
          <cell r="V17">
            <v>50</v>
          </cell>
          <cell r="W17">
            <v>1</v>
          </cell>
          <cell r="X17">
            <v>3000</v>
          </cell>
          <cell r="Y17">
            <v>1.24</v>
          </cell>
          <cell r="Z17">
            <v>3723</v>
          </cell>
        </row>
        <row r="18">
          <cell r="R18" t="str">
            <v>1981061-1</v>
          </cell>
          <cell r="S18" t="str">
            <v>TE Connectivity AMP Connectors</v>
          </cell>
          <cell r="T18" t="str">
            <v>CONN SPRING BATTERY 3POS R/A SMD</v>
          </cell>
          <cell r="V18">
            <v>50</v>
          </cell>
          <cell r="W18">
            <v>1</v>
          </cell>
          <cell r="X18">
            <v>400</v>
          </cell>
          <cell r="Y18">
            <v>3.3</v>
          </cell>
          <cell r="Z18">
            <v>1319.2</v>
          </cell>
        </row>
        <row r="19">
          <cell r="R19" t="str">
            <v>10061122-251120HLF</v>
          </cell>
          <cell r="S19" t="str">
            <v>Amphenol ICC (FCI)</v>
          </cell>
          <cell r="T19" t="str">
            <v>CONN FPC BOTTOM 25POS 0.3MM R/A</v>
          </cell>
          <cell r="U19" t="str">
            <v>End of Life</v>
          </cell>
          <cell r="V19">
            <v>50</v>
          </cell>
          <cell r="W19">
            <v>1</v>
          </cell>
          <cell r="X19">
            <v>2000</v>
          </cell>
          <cell r="Y19">
            <v>0.35</v>
          </cell>
          <cell r="Z19">
            <v>700</v>
          </cell>
        </row>
        <row r="20">
          <cell r="R20" t="str">
            <v>CRCW02010000Z0ED</v>
          </cell>
          <cell r="S20" t="str">
            <v>Vishay Dale</v>
          </cell>
          <cell r="T20" t="str">
            <v>RES SMD 0 OHM JUMPER 1/20W 0201</v>
          </cell>
          <cell r="V20">
            <v>50</v>
          </cell>
          <cell r="W20">
            <v>5</v>
          </cell>
          <cell r="X20">
            <v>10000</v>
          </cell>
          <cell r="Y20">
            <v>0.01</v>
          </cell>
          <cell r="Z20">
            <v>68</v>
          </cell>
        </row>
        <row r="21">
          <cell r="R21" t="str">
            <v>ERJ-2GE0R00X</v>
          </cell>
          <cell r="S21" t="str">
            <v>Panasonic Electronic Components</v>
          </cell>
          <cell r="T21" t="str">
            <v>RES SMD 0 OHM JUMPER 1/10W 0402</v>
          </cell>
          <cell r="V21">
            <v>50</v>
          </cell>
          <cell r="W21">
            <v>5</v>
          </cell>
          <cell r="X21">
            <v>10000</v>
          </cell>
          <cell r="Y21">
            <v>0.01</v>
          </cell>
          <cell r="Z21">
            <v>68</v>
          </cell>
        </row>
        <row r="22">
          <cell r="R22" t="str">
            <v>ERJ-2RKF1002X</v>
          </cell>
          <cell r="S22" t="str">
            <v>Panasonic Electronic Components</v>
          </cell>
          <cell r="T22" t="str">
            <v>RES SMD 10K OHM 1% 1/10W 0402</v>
          </cell>
          <cell r="V22">
            <v>50</v>
          </cell>
          <cell r="W22">
            <v>2</v>
          </cell>
          <cell r="X22">
            <v>10000</v>
          </cell>
          <cell r="Y22">
            <v>0.01</v>
          </cell>
          <cell r="Z22">
            <v>68</v>
          </cell>
        </row>
        <row r="23">
          <cell r="R23" t="str">
            <v>ERJ-2RKF1003X</v>
          </cell>
          <cell r="S23" t="str">
            <v>Panasonic Electronic Components</v>
          </cell>
          <cell r="T23" t="str">
            <v>RES SMD 100K OHM 1% 1/10W 0402</v>
          </cell>
          <cell r="V23">
            <v>50</v>
          </cell>
          <cell r="W23">
            <v>1</v>
          </cell>
          <cell r="X23">
            <v>10000</v>
          </cell>
          <cell r="Y23">
            <v>0.01</v>
          </cell>
          <cell r="Z23">
            <v>68</v>
          </cell>
        </row>
        <row r="24">
          <cell r="R24" t="str">
            <v>MAX86176ENX+T</v>
          </cell>
          <cell r="S24" t="str">
            <v>Analog Devices Inc./Maxim Integrated</v>
          </cell>
          <cell r="T24" t="str">
            <v>PPG + ECG COMBO AFE</v>
          </cell>
          <cell r="V24">
            <v>50</v>
          </cell>
          <cell r="W24">
            <v>1</v>
          </cell>
          <cell r="X24">
            <v>2500</v>
          </cell>
          <cell r="Y24">
            <v>12.17</v>
          </cell>
          <cell r="Z24">
            <v>30430</v>
          </cell>
        </row>
        <row r="25">
          <cell r="R25" t="str">
            <v>VEMD8080</v>
          </cell>
          <cell r="S25" t="str">
            <v>Vishay Semiconductor Opto Division</v>
          </cell>
          <cell r="T25" t="str">
            <v>PHOTODIODE 780 TO 1050 NM</v>
          </cell>
          <cell r="V25">
            <v>50</v>
          </cell>
          <cell r="W25">
            <v>3</v>
          </cell>
          <cell r="X25">
            <v>5000</v>
          </cell>
          <cell r="Y25">
            <v>1.44</v>
          </cell>
          <cell r="Z25">
            <v>7208</v>
          </cell>
        </row>
        <row r="26">
          <cell r="R26" t="str">
            <v>LIS2DS12TR</v>
          </cell>
          <cell r="S26" t="str">
            <v>STMicroelectronics</v>
          </cell>
          <cell r="T26" t="str">
            <v>ACCEL 2-16G I2C/SPI 12LGA</v>
          </cell>
          <cell r="V26">
            <v>50</v>
          </cell>
          <cell r="W26">
            <v>1</v>
          </cell>
          <cell r="X26">
            <v>8000</v>
          </cell>
          <cell r="Y26">
            <v>1.7424999999999999</v>
          </cell>
          <cell r="Z26">
            <v>14280</v>
          </cell>
        </row>
        <row r="27">
          <cell r="R27" t="str">
            <v>SIT1572AI-J3-18E-DCC-32.768E</v>
          </cell>
          <cell r="S27" t="str">
            <v>SiTime</v>
          </cell>
          <cell r="T27" t="str">
            <v>MEMS OSC XO 32.7680KHZ LVCMOS</v>
          </cell>
          <cell r="V27">
            <v>50</v>
          </cell>
          <cell r="W27">
            <v>1</v>
          </cell>
          <cell r="X27">
            <v>1000</v>
          </cell>
          <cell r="Y27">
            <v>2</v>
          </cell>
          <cell r="Z27">
            <v>2000</v>
          </cell>
        </row>
        <row r="28">
          <cell r="R28" t="str">
            <v>2450AT18D0100001E</v>
          </cell>
          <cell r="S28" t="str">
            <v>Johanson Technology Inc.</v>
          </cell>
          <cell r="T28" t="str">
            <v>RF ANT 2.4GHZ CHIP SOLDER SMD</v>
          </cell>
          <cell r="V28">
            <v>50</v>
          </cell>
          <cell r="W28">
            <v>1</v>
          </cell>
          <cell r="X28">
            <v>3000</v>
          </cell>
          <cell r="Y28">
            <v>0.44</v>
          </cell>
          <cell r="Z28">
            <v>1314</v>
          </cell>
        </row>
        <row r="29">
          <cell r="R29" t="str">
            <v>C1005X7R1H104K050BB</v>
          </cell>
          <cell r="S29" t="str">
            <v>TDK Corporation</v>
          </cell>
          <cell r="T29" t="str">
            <v>CAP CER 0.1UF 50V X7R 0402</v>
          </cell>
          <cell r="V29">
            <v>50</v>
          </cell>
          <cell r="W29">
            <v>1</v>
          </cell>
          <cell r="X29">
            <v>10000</v>
          </cell>
          <cell r="Y29">
            <v>0.02</v>
          </cell>
          <cell r="Z29">
            <v>238</v>
          </cell>
        </row>
        <row r="30">
          <cell r="R30" t="str">
            <v>C1005X5R1V225K050BC</v>
          </cell>
          <cell r="S30" t="str">
            <v>TDK Corporation</v>
          </cell>
          <cell r="T30" t="str">
            <v>CAP CER 2.2UF 35V X5R 0402</v>
          </cell>
          <cell r="V30">
            <v>50</v>
          </cell>
          <cell r="W30">
            <v>1</v>
          </cell>
          <cell r="X30">
            <v>10000</v>
          </cell>
          <cell r="Y30">
            <v>0.09</v>
          </cell>
          <cell r="Z30">
            <v>935</v>
          </cell>
        </row>
        <row r="31">
          <cell r="R31" t="str">
            <v>C1005X5R0J475K050BC</v>
          </cell>
          <cell r="S31" t="str">
            <v>TDK Corporation</v>
          </cell>
          <cell r="T31" t="str">
            <v>CAP CER 4.7UF 6.3V X5R 0402</v>
          </cell>
          <cell r="V31">
            <v>50</v>
          </cell>
          <cell r="W31">
            <v>4</v>
          </cell>
          <cell r="X31">
            <v>10000</v>
          </cell>
          <cell r="Y31">
            <v>0.13</v>
          </cell>
          <cell r="Z31">
            <v>1275</v>
          </cell>
        </row>
        <row r="32">
          <cell r="R32" t="str">
            <v>C1005X5R0J225K050BC</v>
          </cell>
          <cell r="S32" t="str">
            <v>TDK Corporation</v>
          </cell>
          <cell r="T32" t="str">
            <v>CAP CER 2.2UF 6.3V X5R 0402</v>
          </cell>
          <cell r="V32">
            <v>50</v>
          </cell>
          <cell r="W32">
            <v>1</v>
          </cell>
          <cell r="X32">
            <v>10000</v>
          </cell>
          <cell r="Y32">
            <v>0.05</v>
          </cell>
          <cell r="Z32">
            <v>510</v>
          </cell>
        </row>
        <row r="33">
          <cell r="R33" t="str">
            <v>GRM0335C1H160JA01D</v>
          </cell>
          <cell r="S33" t="str">
            <v>Murata Electronics</v>
          </cell>
          <cell r="T33" t="str">
            <v>CAP CER 16PF 50V C0G/NP0 0201</v>
          </cell>
          <cell r="V33">
            <v>50</v>
          </cell>
          <cell r="W33">
            <v>2</v>
          </cell>
          <cell r="X33">
            <v>15000</v>
          </cell>
          <cell r="Y33">
            <v>3.3999999999999998E-3</v>
          </cell>
          <cell r="Z33">
            <v>51</v>
          </cell>
        </row>
        <row r="34">
          <cell r="R34" t="str">
            <v>GRM188R61E106MA73J</v>
          </cell>
          <cell r="S34" t="str">
            <v>Murata Electronics</v>
          </cell>
          <cell r="T34" t="str">
            <v>CAP CER 10UF 25V X5R 0603</v>
          </cell>
          <cell r="V34">
            <v>50</v>
          </cell>
          <cell r="W34">
            <v>7</v>
          </cell>
          <cell r="X34">
            <v>10000</v>
          </cell>
          <cell r="Y34">
            <v>0.08</v>
          </cell>
          <cell r="Z34">
            <v>816</v>
          </cell>
        </row>
        <row r="35">
          <cell r="R35" t="str">
            <v>GRM033R61A105ME15J</v>
          </cell>
          <cell r="S35" t="str">
            <v>Murata Electronics</v>
          </cell>
          <cell r="T35" t="str">
            <v>CAP CER MLCC</v>
          </cell>
          <cell r="V35">
            <v>50</v>
          </cell>
          <cell r="W35">
            <v>3</v>
          </cell>
          <cell r="X35">
            <v>50000</v>
          </cell>
          <cell r="Y35">
            <v>0.1</v>
          </cell>
          <cell r="Z35">
            <v>4930</v>
          </cell>
        </row>
        <row r="36">
          <cell r="R36" t="str">
            <v>GRM033C71C104KE14J</v>
          </cell>
          <cell r="S36" t="str">
            <v>Murata Electronics</v>
          </cell>
          <cell r="T36" t="str">
            <v>CAP CER 0.1UF 16V X7S 0201</v>
          </cell>
          <cell r="V36">
            <v>50</v>
          </cell>
          <cell r="W36">
            <v>7</v>
          </cell>
          <cell r="X36">
            <v>50000</v>
          </cell>
          <cell r="Y36">
            <v>0.01</v>
          </cell>
          <cell r="Z36">
            <v>340</v>
          </cell>
        </row>
        <row r="37">
          <cell r="R37" t="str">
            <v>GRM21BR61A476ME15K</v>
          </cell>
          <cell r="S37" t="str">
            <v>Murata Electronics</v>
          </cell>
          <cell r="T37" t="str">
            <v>CAP CER 47UF 10V X5R 0805</v>
          </cell>
          <cell r="V37">
            <v>50</v>
          </cell>
          <cell r="W37">
            <v>1</v>
          </cell>
          <cell r="X37">
            <v>10000</v>
          </cell>
          <cell r="Y37">
            <v>0.25</v>
          </cell>
          <cell r="Z37">
            <v>2499</v>
          </cell>
        </row>
        <row r="38">
          <cell r="R38" t="str">
            <v>GRM033R61E472MA12D</v>
          </cell>
          <cell r="S38" t="str">
            <v>Murata Electronics</v>
          </cell>
          <cell r="T38" t="str">
            <v>CAP CER 4700PF 25V X5R 0201</v>
          </cell>
          <cell r="V38">
            <v>50</v>
          </cell>
          <cell r="W38">
            <v>1</v>
          </cell>
          <cell r="X38">
            <v>15000</v>
          </cell>
          <cell r="Y38">
            <v>3.3999999999999998E-3</v>
          </cell>
          <cell r="Z38">
            <v>51</v>
          </cell>
        </row>
        <row r="39">
          <cell r="R39" t="str">
            <v>C0402C105K8PAC7867</v>
          </cell>
          <cell r="S39" t="str">
            <v>KEMET</v>
          </cell>
          <cell r="T39" t="str">
            <v>CAP CER 1UF 10V X5R 0402</v>
          </cell>
          <cell r="U39" t="str">
            <v>C0402C105K8PACTU</v>
          </cell>
          <cell r="V39">
            <v>50</v>
          </cell>
          <cell r="W39">
            <v>14</v>
          </cell>
          <cell r="X39">
            <v>50000</v>
          </cell>
          <cell r="Y39">
            <v>0.02</v>
          </cell>
          <cell r="Z39">
            <v>935</v>
          </cell>
        </row>
        <row r="40">
          <cell r="R40" t="str">
            <v>CL10A226MO7JZNC</v>
          </cell>
          <cell r="S40" t="str">
            <v>Samsung Electro-Mechanics</v>
          </cell>
          <cell r="T40" t="str">
            <v>CAP CER 22UF 16V X5R 0603</v>
          </cell>
          <cell r="V40">
            <v>50</v>
          </cell>
          <cell r="W40">
            <v>7</v>
          </cell>
          <cell r="X40">
            <v>4000</v>
          </cell>
          <cell r="Y40">
            <v>0.28000000000000003</v>
          </cell>
          <cell r="Z40">
            <v>1128.8</v>
          </cell>
        </row>
        <row r="41">
          <cell r="R41" t="str">
            <v>GRM033C81A105ME05D</v>
          </cell>
          <cell r="S41" t="str">
            <v>Murata Electronics</v>
          </cell>
          <cell r="T41" t="str">
            <v>CAP CER 1UF 10V X6S 0201</v>
          </cell>
          <cell r="V41">
            <v>50</v>
          </cell>
          <cell r="W41">
            <v>3</v>
          </cell>
          <cell r="X41">
            <v>15000</v>
          </cell>
          <cell r="Y41">
            <v>0.11</v>
          </cell>
          <cell r="Z41">
            <v>1683</v>
          </cell>
        </row>
        <row r="42">
          <cell r="R42" t="str">
            <v>GRM033R71A472KA01D</v>
          </cell>
          <cell r="S42" t="str">
            <v>Murata Electronics</v>
          </cell>
          <cell r="T42" t="str">
            <v>CAP CER 4700PF 10V X7R 0201</v>
          </cell>
          <cell r="V42">
            <v>50</v>
          </cell>
          <cell r="W42">
            <v>1</v>
          </cell>
          <cell r="X42">
            <v>15000</v>
          </cell>
          <cell r="Y42">
            <v>3.3999999999999998E-3</v>
          </cell>
          <cell r="Z42">
            <v>51</v>
          </cell>
        </row>
        <row r="43">
          <cell r="R43" t="str">
            <v>GRM033R61C104KE14D</v>
          </cell>
          <cell r="S43" t="str">
            <v>Murata Electronics</v>
          </cell>
          <cell r="T43" t="str">
            <v>CAP CER 0.1UF 16V X5R 0201</v>
          </cell>
          <cell r="V43">
            <v>50</v>
          </cell>
          <cell r="W43">
            <v>5</v>
          </cell>
          <cell r="X43">
            <v>15000</v>
          </cell>
          <cell r="Y43">
            <v>0.01</v>
          </cell>
          <cell r="Z43">
            <v>127.5</v>
          </cell>
        </row>
        <row r="44">
          <cell r="R44" t="str">
            <v>C1005X5R1V105K050BC</v>
          </cell>
          <cell r="S44" t="str">
            <v>TDK Corporation</v>
          </cell>
          <cell r="T44" t="str">
            <v>CAP CER 1UF 35V X5R 0402</v>
          </cell>
          <cell r="V44">
            <v>50</v>
          </cell>
          <cell r="W44">
            <v>1</v>
          </cell>
          <cell r="X44">
            <v>10000</v>
          </cell>
          <cell r="Y44">
            <v>0.04</v>
          </cell>
          <cell r="Z44">
            <v>442</v>
          </cell>
        </row>
        <row r="45">
          <cell r="R45" t="str">
            <v>C0603X5R1E104M030BB</v>
          </cell>
          <cell r="S45" t="str">
            <v>TDK Corporation</v>
          </cell>
          <cell r="T45" t="str">
            <v>CAP CER 0.1UF 25V X5R 0201</v>
          </cell>
          <cell r="V45">
            <v>50</v>
          </cell>
          <cell r="W45">
            <v>1</v>
          </cell>
          <cell r="X45">
            <v>15000</v>
          </cell>
          <cell r="Y45">
            <v>0.02</v>
          </cell>
          <cell r="Z45">
            <v>306</v>
          </cell>
        </row>
        <row r="46">
          <cell r="R46" t="str">
            <v>KGM05AR51E103KH</v>
          </cell>
          <cell r="S46" t="str">
            <v>KYOCERA AVX</v>
          </cell>
          <cell r="T46" t="str">
            <v>CAP CER 10000PF 25V X5R 0402</v>
          </cell>
          <cell r="V46">
            <v>50</v>
          </cell>
          <cell r="W46">
            <v>1</v>
          </cell>
          <cell r="X46">
            <v>10000</v>
          </cell>
          <cell r="Y46">
            <v>0.09</v>
          </cell>
          <cell r="Z46">
            <v>850</v>
          </cell>
        </row>
        <row r="47">
          <cell r="R47" t="str">
            <v>C0603X5R1A104K030BC</v>
          </cell>
          <cell r="S47" t="str">
            <v>TDK Corporation</v>
          </cell>
          <cell r="T47" t="str">
            <v>CAP CER 0.1UF 10V X5R 0201</v>
          </cell>
          <cell r="V47">
            <v>50</v>
          </cell>
          <cell r="W47">
            <v>1</v>
          </cell>
          <cell r="X47">
            <v>15000</v>
          </cell>
          <cell r="Y47">
            <v>0.02</v>
          </cell>
          <cell r="Z47">
            <v>229.5</v>
          </cell>
        </row>
        <row r="48">
          <cell r="R48" t="str">
            <v>APFA2507QBDSEEZGKC</v>
          </cell>
          <cell r="S48" t="str">
            <v>Kingbright</v>
          </cell>
          <cell r="T48" t="str">
            <v>LED RGB CLEAR 4SMD R/A</v>
          </cell>
          <cell r="V48">
            <v>50</v>
          </cell>
          <cell r="W48">
            <v>1</v>
          </cell>
          <cell r="X48">
            <v>3000</v>
          </cell>
          <cell r="Y48">
            <v>0.54</v>
          </cell>
          <cell r="Z48">
            <v>1611.6</v>
          </cell>
        </row>
        <row r="49">
          <cell r="R49" t="str">
            <v>SML-LX0404SIUPGUSB</v>
          </cell>
          <cell r="S49" t="str">
            <v>Lumex Opto/Components Inc.</v>
          </cell>
          <cell r="T49" t="str">
            <v>LED RGB CLEAR SMD</v>
          </cell>
          <cell r="V49">
            <v>50</v>
          </cell>
          <cell r="W49">
            <v>1</v>
          </cell>
          <cell r="X49">
            <v>2000</v>
          </cell>
          <cell r="Y49">
            <v>0.69</v>
          </cell>
          <cell r="Z49">
            <v>1380.4</v>
          </cell>
        </row>
        <row r="50">
          <cell r="R50" t="str">
            <v>TF13BA-6S-0.4SH(800)</v>
          </cell>
          <cell r="S50" t="str">
            <v>Hirose Electric Co Ltd</v>
          </cell>
          <cell r="T50" t="str">
            <v>CONN FPC BOTTOM 6POS 0.4MM R/A</v>
          </cell>
          <cell r="V50">
            <v>50</v>
          </cell>
          <cell r="W50">
            <v>1</v>
          </cell>
          <cell r="X50">
            <v>5000</v>
          </cell>
          <cell r="Y50">
            <v>0.91</v>
          </cell>
          <cell r="Z50">
            <v>4564.5</v>
          </cell>
        </row>
        <row r="51">
          <cell r="R51" t="str">
            <v>FH26W-25S-0.3SHW(60)</v>
          </cell>
          <cell r="S51" t="str">
            <v>Hirose Electric Co Ltd</v>
          </cell>
          <cell r="T51" t="str">
            <v>CONN FPC BOTTOM 25POS 0.3MM R/A</v>
          </cell>
          <cell r="V51">
            <v>50</v>
          </cell>
          <cell r="W51">
            <v>1</v>
          </cell>
          <cell r="X51">
            <v>5000</v>
          </cell>
          <cell r="Y51">
            <v>1.51</v>
          </cell>
          <cell r="Z51">
            <v>7531</v>
          </cell>
        </row>
        <row r="52">
          <cell r="R52" t="str">
            <v>DX07S024JJ3R1300</v>
          </cell>
          <cell r="S52" t="str">
            <v>JAE Electronics</v>
          </cell>
          <cell r="T52" t="str">
            <v>CONN RCP USB3.1 TYPEC 24P SMD RA</v>
          </cell>
          <cell r="V52">
            <v>50</v>
          </cell>
          <cell r="W52">
            <v>1</v>
          </cell>
          <cell r="X52">
            <v>1300</v>
          </cell>
          <cell r="Y52">
            <v>2.4700000000000002</v>
          </cell>
          <cell r="Z52">
            <v>3204.5</v>
          </cell>
        </row>
        <row r="53">
          <cell r="R53" t="str">
            <v>DFE201612E-2R2M=P2</v>
          </cell>
          <cell r="S53" t="str">
            <v>Murata Electronics</v>
          </cell>
          <cell r="T53" t="str">
            <v>FIXED IND 2.2UH 1.8A 116MOHM SMD</v>
          </cell>
          <cell r="V53">
            <v>50</v>
          </cell>
          <cell r="W53">
            <v>4</v>
          </cell>
          <cell r="X53">
            <v>3000</v>
          </cell>
          <cell r="Y53">
            <v>0.21</v>
          </cell>
          <cell r="Z53">
            <v>622.20000000000005</v>
          </cell>
        </row>
        <row r="54">
          <cell r="R54" t="str">
            <v>MLP2012H2R2MT0S1</v>
          </cell>
          <cell r="S54" t="str">
            <v>TDK Corporation</v>
          </cell>
          <cell r="T54" t="str">
            <v>FIXED IND 2.2UH 1A 195 MOHM SMD</v>
          </cell>
          <cell r="V54">
            <v>50</v>
          </cell>
          <cell r="W54">
            <v>1</v>
          </cell>
          <cell r="X54">
            <v>4000</v>
          </cell>
          <cell r="Y54">
            <v>0.2</v>
          </cell>
          <cell r="Z54">
            <v>809.2</v>
          </cell>
        </row>
        <row r="55">
          <cell r="R55" t="str">
            <v>BLM21PG221SN1D</v>
          </cell>
          <cell r="S55" t="str">
            <v>Murata Electronics</v>
          </cell>
          <cell r="T55" t="str">
            <v>FERRITE BEAD 220 OHM 0805 1LN</v>
          </cell>
          <cell r="V55">
            <v>50</v>
          </cell>
          <cell r="W55">
            <v>1</v>
          </cell>
          <cell r="X55">
            <v>4000</v>
          </cell>
          <cell r="Y55">
            <v>0.05</v>
          </cell>
          <cell r="Z55">
            <v>190.4</v>
          </cell>
        </row>
        <row r="56">
          <cell r="R56" t="str">
            <v>HZ1206C202R-10</v>
          </cell>
          <cell r="S56" t="str">
            <v>Laird-Signal Integrity Products</v>
          </cell>
          <cell r="T56" t="str">
            <v>FERRITE BEAD 2 KOHM 1206 1LN</v>
          </cell>
          <cell r="V56">
            <v>50</v>
          </cell>
          <cell r="W56">
            <v>1</v>
          </cell>
          <cell r="X56">
            <v>3000</v>
          </cell>
          <cell r="Y56">
            <v>0.12</v>
          </cell>
          <cell r="Z56">
            <v>351.9</v>
          </cell>
        </row>
        <row r="57">
          <cell r="R57" t="str">
            <v>ERJ-2GE0R00X</v>
          </cell>
          <cell r="S57" t="str">
            <v>Panasonic Electronic Components</v>
          </cell>
          <cell r="T57" t="str">
            <v>RES SMD 0 OHM JUMPER 1/10W 0402</v>
          </cell>
          <cell r="V57">
            <v>50</v>
          </cell>
          <cell r="W57">
            <v>1</v>
          </cell>
          <cell r="X57">
            <v>10000</v>
          </cell>
          <cell r="Y57">
            <v>0.01</v>
          </cell>
          <cell r="Z57">
            <v>68</v>
          </cell>
        </row>
        <row r="58">
          <cell r="R58" t="str">
            <v>ERJ-1GNF5101C</v>
          </cell>
          <cell r="S58" t="str">
            <v>Panasonic Electronic Components</v>
          </cell>
          <cell r="T58" t="str">
            <v>RES SMD 5.1K OHM 1% 1/20W 0201</v>
          </cell>
          <cell r="V58">
            <v>50</v>
          </cell>
          <cell r="W58">
            <v>2</v>
          </cell>
          <cell r="X58">
            <v>15000</v>
          </cell>
          <cell r="Y58">
            <v>0.01</v>
          </cell>
          <cell r="Z58">
            <v>153</v>
          </cell>
        </row>
        <row r="59">
          <cell r="R59" t="str">
            <v>ERJ-1GNF27R0C</v>
          </cell>
          <cell r="S59" t="str">
            <v>Panasonic Electronic Components</v>
          </cell>
          <cell r="T59" t="str">
            <v>RES SMD 27 OHM 1% 1/20W 0201</v>
          </cell>
          <cell r="V59">
            <v>50</v>
          </cell>
          <cell r="W59">
            <v>2</v>
          </cell>
          <cell r="X59">
            <v>15000</v>
          </cell>
          <cell r="Y59">
            <v>0.01</v>
          </cell>
          <cell r="Z59">
            <v>153</v>
          </cell>
        </row>
        <row r="60">
          <cell r="R60" t="str">
            <v>ERJ-1GNF4701C</v>
          </cell>
          <cell r="S60" t="str">
            <v>Panasonic Electronic Components</v>
          </cell>
          <cell r="T60" t="str">
            <v>RES SMD 4.7K OHM 1% 1/20W 0201</v>
          </cell>
          <cell r="V60">
            <v>50</v>
          </cell>
          <cell r="W60">
            <v>3</v>
          </cell>
          <cell r="X60">
            <v>15000</v>
          </cell>
          <cell r="Y60">
            <v>0.01</v>
          </cell>
          <cell r="Z60">
            <v>153</v>
          </cell>
        </row>
        <row r="61">
          <cell r="R61" t="str">
            <v>ERJ-2GEJ103X</v>
          </cell>
          <cell r="S61" t="str">
            <v>Panasonic Electronic Components</v>
          </cell>
          <cell r="T61" t="str">
            <v>RES SMD 10K OHM 5% 1/10W 0402</v>
          </cell>
          <cell r="V61">
            <v>50</v>
          </cell>
          <cell r="W61">
            <v>1</v>
          </cell>
          <cell r="X61">
            <v>10000</v>
          </cell>
          <cell r="Y61">
            <v>0.01</v>
          </cell>
          <cell r="Z61">
            <v>68</v>
          </cell>
        </row>
        <row r="62">
          <cell r="R62" t="str">
            <v>ERJ-2LWFR010X</v>
          </cell>
          <cell r="S62" t="str">
            <v>Panasonic Electronic Components</v>
          </cell>
          <cell r="T62" t="str">
            <v>RES 0.01 OHM 1% 1/5W 0402</v>
          </cell>
          <cell r="V62">
            <v>50</v>
          </cell>
          <cell r="W62">
            <v>1</v>
          </cell>
          <cell r="X62">
            <v>30000</v>
          </cell>
          <cell r="Y62">
            <v>0.08</v>
          </cell>
          <cell r="Z62">
            <v>2499</v>
          </cell>
        </row>
        <row r="63">
          <cell r="R63" t="str">
            <v>ERJ-1GNF3301C</v>
          </cell>
          <cell r="S63" t="str">
            <v>Panasonic Electronic Components</v>
          </cell>
          <cell r="T63" t="str">
            <v>RES SMD 3.3K OHM 1% 1/20W 0201</v>
          </cell>
          <cell r="V63">
            <v>50</v>
          </cell>
          <cell r="W63">
            <v>4</v>
          </cell>
          <cell r="X63">
            <v>15000</v>
          </cell>
          <cell r="Y63">
            <v>0.01</v>
          </cell>
          <cell r="Z63">
            <v>153</v>
          </cell>
        </row>
        <row r="64">
          <cell r="R64" t="str">
            <v>ERJ-1GNJ103C</v>
          </cell>
          <cell r="S64" t="str">
            <v>Panasonic Electronic Components</v>
          </cell>
          <cell r="T64" t="str">
            <v>RES SMD 10K OHM 5% 1/20W 0201</v>
          </cell>
          <cell r="V64">
            <v>50</v>
          </cell>
          <cell r="W64">
            <v>3</v>
          </cell>
          <cell r="X64">
            <v>15000</v>
          </cell>
          <cell r="Y64">
            <v>0.01</v>
          </cell>
          <cell r="Z64">
            <v>76.5</v>
          </cell>
        </row>
        <row r="65">
          <cell r="R65" t="str">
            <v>ERJ-1GN0R00C</v>
          </cell>
          <cell r="S65" t="str">
            <v>Panasonic Electronic Components</v>
          </cell>
          <cell r="T65" t="str">
            <v>RES SMD 0 OHM JUMPER 1/20W 0201</v>
          </cell>
          <cell r="V65">
            <v>50</v>
          </cell>
          <cell r="W65">
            <v>27</v>
          </cell>
          <cell r="X65">
            <v>15000</v>
          </cell>
          <cell r="Y65">
            <v>0.01</v>
          </cell>
          <cell r="Z65">
            <v>102</v>
          </cell>
        </row>
        <row r="66">
          <cell r="R66" t="str">
            <v>ERJ-2RKF1004X</v>
          </cell>
          <cell r="S66" t="str">
            <v>Panasonic Electronic Components</v>
          </cell>
          <cell r="T66" t="str">
            <v>RES SMD 1M OHM 1% 1/10W 0402</v>
          </cell>
          <cell r="V66">
            <v>50</v>
          </cell>
          <cell r="W66">
            <v>1</v>
          </cell>
          <cell r="X66">
            <v>10000</v>
          </cell>
          <cell r="Y66">
            <v>0.01</v>
          </cell>
          <cell r="Z66">
            <v>68</v>
          </cell>
        </row>
        <row r="67">
          <cell r="R67" t="str">
            <v>ERJ-1GNF10R0C</v>
          </cell>
          <cell r="S67" t="str">
            <v>Panasonic Electronic Components</v>
          </cell>
          <cell r="T67" t="str">
            <v>RES SMD 10 OHM 1% 1/20W 0201</v>
          </cell>
          <cell r="V67">
            <v>50</v>
          </cell>
          <cell r="W67">
            <v>1</v>
          </cell>
          <cell r="X67">
            <v>15000</v>
          </cell>
          <cell r="Y67">
            <v>0.01</v>
          </cell>
          <cell r="Z67">
            <v>127.5</v>
          </cell>
        </row>
        <row r="68">
          <cell r="R68" t="str">
            <v>CRCW04024K70FKEDHP</v>
          </cell>
          <cell r="S68" t="str">
            <v>Vishay Dale</v>
          </cell>
          <cell r="T68" t="str">
            <v>RES SMD 4.7K OHM 1% 1/5W 0402</v>
          </cell>
          <cell r="V68">
            <v>50</v>
          </cell>
          <cell r="W68">
            <v>1</v>
          </cell>
          <cell r="X68">
            <v>10000</v>
          </cell>
          <cell r="Y68">
            <v>0.02</v>
          </cell>
          <cell r="Z68">
            <v>204</v>
          </cell>
        </row>
        <row r="69">
          <cell r="R69" t="str">
            <v>ERJ-2GEJ220X</v>
          </cell>
          <cell r="S69" t="str">
            <v>Panasonic Electronic Components</v>
          </cell>
          <cell r="T69" t="str">
            <v>RES SMD 22 OHM 5% 1/10W 0402</v>
          </cell>
          <cell r="V69">
            <v>50</v>
          </cell>
          <cell r="W69">
            <v>1</v>
          </cell>
          <cell r="X69">
            <v>10000</v>
          </cell>
          <cell r="Y69">
            <v>0.01</v>
          </cell>
          <cell r="Z69">
            <v>68</v>
          </cell>
        </row>
        <row r="70">
          <cell r="R70" t="str">
            <v>CRCW040210K0FKEE</v>
          </cell>
          <cell r="S70" t="str">
            <v>Vishay Dale</v>
          </cell>
          <cell r="T70" t="str">
            <v>RES SMD 10K OHM 1% 1/16W 0402</v>
          </cell>
          <cell r="V70">
            <v>50</v>
          </cell>
          <cell r="W70">
            <v>7</v>
          </cell>
          <cell r="X70">
            <v>50000</v>
          </cell>
          <cell r="Y70">
            <v>0.01</v>
          </cell>
          <cell r="Z70">
            <v>340</v>
          </cell>
        </row>
        <row r="71">
          <cell r="R71" t="str">
            <v>TNPW04021K00BETD</v>
          </cell>
          <cell r="S71" t="str">
            <v>Vishay Dale</v>
          </cell>
          <cell r="T71" t="str">
            <v>RES 1K OHM 0.1% 1/16W 0402</v>
          </cell>
          <cell r="V71">
            <v>50</v>
          </cell>
          <cell r="W71">
            <v>3</v>
          </cell>
          <cell r="X71">
            <v>10000</v>
          </cell>
          <cell r="Y71">
            <v>0.44</v>
          </cell>
          <cell r="Z71">
            <v>4386</v>
          </cell>
        </row>
        <row r="72">
          <cell r="R72" t="str">
            <v>PNM0402E2502BST1</v>
          </cell>
          <cell r="S72" t="str">
            <v>Vishay Dale Thin Film</v>
          </cell>
          <cell r="T72" t="str">
            <v>RES SMD 25K OHM 0.1% 1/20W 0402</v>
          </cell>
          <cell r="V72">
            <v>50</v>
          </cell>
          <cell r="W72">
            <v>1</v>
          </cell>
          <cell r="X72">
            <v>1000</v>
          </cell>
          <cell r="Y72">
            <v>1.72</v>
          </cell>
          <cell r="Z72">
            <v>1717</v>
          </cell>
        </row>
        <row r="73">
          <cell r="R73" t="str">
            <v>NCP03XH103J05RL</v>
          </cell>
          <cell r="S73" t="str">
            <v>Murata Electronics</v>
          </cell>
          <cell r="T73" t="str">
            <v>THERMISTOR NTC 10KOHM 3380K 0201</v>
          </cell>
          <cell r="V73">
            <v>50</v>
          </cell>
          <cell r="W73">
            <v>1</v>
          </cell>
          <cell r="X73">
            <v>15000</v>
          </cell>
          <cell r="Y73">
            <v>0.1</v>
          </cell>
          <cell r="Z73">
            <v>1530</v>
          </cell>
        </row>
        <row r="74">
          <cell r="R74">
            <v>434153017835</v>
          </cell>
          <cell r="S74" t="str">
            <v>Würth Elektronik</v>
          </cell>
          <cell r="T74" t="str">
            <v>SWITCH TACTILE SPST-NO 0.05A 12V</v>
          </cell>
          <cell r="V74">
            <v>50</v>
          </cell>
          <cell r="W74">
            <v>1</v>
          </cell>
          <cell r="X74">
            <v>4000</v>
          </cell>
          <cell r="Y74">
            <v>0.6</v>
          </cell>
          <cell r="Z74">
            <v>2414</v>
          </cell>
        </row>
        <row r="75">
          <cell r="R75" t="str">
            <v>EVP-AA102K</v>
          </cell>
          <cell r="S75" t="str">
            <v>Panasonic Electronic Components</v>
          </cell>
          <cell r="T75" t="str">
            <v>SWITCH TACTILE SPST-NO 0.02A 15V</v>
          </cell>
          <cell r="V75">
            <v>50</v>
          </cell>
          <cell r="W75">
            <v>1</v>
          </cell>
          <cell r="X75">
            <v>5000</v>
          </cell>
          <cell r="Y75">
            <v>0.74</v>
          </cell>
          <cell r="Z75">
            <v>3714.5</v>
          </cell>
        </row>
        <row r="76">
          <cell r="R76" t="str">
            <v>MAX20360FEWZ+T</v>
          </cell>
          <cell r="S76" t="str">
            <v>Analog Devices Inc./Maxim Integrated</v>
          </cell>
          <cell r="T76" t="str">
            <v>EVKIT PART- IC; PMIC WITH ULTRA-LOW IQ REGULATOR</v>
          </cell>
          <cell r="V76">
            <v>50</v>
          </cell>
          <cell r="W76">
            <v>1</v>
          </cell>
          <cell r="X76">
            <v>2000</v>
          </cell>
          <cell r="Y76">
            <v>9</v>
          </cell>
          <cell r="Z76">
            <v>27948</v>
          </cell>
        </row>
        <row r="77">
          <cell r="R77" t="str">
            <v>MAX32670GTL+</v>
          </cell>
          <cell r="S77" t="str">
            <v>Analog Devices Inc./Maxim Integrated</v>
          </cell>
          <cell r="T77" t="str">
            <v>IC MCU 32BIT 384KB FLASH 40TQFN</v>
          </cell>
          <cell r="V77">
            <v>50</v>
          </cell>
          <cell r="W77">
            <v>1</v>
          </cell>
          <cell r="X77">
            <v>490</v>
          </cell>
          <cell r="Y77">
            <v>4.508</v>
          </cell>
          <cell r="Z77">
            <v>2282.42</v>
          </cell>
        </row>
        <row r="78">
          <cell r="R78" t="str">
            <v>MX25U51245GZ4I54</v>
          </cell>
          <cell r="S78" t="str">
            <v>Macronix</v>
          </cell>
          <cell r="T78" t="str">
            <v>IC FLASH 512MBIT SPI/QUAD 8WSON</v>
          </cell>
          <cell r="V78">
            <v>50</v>
          </cell>
          <cell r="W78">
            <v>1</v>
          </cell>
          <cell r="X78">
            <v>480</v>
          </cell>
          <cell r="Y78">
            <v>9.7859999999999996</v>
          </cell>
          <cell r="Z78">
            <v>5260.8</v>
          </cell>
        </row>
        <row r="79">
          <cell r="R79" t="str">
            <v>MAX32666GXMBT+</v>
          </cell>
          <cell r="S79" t="str">
            <v>Analog Devices Inc./Maxim Integrated</v>
          </cell>
          <cell r="T79" t="str">
            <v>IC MCU 32BIT 1MB FLASH 121CTBGA</v>
          </cell>
          <cell r="V79">
            <v>50</v>
          </cell>
          <cell r="W79">
            <v>1</v>
          </cell>
          <cell r="X79">
            <v>348</v>
          </cell>
          <cell r="Y79">
            <v>15.554</v>
          </cell>
          <cell r="Z79">
            <v>5992.91</v>
          </cell>
        </row>
        <row r="80">
          <cell r="R80" t="str">
            <v>MAX9062EBS+TG45</v>
          </cell>
          <cell r="S80" t="str">
            <v>Analog Devices Inc./Maxim Integrated</v>
          </cell>
          <cell r="T80" t="str">
            <v>IC COMPARATOR 1 W/VOLT REF 4UCSP</v>
          </cell>
          <cell r="V80">
            <v>50</v>
          </cell>
          <cell r="W80">
            <v>2</v>
          </cell>
          <cell r="X80">
            <v>2500</v>
          </cell>
          <cell r="Y80">
            <v>1.56</v>
          </cell>
          <cell r="Z80">
            <v>3901.5</v>
          </cell>
        </row>
        <row r="81">
          <cell r="R81" t="str">
            <v>MAX3207EAUT+T</v>
          </cell>
          <cell r="S81" t="str">
            <v>Analog Devices Inc./Maxim Integrated</v>
          </cell>
          <cell r="T81" t="str">
            <v>TVS DIODE SOT23-6</v>
          </cell>
          <cell r="V81">
            <v>50</v>
          </cell>
          <cell r="W81">
            <v>1</v>
          </cell>
          <cell r="X81">
            <v>2500</v>
          </cell>
          <cell r="Y81">
            <v>1.43</v>
          </cell>
          <cell r="Z81">
            <v>3565.75</v>
          </cell>
        </row>
        <row r="82">
          <cell r="R82" t="str">
            <v>MAX4737EBE+T</v>
          </cell>
          <cell r="S82" t="str">
            <v>Analog Devices Inc./Maxim Integrated</v>
          </cell>
          <cell r="T82" t="str">
            <v>IC SW SPST-NOX4 4.5OHM 16UCSP</v>
          </cell>
          <cell r="V82">
            <v>50</v>
          </cell>
          <cell r="W82">
            <v>2</v>
          </cell>
          <cell r="X82">
            <v>2500</v>
          </cell>
          <cell r="Y82">
            <v>4.37</v>
          </cell>
          <cell r="Z82">
            <v>10922.5</v>
          </cell>
        </row>
        <row r="83">
          <cell r="R83" t="str">
            <v>MAX14689EWL+T</v>
          </cell>
          <cell r="S83" t="str">
            <v>Analog Devices Inc./Maxim Integrated</v>
          </cell>
          <cell r="T83" t="str">
            <v>IC SWITCH DPDT X 1 450MOHM 9WLP</v>
          </cell>
          <cell r="V83">
            <v>50</v>
          </cell>
          <cell r="W83">
            <v>1</v>
          </cell>
          <cell r="X83">
            <v>2500</v>
          </cell>
          <cell r="Y83">
            <v>2.64</v>
          </cell>
          <cell r="Z83">
            <v>6587.5</v>
          </cell>
        </row>
        <row r="84">
          <cell r="R84" t="str">
            <v>ABS07-32.768KHZ-6-T</v>
          </cell>
          <cell r="S84" t="str">
            <v>Abracon LLC</v>
          </cell>
          <cell r="T84" t="str">
            <v>CRYSTAL 32.7680KHZ 6PF SMD</v>
          </cell>
          <cell r="V84">
            <v>50</v>
          </cell>
          <cell r="W84">
            <v>1</v>
          </cell>
          <cell r="X84">
            <v>3000</v>
          </cell>
          <cell r="Y84">
            <v>0.68</v>
          </cell>
          <cell r="Z84">
            <v>2050.1999999999998</v>
          </cell>
        </row>
        <row r="85">
          <cell r="R85" t="str">
            <v>FA-20H 32.0000MF12Y-W3</v>
          </cell>
          <cell r="S85" t="str">
            <v>EPSON</v>
          </cell>
          <cell r="T85" t="str">
            <v>CRYSTAL 32.0000MHZ 12PF SMD</v>
          </cell>
          <cell r="V85">
            <v>50</v>
          </cell>
          <cell r="W85">
            <v>1</v>
          </cell>
          <cell r="X85">
            <v>250</v>
          </cell>
          <cell r="Y85">
            <v>1.65</v>
          </cell>
          <cell r="Z85">
            <v>413.1</v>
          </cell>
        </row>
        <row r="86">
          <cell r="R86" t="str">
            <v>CM1610H32768DZBT</v>
          </cell>
          <cell r="S86" t="str">
            <v>Citizen Finedevice Co Ltd</v>
          </cell>
          <cell r="T86" t="str">
            <v>CRYSTAL 32.7680KHZ 6PF SMD</v>
          </cell>
          <cell r="V86">
            <v>50</v>
          </cell>
          <cell r="W86">
            <v>1</v>
          </cell>
          <cell r="X86">
            <v>5000</v>
          </cell>
          <cell r="Y86">
            <v>1</v>
          </cell>
          <cell r="Z86">
            <v>5000</v>
          </cell>
        </row>
        <row r="87">
          <cell r="R87">
            <v>63048</v>
          </cell>
          <cell r="S87" t="str">
            <v>EX-POWER</v>
          </cell>
          <cell r="T87" t="str">
            <v>Battery pack 800mAh 04x30x42</v>
          </cell>
          <cell r="U87" t="str">
            <v>Suggest Local order.</v>
          </cell>
          <cell r="V87">
            <v>50</v>
          </cell>
          <cell r="W87">
            <v>1</v>
          </cell>
          <cell r="X87">
            <v>50</v>
          </cell>
          <cell r="Y87">
            <v>2.63</v>
          </cell>
          <cell r="Z87">
            <v>131.5</v>
          </cell>
        </row>
        <row r="88">
          <cell r="R88">
            <v>150150225</v>
          </cell>
          <cell r="S88" t="str">
            <v>Molex</v>
          </cell>
          <cell r="T88" t="str">
            <v>Host board to sensor board flex cable</v>
          </cell>
          <cell r="V88">
            <v>50</v>
          </cell>
          <cell r="W88">
            <v>1</v>
          </cell>
          <cell r="X88">
            <v>1000</v>
          </cell>
          <cell r="Y88">
            <v>2.16</v>
          </cell>
          <cell r="Z88">
            <v>2159</v>
          </cell>
        </row>
        <row r="91">
          <cell r="Z91" t="str">
            <v xml:space="preserve">$206,132.88 </v>
          </cell>
        </row>
        <row r="93">
          <cell r="Y93" t="str">
            <v>FOB</v>
          </cell>
          <cell r="Z93" t="str">
            <v xml:space="preserve">$4,122.66 </v>
          </cell>
        </row>
        <row r="94">
          <cell r="Y94" t="str">
            <v>est. USD CIF</v>
          </cell>
          <cell r="Z94" t="str">
            <v xml:space="preserve">$6,596.25 </v>
          </cell>
        </row>
        <row r="95">
          <cell r="Y95" t="str">
            <v>est. Unit BRL</v>
          </cell>
          <cell r="Z95">
            <v>31662.01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U95"/>
  <sheetViews>
    <sheetView tabSelected="1" zoomScale="85" zoomScaleNormal="85" workbookViewId="0">
      <selection activeCell="B7" sqref="B7"/>
    </sheetView>
  </sheetViews>
  <sheetFormatPr defaultRowHeight="15"/>
  <cols>
    <col min="1" max="1" width="6" bestFit="1" customWidth="1"/>
    <col min="2" max="2" width="27.7109375" bestFit="1" customWidth="1"/>
    <col min="3" max="3" width="40.42578125" customWidth="1"/>
    <col min="4" max="4" width="12.140625" customWidth="1"/>
    <col min="5" max="5" width="27.7109375" bestFit="1" customWidth="1"/>
    <col min="6" max="6" width="8.7109375" customWidth="1"/>
    <col min="7" max="7" width="11" customWidth="1"/>
    <col min="8" max="8" width="9.7109375" customWidth="1"/>
    <col min="9" max="9" width="10" customWidth="1"/>
    <col min="10" max="10" width="21.140625" customWidth="1"/>
    <col min="11" max="15" width="9.5703125" customWidth="1"/>
    <col min="16" max="17" width="7" customWidth="1"/>
    <col min="18" max="18" width="12.85546875" customWidth="1"/>
    <col min="19" max="19" width="14.85546875" customWidth="1"/>
    <col min="20" max="20" width="24.5703125" bestFit="1" customWidth="1"/>
  </cols>
  <sheetData>
    <row r="1" spans="1:21">
      <c r="A1" s="34"/>
      <c r="B1" s="35"/>
      <c r="C1" s="34"/>
      <c r="D1" s="34"/>
      <c r="E1" s="36" t="s">
        <v>239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7"/>
    </row>
    <row r="2" spans="1:21">
      <c r="A2" s="38" t="s">
        <v>15</v>
      </c>
      <c r="B2" s="39" t="s">
        <v>240</v>
      </c>
      <c r="C2" s="38" t="s">
        <v>18</v>
      </c>
      <c r="D2" s="40" t="s">
        <v>22</v>
      </c>
      <c r="E2" s="38" t="s">
        <v>241</v>
      </c>
      <c r="F2" s="38" t="s">
        <v>242</v>
      </c>
      <c r="G2" s="38" t="s">
        <v>243</v>
      </c>
      <c r="H2" s="38" t="s">
        <v>244</v>
      </c>
      <c r="I2" s="38" t="s">
        <v>245</v>
      </c>
      <c r="J2" s="38" t="s">
        <v>246</v>
      </c>
      <c r="K2" s="38" t="s">
        <v>247</v>
      </c>
      <c r="L2" s="38" t="s">
        <v>286</v>
      </c>
      <c r="M2" s="38"/>
      <c r="N2" s="38"/>
      <c r="O2" s="38" t="s">
        <v>287</v>
      </c>
      <c r="P2" s="38" t="s">
        <v>248</v>
      </c>
      <c r="Q2" s="38"/>
      <c r="R2" s="38" t="s">
        <v>249</v>
      </c>
      <c r="S2" s="38" t="s">
        <v>250</v>
      </c>
      <c r="T2" s="38" t="s">
        <v>251</v>
      </c>
      <c r="U2" s="38" t="s">
        <v>252</v>
      </c>
    </row>
    <row r="3" spans="1:21" hidden="1">
      <c r="A3" s="34">
        <v>1</v>
      </c>
      <c r="B3" s="35" t="s">
        <v>31</v>
      </c>
      <c r="C3" s="37" t="s">
        <v>33</v>
      </c>
      <c r="D3" s="34">
        <v>300</v>
      </c>
      <c r="E3" s="37" t="s">
        <v>31</v>
      </c>
      <c r="F3" s="34">
        <v>300</v>
      </c>
      <c r="G3" s="37" t="s">
        <v>253</v>
      </c>
      <c r="H3" s="37" t="s">
        <v>254</v>
      </c>
      <c r="I3" s="34">
        <v>7</v>
      </c>
      <c r="J3" s="37" t="s">
        <v>255</v>
      </c>
      <c r="K3" s="37">
        <v>0.06</v>
      </c>
      <c r="L3" s="37">
        <f>VLOOKUP(B3,'[2]EPE Quotation MOQ Full RELL'!$R:$Z,8,0)</f>
        <v>0.01</v>
      </c>
      <c r="M3" s="37">
        <f>L3*F3</f>
        <v>3</v>
      </c>
      <c r="N3" s="37">
        <f>D3-F3</f>
        <v>0</v>
      </c>
      <c r="O3" s="37">
        <f>K3-L3</f>
        <v>4.9999999999999996E-2</v>
      </c>
      <c r="P3" s="37">
        <v>16.649999999999999</v>
      </c>
      <c r="Q3" s="37"/>
      <c r="R3" s="37" t="s">
        <v>256</v>
      </c>
      <c r="S3" s="37" t="s">
        <v>257</v>
      </c>
      <c r="T3" s="37"/>
      <c r="U3" t="b">
        <f>B3=E3</f>
        <v>1</v>
      </c>
    </row>
    <row r="4" spans="1:21" ht="15.75" hidden="1">
      <c r="A4" s="34">
        <v>2</v>
      </c>
      <c r="B4" s="35" t="s">
        <v>39</v>
      </c>
      <c r="C4" s="37" t="s">
        <v>41</v>
      </c>
      <c r="D4" s="34">
        <v>130</v>
      </c>
      <c r="E4" s="37" t="s">
        <v>258</v>
      </c>
      <c r="F4" s="34">
        <v>130</v>
      </c>
      <c r="G4" s="37" t="s">
        <v>253</v>
      </c>
      <c r="H4" s="37" t="s">
        <v>254</v>
      </c>
      <c r="I4" s="34">
        <v>7</v>
      </c>
      <c r="J4" s="37" t="s">
        <v>255</v>
      </c>
      <c r="K4" s="37">
        <v>5.32</v>
      </c>
      <c r="L4" s="37">
        <f>VLOOKUP(B4,'[2]EPE Quotation MOQ Full RELL'!$R:$Z,8,0)</f>
        <v>3.52</v>
      </c>
      <c r="M4" s="37">
        <f t="shared" ref="M4:M67" si="0">L4*F4</f>
        <v>457.6</v>
      </c>
      <c r="N4" s="37">
        <f t="shared" ref="N4:N67" si="1">D4-F4</f>
        <v>0</v>
      </c>
      <c r="O4" s="37">
        <f>K4-L4</f>
        <v>1.8000000000000003</v>
      </c>
      <c r="P4" s="37">
        <v>691.6</v>
      </c>
      <c r="Q4" s="37"/>
      <c r="R4" s="37" t="s">
        <v>256</v>
      </c>
      <c r="S4" s="37" t="s">
        <v>257</v>
      </c>
      <c r="T4" s="37"/>
      <c r="U4" t="b">
        <f>B4=E4</f>
        <v>0</v>
      </c>
    </row>
    <row r="5" spans="1:21" hidden="1">
      <c r="A5" s="34">
        <v>3</v>
      </c>
      <c r="B5" s="41" t="s">
        <v>44</v>
      </c>
      <c r="C5" s="42" t="s">
        <v>45</v>
      </c>
      <c r="D5" s="34">
        <v>120</v>
      </c>
      <c r="E5" s="43" t="s">
        <v>259</v>
      </c>
      <c r="F5" s="34">
        <v>120</v>
      </c>
      <c r="G5" s="37" t="s">
        <v>253</v>
      </c>
      <c r="H5" s="37" t="s">
        <v>254</v>
      </c>
      <c r="I5" s="34">
        <v>20</v>
      </c>
      <c r="J5" s="37" t="s">
        <v>255</v>
      </c>
      <c r="K5" s="37">
        <v>100.5</v>
      </c>
      <c r="L5" s="37">
        <f>VLOOKUP(B5,'[2]EPE Quotation MOQ Full RELL'!$R:$Z,8,0)</f>
        <v>0</v>
      </c>
      <c r="M5" s="55">
        <f>K5*F5</f>
        <v>12060</v>
      </c>
      <c r="N5" s="37">
        <f t="shared" si="1"/>
        <v>0</v>
      </c>
      <c r="O5" s="37">
        <f>K5-L5</f>
        <v>100.5</v>
      </c>
      <c r="P5" s="37">
        <v>12060</v>
      </c>
      <c r="Q5" s="37"/>
      <c r="R5" s="37" t="s">
        <v>256</v>
      </c>
      <c r="S5" s="37" t="s">
        <v>257</v>
      </c>
      <c r="T5" s="43" t="s">
        <v>260</v>
      </c>
      <c r="U5" t="b">
        <f>B5=E5</f>
        <v>0</v>
      </c>
    </row>
    <row r="6" spans="1:21" hidden="1">
      <c r="A6" s="34">
        <v>4</v>
      </c>
      <c r="B6" s="35" t="s">
        <v>49</v>
      </c>
      <c r="C6" s="37" t="s">
        <v>50</v>
      </c>
      <c r="D6" s="34">
        <v>1500</v>
      </c>
      <c r="E6" s="37" t="s">
        <v>49</v>
      </c>
      <c r="F6" s="34">
        <v>1500</v>
      </c>
      <c r="G6" s="37" t="s">
        <v>253</v>
      </c>
      <c r="H6" s="37" t="s">
        <v>254</v>
      </c>
      <c r="I6" s="34">
        <v>7</v>
      </c>
      <c r="J6" s="37" t="s">
        <v>255</v>
      </c>
      <c r="K6" s="37">
        <v>0.09</v>
      </c>
      <c r="L6" s="37">
        <f>VLOOKUP(B6,'[2]EPE Quotation MOQ Full RELL'!$R:$Z,8,0)</f>
        <v>0.08</v>
      </c>
      <c r="M6" s="37">
        <f t="shared" si="0"/>
        <v>120</v>
      </c>
      <c r="N6" s="37">
        <f t="shared" si="1"/>
        <v>0</v>
      </c>
      <c r="O6" s="37">
        <f>K6-L6</f>
        <v>9.999999999999995E-3</v>
      </c>
      <c r="P6" s="37">
        <v>135.63</v>
      </c>
      <c r="Q6" s="37"/>
      <c r="R6" s="37" t="s">
        <v>256</v>
      </c>
      <c r="S6" s="37" t="s">
        <v>257</v>
      </c>
      <c r="T6" s="37"/>
      <c r="U6" t="b">
        <f>B6=E6</f>
        <v>1</v>
      </c>
    </row>
    <row r="7" spans="1:21">
      <c r="A7" s="34">
        <v>70</v>
      </c>
      <c r="B7" s="35" t="s">
        <v>199</v>
      </c>
      <c r="C7" s="37" t="s">
        <v>200</v>
      </c>
      <c r="D7" s="34">
        <v>130</v>
      </c>
      <c r="E7" s="37" t="s">
        <v>199</v>
      </c>
      <c r="F7" s="34">
        <v>2000</v>
      </c>
      <c r="G7" s="37" t="s">
        <v>253</v>
      </c>
      <c r="H7" s="37" t="s">
        <v>254</v>
      </c>
      <c r="I7" s="34">
        <v>20</v>
      </c>
      <c r="J7" s="37" t="s">
        <v>255</v>
      </c>
      <c r="K7" s="37">
        <v>9.68</v>
      </c>
      <c r="L7" s="37">
        <f>VLOOKUP(B7,'[2]EPE Quotation MOQ Full RELL'!$R:$Z,8,0)</f>
        <v>9</v>
      </c>
      <c r="M7" s="37">
        <f>L7*F7</f>
        <v>18000</v>
      </c>
      <c r="N7" s="37">
        <f>D7-F7</f>
        <v>-1870</v>
      </c>
      <c r="O7" s="37">
        <f>K7-L7</f>
        <v>0.67999999999999972</v>
      </c>
      <c r="P7" s="37">
        <v>19350</v>
      </c>
      <c r="Q7" s="37"/>
      <c r="R7" s="37" t="s">
        <v>256</v>
      </c>
      <c r="S7" s="37" t="s">
        <v>257</v>
      </c>
      <c r="T7" s="37"/>
      <c r="U7" t="b">
        <f>B7=E7</f>
        <v>1</v>
      </c>
    </row>
    <row r="8" spans="1:21">
      <c r="A8" s="34">
        <v>51</v>
      </c>
      <c r="B8" s="35" t="s">
        <v>81</v>
      </c>
      <c r="C8" s="37" t="s">
        <v>83</v>
      </c>
      <c r="D8" s="34">
        <v>300</v>
      </c>
      <c r="E8" s="37" t="s">
        <v>81</v>
      </c>
      <c r="F8" s="34">
        <v>1500</v>
      </c>
      <c r="G8" s="37" t="s">
        <v>253</v>
      </c>
      <c r="H8" s="37" t="s">
        <v>254</v>
      </c>
      <c r="I8" s="34">
        <v>7</v>
      </c>
      <c r="J8" s="37" t="s">
        <v>255</v>
      </c>
      <c r="K8" s="37">
        <v>0.01</v>
      </c>
      <c r="L8" s="37">
        <f>VLOOKUP(B8,'[2]EPE Quotation MOQ Full RELL'!$R:$Z,8,0)</f>
        <v>0.01</v>
      </c>
      <c r="M8" s="37">
        <f>L8*F8</f>
        <v>15</v>
      </c>
      <c r="N8" s="37">
        <f>D8-F8</f>
        <v>-1200</v>
      </c>
      <c r="O8" s="37">
        <f>K8-L8</f>
        <v>0</v>
      </c>
      <c r="P8" s="37">
        <v>20.25</v>
      </c>
      <c r="Q8" s="37"/>
      <c r="R8" s="37" t="s">
        <v>256</v>
      </c>
      <c r="S8" s="37" t="s">
        <v>257</v>
      </c>
      <c r="T8" s="37"/>
      <c r="U8" t="b">
        <f>B8=E8</f>
        <v>1</v>
      </c>
    </row>
    <row r="9" spans="1:21" hidden="1">
      <c r="A9" s="34">
        <v>7</v>
      </c>
      <c r="B9" s="44" t="s">
        <v>59</v>
      </c>
      <c r="C9" s="37" t="s">
        <v>58</v>
      </c>
      <c r="D9" s="34">
        <v>300</v>
      </c>
      <c r="E9" s="37" t="s">
        <v>59</v>
      </c>
      <c r="F9" s="34">
        <v>300</v>
      </c>
      <c r="G9" s="37" t="s">
        <v>253</v>
      </c>
      <c r="H9" s="37" t="s">
        <v>254</v>
      </c>
      <c r="I9" s="34">
        <v>7</v>
      </c>
      <c r="J9" s="37" t="s">
        <v>255</v>
      </c>
      <c r="K9" s="37">
        <v>0.18</v>
      </c>
      <c r="L9" s="37">
        <v>7.0000000000000007E-2</v>
      </c>
      <c r="M9" s="37">
        <f>L9*F9</f>
        <v>21.000000000000004</v>
      </c>
      <c r="N9" s="37">
        <f>D9-F9</f>
        <v>0</v>
      </c>
      <c r="O9" s="37">
        <f>K9-L9</f>
        <v>0.10999999999999999</v>
      </c>
      <c r="P9" s="37">
        <v>53.1</v>
      </c>
      <c r="Q9" s="37"/>
      <c r="R9" s="37" t="s">
        <v>256</v>
      </c>
      <c r="S9" s="37" t="s">
        <v>257</v>
      </c>
      <c r="T9" s="37"/>
      <c r="U9" t="b">
        <f>B9=E9</f>
        <v>1</v>
      </c>
    </row>
    <row r="10" spans="1:21" hidden="1">
      <c r="A10" s="34">
        <v>8</v>
      </c>
      <c r="B10" s="35" t="s">
        <v>60</v>
      </c>
      <c r="C10" s="37" t="s">
        <v>61</v>
      </c>
      <c r="D10" s="34">
        <v>300</v>
      </c>
      <c r="E10" s="37" t="s">
        <v>60</v>
      </c>
      <c r="F10" s="34">
        <v>300</v>
      </c>
      <c r="G10" s="37" t="s">
        <v>253</v>
      </c>
      <c r="H10" s="37" t="s">
        <v>254</v>
      </c>
      <c r="I10" s="34">
        <v>7</v>
      </c>
      <c r="J10" s="37" t="s">
        <v>255</v>
      </c>
      <c r="K10" s="37">
        <v>0.04</v>
      </c>
      <c r="L10" s="37">
        <f>VLOOKUP(B10,'[2]EPE Quotation MOQ Full RELL'!$R:$Z,8,0)</f>
        <v>3.3999999999999998E-3</v>
      </c>
      <c r="M10" s="37">
        <f>L10*F10</f>
        <v>1.02</v>
      </c>
      <c r="N10" s="37">
        <f>D10-F10</f>
        <v>0</v>
      </c>
      <c r="O10" s="37">
        <f>K10-L10</f>
        <v>3.6600000000000001E-2</v>
      </c>
      <c r="P10" s="37">
        <v>12.6</v>
      </c>
      <c r="Q10" s="37"/>
      <c r="R10" s="37" t="s">
        <v>256</v>
      </c>
      <c r="S10" s="37" t="s">
        <v>257</v>
      </c>
      <c r="T10" s="37"/>
      <c r="U10" t="b">
        <f>B10=E10</f>
        <v>1</v>
      </c>
    </row>
    <row r="11" spans="1:21" hidden="1">
      <c r="A11" s="34">
        <v>9</v>
      </c>
      <c r="B11" s="35" t="s">
        <v>62</v>
      </c>
      <c r="C11" s="37" t="s">
        <v>64</v>
      </c>
      <c r="D11" s="34">
        <v>300</v>
      </c>
      <c r="E11" s="37" t="s">
        <v>62</v>
      </c>
      <c r="F11" s="34">
        <v>300</v>
      </c>
      <c r="G11" s="37" t="s">
        <v>253</v>
      </c>
      <c r="H11" s="37" t="s">
        <v>254</v>
      </c>
      <c r="I11" s="34">
        <v>7</v>
      </c>
      <c r="J11" s="37" t="s">
        <v>255</v>
      </c>
      <c r="K11" s="37">
        <v>0.06</v>
      </c>
      <c r="L11" s="37">
        <f>VLOOKUP(B11,'[2]EPE Quotation MOQ Full RELL'!$R:$Z,8,0)</f>
        <v>0.01</v>
      </c>
      <c r="M11" s="37">
        <f>L11*F11</f>
        <v>3</v>
      </c>
      <c r="N11" s="37">
        <f>D11-F11</f>
        <v>0</v>
      </c>
      <c r="O11" s="37">
        <f>K11-L11</f>
        <v>4.9999999999999996E-2</v>
      </c>
      <c r="P11" s="37">
        <v>18.600000000000001</v>
      </c>
      <c r="Q11" s="37"/>
      <c r="R11" s="37" t="s">
        <v>256</v>
      </c>
      <c r="S11" s="37" t="s">
        <v>257</v>
      </c>
      <c r="T11" s="37"/>
      <c r="U11" t="b">
        <f>B11=E11</f>
        <v>1</v>
      </c>
    </row>
    <row r="12" spans="1:21" hidden="1">
      <c r="A12" s="34">
        <v>10</v>
      </c>
      <c r="B12" s="35" t="s">
        <v>65</v>
      </c>
      <c r="C12" s="37" t="s">
        <v>67</v>
      </c>
      <c r="D12" s="34">
        <v>300</v>
      </c>
      <c r="E12" s="37" t="s">
        <v>65</v>
      </c>
      <c r="F12" s="34">
        <v>300</v>
      </c>
      <c r="G12" s="37" t="s">
        <v>253</v>
      </c>
      <c r="H12" s="37" t="s">
        <v>254</v>
      </c>
      <c r="I12" s="34">
        <v>7</v>
      </c>
      <c r="J12" s="37" t="s">
        <v>255</v>
      </c>
      <c r="K12" s="37">
        <v>0.09</v>
      </c>
      <c r="L12" s="37">
        <f>VLOOKUP(B12,'[2]EPE Quotation MOQ Full RELL'!$R:$Z,8,0)</f>
        <v>0.02</v>
      </c>
      <c r="M12" s="37">
        <f>L12*F12</f>
        <v>6</v>
      </c>
      <c r="N12" s="37">
        <f>D12-F12</f>
        <v>0</v>
      </c>
      <c r="O12" s="37">
        <f>K12-L12</f>
        <v>6.9999999999999993E-2</v>
      </c>
      <c r="P12" s="37">
        <v>25.84</v>
      </c>
      <c r="Q12" s="37"/>
      <c r="R12" s="37" t="s">
        <v>256</v>
      </c>
      <c r="S12" s="37" t="s">
        <v>257</v>
      </c>
      <c r="T12" s="37"/>
      <c r="U12" t="b">
        <f>B12=E12</f>
        <v>1</v>
      </c>
    </row>
    <row r="13" spans="1:21" hidden="1">
      <c r="A13" s="34">
        <v>11</v>
      </c>
      <c r="B13" s="35" t="s">
        <v>68</v>
      </c>
      <c r="C13" s="37" t="s">
        <v>70</v>
      </c>
      <c r="D13" s="34">
        <v>220</v>
      </c>
      <c r="E13" s="37" t="s">
        <v>68</v>
      </c>
      <c r="F13" s="34">
        <v>220</v>
      </c>
      <c r="G13" s="37" t="s">
        <v>253</v>
      </c>
      <c r="H13" s="37" t="s">
        <v>254</v>
      </c>
      <c r="I13" s="34">
        <v>7</v>
      </c>
      <c r="J13" s="37" t="s">
        <v>255</v>
      </c>
      <c r="K13" s="37">
        <v>1.45</v>
      </c>
      <c r="L13" s="37">
        <f>VLOOKUP(B13,'[2]EPE Quotation MOQ Full RELL'!$R:$Z,8,0)</f>
        <v>1.24</v>
      </c>
      <c r="M13" s="37">
        <f>L13*F13</f>
        <v>272.8</v>
      </c>
      <c r="N13" s="37">
        <f>D13-F13</f>
        <v>0</v>
      </c>
      <c r="O13" s="37">
        <f>K13-L13</f>
        <v>0.20999999999999996</v>
      </c>
      <c r="P13" s="37">
        <v>319.44</v>
      </c>
      <c r="Q13" s="37"/>
      <c r="R13" s="37" t="s">
        <v>256</v>
      </c>
      <c r="S13" s="37" t="s">
        <v>257</v>
      </c>
      <c r="T13" s="37"/>
      <c r="U13" t="b">
        <f>B13=E13</f>
        <v>1</v>
      </c>
    </row>
    <row r="14" spans="1:21" hidden="1">
      <c r="A14" s="34">
        <v>12</v>
      </c>
      <c r="B14" s="35" t="s">
        <v>71</v>
      </c>
      <c r="C14" s="37" t="s">
        <v>73</v>
      </c>
      <c r="D14" s="34">
        <v>140</v>
      </c>
      <c r="E14" s="37" t="s">
        <v>71</v>
      </c>
      <c r="F14" s="34">
        <v>140</v>
      </c>
      <c r="G14" s="37" t="s">
        <v>253</v>
      </c>
      <c r="H14" s="37" t="s">
        <v>254</v>
      </c>
      <c r="I14" s="34">
        <v>7</v>
      </c>
      <c r="J14" s="37" t="s">
        <v>255</v>
      </c>
      <c r="K14" s="37">
        <v>4.28</v>
      </c>
      <c r="L14" s="37">
        <f>VLOOKUP(B14,'[2]EPE Quotation MOQ Full RELL'!$R:$Z,8,0)</f>
        <v>3.3</v>
      </c>
      <c r="M14" s="37">
        <f>L14*F14</f>
        <v>462</v>
      </c>
      <c r="N14" s="37">
        <f>D14-F14</f>
        <v>0</v>
      </c>
      <c r="O14" s="37">
        <f>K14-L14</f>
        <v>0.98000000000000043</v>
      </c>
      <c r="P14" s="37">
        <v>599.20000000000005</v>
      </c>
      <c r="Q14" s="37"/>
      <c r="R14" s="37" t="s">
        <v>256</v>
      </c>
      <c r="S14" s="37" t="s">
        <v>257</v>
      </c>
      <c r="T14" s="37"/>
      <c r="U14" t="b">
        <f>B14=E14</f>
        <v>1</v>
      </c>
    </row>
    <row r="15" spans="1:21" hidden="1">
      <c r="A15" s="34">
        <v>13</v>
      </c>
      <c r="B15" s="35" t="s">
        <v>74</v>
      </c>
      <c r="C15" s="37" t="s">
        <v>76</v>
      </c>
      <c r="D15" s="34">
        <v>140</v>
      </c>
      <c r="E15" s="37" t="s">
        <v>74</v>
      </c>
      <c r="F15" s="34">
        <v>140</v>
      </c>
      <c r="G15" s="43" t="s">
        <v>261</v>
      </c>
      <c r="H15" s="37" t="s">
        <v>254</v>
      </c>
      <c r="I15" s="34">
        <v>7</v>
      </c>
      <c r="J15" s="43" t="s">
        <v>262</v>
      </c>
      <c r="K15" s="37">
        <v>0.45</v>
      </c>
      <c r="L15" s="37">
        <f>VLOOKUP(B15,'[2]EPE Quotation MOQ Full RELL'!$R:$Z,8,0)</f>
        <v>0.35</v>
      </c>
      <c r="M15" s="37">
        <f>L15*F15</f>
        <v>49</v>
      </c>
      <c r="N15" s="37">
        <f>D15-F15</f>
        <v>0</v>
      </c>
      <c r="O15" s="37">
        <f>K15-L15</f>
        <v>0.10000000000000003</v>
      </c>
      <c r="P15" s="37">
        <v>63.21</v>
      </c>
      <c r="Q15" s="37"/>
      <c r="R15" s="37" t="s">
        <v>256</v>
      </c>
      <c r="S15" s="37" t="s">
        <v>257</v>
      </c>
      <c r="T15" s="37"/>
      <c r="U15" t="b">
        <f>B15=E15</f>
        <v>1</v>
      </c>
    </row>
    <row r="16" spans="1:21" hidden="1">
      <c r="A16" s="34">
        <v>14</v>
      </c>
      <c r="B16" s="35" t="s">
        <v>78</v>
      </c>
      <c r="C16" s="37" t="s">
        <v>80</v>
      </c>
      <c r="D16" s="34">
        <v>1500</v>
      </c>
      <c r="E16" s="37" t="s">
        <v>78</v>
      </c>
      <c r="F16" s="34">
        <v>1500</v>
      </c>
      <c r="G16" s="37" t="s">
        <v>253</v>
      </c>
      <c r="H16" s="37" t="s">
        <v>254</v>
      </c>
      <c r="I16" s="34">
        <v>7</v>
      </c>
      <c r="J16" s="37" t="s">
        <v>255</v>
      </c>
      <c r="K16" s="37">
        <v>0.02</v>
      </c>
      <c r="L16" s="37">
        <f>VLOOKUP(B16,'[2]EPE Quotation MOQ Full RELL'!$R:$Z,8,0)</f>
        <v>0.01</v>
      </c>
      <c r="M16" s="37">
        <f>L16*F16</f>
        <v>15</v>
      </c>
      <c r="N16" s="37">
        <f>D16-F16</f>
        <v>0</v>
      </c>
      <c r="O16" s="37">
        <f>K16-L16</f>
        <v>0.01</v>
      </c>
      <c r="P16" s="37">
        <v>30.9</v>
      </c>
      <c r="Q16" s="37"/>
      <c r="R16" s="37" t="s">
        <v>256</v>
      </c>
      <c r="S16" s="37" t="s">
        <v>257</v>
      </c>
      <c r="T16" s="37"/>
      <c r="U16" t="b">
        <f>B16=E16</f>
        <v>1</v>
      </c>
    </row>
    <row r="17" spans="1:21" hidden="1">
      <c r="A17" s="34">
        <v>15</v>
      </c>
      <c r="B17" s="35" t="s">
        <v>81</v>
      </c>
      <c r="C17" s="37" t="s">
        <v>83</v>
      </c>
      <c r="D17" s="34">
        <v>1500</v>
      </c>
      <c r="E17" s="37" t="s">
        <v>81</v>
      </c>
      <c r="F17" s="34">
        <v>1500</v>
      </c>
      <c r="G17" s="37" t="s">
        <v>253</v>
      </c>
      <c r="H17" s="37" t="s">
        <v>254</v>
      </c>
      <c r="I17" s="34">
        <v>7</v>
      </c>
      <c r="J17" s="37" t="s">
        <v>255</v>
      </c>
      <c r="K17" s="37">
        <v>0.02</v>
      </c>
      <c r="L17" s="37">
        <f>VLOOKUP(B17,'[2]EPE Quotation MOQ Full RELL'!$R:$Z,8,0)</f>
        <v>0.01</v>
      </c>
      <c r="M17" s="37">
        <f>L17*F17</f>
        <v>15</v>
      </c>
      <c r="N17" s="37">
        <f>D17-F17</f>
        <v>0</v>
      </c>
      <c r="O17" s="37">
        <f>K17-L17</f>
        <v>0.01</v>
      </c>
      <c r="P17" s="37">
        <v>24.75</v>
      </c>
      <c r="Q17" s="37"/>
      <c r="R17" s="37" t="s">
        <v>256</v>
      </c>
      <c r="S17" s="37" t="s">
        <v>257</v>
      </c>
      <c r="T17" s="37"/>
      <c r="U17" t="b">
        <f>B17=E17</f>
        <v>1</v>
      </c>
    </row>
    <row r="18" spans="1:21" hidden="1">
      <c r="A18" s="34">
        <v>16</v>
      </c>
      <c r="B18" s="35" t="s">
        <v>84</v>
      </c>
      <c r="C18" s="37" t="s">
        <v>85</v>
      </c>
      <c r="D18" s="34">
        <v>600</v>
      </c>
      <c r="E18" s="37" t="s">
        <v>84</v>
      </c>
      <c r="F18" s="34">
        <v>600</v>
      </c>
      <c r="G18" s="37" t="s">
        <v>253</v>
      </c>
      <c r="H18" s="37" t="s">
        <v>254</v>
      </c>
      <c r="I18" s="34">
        <v>7</v>
      </c>
      <c r="J18" s="37" t="s">
        <v>255</v>
      </c>
      <c r="K18" s="37">
        <v>0.04</v>
      </c>
      <c r="L18" s="37">
        <f>VLOOKUP(B18,'[2]EPE Quotation MOQ Full RELL'!$R:$Z,8,0)</f>
        <v>0.01</v>
      </c>
      <c r="M18" s="37">
        <f>L18*F18</f>
        <v>6</v>
      </c>
      <c r="N18" s="37">
        <f>D18-F18</f>
        <v>0</v>
      </c>
      <c r="O18" s="37">
        <f>K18-L18</f>
        <v>0.03</v>
      </c>
      <c r="P18" s="37">
        <v>21</v>
      </c>
      <c r="Q18" s="37"/>
      <c r="R18" s="37" t="s">
        <v>256</v>
      </c>
      <c r="S18" s="37" t="s">
        <v>257</v>
      </c>
      <c r="T18" s="37"/>
      <c r="U18" t="b">
        <f>B18=E18</f>
        <v>1</v>
      </c>
    </row>
    <row r="19" spans="1:21">
      <c r="A19" s="34">
        <v>30</v>
      </c>
      <c r="B19" s="35" t="s">
        <v>115</v>
      </c>
      <c r="C19" s="37" t="s">
        <v>116</v>
      </c>
      <c r="D19" s="34">
        <v>2100</v>
      </c>
      <c r="E19" s="37" t="s">
        <v>115</v>
      </c>
      <c r="F19" s="34">
        <v>2500</v>
      </c>
      <c r="G19" s="37" t="s">
        <v>253</v>
      </c>
      <c r="H19" s="37" t="s">
        <v>254</v>
      </c>
      <c r="I19" s="34">
        <v>7</v>
      </c>
      <c r="J19" s="37" t="s">
        <v>255</v>
      </c>
      <c r="K19" s="37">
        <v>0.01</v>
      </c>
      <c r="L19" s="37">
        <f>VLOOKUP(B19,'[2]EPE Quotation MOQ Full RELL'!$R:$Z,8,0)</f>
        <v>0.01</v>
      </c>
      <c r="M19" s="37">
        <f>L19*F19</f>
        <v>25</v>
      </c>
      <c r="N19" s="37">
        <f>D19-F19</f>
        <v>-400</v>
      </c>
      <c r="O19" s="37">
        <f>K19-L19</f>
        <v>0</v>
      </c>
      <c r="P19" s="37">
        <v>31.13</v>
      </c>
      <c r="Q19" s="37"/>
      <c r="R19" s="37" t="s">
        <v>256</v>
      </c>
      <c r="S19" s="37" t="s">
        <v>257</v>
      </c>
      <c r="T19" s="37"/>
      <c r="U19" t="b">
        <f>B19=E19</f>
        <v>1</v>
      </c>
    </row>
    <row r="20" spans="1:21" hidden="1">
      <c r="A20" s="34">
        <v>18</v>
      </c>
      <c r="B20" s="45" t="s">
        <v>88</v>
      </c>
      <c r="C20" s="37" t="s">
        <v>89</v>
      </c>
      <c r="D20" s="34">
        <v>150</v>
      </c>
      <c r="E20" s="37" t="s">
        <v>88</v>
      </c>
      <c r="F20" s="34">
        <v>150</v>
      </c>
      <c r="G20" s="37" t="s">
        <v>253</v>
      </c>
      <c r="H20" s="37" t="s">
        <v>254</v>
      </c>
      <c r="I20" s="34">
        <v>7</v>
      </c>
      <c r="J20" s="37" t="s">
        <v>255</v>
      </c>
      <c r="K20" s="37">
        <v>12.35</v>
      </c>
      <c r="L20" s="37">
        <f>VLOOKUP(B20,'[2]EPE Quotation MOQ Full RELL'!$R:$Z,8,0)</f>
        <v>12.17</v>
      </c>
      <c r="M20" s="37">
        <f>L20*F20</f>
        <v>1825.5</v>
      </c>
      <c r="N20" s="37">
        <f>D20-F20</f>
        <v>0</v>
      </c>
      <c r="O20" s="37">
        <f>K20-L20</f>
        <v>0.17999999999999972</v>
      </c>
      <c r="P20" s="37">
        <v>1852.5</v>
      </c>
      <c r="Q20" s="37"/>
      <c r="R20" s="37" t="s">
        <v>256</v>
      </c>
      <c r="S20" s="37" t="s">
        <v>257</v>
      </c>
      <c r="T20" s="37"/>
      <c r="U20" t="b">
        <f>B20=E20</f>
        <v>1</v>
      </c>
    </row>
    <row r="21" spans="1:21">
      <c r="A21" s="34">
        <v>17</v>
      </c>
      <c r="B21" s="35" t="s">
        <v>86</v>
      </c>
      <c r="C21" s="37" t="s">
        <v>87</v>
      </c>
      <c r="D21" s="34">
        <v>300</v>
      </c>
      <c r="E21" s="37" t="s">
        <v>86</v>
      </c>
      <c r="F21" s="34">
        <v>500</v>
      </c>
      <c r="G21" s="37" t="s">
        <v>253</v>
      </c>
      <c r="H21" s="37" t="s">
        <v>254</v>
      </c>
      <c r="I21" s="34">
        <v>7</v>
      </c>
      <c r="J21" s="37" t="s">
        <v>255</v>
      </c>
      <c r="K21" s="37">
        <v>0.04</v>
      </c>
      <c r="L21" s="37">
        <f>VLOOKUP(B21,'[2]EPE Quotation MOQ Full RELL'!$R:$Z,8,0)</f>
        <v>0.01</v>
      </c>
      <c r="M21" s="37">
        <f>L21*F21</f>
        <v>5</v>
      </c>
      <c r="N21" s="37">
        <f>D21-F21</f>
        <v>-200</v>
      </c>
      <c r="O21" s="37">
        <f>K21-L21</f>
        <v>0.03</v>
      </c>
      <c r="P21" s="37">
        <v>19.5</v>
      </c>
      <c r="Q21" s="37"/>
      <c r="R21" s="37" t="s">
        <v>256</v>
      </c>
      <c r="S21" s="37" t="s">
        <v>257</v>
      </c>
      <c r="T21" s="37"/>
      <c r="U21" t="b">
        <f>B21=E21</f>
        <v>1</v>
      </c>
    </row>
    <row r="22" spans="1:21" hidden="1">
      <c r="A22" s="34">
        <v>20</v>
      </c>
      <c r="B22" s="35" t="s">
        <v>94</v>
      </c>
      <c r="C22" s="37" t="s">
        <v>96</v>
      </c>
      <c r="D22" s="34">
        <v>130</v>
      </c>
      <c r="E22" s="37" t="s">
        <v>94</v>
      </c>
      <c r="F22" s="34">
        <v>130</v>
      </c>
      <c r="G22" s="37" t="s">
        <v>253</v>
      </c>
      <c r="H22" s="37" t="s">
        <v>254</v>
      </c>
      <c r="I22" s="34">
        <v>7</v>
      </c>
      <c r="J22" s="37" t="s">
        <v>255</v>
      </c>
      <c r="K22" s="37">
        <v>1.59</v>
      </c>
      <c r="L22" s="37">
        <f>VLOOKUP(B22,'[2]EPE Quotation MOQ Full RELL'!$R:$Z,8,0)</f>
        <v>1.7424999999999999</v>
      </c>
      <c r="M22" s="37">
        <f>L22*F22</f>
        <v>226.52500000000001</v>
      </c>
      <c r="N22" s="37">
        <f>D22-F22</f>
        <v>0</v>
      </c>
      <c r="O22" s="37">
        <f>K22-L22</f>
        <v>-0.15249999999999986</v>
      </c>
      <c r="P22" s="37">
        <v>207.29</v>
      </c>
      <c r="Q22" s="37"/>
      <c r="R22" s="37" t="s">
        <v>256</v>
      </c>
      <c r="S22" s="37" t="s">
        <v>257</v>
      </c>
      <c r="T22" s="37"/>
      <c r="U22" t="b">
        <f>B22=E22</f>
        <v>1</v>
      </c>
    </row>
    <row r="23" spans="1:21" hidden="1">
      <c r="A23" s="34">
        <v>21</v>
      </c>
      <c r="B23" s="35" t="s">
        <v>97</v>
      </c>
      <c r="C23" s="37" t="s">
        <v>99</v>
      </c>
      <c r="D23" s="34">
        <v>130</v>
      </c>
      <c r="E23" s="37" t="s">
        <v>97</v>
      </c>
      <c r="F23" s="34">
        <v>130</v>
      </c>
      <c r="G23" s="37" t="s">
        <v>253</v>
      </c>
      <c r="H23" s="37" t="s">
        <v>254</v>
      </c>
      <c r="I23" s="34">
        <v>7</v>
      </c>
      <c r="J23" s="37" t="s">
        <v>255</v>
      </c>
      <c r="K23" s="37">
        <v>2.25</v>
      </c>
      <c r="L23" s="37">
        <f>VLOOKUP(B23,'[2]EPE Quotation MOQ Full RELL'!$R:$Z,8,0)</f>
        <v>2</v>
      </c>
      <c r="M23" s="37">
        <f>L23*F23</f>
        <v>260</v>
      </c>
      <c r="N23" s="37">
        <f>D23-F23</f>
        <v>0</v>
      </c>
      <c r="O23" s="37">
        <f>K23-L23</f>
        <v>0.25</v>
      </c>
      <c r="P23" s="37">
        <v>291.99</v>
      </c>
      <c r="Q23" s="37"/>
      <c r="R23" s="37" t="s">
        <v>256</v>
      </c>
      <c r="S23" s="37" t="s">
        <v>257</v>
      </c>
      <c r="T23" s="37"/>
      <c r="U23" t="b">
        <f>B23=E23</f>
        <v>1</v>
      </c>
    </row>
    <row r="24" spans="1:21" hidden="1">
      <c r="A24" s="34">
        <v>22</v>
      </c>
      <c r="B24" s="35" t="s">
        <v>100</v>
      </c>
      <c r="C24" s="37" t="s">
        <v>102</v>
      </c>
      <c r="D24" s="34">
        <v>160</v>
      </c>
      <c r="E24" s="37" t="s">
        <v>100</v>
      </c>
      <c r="F24" s="34">
        <v>160</v>
      </c>
      <c r="G24" s="37" t="s">
        <v>253</v>
      </c>
      <c r="H24" s="37" t="s">
        <v>254</v>
      </c>
      <c r="I24" s="34">
        <v>7</v>
      </c>
      <c r="J24" s="37" t="s">
        <v>255</v>
      </c>
      <c r="K24" s="37">
        <v>0.72</v>
      </c>
      <c r="L24" s="37">
        <f>VLOOKUP(B24,'[2]EPE Quotation MOQ Full RELL'!$R:$Z,8,0)</f>
        <v>0.44</v>
      </c>
      <c r="M24" s="37">
        <f>L24*F24</f>
        <v>70.400000000000006</v>
      </c>
      <c r="N24" s="37">
        <f>D24-F24</f>
        <v>0</v>
      </c>
      <c r="O24" s="37">
        <f>K24-L24</f>
        <v>0.27999999999999997</v>
      </c>
      <c r="P24" s="37">
        <v>115.53</v>
      </c>
      <c r="Q24" s="37"/>
      <c r="R24" s="37" t="s">
        <v>256</v>
      </c>
      <c r="S24" s="37" t="s">
        <v>257</v>
      </c>
      <c r="T24" s="37"/>
      <c r="U24" t="b">
        <f>B24=E24</f>
        <v>1</v>
      </c>
    </row>
    <row r="25" spans="1:21" hidden="1">
      <c r="A25" s="34">
        <v>23</v>
      </c>
      <c r="B25" s="35" t="s">
        <v>103</v>
      </c>
      <c r="C25" s="37" t="s">
        <v>104</v>
      </c>
      <c r="D25" s="34">
        <v>300</v>
      </c>
      <c r="E25" s="37" t="s">
        <v>103</v>
      </c>
      <c r="F25" s="34">
        <v>300</v>
      </c>
      <c r="G25" s="37" t="s">
        <v>253</v>
      </c>
      <c r="H25" s="37" t="s">
        <v>254</v>
      </c>
      <c r="I25" s="34">
        <v>7</v>
      </c>
      <c r="J25" s="37" t="s">
        <v>255</v>
      </c>
      <c r="K25" s="37">
        <v>7.0000000000000007E-2</v>
      </c>
      <c r="L25" s="37">
        <f>VLOOKUP(B25,'[2]EPE Quotation MOQ Full RELL'!$R:$Z,8,0)</f>
        <v>0.02</v>
      </c>
      <c r="M25" s="37">
        <f>L25*F25</f>
        <v>6</v>
      </c>
      <c r="N25" s="37">
        <f>D25-F25</f>
        <v>0</v>
      </c>
      <c r="O25" s="37">
        <f>K25-L25</f>
        <v>0.05</v>
      </c>
      <c r="P25" s="37">
        <v>22.05</v>
      </c>
      <c r="Q25" s="37"/>
      <c r="R25" s="37" t="s">
        <v>256</v>
      </c>
      <c r="S25" s="37" t="s">
        <v>257</v>
      </c>
      <c r="T25" s="37"/>
      <c r="U25" t="b">
        <f>B25=E25</f>
        <v>1</v>
      </c>
    </row>
    <row r="26" spans="1:21" hidden="1">
      <c r="A26" s="34">
        <v>24</v>
      </c>
      <c r="B26" s="35" t="s">
        <v>105</v>
      </c>
      <c r="C26" s="37" t="s">
        <v>106</v>
      </c>
      <c r="D26" s="34">
        <v>300</v>
      </c>
      <c r="E26" s="37" t="s">
        <v>105</v>
      </c>
      <c r="F26" s="34">
        <v>300</v>
      </c>
      <c r="G26" s="37" t="s">
        <v>253</v>
      </c>
      <c r="H26" s="37" t="s">
        <v>254</v>
      </c>
      <c r="I26" s="34">
        <v>7</v>
      </c>
      <c r="J26" s="37" t="s">
        <v>255</v>
      </c>
      <c r="K26" s="37">
        <v>0.17</v>
      </c>
      <c r="L26" s="37">
        <f>VLOOKUP(B26,'[2]EPE Quotation MOQ Full RELL'!$R:$Z,8,0)</f>
        <v>0.09</v>
      </c>
      <c r="M26" s="37">
        <f>L26*F26</f>
        <v>27</v>
      </c>
      <c r="N26" s="37">
        <f>D26-F26</f>
        <v>0</v>
      </c>
      <c r="O26" s="37">
        <f>K26-L26</f>
        <v>8.0000000000000016E-2</v>
      </c>
      <c r="P26" s="37">
        <v>49.5</v>
      </c>
      <c r="Q26" s="37"/>
      <c r="R26" s="37" t="s">
        <v>256</v>
      </c>
      <c r="S26" s="37" t="s">
        <v>257</v>
      </c>
      <c r="T26" s="37"/>
      <c r="U26" t="b">
        <f>B26=E26</f>
        <v>1</v>
      </c>
    </row>
    <row r="27" spans="1:21" hidden="1">
      <c r="A27" s="34">
        <v>25</v>
      </c>
      <c r="B27" s="35" t="s">
        <v>107</v>
      </c>
      <c r="C27" s="37" t="s">
        <v>108</v>
      </c>
      <c r="D27" s="34">
        <v>1200</v>
      </c>
      <c r="E27" s="37" t="s">
        <v>107</v>
      </c>
      <c r="F27" s="34">
        <v>1200</v>
      </c>
      <c r="G27" s="37" t="s">
        <v>253</v>
      </c>
      <c r="H27" s="37" t="s">
        <v>254</v>
      </c>
      <c r="I27" s="34">
        <v>7</v>
      </c>
      <c r="J27" s="37" t="s">
        <v>255</v>
      </c>
      <c r="K27" s="37">
        <v>0.14000000000000001</v>
      </c>
      <c r="L27" s="37">
        <f>VLOOKUP(B27,'[2]EPE Quotation MOQ Full RELL'!$R:$Z,8,0)</f>
        <v>0.13</v>
      </c>
      <c r="M27" s="37">
        <f>L27*F27</f>
        <v>156</v>
      </c>
      <c r="N27" s="37">
        <f>D27-F27</f>
        <v>0</v>
      </c>
      <c r="O27" s="37">
        <f>K27-L27</f>
        <v>1.0000000000000009E-2</v>
      </c>
      <c r="P27" s="37">
        <v>169.2</v>
      </c>
      <c r="Q27" s="37"/>
      <c r="R27" s="37" t="s">
        <v>256</v>
      </c>
      <c r="S27" s="37" t="s">
        <v>257</v>
      </c>
      <c r="T27" s="37"/>
      <c r="U27" t="b">
        <f>B27=E27</f>
        <v>1</v>
      </c>
    </row>
    <row r="28" spans="1:21" hidden="1">
      <c r="A28" s="34">
        <v>26</v>
      </c>
      <c r="B28" s="35" t="s">
        <v>109</v>
      </c>
      <c r="C28" s="37" t="s">
        <v>110</v>
      </c>
      <c r="D28" s="34">
        <v>300</v>
      </c>
      <c r="E28" s="37" t="s">
        <v>109</v>
      </c>
      <c r="F28" s="34">
        <v>300</v>
      </c>
      <c r="G28" s="37" t="s">
        <v>253</v>
      </c>
      <c r="H28" s="37" t="s">
        <v>254</v>
      </c>
      <c r="I28" s="34">
        <v>7</v>
      </c>
      <c r="J28" s="43" t="s">
        <v>263</v>
      </c>
      <c r="K28" s="37">
        <v>0.1</v>
      </c>
      <c r="L28" s="37">
        <f>VLOOKUP(B28,'[2]EPE Quotation MOQ Full RELL'!$R:$Z,8,0)</f>
        <v>0.05</v>
      </c>
      <c r="M28" s="37">
        <f>L28*F28</f>
        <v>15</v>
      </c>
      <c r="N28" s="37">
        <f>D28-F28</f>
        <v>0</v>
      </c>
      <c r="O28" s="37">
        <f>K28-L28</f>
        <v>0.05</v>
      </c>
      <c r="P28" s="37">
        <v>30.15</v>
      </c>
      <c r="Q28" s="37"/>
      <c r="R28" s="37" t="s">
        <v>256</v>
      </c>
      <c r="S28" s="37" t="s">
        <v>257</v>
      </c>
      <c r="T28" s="37"/>
      <c r="U28" t="b">
        <f>B28=E28</f>
        <v>1</v>
      </c>
    </row>
    <row r="29" spans="1:21" hidden="1">
      <c r="A29" s="34">
        <v>27</v>
      </c>
      <c r="B29" s="35" t="s">
        <v>111</v>
      </c>
      <c r="C29" s="37" t="s">
        <v>112</v>
      </c>
      <c r="D29" s="34">
        <v>600</v>
      </c>
      <c r="E29" s="37" t="s">
        <v>111</v>
      </c>
      <c r="F29" s="34">
        <v>600</v>
      </c>
      <c r="G29" s="37" t="s">
        <v>253</v>
      </c>
      <c r="H29" s="37" t="s">
        <v>254</v>
      </c>
      <c r="I29" s="34">
        <v>7</v>
      </c>
      <c r="J29" s="37" t="s">
        <v>255</v>
      </c>
      <c r="K29" s="37">
        <v>0.02</v>
      </c>
      <c r="L29" s="37">
        <f>VLOOKUP(B29,'[2]EPE Quotation MOQ Full RELL'!$R:$Z,8,0)</f>
        <v>3.3999999999999998E-3</v>
      </c>
      <c r="M29" s="37">
        <f>L29*F29</f>
        <v>2.04</v>
      </c>
      <c r="N29" s="37">
        <f>D29-F29</f>
        <v>0</v>
      </c>
      <c r="O29" s="37">
        <f>K29-L29</f>
        <v>1.66E-2</v>
      </c>
      <c r="P29" s="37">
        <v>13.37</v>
      </c>
      <c r="Q29" s="37"/>
      <c r="R29" s="37" t="s">
        <v>256</v>
      </c>
      <c r="S29" s="37" t="s">
        <v>257</v>
      </c>
      <c r="T29" s="37"/>
      <c r="U29" t="b">
        <f>B29=E29</f>
        <v>1</v>
      </c>
    </row>
    <row r="30" spans="1:21" hidden="1">
      <c r="A30" s="34">
        <v>28</v>
      </c>
      <c r="B30" s="35" t="s">
        <v>49</v>
      </c>
      <c r="C30" s="37" t="s">
        <v>50</v>
      </c>
      <c r="D30" s="34">
        <v>1750</v>
      </c>
      <c r="E30" s="37" t="s">
        <v>49</v>
      </c>
      <c r="F30" s="34">
        <v>1500</v>
      </c>
      <c r="G30" s="37" t="s">
        <v>253</v>
      </c>
      <c r="H30" s="37" t="s">
        <v>254</v>
      </c>
      <c r="I30" s="34">
        <v>7</v>
      </c>
      <c r="J30" s="37" t="s">
        <v>255</v>
      </c>
      <c r="K30" s="37">
        <v>0.09</v>
      </c>
      <c r="L30" s="37">
        <f>VLOOKUP(B30,'[2]EPE Quotation MOQ Full RELL'!$R:$Z,8,0)</f>
        <v>0.08</v>
      </c>
      <c r="M30" s="37">
        <f>L30*F30</f>
        <v>120</v>
      </c>
      <c r="N30" s="37">
        <f>D30-F30</f>
        <v>250</v>
      </c>
      <c r="O30" s="37">
        <f>K30-L30</f>
        <v>9.999999999999995E-3</v>
      </c>
      <c r="P30" s="37">
        <v>135.63</v>
      </c>
      <c r="Q30" s="37"/>
      <c r="R30" s="37" t="s">
        <v>256</v>
      </c>
      <c r="S30" s="37" t="s">
        <v>257</v>
      </c>
      <c r="T30" s="37"/>
      <c r="U30" t="b">
        <f>B30=E30</f>
        <v>1</v>
      </c>
    </row>
    <row r="31" spans="1:21">
      <c r="A31" s="34">
        <v>55</v>
      </c>
      <c r="B31" s="35" t="s">
        <v>168</v>
      </c>
      <c r="C31" s="37" t="s">
        <v>169</v>
      </c>
      <c r="D31" s="34">
        <v>300</v>
      </c>
      <c r="E31" s="37" t="s">
        <v>168</v>
      </c>
      <c r="F31" s="34">
        <v>500</v>
      </c>
      <c r="G31" s="37" t="s">
        <v>253</v>
      </c>
      <c r="H31" s="37" t="s">
        <v>254</v>
      </c>
      <c r="I31" s="34">
        <v>7</v>
      </c>
      <c r="J31" s="37" t="s">
        <v>255</v>
      </c>
      <c r="K31" s="37">
        <v>0.04</v>
      </c>
      <c r="L31" s="37">
        <f>VLOOKUP(B31,'[2]EPE Quotation MOQ Full RELL'!$R:$Z,8,0)</f>
        <v>0.01</v>
      </c>
      <c r="M31" s="37">
        <f>L31*F31</f>
        <v>5</v>
      </c>
      <c r="N31" s="37">
        <f>D31-F31</f>
        <v>-200</v>
      </c>
      <c r="O31" s="37">
        <f>K31-L31</f>
        <v>0.03</v>
      </c>
      <c r="P31" s="37">
        <v>19</v>
      </c>
      <c r="Q31" s="37"/>
      <c r="R31" s="37" t="s">
        <v>256</v>
      </c>
      <c r="S31" s="37" t="s">
        <v>257</v>
      </c>
      <c r="T31" s="37"/>
      <c r="U31" t="b">
        <f>B31=E31</f>
        <v>1</v>
      </c>
    </row>
    <row r="32" spans="1:21">
      <c r="A32" s="34">
        <v>60</v>
      </c>
      <c r="B32" s="35" t="s">
        <v>177</v>
      </c>
      <c r="C32" s="37" t="s">
        <v>178</v>
      </c>
      <c r="D32" s="34">
        <v>300</v>
      </c>
      <c r="E32" s="37" t="s">
        <v>177</v>
      </c>
      <c r="F32" s="34">
        <v>500</v>
      </c>
      <c r="G32" s="37" t="s">
        <v>253</v>
      </c>
      <c r="H32" s="37" t="s">
        <v>254</v>
      </c>
      <c r="I32" s="34">
        <v>7</v>
      </c>
      <c r="J32" s="37" t="s">
        <v>255</v>
      </c>
      <c r="K32" s="37">
        <v>0.03</v>
      </c>
      <c r="L32" s="37">
        <f>VLOOKUP(B32,'[2]EPE Quotation MOQ Full RELL'!$R:$Z,8,0)</f>
        <v>0.01</v>
      </c>
      <c r="M32" s="37">
        <f>L32*F32</f>
        <v>5</v>
      </c>
      <c r="N32" s="37">
        <f>D32-F32</f>
        <v>-200</v>
      </c>
      <c r="O32" s="37">
        <f>K32-L32</f>
        <v>1.9999999999999997E-2</v>
      </c>
      <c r="P32" s="37">
        <v>15.96</v>
      </c>
      <c r="Q32" s="37"/>
      <c r="R32" s="37" t="s">
        <v>256</v>
      </c>
      <c r="S32" s="37" t="s">
        <v>257</v>
      </c>
      <c r="T32" s="37"/>
      <c r="U32" t="b">
        <f>B32=E32</f>
        <v>1</v>
      </c>
    </row>
    <row r="33" spans="1:21" hidden="1">
      <c r="A33" s="34">
        <v>31</v>
      </c>
      <c r="B33" s="35" t="s">
        <v>117</v>
      </c>
      <c r="C33" s="37" t="s">
        <v>118</v>
      </c>
      <c r="D33" s="34">
        <v>300</v>
      </c>
      <c r="E33" s="37" t="s">
        <v>117</v>
      </c>
      <c r="F33" s="34">
        <v>300</v>
      </c>
      <c r="G33" s="37" t="s">
        <v>253</v>
      </c>
      <c r="H33" s="37" t="s">
        <v>254</v>
      </c>
      <c r="I33" s="34">
        <v>7</v>
      </c>
      <c r="J33" s="37" t="s">
        <v>255</v>
      </c>
      <c r="K33" s="37">
        <v>0.36</v>
      </c>
      <c r="L33" s="37">
        <f>VLOOKUP(B33,'[2]EPE Quotation MOQ Full RELL'!$R:$Z,8,0)</f>
        <v>0.25</v>
      </c>
      <c r="M33" s="37">
        <f>L33*F33</f>
        <v>75</v>
      </c>
      <c r="N33" s="37">
        <f>D33-F33</f>
        <v>0</v>
      </c>
      <c r="O33" s="37">
        <f>K33-L33</f>
        <v>0.10999999999999999</v>
      </c>
      <c r="P33" s="37">
        <v>107.55</v>
      </c>
      <c r="Q33" s="37"/>
      <c r="R33" s="37" t="s">
        <v>256</v>
      </c>
      <c r="S33" s="37" t="s">
        <v>257</v>
      </c>
      <c r="T33" s="37"/>
      <c r="U33" t="b">
        <f>B33=E33</f>
        <v>1</v>
      </c>
    </row>
    <row r="34" spans="1:21" hidden="1">
      <c r="A34" s="34">
        <v>32</v>
      </c>
      <c r="B34" s="35" t="s">
        <v>119</v>
      </c>
      <c r="C34" s="37" t="s">
        <v>120</v>
      </c>
      <c r="D34" s="34">
        <v>300</v>
      </c>
      <c r="E34" s="37" t="s">
        <v>119</v>
      </c>
      <c r="F34" s="34">
        <v>300</v>
      </c>
      <c r="G34" s="37" t="s">
        <v>253</v>
      </c>
      <c r="H34" s="37" t="s">
        <v>254</v>
      </c>
      <c r="I34" s="34">
        <v>7</v>
      </c>
      <c r="J34" s="37" t="s">
        <v>255</v>
      </c>
      <c r="K34" s="37">
        <v>0.04</v>
      </c>
      <c r="L34" s="37">
        <f>VLOOKUP(B34,'[2]EPE Quotation MOQ Full RELL'!$R:$Z,8,0)</f>
        <v>3.3999999999999998E-3</v>
      </c>
      <c r="M34" s="37">
        <f>L34*F34</f>
        <v>1.02</v>
      </c>
      <c r="N34" s="37">
        <f>D34-F34</f>
        <v>0</v>
      </c>
      <c r="O34" s="37">
        <f>K34-L34</f>
        <v>3.6600000000000001E-2</v>
      </c>
      <c r="P34" s="37">
        <v>12.15</v>
      </c>
      <c r="Q34" s="37"/>
      <c r="R34" s="37" t="s">
        <v>256</v>
      </c>
      <c r="S34" s="37" t="s">
        <v>257</v>
      </c>
      <c r="T34" s="37"/>
      <c r="U34" t="b">
        <f>B34=E34</f>
        <v>1</v>
      </c>
    </row>
    <row r="35" spans="1:21" hidden="1">
      <c r="A35" s="34">
        <v>33</v>
      </c>
      <c r="B35" s="46" t="s">
        <v>123</v>
      </c>
      <c r="C35" s="37" t="s">
        <v>122</v>
      </c>
      <c r="D35" s="34">
        <v>2800</v>
      </c>
      <c r="E35" s="37" t="s">
        <v>123</v>
      </c>
      <c r="F35" s="47">
        <v>2800</v>
      </c>
      <c r="G35" s="37" t="s">
        <v>253</v>
      </c>
      <c r="H35" s="37" t="s">
        <v>254</v>
      </c>
      <c r="I35" s="34">
        <v>7</v>
      </c>
      <c r="J35" s="37" t="s">
        <v>255</v>
      </c>
      <c r="K35" s="37">
        <v>0.03</v>
      </c>
      <c r="L35" s="37">
        <v>0.02</v>
      </c>
      <c r="M35" s="37">
        <f>L35*F35</f>
        <v>56</v>
      </c>
      <c r="N35" s="37">
        <f>D35-F35</f>
        <v>0</v>
      </c>
      <c r="O35" s="37">
        <f>K35-L35</f>
        <v>9.9999999999999985E-3</v>
      </c>
      <c r="P35" s="37">
        <v>73.36</v>
      </c>
      <c r="Q35" s="37"/>
      <c r="R35" s="37" t="s">
        <v>256</v>
      </c>
      <c r="S35" s="37" t="s">
        <v>257</v>
      </c>
      <c r="T35" s="37"/>
      <c r="U35" t="b">
        <f>B35=E35</f>
        <v>1</v>
      </c>
    </row>
    <row r="36" spans="1:21" hidden="1">
      <c r="A36" s="34">
        <v>34</v>
      </c>
      <c r="B36" s="35" t="s">
        <v>124</v>
      </c>
      <c r="C36" s="37" t="s">
        <v>125</v>
      </c>
      <c r="D36" s="34">
        <v>2100</v>
      </c>
      <c r="E36" s="37" t="s">
        <v>124</v>
      </c>
      <c r="F36" s="34">
        <v>2100</v>
      </c>
      <c r="G36" s="37" t="s">
        <v>253</v>
      </c>
      <c r="H36" s="37" t="s">
        <v>254</v>
      </c>
      <c r="I36" s="34">
        <v>7</v>
      </c>
      <c r="J36" s="37" t="s">
        <v>255</v>
      </c>
      <c r="K36" s="37">
        <v>0.27</v>
      </c>
      <c r="L36" s="37">
        <f>VLOOKUP(B36,'[2]EPE Quotation MOQ Full RELL'!$R:$Z,8,0)</f>
        <v>0.28000000000000003</v>
      </c>
      <c r="M36" s="37">
        <f>L36*F36</f>
        <v>588</v>
      </c>
      <c r="N36" s="37">
        <f>D36-F36</f>
        <v>0</v>
      </c>
      <c r="O36" s="37">
        <f>K36-L36</f>
        <v>-1.0000000000000009E-2</v>
      </c>
      <c r="P36" s="37">
        <v>557.20000000000005</v>
      </c>
      <c r="Q36" s="37"/>
      <c r="R36" s="37" t="s">
        <v>256</v>
      </c>
      <c r="S36" s="37" t="s">
        <v>257</v>
      </c>
      <c r="T36" s="37"/>
      <c r="U36" t="b">
        <f>B36=E36</f>
        <v>1</v>
      </c>
    </row>
    <row r="37" spans="1:21">
      <c r="A37" s="34">
        <v>61</v>
      </c>
      <c r="B37" s="35" t="s">
        <v>179</v>
      </c>
      <c r="C37" s="37" t="s">
        <v>180</v>
      </c>
      <c r="D37" s="34">
        <v>300</v>
      </c>
      <c r="E37" s="37" t="s">
        <v>179</v>
      </c>
      <c r="F37" s="34">
        <v>500</v>
      </c>
      <c r="G37" s="37" t="s">
        <v>253</v>
      </c>
      <c r="H37" s="37" t="s">
        <v>254</v>
      </c>
      <c r="I37" s="34">
        <v>7</v>
      </c>
      <c r="J37" s="37" t="s">
        <v>255</v>
      </c>
      <c r="K37" s="37">
        <v>0.04</v>
      </c>
      <c r="L37" s="37">
        <f>VLOOKUP(B37,'[2]EPE Quotation MOQ Full RELL'!$R:$Z,8,0)</f>
        <v>0.01</v>
      </c>
      <c r="M37" s="37">
        <f>L37*F37</f>
        <v>5</v>
      </c>
      <c r="N37" s="37">
        <f>D37-F37</f>
        <v>-200</v>
      </c>
      <c r="O37" s="37">
        <f>K37-L37</f>
        <v>0.03</v>
      </c>
      <c r="P37" s="37">
        <v>20.6</v>
      </c>
      <c r="Q37" s="37"/>
      <c r="R37" s="37" t="s">
        <v>256</v>
      </c>
      <c r="S37" s="37" t="s">
        <v>257</v>
      </c>
      <c r="T37" s="37"/>
      <c r="U37" t="b">
        <f>B37=E37</f>
        <v>1</v>
      </c>
    </row>
    <row r="38" spans="1:21" hidden="1">
      <c r="A38" s="34">
        <v>36</v>
      </c>
      <c r="B38" s="35" t="s">
        <v>128</v>
      </c>
      <c r="C38" s="37" t="s">
        <v>129</v>
      </c>
      <c r="D38" s="34">
        <v>300</v>
      </c>
      <c r="E38" s="37" t="s">
        <v>128</v>
      </c>
      <c r="F38" s="34">
        <v>300</v>
      </c>
      <c r="G38" s="37" t="s">
        <v>253</v>
      </c>
      <c r="H38" s="37" t="s">
        <v>254</v>
      </c>
      <c r="I38" s="34">
        <v>7</v>
      </c>
      <c r="J38" s="37" t="s">
        <v>255</v>
      </c>
      <c r="K38" s="37">
        <v>0.04</v>
      </c>
      <c r="L38" s="37">
        <f>VLOOKUP(B38,'[2]EPE Quotation MOQ Full RELL'!$R:$Z,8,0)</f>
        <v>3.3999999999999998E-3</v>
      </c>
      <c r="M38" s="37">
        <f>L38*F38</f>
        <v>1.02</v>
      </c>
      <c r="N38" s="37">
        <f>D38-F38</f>
        <v>0</v>
      </c>
      <c r="O38" s="37">
        <f>K38-L38</f>
        <v>3.6600000000000001E-2</v>
      </c>
      <c r="P38" s="37">
        <v>12.15</v>
      </c>
      <c r="Q38" s="37"/>
      <c r="R38" s="37" t="s">
        <v>256</v>
      </c>
      <c r="S38" s="37" t="s">
        <v>257</v>
      </c>
      <c r="T38" s="37"/>
      <c r="U38" t="b">
        <f>B38=E38</f>
        <v>1</v>
      </c>
    </row>
    <row r="39" spans="1:21" hidden="1">
      <c r="A39" s="34">
        <v>37</v>
      </c>
      <c r="B39" s="35" t="s">
        <v>130</v>
      </c>
      <c r="C39" s="37" t="s">
        <v>131</v>
      </c>
      <c r="D39" s="34">
        <v>1500</v>
      </c>
      <c r="E39" s="37" t="s">
        <v>130</v>
      </c>
      <c r="F39" s="34">
        <v>1500</v>
      </c>
      <c r="G39" s="37" t="s">
        <v>253</v>
      </c>
      <c r="H39" s="37" t="s">
        <v>254</v>
      </c>
      <c r="I39" s="34">
        <v>7</v>
      </c>
      <c r="J39" s="37" t="s">
        <v>255</v>
      </c>
      <c r="K39" s="37">
        <v>0.02</v>
      </c>
      <c r="L39" s="37">
        <f>VLOOKUP(B39,'[2]EPE Quotation MOQ Full RELL'!$R:$Z,8,0)</f>
        <v>0.01</v>
      </c>
      <c r="M39" s="37">
        <f>L39*F39</f>
        <v>15</v>
      </c>
      <c r="N39" s="37">
        <f>D39-F39</f>
        <v>0</v>
      </c>
      <c r="O39" s="37">
        <f>K39-L39</f>
        <v>0.01</v>
      </c>
      <c r="P39" s="37">
        <v>27</v>
      </c>
      <c r="Q39" s="37"/>
      <c r="R39" s="37" t="s">
        <v>256</v>
      </c>
      <c r="S39" s="37" t="s">
        <v>257</v>
      </c>
      <c r="T39" s="37"/>
      <c r="U39" t="b">
        <f>B39=E39</f>
        <v>1</v>
      </c>
    </row>
    <row r="40" spans="1:21" hidden="1">
      <c r="A40" s="34">
        <v>38</v>
      </c>
      <c r="B40" s="35" t="s">
        <v>132</v>
      </c>
      <c r="C40" s="37" t="s">
        <v>133</v>
      </c>
      <c r="D40" s="34">
        <v>300</v>
      </c>
      <c r="E40" s="37" t="s">
        <v>132</v>
      </c>
      <c r="F40" s="34">
        <v>300</v>
      </c>
      <c r="G40" s="37" t="s">
        <v>253</v>
      </c>
      <c r="H40" s="37" t="s">
        <v>254</v>
      </c>
      <c r="I40" s="34">
        <v>7</v>
      </c>
      <c r="J40" s="37" t="s">
        <v>255</v>
      </c>
      <c r="K40" s="37">
        <v>0.09</v>
      </c>
      <c r="L40" s="37">
        <f>VLOOKUP(B40,'[2]EPE Quotation MOQ Full RELL'!$R:$Z,8,0)</f>
        <v>0.04</v>
      </c>
      <c r="M40" s="37">
        <f>L40*F40</f>
        <v>12</v>
      </c>
      <c r="N40" s="37">
        <f>D40-F40</f>
        <v>0</v>
      </c>
      <c r="O40" s="37">
        <f>K40-L40</f>
        <v>4.9999999999999996E-2</v>
      </c>
      <c r="P40" s="37">
        <v>28.35</v>
      </c>
      <c r="Q40" s="37"/>
      <c r="R40" s="37" t="s">
        <v>256</v>
      </c>
      <c r="S40" s="37" t="s">
        <v>257</v>
      </c>
      <c r="T40" s="37"/>
      <c r="U40" t="b">
        <f>B40=E40</f>
        <v>1</v>
      </c>
    </row>
    <row r="41" spans="1:21" hidden="1">
      <c r="A41" s="34">
        <v>39</v>
      </c>
      <c r="B41" s="35" t="s">
        <v>134</v>
      </c>
      <c r="C41" s="37" t="s">
        <v>135</v>
      </c>
      <c r="D41" s="34">
        <v>300</v>
      </c>
      <c r="E41" s="37" t="s">
        <v>134</v>
      </c>
      <c r="F41" s="34">
        <v>300</v>
      </c>
      <c r="G41" s="37" t="s">
        <v>253</v>
      </c>
      <c r="H41" s="37" t="s">
        <v>254</v>
      </c>
      <c r="I41" s="34">
        <v>7</v>
      </c>
      <c r="J41" s="43" t="s">
        <v>263</v>
      </c>
      <c r="K41" s="37">
        <v>7.0000000000000007E-2</v>
      </c>
      <c r="L41" s="37">
        <f>VLOOKUP(B41,'[2]EPE Quotation MOQ Full RELL'!$R:$Z,8,0)</f>
        <v>0.02</v>
      </c>
      <c r="M41" s="37">
        <f>L41*F41</f>
        <v>6</v>
      </c>
      <c r="N41" s="37">
        <f>D41-F41</f>
        <v>0</v>
      </c>
      <c r="O41" s="37">
        <f>K41-L41</f>
        <v>0.05</v>
      </c>
      <c r="P41" s="37">
        <v>20.25</v>
      </c>
      <c r="Q41" s="37"/>
      <c r="R41" s="37" t="s">
        <v>256</v>
      </c>
      <c r="S41" s="37" t="s">
        <v>257</v>
      </c>
      <c r="T41" s="37"/>
      <c r="U41" t="b">
        <f>B41=E41</f>
        <v>1</v>
      </c>
    </row>
    <row r="42" spans="1:21" hidden="1">
      <c r="A42" s="34">
        <v>40</v>
      </c>
      <c r="B42" s="35" t="s">
        <v>136</v>
      </c>
      <c r="C42" s="37" t="s">
        <v>138</v>
      </c>
      <c r="D42" s="34">
        <v>300</v>
      </c>
      <c r="E42" s="37" t="s">
        <v>136</v>
      </c>
      <c r="F42" s="34">
        <v>300</v>
      </c>
      <c r="G42" s="37" t="s">
        <v>253</v>
      </c>
      <c r="H42" s="37" t="s">
        <v>254</v>
      </c>
      <c r="I42" s="34">
        <v>7</v>
      </c>
      <c r="J42" s="37" t="s">
        <v>255</v>
      </c>
      <c r="K42" s="37">
        <v>0.24</v>
      </c>
      <c r="L42" s="37">
        <f>VLOOKUP(B42,'[2]EPE Quotation MOQ Full RELL'!$R:$Z,8,0)</f>
        <v>0.09</v>
      </c>
      <c r="M42" s="37">
        <f>L42*F42</f>
        <v>27</v>
      </c>
      <c r="N42" s="37">
        <f>D42-F42</f>
        <v>0</v>
      </c>
      <c r="O42" s="37">
        <f>K42-L42</f>
        <v>0.15</v>
      </c>
      <c r="P42" s="37">
        <v>71.010000000000005</v>
      </c>
      <c r="Q42" s="37"/>
      <c r="R42" s="37" t="s">
        <v>256</v>
      </c>
      <c r="S42" s="37" t="s">
        <v>257</v>
      </c>
      <c r="T42" s="37"/>
      <c r="U42" t="b">
        <f>B42=E42</f>
        <v>1</v>
      </c>
    </row>
    <row r="43" spans="1:21" hidden="1">
      <c r="A43" s="34">
        <v>41</v>
      </c>
      <c r="B43" s="35" t="s">
        <v>139</v>
      </c>
      <c r="C43" s="37" t="s">
        <v>61</v>
      </c>
      <c r="D43" s="34">
        <v>300</v>
      </c>
      <c r="E43" s="37" t="s">
        <v>139</v>
      </c>
      <c r="F43" s="34">
        <v>300</v>
      </c>
      <c r="G43" s="37" t="s">
        <v>253</v>
      </c>
      <c r="H43" s="37" t="s">
        <v>254</v>
      </c>
      <c r="I43" s="34">
        <v>7</v>
      </c>
      <c r="J43" s="37" t="s">
        <v>255</v>
      </c>
      <c r="K43" s="37">
        <v>0.06</v>
      </c>
      <c r="L43" s="37">
        <f>VLOOKUP(B43,'[2]EPE Quotation MOQ Full RELL'!$R:$Z,8,0)</f>
        <v>0.02</v>
      </c>
      <c r="M43" s="37">
        <f>L43*F43</f>
        <v>6</v>
      </c>
      <c r="N43" s="37">
        <f>D43-F43</f>
        <v>0</v>
      </c>
      <c r="O43" s="37">
        <f>K43-L43</f>
        <v>3.9999999999999994E-2</v>
      </c>
      <c r="P43" s="37">
        <v>18.45</v>
      </c>
      <c r="Q43" s="37"/>
      <c r="R43" s="37" t="s">
        <v>256</v>
      </c>
      <c r="S43" s="37" t="s">
        <v>257</v>
      </c>
      <c r="T43" s="37"/>
      <c r="U43" t="b">
        <f>B43=E43</f>
        <v>1</v>
      </c>
    </row>
    <row r="44" spans="1:21" hidden="1">
      <c r="A44" s="34">
        <v>42</v>
      </c>
      <c r="B44" s="35" t="s">
        <v>140</v>
      </c>
      <c r="C44" s="37" t="s">
        <v>142</v>
      </c>
      <c r="D44" s="34">
        <v>200</v>
      </c>
      <c r="E44" s="37" t="s">
        <v>140</v>
      </c>
      <c r="F44" s="34">
        <v>200</v>
      </c>
      <c r="G44" s="37" t="s">
        <v>253</v>
      </c>
      <c r="H44" s="37" t="s">
        <v>254</v>
      </c>
      <c r="I44" s="34">
        <v>7</v>
      </c>
      <c r="J44" s="37" t="s">
        <v>255</v>
      </c>
      <c r="K44" s="37">
        <v>0.9</v>
      </c>
      <c r="L44" s="37">
        <f>VLOOKUP(B44,'[2]EPE Quotation MOQ Full RELL'!$R:$Z,8,0)</f>
        <v>0.54</v>
      </c>
      <c r="M44" s="37">
        <f>L44*F44</f>
        <v>108</v>
      </c>
      <c r="N44" s="37">
        <f>D44-F44</f>
        <v>0</v>
      </c>
      <c r="O44" s="37">
        <f>K44-L44</f>
        <v>0.36</v>
      </c>
      <c r="P44" s="37">
        <v>180</v>
      </c>
      <c r="Q44" s="37"/>
      <c r="R44" s="37" t="s">
        <v>256</v>
      </c>
      <c r="S44" s="37" t="s">
        <v>257</v>
      </c>
      <c r="T44" s="37"/>
      <c r="U44" t="b">
        <f>B44=E44</f>
        <v>1</v>
      </c>
    </row>
    <row r="45" spans="1:21" hidden="1">
      <c r="A45" s="34">
        <v>43</v>
      </c>
      <c r="B45" s="35" t="s">
        <v>143</v>
      </c>
      <c r="C45" s="37" t="s">
        <v>145</v>
      </c>
      <c r="D45" s="34">
        <v>200</v>
      </c>
      <c r="E45" s="37" t="s">
        <v>143</v>
      </c>
      <c r="F45" s="34">
        <v>200</v>
      </c>
      <c r="G45" s="37" t="s">
        <v>253</v>
      </c>
      <c r="H45" s="37" t="s">
        <v>254</v>
      </c>
      <c r="I45" s="34">
        <v>7</v>
      </c>
      <c r="J45" s="37" t="s">
        <v>255</v>
      </c>
      <c r="K45" s="37">
        <v>0.87</v>
      </c>
      <c r="L45" s="37">
        <f>VLOOKUP(B45,'[2]EPE Quotation MOQ Full RELL'!$R:$Z,8,0)</f>
        <v>0.69</v>
      </c>
      <c r="M45" s="37">
        <f>L45*F45</f>
        <v>138</v>
      </c>
      <c r="N45" s="37">
        <f>D45-F45</f>
        <v>0</v>
      </c>
      <c r="O45" s="37">
        <f>K45-L45</f>
        <v>0.18000000000000005</v>
      </c>
      <c r="P45" s="37">
        <v>174</v>
      </c>
      <c r="Q45" s="37"/>
      <c r="R45" s="37" t="s">
        <v>256</v>
      </c>
      <c r="S45" s="37" t="s">
        <v>257</v>
      </c>
      <c r="T45" s="37"/>
      <c r="U45" t="b">
        <f>B45=E45</f>
        <v>1</v>
      </c>
    </row>
    <row r="46" spans="1:21" hidden="1">
      <c r="A46" s="34">
        <v>44</v>
      </c>
      <c r="B46" s="35" t="s">
        <v>146</v>
      </c>
      <c r="C46" s="37" t="s">
        <v>148</v>
      </c>
      <c r="D46" s="34">
        <v>280</v>
      </c>
      <c r="E46" s="37" t="s">
        <v>146</v>
      </c>
      <c r="F46" s="34">
        <v>280</v>
      </c>
      <c r="G46" s="37" t="s">
        <v>253</v>
      </c>
      <c r="H46" s="37" t="s">
        <v>254</v>
      </c>
      <c r="I46" s="34">
        <v>7</v>
      </c>
      <c r="J46" s="37" t="s">
        <v>255</v>
      </c>
      <c r="K46" s="37">
        <v>1.19</v>
      </c>
      <c r="L46" s="37">
        <f>VLOOKUP(B46,'[2]EPE Quotation MOQ Full RELL'!$R:$Z,8,0)</f>
        <v>0.91</v>
      </c>
      <c r="M46" s="37">
        <f>L46*F46</f>
        <v>254.8</v>
      </c>
      <c r="N46" s="37">
        <f>D46-F46</f>
        <v>0</v>
      </c>
      <c r="O46" s="37">
        <f>K46-L46</f>
        <v>0.27999999999999992</v>
      </c>
      <c r="P46" s="37">
        <v>332.9</v>
      </c>
      <c r="Q46" s="37"/>
      <c r="R46" s="37" t="s">
        <v>256</v>
      </c>
      <c r="S46" s="37" t="s">
        <v>257</v>
      </c>
      <c r="T46" s="37"/>
      <c r="U46" t="b">
        <f>B46=E46</f>
        <v>1</v>
      </c>
    </row>
    <row r="47" spans="1:21" hidden="1">
      <c r="A47" s="34">
        <v>45</v>
      </c>
      <c r="B47" s="35" t="s">
        <v>149</v>
      </c>
      <c r="C47" s="37" t="s">
        <v>76</v>
      </c>
      <c r="D47" s="34">
        <v>140</v>
      </c>
      <c r="E47" s="37" t="s">
        <v>149</v>
      </c>
      <c r="F47" s="34">
        <v>140</v>
      </c>
      <c r="G47" s="37" t="s">
        <v>253</v>
      </c>
      <c r="H47" s="37" t="s">
        <v>254</v>
      </c>
      <c r="I47" s="34">
        <v>7</v>
      </c>
      <c r="J47" s="37" t="s">
        <v>255</v>
      </c>
      <c r="K47" s="37">
        <v>2.1</v>
      </c>
      <c r="L47" s="37">
        <f>VLOOKUP(B47,'[2]EPE Quotation MOQ Full RELL'!$R:$Z,8,0)</f>
        <v>1.51</v>
      </c>
      <c r="M47" s="37">
        <f>L47*F47</f>
        <v>211.4</v>
      </c>
      <c r="N47" s="37">
        <f>D47-F47</f>
        <v>0</v>
      </c>
      <c r="O47" s="37">
        <f>K47-L47</f>
        <v>0.59000000000000008</v>
      </c>
      <c r="P47" s="37">
        <v>294</v>
      </c>
      <c r="Q47" s="37"/>
      <c r="R47" s="37" t="s">
        <v>256</v>
      </c>
      <c r="S47" s="37" t="s">
        <v>257</v>
      </c>
      <c r="T47" s="37"/>
      <c r="U47" t="b">
        <f>B47=E47</f>
        <v>1</v>
      </c>
    </row>
    <row r="48" spans="1:21" hidden="1">
      <c r="A48" s="34">
        <v>46</v>
      </c>
      <c r="B48" s="35" t="s">
        <v>150</v>
      </c>
      <c r="C48" s="37" t="s">
        <v>152</v>
      </c>
      <c r="D48" s="34">
        <v>130</v>
      </c>
      <c r="E48" s="37" t="s">
        <v>150</v>
      </c>
      <c r="F48" s="34">
        <v>130</v>
      </c>
      <c r="G48" s="37" t="s">
        <v>253</v>
      </c>
      <c r="H48" s="37" t="s">
        <v>254</v>
      </c>
      <c r="I48" s="34">
        <v>7</v>
      </c>
      <c r="J48" s="37" t="s">
        <v>255</v>
      </c>
      <c r="K48" s="37">
        <v>3.11</v>
      </c>
      <c r="L48" s="37">
        <f>VLOOKUP(B48,'[2]EPE Quotation MOQ Full RELL'!$R:$Z,8,0)</f>
        <v>2.4700000000000002</v>
      </c>
      <c r="M48" s="37">
        <f>L48*F48</f>
        <v>321.10000000000002</v>
      </c>
      <c r="N48" s="37">
        <f>D48-F48</f>
        <v>0</v>
      </c>
      <c r="O48" s="37">
        <f>K48-L48</f>
        <v>0.63999999999999968</v>
      </c>
      <c r="P48" s="37">
        <v>404.54</v>
      </c>
      <c r="Q48" s="37"/>
      <c r="R48" s="37" t="s">
        <v>256</v>
      </c>
      <c r="S48" s="37" t="s">
        <v>257</v>
      </c>
      <c r="T48" s="37"/>
      <c r="U48" t="b">
        <f>B48=E48</f>
        <v>1</v>
      </c>
    </row>
    <row r="49" spans="1:21" hidden="1">
      <c r="A49" s="34">
        <v>47</v>
      </c>
      <c r="B49" s="35" t="s">
        <v>153</v>
      </c>
      <c r="C49" s="37" t="s">
        <v>154</v>
      </c>
      <c r="D49" s="34">
        <v>680</v>
      </c>
      <c r="E49" s="37" t="s">
        <v>153</v>
      </c>
      <c r="F49" s="34">
        <v>680</v>
      </c>
      <c r="G49" s="37" t="s">
        <v>253</v>
      </c>
      <c r="H49" s="37" t="s">
        <v>254</v>
      </c>
      <c r="I49" s="34">
        <v>7</v>
      </c>
      <c r="J49" s="37" t="s">
        <v>255</v>
      </c>
      <c r="K49" s="37">
        <v>0.28999999999999998</v>
      </c>
      <c r="L49" s="37">
        <f>VLOOKUP(B49,'[2]EPE Quotation MOQ Full RELL'!$R:$Z,8,0)</f>
        <v>0.21</v>
      </c>
      <c r="M49" s="37">
        <f>L49*F49</f>
        <v>142.79999999999998</v>
      </c>
      <c r="N49" s="37">
        <f>D49-F49</f>
        <v>0</v>
      </c>
      <c r="O49" s="37">
        <f>K49-L49</f>
        <v>7.9999999999999988E-2</v>
      </c>
      <c r="P49" s="37">
        <v>199.92</v>
      </c>
      <c r="Q49" s="37"/>
      <c r="R49" s="37" t="s">
        <v>256</v>
      </c>
      <c r="S49" s="37" t="s">
        <v>257</v>
      </c>
      <c r="T49" s="37"/>
      <c r="U49" t="b">
        <f>B49=E49</f>
        <v>1</v>
      </c>
    </row>
    <row r="50" spans="1:21" hidden="1">
      <c r="A50" s="34">
        <v>48</v>
      </c>
      <c r="B50" s="35" t="s">
        <v>155</v>
      </c>
      <c r="C50" s="37" t="s">
        <v>156</v>
      </c>
      <c r="D50" s="34">
        <v>300</v>
      </c>
      <c r="E50" s="37" t="s">
        <v>155</v>
      </c>
      <c r="F50" s="34">
        <v>300</v>
      </c>
      <c r="G50" s="37" t="s">
        <v>253</v>
      </c>
      <c r="H50" s="37" t="s">
        <v>254</v>
      </c>
      <c r="I50" s="34">
        <v>7</v>
      </c>
      <c r="J50" s="37" t="s">
        <v>255</v>
      </c>
      <c r="K50" s="37">
        <v>0.31</v>
      </c>
      <c r="L50" s="37">
        <f>VLOOKUP(B50,'[2]EPE Quotation MOQ Full RELL'!$R:$Z,8,0)</f>
        <v>0.2</v>
      </c>
      <c r="M50" s="37">
        <f>L50*F50</f>
        <v>60</v>
      </c>
      <c r="N50" s="37">
        <f>D50-F50</f>
        <v>0</v>
      </c>
      <c r="O50" s="37">
        <f>K50-L50</f>
        <v>0.10999999999999999</v>
      </c>
      <c r="P50" s="37">
        <v>93.15</v>
      </c>
      <c r="Q50" s="37"/>
      <c r="R50" s="37" t="s">
        <v>256</v>
      </c>
      <c r="S50" s="37" t="s">
        <v>257</v>
      </c>
      <c r="T50" s="37"/>
      <c r="U50" t="b">
        <f>B50=E50</f>
        <v>1</v>
      </c>
    </row>
    <row r="51" spans="1:21" hidden="1">
      <c r="A51" s="34">
        <v>49</v>
      </c>
      <c r="B51" s="35" t="s">
        <v>157</v>
      </c>
      <c r="C51" s="37" t="s">
        <v>158</v>
      </c>
      <c r="D51" s="34">
        <v>300</v>
      </c>
      <c r="E51" s="37" t="s">
        <v>157</v>
      </c>
      <c r="F51" s="34">
        <v>300</v>
      </c>
      <c r="G51" s="37" t="s">
        <v>253</v>
      </c>
      <c r="H51" s="37" t="s">
        <v>254</v>
      </c>
      <c r="I51" s="34">
        <v>7</v>
      </c>
      <c r="J51" s="37" t="s">
        <v>255</v>
      </c>
      <c r="K51" s="37">
        <v>0.1</v>
      </c>
      <c r="L51" s="37">
        <f>VLOOKUP(B51,'[2]EPE Quotation MOQ Full RELL'!$R:$Z,8,0)</f>
        <v>0.05</v>
      </c>
      <c r="M51" s="37">
        <f>L51*F51</f>
        <v>15</v>
      </c>
      <c r="N51" s="37">
        <f>D51-F51</f>
        <v>0</v>
      </c>
      <c r="O51" s="37">
        <f>K51-L51</f>
        <v>0.05</v>
      </c>
      <c r="P51" s="37">
        <v>29.7</v>
      </c>
      <c r="Q51" s="37"/>
      <c r="R51" s="37" t="s">
        <v>256</v>
      </c>
      <c r="S51" s="37" t="s">
        <v>257</v>
      </c>
      <c r="T51" s="37"/>
      <c r="U51" t="b">
        <f>B51=E51</f>
        <v>1</v>
      </c>
    </row>
    <row r="52" spans="1:21" hidden="1">
      <c r="A52" s="34">
        <v>50</v>
      </c>
      <c r="B52" s="35" t="s">
        <v>159</v>
      </c>
      <c r="C52" s="37" t="s">
        <v>161</v>
      </c>
      <c r="D52" s="34">
        <v>300</v>
      </c>
      <c r="E52" s="37" t="s">
        <v>159</v>
      </c>
      <c r="F52" s="34">
        <v>300</v>
      </c>
      <c r="G52" s="37" t="s">
        <v>253</v>
      </c>
      <c r="H52" s="37" t="s">
        <v>254</v>
      </c>
      <c r="I52" s="34">
        <v>7</v>
      </c>
      <c r="J52" s="37" t="s">
        <v>255</v>
      </c>
      <c r="K52" s="37">
        <v>0.18</v>
      </c>
      <c r="L52" s="37">
        <f>VLOOKUP(B52,'[2]EPE Quotation MOQ Full RELL'!$R:$Z,8,0)</f>
        <v>0.12</v>
      </c>
      <c r="M52" s="37">
        <f>L52*F52</f>
        <v>36</v>
      </c>
      <c r="N52" s="37">
        <f>D52-F52</f>
        <v>0</v>
      </c>
      <c r="O52" s="37">
        <f>K52-L52</f>
        <v>0.06</v>
      </c>
      <c r="P52" s="37">
        <v>53.1</v>
      </c>
      <c r="Q52" s="37"/>
      <c r="R52" s="37" t="s">
        <v>256</v>
      </c>
      <c r="S52" s="37" t="s">
        <v>257</v>
      </c>
      <c r="T52" s="37"/>
      <c r="U52" t="b">
        <f>B52=E52</f>
        <v>1</v>
      </c>
    </row>
    <row r="53" spans="1:21">
      <c r="A53" s="34">
        <v>62</v>
      </c>
      <c r="B53" s="35" t="s">
        <v>181</v>
      </c>
      <c r="C53" s="37" t="s">
        <v>182</v>
      </c>
      <c r="D53" s="34">
        <v>300</v>
      </c>
      <c r="E53" s="37" t="s">
        <v>181</v>
      </c>
      <c r="F53" s="34">
        <v>500</v>
      </c>
      <c r="G53" s="37" t="s">
        <v>253</v>
      </c>
      <c r="H53" s="37" t="s">
        <v>254</v>
      </c>
      <c r="I53" s="34">
        <v>7</v>
      </c>
      <c r="J53" s="37" t="s">
        <v>255</v>
      </c>
      <c r="K53" s="37">
        <v>0.06</v>
      </c>
      <c r="L53" s="37">
        <f>VLOOKUP(B53,'[2]EPE Quotation MOQ Full RELL'!$R:$Z,8,0)</f>
        <v>0.02</v>
      </c>
      <c r="M53" s="37">
        <f>L53*F53</f>
        <v>10</v>
      </c>
      <c r="N53" s="37">
        <f>D53-F53</f>
        <v>-200</v>
      </c>
      <c r="O53" s="37">
        <f>K53-L53</f>
        <v>3.9999999999999994E-2</v>
      </c>
      <c r="P53" s="37">
        <v>31.17</v>
      </c>
      <c r="Q53" s="37"/>
      <c r="R53" s="37" t="s">
        <v>256</v>
      </c>
      <c r="S53" s="37" t="s">
        <v>257</v>
      </c>
      <c r="T53" s="37"/>
      <c r="U53" t="b">
        <f>B53=E53</f>
        <v>1</v>
      </c>
    </row>
    <row r="54" spans="1:21" hidden="1">
      <c r="A54" s="34">
        <v>52</v>
      </c>
      <c r="B54" s="35" t="s">
        <v>162</v>
      </c>
      <c r="C54" s="37" t="s">
        <v>163</v>
      </c>
      <c r="D54" s="34">
        <v>600</v>
      </c>
      <c r="E54" s="37" t="s">
        <v>162</v>
      </c>
      <c r="F54" s="34">
        <v>600</v>
      </c>
      <c r="G54" s="37" t="s">
        <v>253</v>
      </c>
      <c r="H54" s="37" t="s">
        <v>254</v>
      </c>
      <c r="I54" s="34">
        <v>7</v>
      </c>
      <c r="J54" s="37" t="s">
        <v>255</v>
      </c>
      <c r="K54" s="37">
        <v>0.04</v>
      </c>
      <c r="L54" s="37">
        <f>VLOOKUP(B54,'[2]EPE Quotation MOQ Full RELL'!$R:$Z,8,0)</f>
        <v>0.01</v>
      </c>
      <c r="M54" s="37">
        <f>L54*F54</f>
        <v>6</v>
      </c>
      <c r="N54" s="37">
        <f>D54-F54</f>
        <v>0</v>
      </c>
      <c r="O54" s="37">
        <f>K54-L54</f>
        <v>0.03</v>
      </c>
      <c r="P54" s="37">
        <v>23.4</v>
      </c>
      <c r="Q54" s="37"/>
      <c r="R54" s="37" t="s">
        <v>256</v>
      </c>
      <c r="S54" s="37" t="s">
        <v>257</v>
      </c>
      <c r="T54" s="37"/>
      <c r="U54" t="b">
        <f>B54=E54</f>
        <v>1</v>
      </c>
    </row>
    <row r="55" spans="1:21" hidden="1">
      <c r="A55" s="34">
        <v>53</v>
      </c>
      <c r="B55" s="35" t="s">
        <v>164</v>
      </c>
      <c r="C55" s="37" t="s">
        <v>165</v>
      </c>
      <c r="D55" s="34">
        <v>600</v>
      </c>
      <c r="E55" s="37" t="s">
        <v>164</v>
      </c>
      <c r="F55" s="34">
        <v>600</v>
      </c>
      <c r="G55" s="37" t="s">
        <v>253</v>
      </c>
      <c r="H55" s="37" t="s">
        <v>254</v>
      </c>
      <c r="I55" s="34">
        <v>7</v>
      </c>
      <c r="J55" s="37" t="s">
        <v>255</v>
      </c>
      <c r="K55" s="37">
        <v>0.04</v>
      </c>
      <c r="L55" s="37">
        <f>VLOOKUP(B55,'[2]EPE Quotation MOQ Full RELL'!$R:$Z,8,0)</f>
        <v>0.01</v>
      </c>
      <c r="M55" s="37">
        <f>L55*F55</f>
        <v>6</v>
      </c>
      <c r="N55" s="37">
        <f>D55-F55</f>
        <v>0</v>
      </c>
      <c r="O55" s="37">
        <f>K55-L55</f>
        <v>0.03</v>
      </c>
      <c r="P55" s="37">
        <v>23.4</v>
      </c>
      <c r="Q55" s="37"/>
      <c r="R55" s="37" t="s">
        <v>256</v>
      </c>
      <c r="S55" s="37" t="s">
        <v>257</v>
      </c>
      <c r="T55" s="37"/>
      <c r="U55" t="b">
        <f>B55=E55</f>
        <v>1</v>
      </c>
    </row>
    <row r="56" spans="1:21">
      <c r="A56" s="34">
        <v>63</v>
      </c>
      <c r="B56" s="35" t="s">
        <v>183</v>
      </c>
      <c r="C56" s="37" t="s">
        <v>184</v>
      </c>
      <c r="D56" s="34">
        <v>300</v>
      </c>
      <c r="E56" s="37" t="s">
        <v>183</v>
      </c>
      <c r="F56" s="34">
        <v>500</v>
      </c>
      <c r="G56" s="37" t="s">
        <v>253</v>
      </c>
      <c r="H56" s="37" t="s">
        <v>254</v>
      </c>
      <c r="I56" s="34">
        <v>7</v>
      </c>
      <c r="J56" s="37" t="s">
        <v>255</v>
      </c>
      <c r="K56" s="37">
        <v>0.38</v>
      </c>
      <c r="L56" s="37">
        <f>VLOOKUP(B56,'[2]EPE Quotation MOQ Full RELL'!$R:$Z,8,0)</f>
        <v>0.01</v>
      </c>
      <c r="M56" s="37">
        <f>L56*F56</f>
        <v>5</v>
      </c>
      <c r="N56" s="37">
        <f>D56-F56</f>
        <v>-200</v>
      </c>
      <c r="O56" s="37">
        <f>K56-L56</f>
        <v>0.37</v>
      </c>
      <c r="P56" s="37">
        <v>189</v>
      </c>
      <c r="Q56" s="37"/>
      <c r="R56" s="37" t="s">
        <v>256</v>
      </c>
      <c r="S56" s="37" t="s">
        <v>257</v>
      </c>
      <c r="T56" s="37"/>
      <c r="U56" t="b">
        <f>B56=E56</f>
        <v>1</v>
      </c>
    </row>
    <row r="57" spans="1:21">
      <c r="A57" s="34">
        <v>5</v>
      </c>
      <c r="B57" s="35" t="s">
        <v>51</v>
      </c>
      <c r="C57" s="37" t="s">
        <v>52</v>
      </c>
      <c r="D57" s="34">
        <v>900</v>
      </c>
      <c r="E57" s="37" t="s">
        <v>51</v>
      </c>
      <c r="F57" s="34">
        <v>1000</v>
      </c>
      <c r="G57" s="37" t="s">
        <v>253</v>
      </c>
      <c r="H57" s="37" t="s">
        <v>254</v>
      </c>
      <c r="I57" s="34">
        <v>7</v>
      </c>
      <c r="J57" s="37" t="s">
        <v>255</v>
      </c>
      <c r="K57" s="37">
        <v>0.06</v>
      </c>
      <c r="L57" s="37">
        <f>VLOOKUP(B57,'[2]EPE Quotation MOQ Full RELL'!$R:$Z,8,0)</f>
        <v>0.05</v>
      </c>
      <c r="M57" s="37">
        <f>L57*F57</f>
        <v>50</v>
      </c>
      <c r="N57" s="37">
        <f>D57-F57</f>
        <v>-100</v>
      </c>
      <c r="O57" s="37">
        <f>K57-L57</f>
        <v>9.999999999999995E-3</v>
      </c>
      <c r="P57" s="37">
        <v>64.19</v>
      </c>
      <c r="Q57" s="37"/>
      <c r="R57" s="37" t="s">
        <v>256</v>
      </c>
      <c r="S57" s="37" t="s">
        <v>257</v>
      </c>
      <c r="T57" s="37"/>
      <c r="U57" t="b">
        <f>B57=E57</f>
        <v>1</v>
      </c>
    </row>
    <row r="58" spans="1:21" hidden="1">
      <c r="A58" s="34">
        <v>56</v>
      </c>
      <c r="B58" s="35" t="s">
        <v>170</v>
      </c>
      <c r="C58" s="37" t="s">
        <v>171</v>
      </c>
      <c r="D58" s="34">
        <v>300</v>
      </c>
      <c r="E58" s="37" t="s">
        <v>170</v>
      </c>
      <c r="F58" s="34">
        <v>300</v>
      </c>
      <c r="G58" s="37" t="s">
        <v>253</v>
      </c>
      <c r="H58" s="37" t="s">
        <v>254</v>
      </c>
      <c r="I58" s="34">
        <v>7</v>
      </c>
      <c r="J58" s="37" t="s">
        <v>255</v>
      </c>
      <c r="K58" s="37">
        <v>0.17</v>
      </c>
      <c r="L58" s="37">
        <f>VLOOKUP(B58,'[2]EPE Quotation MOQ Full RELL'!$R:$Z,8,0)</f>
        <v>0.08</v>
      </c>
      <c r="M58" s="37">
        <f>L58*F58</f>
        <v>24</v>
      </c>
      <c r="N58" s="37">
        <f>D58-F58</f>
        <v>0</v>
      </c>
      <c r="O58" s="37">
        <f>K58-L58</f>
        <v>9.0000000000000011E-2</v>
      </c>
      <c r="P58" s="37">
        <v>50.4</v>
      </c>
      <c r="Q58" s="37"/>
      <c r="R58" s="37" t="s">
        <v>256</v>
      </c>
      <c r="S58" s="37" t="s">
        <v>257</v>
      </c>
      <c r="T58" s="37"/>
      <c r="U58" t="b">
        <f>B58=E58</f>
        <v>1</v>
      </c>
    </row>
    <row r="59" spans="1:21" hidden="1">
      <c r="A59" s="34">
        <v>57</v>
      </c>
      <c r="B59" s="35" t="s">
        <v>172</v>
      </c>
      <c r="C59" s="37" t="s">
        <v>173</v>
      </c>
      <c r="D59" s="34">
        <v>1200</v>
      </c>
      <c r="E59" s="37" t="s">
        <v>172</v>
      </c>
      <c r="F59" s="34">
        <v>1200</v>
      </c>
      <c r="G59" s="37" t="s">
        <v>253</v>
      </c>
      <c r="H59" s="37" t="s">
        <v>254</v>
      </c>
      <c r="I59" s="34">
        <v>7</v>
      </c>
      <c r="J59" s="37" t="s">
        <v>255</v>
      </c>
      <c r="K59" s="37">
        <v>0.02</v>
      </c>
      <c r="L59" s="37">
        <f>VLOOKUP(B59,'[2]EPE Quotation MOQ Full RELL'!$R:$Z,8,0)</f>
        <v>0.01</v>
      </c>
      <c r="M59" s="37">
        <f>L59*F59</f>
        <v>12</v>
      </c>
      <c r="N59" s="37">
        <f>D59-F59</f>
        <v>0</v>
      </c>
      <c r="O59" s="37">
        <f>K59-L59</f>
        <v>0.01</v>
      </c>
      <c r="P59" s="37">
        <v>27</v>
      </c>
      <c r="Q59" s="37"/>
      <c r="R59" s="37" t="s">
        <v>256</v>
      </c>
      <c r="S59" s="37" t="s">
        <v>257</v>
      </c>
      <c r="T59" s="37"/>
      <c r="U59" t="b">
        <f>B59=E59</f>
        <v>1</v>
      </c>
    </row>
    <row r="60" spans="1:21">
      <c r="A60" s="34">
        <v>6</v>
      </c>
      <c r="B60" s="44" t="s">
        <v>55</v>
      </c>
      <c r="C60" s="37" t="s">
        <v>54</v>
      </c>
      <c r="D60" s="34">
        <v>900</v>
      </c>
      <c r="E60" s="37" t="s">
        <v>55</v>
      </c>
      <c r="F60" s="34">
        <v>1000</v>
      </c>
      <c r="G60" s="37" t="s">
        <v>253</v>
      </c>
      <c r="H60" s="37" t="s">
        <v>254</v>
      </c>
      <c r="I60" s="34">
        <v>7</v>
      </c>
      <c r="J60" s="37" t="s">
        <v>255</v>
      </c>
      <c r="K60" s="37">
        <v>0.04</v>
      </c>
      <c r="L60" s="37">
        <v>0.03</v>
      </c>
      <c r="M60" s="37">
        <f>L60*F60</f>
        <v>30</v>
      </c>
      <c r="N60" s="37">
        <f>D60-F60</f>
        <v>-100</v>
      </c>
      <c r="O60" s="37">
        <f>K60-L60</f>
        <v>1.0000000000000002E-2</v>
      </c>
      <c r="P60" s="37">
        <v>44.97</v>
      </c>
      <c r="Q60" s="37"/>
      <c r="R60" s="37" t="s">
        <v>256</v>
      </c>
      <c r="S60" s="37" t="s">
        <v>257</v>
      </c>
      <c r="T60" s="37"/>
      <c r="U60" t="b">
        <f>B60=E60</f>
        <v>1</v>
      </c>
    </row>
    <row r="61" spans="1:21" hidden="1">
      <c r="A61" s="34">
        <v>59</v>
      </c>
      <c r="B61" s="35" t="s">
        <v>176</v>
      </c>
      <c r="C61" s="37" t="s">
        <v>80</v>
      </c>
      <c r="D61" s="34">
        <v>5400</v>
      </c>
      <c r="E61" s="37" t="s">
        <v>176</v>
      </c>
      <c r="F61" s="34">
        <v>5400</v>
      </c>
      <c r="G61" s="37" t="s">
        <v>253</v>
      </c>
      <c r="H61" s="37" t="s">
        <v>254</v>
      </c>
      <c r="I61" s="34">
        <v>7</v>
      </c>
      <c r="J61" s="37" t="s">
        <v>255</v>
      </c>
      <c r="K61" s="37">
        <v>0.01</v>
      </c>
      <c r="L61" s="37">
        <f>VLOOKUP(B61,'[2]EPE Quotation MOQ Full RELL'!$R:$Z,8,0)</f>
        <v>0.01</v>
      </c>
      <c r="M61" s="37">
        <f>L61*F61</f>
        <v>54</v>
      </c>
      <c r="N61" s="37">
        <f>D61-F61</f>
        <v>0</v>
      </c>
      <c r="O61" s="37">
        <f>K61-L61</f>
        <v>0</v>
      </c>
      <c r="P61" s="37">
        <v>41.63</v>
      </c>
      <c r="Q61" s="37"/>
      <c r="R61" s="37" t="s">
        <v>256</v>
      </c>
      <c r="S61" s="37" t="s">
        <v>257</v>
      </c>
      <c r="T61" s="37"/>
      <c r="U61" t="b">
        <f>B61=E61</f>
        <v>1</v>
      </c>
    </row>
    <row r="62" spans="1:21">
      <c r="A62" s="34">
        <v>29</v>
      </c>
      <c r="B62" s="35" t="s">
        <v>113</v>
      </c>
      <c r="C62" s="37" t="s">
        <v>114</v>
      </c>
      <c r="D62" s="34">
        <v>900</v>
      </c>
      <c r="E62" s="37" t="s">
        <v>113</v>
      </c>
      <c r="F62" s="34">
        <v>1000</v>
      </c>
      <c r="G62" s="37" t="s">
        <v>253</v>
      </c>
      <c r="H62" s="37" t="s">
        <v>254</v>
      </c>
      <c r="I62" s="34">
        <v>7</v>
      </c>
      <c r="J62" s="37" t="s">
        <v>255</v>
      </c>
      <c r="K62" s="37">
        <v>0.12</v>
      </c>
      <c r="L62" s="37">
        <f>VLOOKUP(B62,'[2]EPE Quotation MOQ Full RELL'!$R:$Z,8,0)</f>
        <v>0.1</v>
      </c>
      <c r="M62" s="37">
        <f>L62*F62</f>
        <v>100</v>
      </c>
      <c r="N62" s="37">
        <f>D62-F62</f>
        <v>-100</v>
      </c>
      <c r="O62" s="37">
        <f>K62-L62</f>
        <v>1.999999999999999E-2</v>
      </c>
      <c r="P62" s="37">
        <v>118.65</v>
      </c>
      <c r="Q62" s="37"/>
      <c r="R62" s="37" t="s">
        <v>256</v>
      </c>
      <c r="S62" s="37" t="s">
        <v>257</v>
      </c>
      <c r="T62" s="37"/>
      <c r="U62" t="b">
        <f>B62=E62</f>
        <v>1</v>
      </c>
    </row>
    <row r="63" spans="1:21">
      <c r="A63" s="34">
        <v>35</v>
      </c>
      <c r="B63" s="35" t="s">
        <v>126</v>
      </c>
      <c r="C63" s="37" t="s">
        <v>127</v>
      </c>
      <c r="D63" s="34">
        <v>900</v>
      </c>
      <c r="E63" s="37" t="s">
        <v>126</v>
      </c>
      <c r="F63" s="34">
        <v>1000</v>
      </c>
      <c r="G63" s="37" t="s">
        <v>253</v>
      </c>
      <c r="H63" s="37" t="s">
        <v>254</v>
      </c>
      <c r="I63" s="34">
        <v>7</v>
      </c>
      <c r="J63" s="37" t="s">
        <v>255</v>
      </c>
      <c r="K63" s="37">
        <v>0.13</v>
      </c>
      <c r="L63" s="37">
        <f>VLOOKUP(B63,'[2]EPE Quotation MOQ Full RELL'!$R:$Z,8,0)</f>
        <v>0.11</v>
      </c>
      <c r="M63" s="37">
        <f>L63*F63</f>
        <v>110</v>
      </c>
      <c r="N63" s="37">
        <f>D63-F63</f>
        <v>-100</v>
      </c>
      <c r="O63" s="37">
        <f>K63-L63</f>
        <v>2.0000000000000004E-2</v>
      </c>
      <c r="P63" s="37">
        <v>130.58000000000001</v>
      </c>
      <c r="Q63" s="37"/>
      <c r="R63" s="37" t="s">
        <v>256</v>
      </c>
      <c r="S63" s="37" t="s">
        <v>257</v>
      </c>
      <c r="T63" s="37"/>
      <c r="U63" t="b">
        <f>B63=E63</f>
        <v>1</v>
      </c>
    </row>
    <row r="64" spans="1:21">
      <c r="A64" s="34">
        <v>54</v>
      </c>
      <c r="B64" s="35" t="s">
        <v>166</v>
      </c>
      <c r="C64" s="37" t="s">
        <v>167</v>
      </c>
      <c r="D64" s="34">
        <v>900</v>
      </c>
      <c r="E64" s="37" t="s">
        <v>166</v>
      </c>
      <c r="F64" s="34">
        <v>1000</v>
      </c>
      <c r="G64" s="37" t="s">
        <v>253</v>
      </c>
      <c r="H64" s="37" t="s">
        <v>254</v>
      </c>
      <c r="I64" s="34">
        <v>7</v>
      </c>
      <c r="J64" s="37" t="s">
        <v>255</v>
      </c>
      <c r="K64" s="37">
        <v>0.03</v>
      </c>
      <c r="L64" s="37">
        <f>VLOOKUP(B64,'[2]EPE Quotation MOQ Full RELL'!$R:$Z,8,0)</f>
        <v>0.01</v>
      </c>
      <c r="M64" s="37">
        <f>L64*F64</f>
        <v>10</v>
      </c>
      <c r="N64" s="37">
        <f>D64-F64</f>
        <v>-100</v>
      </c>
      <c r="O64" s="37">
        <f>K64-L64</f>
        <v>1.9999999999999997E-2</v>
      </c>
      <c r="P64" s="37">
        <v>25.35</v>
      </c>
      <c r="Q64" s="37"/>
      <c r="R64" s="37" t="s">
        <v>256</v>
      </c>
      <c r="S64" s="37" t="s">
        <v>257</v>
      </c>
      <c r="T64" s="37"/>
      <c r="U64" t="b">
        <f>B64=E64</f>
        <v>1</v>
      </c>
    </row>
    <row r="65" spans="1:21">
      <c r="A65" s="34">
        <v>58</v>
      </c>
      <c r="B65" s="35" t="s">
        <v>174</v>
      </c>
      <c r="C65" s="37" t="s">
        <v>175</v>
      </c>
      <c r="D65" s="34">
        <v>900</v>
      </c>
      <c r="E65" s="37" t="s">
        <v>174</v>
      </c>
      <c r="F65" s="34">
        <v>1000</v>
      </c>
      <c r="G65" s="37" t="s">
        <v>253</v>
      </c>
      <c r="H65" s="37" t="s">
        <v>254</v>
      </c>
      <c r="I65" s="34">
        <v>7</v>
      </c>
      <c r="J65" s="37" t="s">
        <v>255</v>
      </c>
      <c r="K65" s="37">
        <v>0.02</v>
      </c>
      <c r="L65" s="37">
        <f>VLOOKUP(B65,'[2]EPE Quotation MOQ Full RELL'!$R:$Z,8,0)</f>
        <v>0.01</v>
      </c>
      <c r="M65" s="37">
        <f>L65*F65</f>
        <v>10</v>
      </c>
      <c r="N65" s="37">
        <f>D65-F65</f>
        <v>-100</v>
      </c>
      <c r="O65" s="37">
        <f>K65-L65</f>
        <v>0.01</v>
      </c>
      <c r="P65" s="37">
        <v>18.53</v>
      </c>
      <c r="Q65" s="37"/>
      <c r="R65" s="37" t="s">
        <v>256</v>
      </c>
      <c r="S65" s="37" t="s">
        <v>257</v>
      </c>
      <c r="T65" s="37"/>
      <c r="U65" t="b">
        <f>B65=E65</f>
        <v>1</v>
      </c>
    </row>
    <row r="66" spans="1:21" ht="15.75" hidden="1">
      <c r="A66" s="34">
        <v>64</v>
      </c>
      <c r="B66" s="35" t="s">
        <v>185</v>
      </c>
      <c r="C66" s="37" t="s">
        <v>186</v>
      </c>
      <c r="D66" s="34">
        <v>2100</v>
      </c>
      <c r="E66" s="37" t="s">
        <v>264</v>
      </c>
      <c r="F66" s="34">
        <v>2100</v>
      </c>
      <c r="G66" s="37" t="s">
        <v>253</v>
      </c>
      <c r="H66" s="37" t="s">
        <v>254</v>
      </c>
      <c r="I66" s="34">
        <v>7</v>
      </c>
      <c r="J66" s="37" t="s">
        <v>255</v>
      </c>
      <c r="K66" s="37">
        <v>0.01</v>
      </c>
      <c r="L66" s="37">
        <f>VLOOKUP(B66,'[2]EPE Quotation MOQ Full RELL'!$R:$Z,8,0)</f>
        <v>0.01</v>
      </c>
      <c r="M66" s="37">
        <f>L66*F66</f>
        <v>21</v>
      </c>
      <c r="N66" s="37">
        <f>D66-F66</f>
        <v>0</v>
      </c>
      <c r="O66" s="37">
        <f>K66-L66</f>
        <v>0</v>
      </c>
      <c r="P66" s="37">
        <v>29.45</v>
      </c>
      <c r="Q66" s="37"/>
      <c r="R66" s="37" t="s">
        <v>256</v>
      </c>
      <c r="S66" s="37" t="s">
        <v>257</v>
      </c>
      <c r="T66" s="37"/>
      <c r="U66" t="b">
        <f>B66=E66</f>
        <v>0</v>
      </c>
    </row>
    <row r="67" spans="1:21">
      <c r="A67" s="34">
        <v>65</v>
      </c>
      <c r="B67" s="35" t="s">
        <v>187</v>
      </c>
      <c r="C67" s="37" t="s">
        <v>188</v>
      </c>
      <c r="D67" s="34">
        <v>900</v>
      </c>
      <c r="E67" s="37" t="s">
        <v>187</v>
      </c>
      <c r="F67" s="34">
        <v>1000</v>
      </c>
      <c r="G67" s="37" t="s">
        <v>253</v>
      </c>
      <c r="H67" s="37" t="s">
        <v>254</v>
      </c>
      <c r="I67" s="34">
        <v>7</v>
      </c>
      <c r="J67" s="37" t="s">
        <v>255</v>
      </c>
      <c r="K67" s="37">
        <v>0.42</v>
      </c>
      <c r="L67" s="37">
        <f>VLOOKUP(B67,'[2]EPE Quotation MOQ Full RELL'!$R:$Z,8,0)</f>
        <v>0.44</v>
      </c>
      <c r="M67" s="37">
        <f>L67*F67</f>
        <v>440</v>
      </c>
      <c r="N67" s="37">
        <f>D67-F67</f>
        <v>-100</v>
      </c>
      <c r="O67" s="37">
        <f>K67-L67</f>
        <v>-2.0000000000000018E-2</v>
      </c>
      <c r="P67" s="37">
        <v>418.74</v>
      </c>
      <c r="Q67" s="37"/>
      <c r="R67" s="37" t="s">
        <v>256</v>
      </c>
      <c r="S67" s="37" t="s">
        <v>257</v>
      </c>
      <c r="T67" s="37"/>
      <c r="U67" t="b">
        <f>B67=E67</f>
        <v>1</v>
      </c>
    </row>
    <row r="68" spans="1:21" hidden="1">
      <c r="A68" s="34">
        <v>66</v>
      </c>
      <c r="B68" s="35" t="s">
        <v>189</v>
      </c>
      <c r="C68" s="37" t="s">
        <v>191</v>
      </c>
      <c r="D68" s="34">
        <v>300</v>
      </c>
      <c r="E68" s="37" t="s">
        <v>189</v>
      </c>
      <c r="F68" s="34">
        <v>300</v>
      </c>
      <c r="G68" s="37" t="s">
        <v>253</v>
      </c>
      <c r="H68" s="37" t="s">
        <v>254</v>
      </c>
      <c r="I68" s="34">
        <v>7</v>
      </c>
      <c r="J68" s="37" t="s">
        <v>255</v>
      </c>
      <c r="K68" s="37">
        <v>1.1399999999999999</v>
      </c>
      <c r="L68" s="37">
        <f>VLOOKUP(B68,'[2]EPE Quotation MOQ Full RELL'!$R:$Z,8,0)</f>
        <v>1.72</v>
      </c>
      <c r="M68" s="37">
        <f>L68*F68</f>
        <v>516</v>
      </c>
      <c r="N68" s="37">
        <f>D68-F68</f>
        <v>0</v>
      </c>
      <c r="O68" s="37">
        <f>K68-L68</f>
        <v>-0.58000000000000007</v>
      </c>
      <c r="P68" s="37">
        <v>343.23</v>
      </c>
      <c r="Q68" s="37"/>
      <c r="R68" s="37" t="s">
        <v>256</v>
      </c>
      <c r="S68" s="37" t="s">
        <v>257</v>
      </c>
      <c r="T68" s="37"/>
      <c r="U68" t="b">
        <f>B68=E68</f>
        <v>1</v>
      </c>
    </row>
    <row r="69" spans="1:21" hidden="1">
      <c r="A69" s="34">
        <v>67</v>
      </c>
      <c r="B69" s="35" t="s">
        <v>192</v>
      </c>
      <c r="C69" s="37" t="s">
        <v>193</v>
      </c>
      <c r="D69" s="34">
        <v>250</v>
      </c>
      <c r="E69" s="37" t="s">
        <v>192</v>
      </c>
      <c r="F69" s="34">
        <v>250</v>
      </c>
      <c r="G69" s="37" t="s">
        <v>253</v>
      </c>
      <c r="H69" s="37" t="s">
        <v>254</v>
      </c>
      <c r="I69" s="34">
        <v>7</v>
      </c>
      <c r="J69" s="37" t="s">
        <v>255</v>
      </c>
      <c r="K69" s="37">
        <v>0.26</v>
      </c>
      <c r="L69" s="37">
        <f>VLOOKUP(B69,'[2]EPE Quotation MOQ Full RELL'!$R:$Z,8,0)</f>
        <v>0.1</v>
      </c>
      <c r="M69" s="37">
        <f>L69*F69</f>
        <v>25</v>
      </c>
      <c r="N69" s="37">
        <f>D69-F69</f>
        <v>0</v>
      </c>
      <c r="O69" s="37">
        <f>K69-L69</f>
        <v>0.16</v>
      </c>
      <c r="P69" s="37">
        <v>65</v>
      </c>
      <c r="Q69" s="37"/>
      <c r="R69" s="37" t="s">
        <v>256</v>
      </c>
      <c r="S69" s="37" t="s">
        <v>257</v>
      </c>
      <c r="T69" s="37"/>
      <c r="U69" t="b">
        <f>B69=E69</f>
        <v>1</v>
      </c>
    </row>
    <row r="70" spans="1:21" hidden="1">
      <c r="A70" s="34">
        <v>68</v>
      </c>
      <c r="B70" s="35">
        <v>434153017835</v>
      </c>
      <c r="C70" s="37" t="s">
        <v>195</v>
      </c>
      <c r="D70" s="34">
        <v>150</v>
      </c>
      <c r="E70" s="37">
        <v>434153017835</v>
      </c>
      <c r="F70" s="34">
        <v>150</v>
      </c>
      <c r="G70" s="37" t="s">
        <v>253</v>
      </c>
      <c r="H70" s="37" t="s">
        <v>254</v>
      </c>
      <c r="I70" s="34">
        <v>7</v>
      </c>
      <c r="J70" s="37" t="s">
        <v>255</v>
      </c>
      <c r="K70" s="37">
        <v>1.03</v>
      </c>
      <c r="L70" s="37">
        <f>VLOOKUP(B70,'[2]EPE Quotation MOQ Full RELL'!$R:$Z,8,0)</f>
        <v>0.6</v>
      </c>
      <c r="M70" s="37">
        <f>L70*F70</f>
        <v>90</v>
      </c>
      <c r="N70" s="37">
        <f>D70-F70</f>
        <v>0</v>
      </c>
      <c r="O70" s="37">
        <f>K70-L70</f>
        <v>0.43000000000000005</v>
      </c>
      <c r="P70" s="37">
        <v>154.35</v>
      </c>
      <c r="Q70" s="37"/>
      <c r="R70" s="37" t="s">
        <v>256</v>
      </c>
      <c r="S70" s="37" t="s">
        <v>257</v>
      </c>
      <c r="T70" s="37"/>
      <c r="U70" t="b">
        <f>B70=E70</f>
        <v>1</v>
      </c>
    </row>
    <row r="71" spans="1:21" hidden="1">
      <c r="A71" s="34">
        <v>69</v>
      </c>
      <c r="B71" s="35" t="s">
        <v>196</v>
      </c>
      <c r="C71" s="37" t="s">
        <v>197</v>
      </c>
      <c r="D71" s="34">
        <v>150</v>
      </c>
      <c r="E71" s="37" t="s">
        <v>196</v>
      </c>
      <c r="F71" s="34">
        <v>150</v>
      </c>
      <c r="G71" s="37" t="s">
        <v>253</v>
      </c>
      <c r="H71" s="37" t="s">
        <v>254</v>
      </c>
      <c r="I71" s="34">
        <v>7</v>
      </c>
      <c r="J71" s="37" t="s">
        <v>255</v>
      </c>
      <c r="K71" s="37">
        <v>1.21</v>
      </c>
      <c r="L71" s="37">
        <f>VLOOKUP(B71,'[2]EPE Quotation MOQ Full RELL'!$R:$Z,8,0)</f>
        <v>0.74</v>
      </c>
      <c r="M71" s="37">
        <f>L71*F71</f>
        <v>111</v>
      </c>
      <c r="N71" s="37">
        <f>D71-F71</f>
        <v>0</v>
      </c>
      <c r="O71" s="37">
        <f>K71-L71</f>
        <v>0.47</v>
      </c>
      <c r="P71" s="37">
        <v>181.05</v>
      </c>
      <c r="Q71" s="37"/>
      <c r="R71" s="37" t="s">
        <v>256</v>
      </c>
      <c r="S71" s="37" t="s">
        <v>257</v>
      </c>
      <c r="T71" s="37"/>
      <c r="U71" t="b">
        <f>B71=E71</f>
        <v>1</v>
      </c>
    </row>
    <row r="72" spans="1:21">
      <c r="A72" s="34">
        <v>19</v>
      </c>
      <c r="B72" s="35" t="s">
        <v>90</v>
      </c>
      <c r="C72" s="37" t="s">
        <v>92</v>
      </c>
      <c r="D72" s="34">
        <v>450</v>
      </c>
      <c r="E72" s="37" t="s">
        <v>90</v>
      </c>
      <c r="F72" s="34">
        <v>500</v>
      </c>
      <c r="G72" s="37" t="s">
        <v>253</v>
      </c>
      <c r="H72" s="37" t="s">
        <v>254</v>
      </c>
      <c r="I72" s="34">
        <v>7</v>
      </c>
      <c r="J72" s="37" t="s">
        <v>255</v>
      </c>
      <c r="K72" s="37">
        <v>1.63</v>
      </c>
      <c r="L72" s="37">
        <f>VLOOKUP(B72,'[2]EPE Quotation MOQ Full RELL'!$R:$Z,8,0)</f>
        <v>1.44</v>
      </c>
      <c r="M72" s="37">
        <f>L72*F72</f>
        <v>720</v>
      </c>
      <c r="N72" s="37">
        <f>D72-F72</f>
        <v>-50</v>
      </c>
      <c r="O72" s="37">
        <f>K72-L72</f>
        <v>0.18999999999999995</v>
      </c>
      <c r="P72" s="37">
        <v>812.67</v>
      </c>
      <c r="Q72" s="37"/>
      <c r="R72" s="37" t="s">
        <v>256</v>
      </c>
      <c r="S72" s="37" t="s">
        <v>257</v>
      </c>
      <c r="T72" s="37"/>
      <c r="U72" t="b">
        <f>B72=E72</f>
        <v>1</v>
      </c>
    </row>
    <row r="73" spans="1:21" hidden="1">
      <c r="A73" s="34">
        <v>71</v>
      </c>
      <c r="B73" s="48" t="s">
        <v>265</v>
      </c>
      <c r="C73" s="37" t="s">
        <v>266</v>
      </c>
      <c r="D73" s="34">
        <v>130</v>
      </c>
      <c r="E73" s="49" t="s">
        <v>265</v>
      </c>
      <c r="F73" s="50">
        <v>0</v>
      </c>
      <c r="G73" s="49" t="s">
        <v>267</v>
      </c>
      <c r="H73" s="49" t="s">
        <v>254</v>
      </c>
      <c r="I73" s="50">
        <v>7</v>
      </c>
      <c r="J73" s="49" t="s">
        <v>255</v>
      </c>
      <c r="K73" s="49"/>
      <c r="L73" s="37"/>
      <c r="M73" s="37">
        <f t="shared" ref="M68:M82" si="2">L73*F73</f>
        <v>0</v>
      </c>
      <c r="N73" s="37">
        <f t="shared" ref="N68:N82" si="3">D73-F73</f>
        <v>130</v>
      </c>
      <c r="O73" s="37">
        <f t="shared" ref="O68:O82" si="4">K73-L73</f>
        <v>0</v>
      </c>
      <c r="P73" s="49"/>
      <c r="Q73" s="49"/>
      <c r="R73" s="49" t="s">
        <v>256</v>
      </c>
      <c r="S73" s="49" t="s">
        <v>257</v>
      </c>
      <c r="T73" s="49" t="s">
        <v>268</v>
      </c>
      <c r="U73" t="b">
        <f>B73=E73</f>
        <v>1</v>
      </c>
    </row>
    <row r="74" spans="1:21" hidden="1">
      <c r="A74" s="34">
        <v>72</v>
      </c>
      <c r="B74" s="35" t="s">
        <v>204</v>
      </c>
      <c r="C74" s="37" t="s">
        <v>206</v>
      </c>
      <c r="D74" s="34">
        <v>130</v>
      </c>
      <c r="E74" s="37" t="s">
        <v>204</v>
      </c>
      <c r="F74" s="34">
        <v>130</v>
      </c>
      <c r="G74" s="37" t="s">
        <v>253</v>
      </c>
      <c r="H74" s="37" t="s">
        <v>254</v>
      </c>
      <c r="I74" s="34">
        <v>7</v>
      </c>
      <c r="J74" s="37" t="s">
        <v>255</v>
      </c>
      <c r="K74" s="37">
        <v>9.7799999999999994</v>
      </c>
      <c r="L74" s="37">
        <f>VLOOKUP(B74,'[2]EPE Quotation MOQ Full RELL'!$R:$Z,8,0)</f>
        <v>9.7859999999999996</v>
      </c>
      <c r="M74" s="37">
        <f t="shared" si="2"/>
        <v>1272.1799999999998</v>
      </c>
      <c r="N74" s="37">
        <f t="shared" si="3"/>
        <v>0</v>
      </c>
      <c r="O74" s="37">
        <f t="shared" si="4"/>
        <v>-6.0000000000002274E-3</v>
      </c>
      <c r="P74" s="37">
        <v>1271.4000000000001</v>
      </c>
      <c r="Q74" s="37"/>
      <c r="R74" s="37" t="s">
        <v>256</v>
      </c>
      <c r="S74" s="37" t="s">
        <v>257</v>
      </c>
      <c r="T74" s="37"/>
      <c r="U74" t="b">
        <f>B74=E74</f>
        <v>1</v>
      </c>
    </row>
    <row r="75" spans="1:21" hidden="1">
      <c r="A75" s="34">
        <v>73</v>
      </c>
      <c r="B75" s="35" t="s">
        <v>207</v>
      </c>
      <c r="C75" s="37" t="s">
        <v>208</v>
      </c>
      <c r="D75" s="34">
        <v>130</v>
      </c>
      <c r="E75" s="37" t="s">
        <v>207</v>
      </c>
      <c r="F75" s="34">
        <v>130</v>
      </c>
      <c r="G75" s="37" t="s">
        <v>253</v>
      </c>
      <c r="H75" s="37" t="s">
        <v>254</v>
      </c>
      <c r="I75" s="34">
        <v>7</v>
      </c>
      <c r="J75" s="37" t="s">
        <v>255</v>
      </c>
      <c r="K75" s="37">
        <v>15.55</v>
      </c>
      <c r="L75" s="37">
        <f>VLOOKUP(B75,'[2]EPE Quotation MOQ Full RELL'!$R:$Z,8,0)</f>
        <v>15.554</v>
      </c>
      <c r="M75" s="37">
        <f t="shared" si="2"/>
        <v>2022.02</v>
      </c>
      <c r="N75" s="37">
        <f t="shared" si="3"/>
        <v>0</v>
      </c>
      <c r="O75" s="37">
        <f t="shared" si="4"/>
        <v>-3.9999999999995595E-3</v>
      </c>
      <c r="P75" s="37">
        <v>2021.5</v>
      </c>
      <c r="Q75" s="37"/>
      <c r="R75" s="37" t="s">
        <v>256</v>
      </c>
      <c r="S75" s="37" t="s">
        <v>257</v>
      </c>
      <c r="T75" s="37"/>
      <c r="U75" t="b">
        <f>B75=E75</f>
        <v>1</v>
      </c>
    </row>
    <row r="76" spans="1:21" hidden="1">
      <c r="A76" s="34">
        <v>74</v>
      </c>
      <c r="B76" s="35" t="s">
        <v>209</v>
      </c>
      <c r="C76" s="37" t="s">
        <v>210</v>
      </c>
      <c r="D76" s="34">
        <v>300</v>
      </c>
      <c r="E76" s="37" t="s">
        <v>209</v>
      </c>
      <c r="F76" s="34">
        <v>300</v>
      </c>
      <c r="G76" s="37" t="s">
        <v>253</v>
      </c>
      <c r="H76" s="37" t="s">
        <v>254</v>
      </c>
      <c r="I76" s="34">
        <v>7</v>
      </c>
      <c r="J76" s="37" t="s">
        <v>255</v>
      </c>
      <c r="K76" s="37">
        <v>1.88</v>
      </c>
      <c r="L76" s="37">
        <f>VLOOKUP(B76,'[2]EPE Quotation MOQ Full RELL'!$R:$Z,8,0)</f>
        <v>1.56</v>
      </c>
      <c r="M76" s="37">
        <f t="shared" si="2"/>
        <v>468</v>
      </c>
      <c r="N76" s="37">
        <f t="shared" si="3"/>
        <v>0</v>
      </c>
      <c r="O76" s="37">
        <f t="shared" si="4"/>
        <v>0.31999999999999984</v>
      </c>
      <c r="P76" s="37">
        <v>563.85</v>
      </c>
      <c r="Q76" s="37"/>
      <c r="R76" s="37" t="s">
        <v>256</v>
      </c>
      <c r="S76" s="37" t="s">
        <v>257</v>
      </c>
      <c r="T76" s="37"/>
      <c r="U76" t="b">
        <f>B76=E76</f>
        <v>1</v>
      </c>
    </row>
    <row r="77" spans="1:21" hidden="1">
      <c r="A77" s="34">
        <v>75</v>
      </c>
      <c r="B77" s="35" t="s">
        <v>211</v>
      </c>
      <c r="C77" s="37" t="s">
        <v>212</v>
      </c>
      <c r="D77" s="34">
        <v>130</v>
      </c>
      <c r="E77" s="37" t="s">
        <v>211</v>
      </c>
      <c r="F77" s="34">
        <v>130</v>
      </c>
      <c r="G77" s="37" t="s">
        <v>253</v>
      </c>
      <c r="H77" s="37" t="s">
        <v>254</v>
      </c>
      <c r="I77" s="34">
        <v>7</v>
      </c>
      <c r="J77" s="37" t="s">
        <v>255</v>
      </c>
      <c r="K77" s="37">
        <v>1.89</v>
      </c>
      <c r="L77" s="37">
        <f>VLOOKUP(B77,'[2]EPE Quotation MOQ Full RELL'!$R:$Z,8,0)</f>
        <v>1.43</v>
      </c>
      <c r="M77" s="37">
        <f t="shared" si="2"/>
        <v>185.9</v>
      </c>
      <c r="N77" s="37">
        <f t="shared" si="3"/>
        <v>0</v>
      </c>
      <c r="O77" s="37">
        <f t="shared" si="4"/>
        <v>0.45999999999999996</v>
      </c>
      <c r="P77" s="37">
        <v>246.29</v>
      </c>
      <c r="Q77" s="37"/>
      <c r="R77" s="37" t="s">
        <v>256</v>
      </c>
      <c r="S77" s="37" t="s">
        <v>257</v>
      </c>
      <c r="T77" s="37"/>
      <c r="U77" t="b">
        <f>B77=E77</f>
        <v>1</v>
      </c>
    </row>
    <row r="78" spans="1:21" hidden="1">
      <c r="A78" s="34">
        <v>76</v>
      </c>
      <c r="B78" s="35" t="s">
        <v>213</v>
      </c>
      <c r="C78" s="37" t="s">
        <v>214</v>
      </c>
      <c r="D78" s="34">
        <v>300</v>
      </c>
      <c r="E78" s="37" t="s">
        <v>213</v>
      </c>
      <c r="F78" s="34">
        <v>300</v>
      </c>
      <c r="G78" s="37" t="s">
        <v>253</v>
      </c>
      <c r="H78" s="37" t="s">
        <v>254</v>
      </c>
      <c r="I78" s="34">
        <v>7</v>
      </c>
      <c r="J78" s="37" t="s">
        <v>255</v>
      </c>
      <c r="K78" s="37">
        <v>4.47</v>
      </c>
      <c r="L78" s="37">
        <f>VLOOKUP(B78,'[2]EPE Quotation MOQ Full RELL'!$R:$Z,8,0)</f>
        <v>4.37</v>
      </c>
      <c r="M78" s="37">
        <f t="shared" si="2"/>
        <v>1311</v>
      </c>
      <c r="N78" s="37">
        <f t="shared" si="3"/>
        <v>0</v>
      </c>
      <c r="O78" s="37">
        <f t="shared" si="4"/>
        <v>9.9999999999999645E-2</v>
      </c>
      <c r="P78" s="37">
        <v>1341</v>
      </c>
      <c r="Q78" s="37"/>
      <c r="R78" s="37" t="s">
        <v>256</v>
      </c>
      <c r="S78" s="37" t="s">
        <v>257</v>
      </c>
      <c r="T78" s="37"/>
      <c r="U78" t="b">
        <f>B78=E78</f>
        <v>1</v>
      </c>
    </row>
    <row r="79" spans="1:21" hidden="1">
      <c r="A79" s="34">
        <v>77</v>
      </c>
      <c r="B79" s="35" t="s">
        <v>215</v>
      </c>
      <c r="C79" s="37" t="s">
        <v>216</v>
      </c>
      <c r="D79" s="34">
        <v>150</v>
      </c>
      <c r="E79" s="37" t="s">
        <v>215</v>
      </c>
      <c r="F79" s="34">
        <v>150</v>
      </c>
      <c r="G79" s="37" t="s">
        <v>253</v>
      </c>
      <c r="H79" s="37" t="s">
        <v>254</v>
      </c>
      <c r="I79" s="34">
        <v>7</v>
      </c>
      <c r="J79" s="37" t="s">
        <v>255</v>
      </c>
      <c r="K79" s="37">
        <v>2.96</v>
      </c>
      <c r="L79" s="37">
        <f>VLOOKUP(B79,'[2]EPE Quotation MOQ Full RELL'!$R:$Z,8,0)</f>
        <v>2.64</v>
      </c>
      <c r="M79" s="37">
        <f t="shared" si="2"/>
        <v>396</v>
      </c>
      <c r="N79" s="37">
        <f t="shared" si="3"/>
        <v>0</v>
      </c>
      <c r="O79" s="37">
        <f t="shared" si="4"/>
        <v>0.31999999999999984</v>
      </c>
      <c r="P79" s="37">
        <v>444</v>
      </c>
      <c r="Q79" s="37"/>
      <c r="R79" s="37" t="s">
        <v>256</v>
      </c>
      <c r="S79" s="37" t="s">
        <v>257</v>
      </c>
      <c r="T79" s="37"/>
      <c r="U79" t="b">
        <f>B79=E79</f>
        <v>1</v>
      </c>
    </row>
    <row r="80" spans="1:21" hidden="1">
      <c r="A80" s="34">
        <v>78</v>
      </c>
      <c r="B80" s="35" t="s">
        <v>217</v>
      </c>
      <c r="C80" s="37" t="s">
        <v>219</v>
      </c>
      <c r="D80" s="34">
        <v>250</v>
      </c>
      <c r="E80" s="37" t="s">
        <v>217</v>
      </c>
      <c r="F80" s="34">
        <v>250</v>
      </c>
      <c r="G80" s="37" t="s">
        <v>253</v>
      </c>
      <c r="H80" s="37" t="s">
        <v>254</v>
      </c>
      <c r="I80" s="34">
        <v>7</v>
      </c>
      <c r="J80" s="37" t="s">
        <v>255</v>
      </c>
      <c r="K80" s="37">
        <v>1.03</v>
      </c>
      <c r="L80" s="37">
        <f>VLOOKUP(B80,'[2]EPE Quotation MOQ Full RELL'!$R:$Z,8,0)</f>
        <v>0.68</v>
      </c>
      <c r="M80" s="37">
        <f t="shared" si="2"/>
        <v>170</v>
      </c>
      <c r="N80" s="37">
        <f t="shared" si="3"/>
        <v>0</v>
      </c>
      <c r="O80" s="37">
        <f t="shared" si="4"/>
        <v>0.35</v>
      </c>
      <c r="P80" s="37">
        <v>257.5</v>
      </c>
      <c r="Q80" s="37"/>
      <c r="R80" s="37" t="s">
        <v>256</v>
      </c>
      <c r="S80" s="37" t="s">
        <v>257</v>
      </c>
      <c r="T80" s="37"/>
      <c r="U80" t="b">
        <f>B80=E80</f>
        <v>1</v>
      </c>
    </row>
    <row r="81" spans="1:21" hidden="1">
      <c r="A81" s="34">
        <v>79</v>
      </c>
      <c r="B81" s="35" t="s">
        <v>220</v>
      </c>
      <c r="C81" s="37" t="s">
        <v>222</v>
      </c>
      <c r="D81" s="34">
        <v>250</v>
      </c>
      <c r="E81" s="37" t="s">
        <v>220</v>
      </c>
      <c r="F81" s="34">
        <v>250</v>
      </c>
      <c r="G81" s="37" t="s">
        <v>253</v>
      </c>
      <c r="H81" s="37" t="s">
        <v>254</v>
      </c>
      <c r="I81" s="34">
        <v>7</v>
      </c>
      <c r="J81" s="37" t="s">
        <v>255</v>
      </c>
      <c r="K81" s="37">
        <v>1.46</v>
      </c>
      <c r="L81" s="37">
        <f>VLOOKUP(B81,'[2]EPE Quotation MOQ Full RELL'!$R:$Z,8,0)</f>
        <v>1.65</v>
      </c>
      <c r="M81" s="37">
        <f t="shared" si="2"/>
        <v>412.5</v>
      </c>
      <c r="N81" s="37">
        <f t="shared" si="3"/>
        <v>0</v>
      </c>
      <c r="O81" s="37">
        <f t="shared" si="4"/>
        <v>-0.18999999999999995</v>
      </c>
      <c r="P81" s="37">
        <v>364.5</v>
      </c>
      <c r="Q81" s="37"/>
      <c r="R81" s="37" t="s">
        <v>256</v>
      </c>
      <c r="S81" s="37" t="s">
        <v>257</v>
      </c>
      <c r="T81" s="37"/>
      <c r="U81" t="b">
        <f>B81=E81</f>
        <v>1</v>
      </c>
    </row>
    <row r="82" spans="1:21" hidden="1">
      <c r="A82" s="34">
        <v>80</v>
      </c>
      <c r="B82" s="35" t="s">
        <v>223</v>
      </c>
      <c r="C82" s="37" t="s">
        <v>219</v>
      </c>
      <c r="D82" s="34">
        <v>250</v>
      </c>
      <c r="E82" s="37" t="s">
        <v>223</v>
      </c>
      <c r="F82" s="34">
        <v>250</v>
      </c>
      <c r="G82" s="37" t="s">
        <v>253</v>
      </c>
      <c r="H82" s="37" t="s">
        <v>254</v>
      </c>
      <c r="I82" s="34">
        <v>7</v>
      </c>
      <c r="J82" s="37" t="s">
        <v>255</v>
      </c>
      <c r="K82" s="37">
        <v>1.25</v>
      </c>
      <c r="L82" s="37">
        <f>VLOOKUP(B82,'[2]EPE Quotation MOQ Full RELL'!$R:$Z,8,0)</f>
        <v>1</v>
      </c>
      <c r="M82" s="37">
        <f t="shared" si="2"/>
        <v>250</v>
      </c>
      <c r="N82" s="37">
        <f t="shared" si="3"/>
        <v>0</v>
      </c>
      <c r="O82" s="37">
        <f t="shared" si="4"/>
        <v>0.25</v>
      </c>
      <c r="P82" s="37">
        <v>312.05</v>
      </c>
      <c r="Q82" s="37"/>
      <c r="R82" s="37" t="s">
        <v>256</v>
      </c>
      <c r="S82" s="37" t="s">
        <v>257</v>
      </c>
      <c r="T82" s="37"/>
      <c r="U82" t="b">
        <f>B82=E82</f>
        <v>1</v>
      </c>
    </row>
    <row r="83" spans="1:21" hidden="1">
      <c r="A83" s="34">
        <v>81</v>
      </c>
      <c r="B83" s="35" t="s">
        <v>269</v>
      </c>
      <c r="C83" s="37" t="s">
        <v>270</v>
      </c>
      <c r="D83" s="34">
        <v>125</v>
      </c>
      <c r="E83" s="37"/>
      <c r="F83" s="34"/>
      <c r="G83" s="37"/>
      <c r="H83" s="37"/>
      <c r="I83" s="34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</row>
    <row r="84" spans="1:21" hidden="1">
      <c r="A84" s="34">
        <v>82</v>
      </c>
      <c r="B84" s="35" t="s">
        <v>271</v>
      </c>
      <c r="C84" s="37" t="s">
        <v>272</v>
      </c>
      <c r="D84" s="34">
        <v>120</v>
      </c>
      <c r="E84" s="37"/>
      <c r="F84" s="34"/>
      <c r="G84" s="37"/>
      <c r="H84" s="37"/>
      <c r="I84" s="34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</row>
    <row r="85" spans="1:21" hidden="1">
      <c r="A85" s="34">
        <v>83</v>
      </c>
      <c r="B85" s="35" t="s">
        <v>273</v>
      </c>
      <c r="C85" s="37" t="s">
        <v>274</v>
      </c>
      <c r="D85" s="34">
        <v>120</v>
      </c>
      <c r="E85" s="37"/>
      <c r="F85" s="34"/>
      <c r="G85" s="37"/>
      <c r="H85" s="37"/>
      <c r="I85" s="34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</row>
    <row r="86" spans="1:21" hidden="1">
      <c r="A86" s="34">
        <v>84</v>
      </c>
      <c r="B86" s="51">
        <v>37387</v>
      </c>
      <c r="C86" s="37" t="s">
        <v>275</v>
      </c>
      <c r="D86" s="34">
        <v>150</v>
      </c>
      <c r="E86" s="37"/>
      <c r="F86" s="34"/>
      <c r="G86" s="37"/>
      <c r="H86" s="37"/>
      <c r="I86" s="34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</row>
    <row r="87" spans="1:21" hidden="1">
      <c r="A87" s="34">
        <v>85</v>
      </c>
      <c r="B87" s="51">
        <v>150150225</v>
      </c>
      <c r="C87" s="37" t="s">
        <v>232</v>
      </c>
      <c r="D87" s="34">
        <v>200</v>
      </c>
      <c r="E87" s="35">
        <v>150150225</v>
      </c>
      <c r="F87" s="34">
        <v>200</v>
      </c>
      <c r="G87" s="37" t="s">
        <v>253</v>
      </c>
      <c r="H87" s="37" t="s">
        <v>276</v>
      </c>
      <c r="I87" s="34">
        <v>7</v>
      </c>
      <c r="J87" s="37" t="s">
        <v>255</v>
      </c>
      <c r="K87" s="37">
        <v>2.4500000000000002</v>
      </c>
      <c r="L87" s="37"/>
      <c r="M87" s="37"/>
      <c r="N87" s="37"/>
      <c r="O87" s="37"/>
      <c r="P87" s="37">
        <v>489</v>
      </c>
      <c r="Q87" s="37"/>
      <c r="R87" s="37" t="s">
        <v>256</v>
      </c>
      <c r="S87" s="37" t="s">
        <v>257</v>
      </c>
      <c r="T87" s="37"/>
    </row>
    <row r="88" spans="1:21" hidden="1">
      <c r="A88" s="52">
        <v>86</v>
      </c>
      <c r="B88" s="53" t="s">
        <v>277</v>
      </c>
      <c r="C88" s="54" t="s">
        <v>278</v>
      </c>
      <c r="D88" s="34">
        <v>120</v>
      </c>
      <c r="E88" s="37"/>
      <c r="F88" s="34"/>
      <c r="G88" s="37"/>
      <c r="H88" s="37"/>
      <c r="I88" s="34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</row>
    <row r="89" spans="1:21" hidden="1">
      <c r="A89" s="34">
        <v>87</v>
      </c>
      <c r="B89" s="51"/>
      <c r="C89" s="37" t="s">
        <v>279</v>
      </c>
      <c r="D89" s="34">
        <v>150</v>
      </c>
      <c r="E89" s="37"/>
      <c r="F89" s="34"/>
      <c r="G89" s="37"/>
      <c r="H89" s="37"/>
      <c r="I89" s="34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</row>
    <row r="90" spans="1:21" hidden="1">
      <c r="A90" s="34">
        <v>88</v>
      </c>
      <c r="B90" s="51"/>
      <c r="C90" s="37" t="s">
        <v>280</v>
      </c>
      <c r="D90" s="34">
        <v>200</v>
      </c>
      <c r="E90" s="37"/>
      <c r="F90" s="34"/>
      <c r="G90" s="37"/>
      <c r="H90" s="37"/>
      <c r="I90" s="34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</row>
    <row r="91" spans="1:21" hidden="1">
      <c r="A91" s="34">
        <v>89</v>
      </c>
      <c r="B91" s="51"/>
      <c r="C91" s="37" t="s">
        <v>281</v>
      </c>
      <c r="D91" s="34">
        <v>260</v>
      </c>
      <c r="E91" s="37"/>
      <c r="F91" s="34"/>
      <c r="G91" s="37"/>
      <c r="H91" s="37"/>
      <c r="I91" s="34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</row>
    <row r="92" spans="1:21" hidden="1">
      <c r="A92" s="34">
        <v>90</v>
      </c>
      <c r="B92" s="51"/>
      <c r="C92" s="37" t="s">
        <v>282</v>
      </c>
      <c r="D92" s="34">
        <v>130</v>
      </c>
      <c r="E92" s="37"/>
      <c r="F92" s="34"/>
      <c r="G92" s="37"/>
      <c r="H92" s="37"/>
      <c r="I92" s="34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</row>
    <row r="93" spans="1:21" hidden="1">
      <c r="A93" s="34">
        <v>91</v>
      </c>
      <c r="B93" s="51"/>
      <c r="C93" s="37" t="s">
        <v>283</v>
      </c>
      <c r="D93" s="34">
        <v>130</v>
      </c>
      <c r="E93" s="37"/>
      <c r="F93" s="34"/>
      <c r="G93" s="37"/>
      <c r="H93" s="37"/>
      <c r="I93" s="34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</row>
    <row r="94" spans="1:21" hidden="1">
      <c r="A94" s="34">
        <v>92</v>
      </c>
      <c r="B94" s="51"/>
      <c r="C94" s="37" t="s">
        <v>284</v>
      </c>
      <c r="D94" s="34">
        <v>130</v>
      </c>
      <c r="E94" s="37"/>
      <c r="F94" s="34"/>
      <c r="G94" s="37"/>
      <c r="H94" s="37"/>
      <c r="I94" s="34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</row>
    <row r="95" spans="1:21" hidden="1">
      <c r="A95" s="34">
        <v>93</v>
      </c>
      <c r="B95" s="51"/>
      <c r="C95" s="37" t="s">
        <v>285</v>
      </c>
      <c r="D95" s="34">
        <v>130</v>
      </c>
      <c r="E95" s="37"/>
      <c r="F95" s="34"/>
      <c r="G95" s="37"/>
      <c r="H95" s="37"/>
      <c r="I95" s="34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</row>
  </sheetData>
  <autoFilter ref="A2:U95">
    <filterColumn colId="11"/>
    <filterColumn colId="12"/>
    <filterColumn colId="13">
      <filters>
        <filter val="-100"/>
        <filter val="-1200"/>
        <filter val="-1870"/>
        <filter val="-200"/>
        <filter val="-400"/>
        <filter val="-50"/>
      </filters>
    </filterColumn>
    <filterColumn colId="14"/>
    <filterColumn colId="16"/>
    <sortState ref="A7:U72">
      <sortCondition ref="N2:N95"/>
    </sortState>
  </autoFilter>
  <mergeCells count="1">
    <mergeCell ref="E1:S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39997558519241921"/>
  </sheetPr>
  <dimension ref="A1:AG95"/>
  <sheetViews>
    <sheetView topLeftCell="Q1" zoomScale="70" zoomScaleNormal="70" workbookViewId="0">
      <pane ySplit="6" topLeftCell="A52" activePane="bottomLeft" state="frozen"/>
      <selection pane="bottomLeft" activeCell="T73" sqref="T73"/>
    </sheetView>
  </sheetViews>
  <sheetFormatPr defaultRowHeight="15"/>
  <cols>
    <col min="1" max="1" width="5" style="1" customWidth="1"/>
    <col min="2" max="2" width="23.28515625" style="28" customWidth="1"/>
    <col min="3" max="3" width="12.5703125" style="2" customWidth="1"/>
    <col min="4" max="4" width="13.28515625" style="2" customWidth="1"/>
    <col min="5" max="5" width="16.140625" style="2" customWidth="1"/>
    <col min="6" max="6" width="11" style="2" bestFit="1" customWidth="1"/>
    <col min="7" max="7" width="14.85546875" style="2" customWidth="1"/>
    <col min="8" max="8" width="15.5703125" style="2" customWidth="1"/>
    <col min="9" max="9" width="13" style="2" customWidth="1"/>
    <col min="10" max="10" width="12" style="2" customWidth="1"/>
    <col min="11" max="11" width="10.85546875" style="3" customWidth="1"/>
    <col min="12" max="13" width="0.42578125" style="3" customWidth="1"/>
    <col min="14" max="14" width="0.42578125" style="4" customWidth="1"/>
    <col min="15" max="16" width="3.7109375" style="3" customWidth="1"/>
    <col min="17" max="17" width="6" style="5" bestFit="1" customWidth="1"/>
    <col min="18" max="18" width="27.7109375" style="5" bestFit="1" customWidth="1"/>
    <col min="19" max="19" width="35.42578125" style="5" bestFit="1" customWidth="1"/>
    <col min="20" max="20" width="50" style="5" bestFit="1" customWidth="1"/>
    <col min="21" max="21" width="19.42578125" style="5" customWidth="1"/>
    <col min="22" max="22" width="8.5703125" style="5" bestFit="1" customWidth="1"/>
    <col min="23" max="23" width="8.7109375" style="5" bestFit="1" customWidth="1"/>
    <col min="24" max="24" width="9" style="5" bestFit="1" customWidth="1"/>
    <col min="25" max="25" width="12" style="5" bestFit="1" customWidth="1"/>
    <col min="26" max="26" width="11.7109375" style="5" bestFit="1" customWidth="1"/>
    <col min="27" max="27" width="6" style="5" bestFit="1" customWidth="1"/>
    <col min="28" max="28" width="10.7109375" style="5" customWidth="1"/>
    <col min="29" max="29" width="6.5703125" style="5" bestFit="1" customWidth="1"/>
    <col min="30" max="30" width="9.7109375" style="5" customWidth="1"/>
    <col min="31" max="31" width="15.140625" style="5" bestFit="1" customWidth="1"/>
    <col min="32" max="32" width="8.85546875" style="5" bestFit="1" customWidth="1"/>
    <col min="33" max="33" width="7.85546875" style="5" bestFit="1" customWidth="1"/>
    <col min="34" max="16384" width="9.140625" style="3"/>
  </cols>
  <sheetData>
    <row r="1" spans="1:33" ht="15.75" thickBot="1">
      <c r="B1" s="2"/>
    </row>
    <row r="2" spans="1:33" ht="18.75">
      <c r="B2" s="2"/>
      <c r="C2" s="6" t="s">
        <v>0</v>
      </c>
      <c r="D2" s="7" t="s">
        <v>1</v>
      </c>
      <c r="E2" s="7" t="s">
        <v>2</v>
      </c>
      <c r="F2" s="7" t="s">
        <v>3</v>
      </c>
      <c r="G2" s="7" t="s">
        <v>4</v>
      </c>
      <c r="L2" s="1"/>
      <c r="M2" s="8" t="s">
        <v>5</v>
      </c>
      <c r="R2" s="9" t="s">
        <v>6</v>
      </c>
    </row>
    <row r="3" spans="1:33" ht="15.75" thickBot="1">
      <c r="B3" s="2"/>
      <c r="C3" s="10"/>
      <c r="D3" s="11">
        <f>SUBTOTAL(109,E$7:E$1048576)</f>
        <v>1025536</v>
      </c>
      <c r="E3" s="12">
        <f>SUM(G$7:G$1048576)</f>
        <v>329168.04399999999</v>
      </c>
      <c r="F3" s="11">
        <f>SUM(I$7:I$1048576)</f>
        <v>650616</v>
      </c>
      <c r="G3" s="12">
        <f>SUM(J$7:J$1048576)</f>
        <v>102317.144</v>
      </c>
      <c r="L3" s="1"/>
      <c r="M3" s="1">
        <v>202945.04399999999</v>
      </c>
    </row>
    <row r="4" spans="1:33">
      <c r="B4" s="2"/>
      <c r="E4" s="12"/>
      <c r="L4" s="1">
        <v>69047</v>
      </c>
      <c r="M4" s="1">
        <f>M3-L4</f>
        <v>133898.04399999999</v>
      </c>
    </row>
    <row r="5" spans="1:33" ht="15.75" thickBot="1">
      <c r="B5" s="2"/>
    </row>
    <row r="6" spans="1:33" s="20" customFormat="1" ht="32.25" thickBot="1">
      <c r="A6" s="13"/>
      <c r="B6" s="14" t="s">
        <v>7</v>
      </c>
      <c r="C6" s="15" t="s">
        <v>8</v>
      </c>
      <c r="D6" s="16" t="s">
        <v>9</v>
      </c>
      <c r="E6" s="15" t="s">
        <v>10</v>
      </c>
      <c r="F6" s="16" t="s">
        <v>11</v>
      </c>
      <c r="G6" s="17" t="s">
        <v>2</v>
      </c>
      <c r="H6" s="18" t="s">
        <v>12</v>
      </c>
      <c r="I6" s="17" t="s">
        <v>13</v>
      </c>
      <c r="J6" s="19" t="s">
        <v>14</v>
      </c>
      <c r="L6" s="2"/>
      <c r="N6" s="21"/>
      <c r="Q6" s="22" t="s">
        <v>15</v>
      </c>
      <c r="R6" s="22" t="s">
        <v>16</v>
      </c>
      <c r="S6" s="22" t="s">
        <v>17</v>
      </c>
      <c r="T6" s="22" t="s">
        <v>18</v>
      </c>
      <c r="U6" s="23" t="s">
        <v>19</v>
      </c>
      <c r="V6" s="23" t="s">
        <v>20</v>
      </c>
      <c r="W6" s="23" t="s">
        <v>21</v>
      </c>
      <c r="X6" s="23" t="s">
        <v>22</v>
      </c>
      <c r="Y6" s="23" t="s">
        <v>11</v>
      </c>
      <c r="Z6" s="22" t="s">
        <v>2</v>
      </c>
      <c r="AA6" s="22" t="s">
        <v>23</v>
      </c>
      <c r="AB6" s="23" t="s">
        <v>24</v>
      </c>
      <c r="AC6" s="22" t="s">
        <v>25</v>
      </c>
      <c r="AD6" s="23" t="s">
        <v>26</v>
      </c>
      <c r="AE6" s="22" t="s">
        <v>27</v>
      </c>
      <c r="AF6" s="23" t="s">
        <v>28</v>
      </c>
      <c r="AG6" s="22" t="s">
        <v>29</v>
      </c>
    </row>
    <row r="7" spans="1:33">
      <c r="A7" s="1" t="str">
        <f>R7</f>
        <v>GRM033C81E104KE14D</v>
      </c>
      <c r="B7" s="2" t="s">
        <v>30</v>
      </c>
      <c r="C7" s="2">
        <f>VLOOKUP(R7,'[1]Atrition NPI'!$B:$AB,23,0)</f>
        <v>2500</v>
      </c>
      <c r="D7" s="2">
        <f>AA7</f>
        <v>15000</v>
      </c>
      <c r="E7" s="2">
        <f>IF(D7&gt;C7,D7,ROUNDUP(C7/D7,0)*D7)</f>
        <v>15000</v>
      </c>
      <c r="F7" s="2">
        <f>Y7</f>
        <v>0.01</v>
      </c>
      <c r="G7" s="2">
        <f>F7*E7</f>
        <v>150</v>
      </c>
      <c r="H7" s="24">
        <f t="shared" ref="H7:H70" si="0">G7/$E$3</f>
        <v>4.5569429576827329E-4</v>
      </c>
      <c r="I7" s="2">
        <f>E7-C7</f>
        <v>12500</v>
      </c>
      <c r="J7" s="2">
        <f>I7*F7</f>
        <v>125</v>
      </c>
      <c r="Q7" s="25">
        <v>1</v>
      </c>
      <c r="R7" s="25" t="s">
        <v>31</v>
      </c>
      <c r="S7" s="25" t="s">
        <v>32</v>
      </c>
      <c r="T7" s="25" t="s">
        <v>33</v>
      </c>
      <c r="U7" s="25"/>
      <c r="V7" s="25">
        <v>50</v>
      </c>
      <c r="W7" s="25">
        <v>1</v>
      </c>
      <c r="X7" s="25">
        <v>15000</v>
      </c>
      <c r="Y7" s="26">
        <v>0.01</v>
      </c>
      <c r="Z7" s="27">
        <v>127.5</v>
      </c>
      <c r="AA7" s="25">
        <v>15000</v>
      </c>
      <c r="AB7" s="25" t="s">
        <v>34</v>
      </c>
      <c r="AC7" s="25">
        <v>98</v>
      </c>
      <c r="AD7" s="25" t="s">
        <v>35</v>
      </c>
      <c r="AE7" s="25" t="s">
        <v>36</v>
      </c>
      <c r="AF7" s="25" t="s">
        <v>37</v>
      </c>
      <c r="AG7" s="25" t="s">
        <v>38</v>
      </c>
    </row>
    <row r="8" spans="1:33">
      <c r="A8" s="1" t="str">
        <f t="shared" ref="A8:A71" si="1">R8</f>
        <v>MAX30208CLB+</v>
      </c>
      <c r="B8" s="2" t="s">
        <v>30</v>
      </c>
      <c r="C8" s="2">
        <f>VLOOKUP(R8,'[1]Atrition NPI'!$B:$AB,23,0)</f>
        <v>2080</v>
      </c>
      <c r="D8" s="2">
        <f t="shared" ref="D8:D71" si="2">AA8</f>
        <v>2500</v>
      </c>
      <c r="E8" s="2">
        <f t="shared" ref="E8:E72" si="3">IF(D8&gt;C8,D8,ROUNDUP(C8/D8,0)*D8)</f>
        <v>2500</v>
      </c>
      <c r="F8" s="2">
        <f t="shared" ref="F8:F71" si="4">Y8</f>
        <v>3.52</v>
      </c>
      <c r="G8" s="2">
        <f t="shared" ref="G8:G71" si="5">F8*E8</f>
        <v>8800</v>
      </c>
      <c r="H8" s="24">
        <f t="shared" si="0"/>
        <v>2.6734065351738702E-2</v>
      </c>
      <c r="I8" s="2">
        <f t="shared" ref="I8:I72" si="6">E8-C8</f>
        <v>420</v>
      </c>
      <c r="J8" s="2">
        <f t="shared" ref="J8:J71" si="7">I8*F8</f>
        <v>1478.4</v>
      </c>
      <c r="Q8" s="25">
        <v>2</v>
      </c>
      <c r="R8" s="25" t="s">
        <v>39</v>
      </c>
      <c r="S8" s="25" t="s">
        <v>40</v>
      </c>
      <c r="T8" s="25" t="s">
        <v>41</v>
      </c>
      <c r="U8" s="25"/>
      <c r="V8" s="25">
        <v>50</v>
      </c>
      <c r="W8" s="25">
        <v>1</v>
      </c>
      <c r="X8" s="25">
        <v>2500</v>
      </c>
      <c r="Y8" s="26">
        <v>3.52</v>
      </c>
      <c r="Z8" s="27">
        <v>8797.5</v>
      </c>
      <c r="AA8" s="25">
        <v>2500</v>
      </c>
      <c r="AB8" s="25" t="s">
        <v>42</v>
      </c>
      <c r="AC8" s="25">
        <v>378</v>
      </c>
      <c r="AD8" s="25" t="s">
        <v>35</v>
      </c>
      <c r="AE8" s="25" t="s">
        <v>36</v>
      </c>
      <c r="AF8" s="25" t="s">
        <v>37</v>
      </c>
      <c r="AG8" s="25" t="s">
        <v>38</v>
      </c>
    </row>
    <row r="9" spans="1:33">
      <c r="A9" s="1" t="str">
        <f t="shared" si="1"/>
        <v>MAX30208_HSP3_DEMO_B</v>
      </c>
      <c r="B9" s="28" t="s">
        <v>43</v>
      </c>
      <c r="C9" s="2">
        <f>VLOOKUP(R9,'[1]Atrition NPI'!$B:$AB,23,0)</f>
        <v>2020</v>
      </c>
      <c r="D9" s="2">
        <f t="shared" si="2"/>
        <v>0</v>
      </c>
      <c r="E9" s="2">
        <v>0</v>
      </c>
      <c r="F9" s="2">
        <f t="shared" si="4"/>
        <v>0</v>
      </c>
      <c r="G9" s="2">
        <f t="shared" si="5"/>
        <v>0</v>
      </c>
      <c r="H9" s="24">
        <f t="shared" si="0"/>
        <v>0</v>
      </c>
      <c r="I9" s="2">
        <f t="shared" si="6"/>
        <v>-2020</v>
      </c>
      <c r="J9" s="2">
        <f t="shared" si="7"/>
        <v>0</v>
      </c>
      <c r="Q9" s="25">
        <v>3</v>
      </c>
      <c r="R9" s="25" t="s">
        <v>44</v>
      </c>
      <c r="S9" s="25" t="s">
        <v>40</v>
      </c>
      <c r="T9" s="25" t="s">
        <v>45</v>
      </c>
      <c r="U9" s="29" t="s">
        <v>46</v>
      </c>
      <c r="V9" s="25">
        <v>50</v>
      </c>
      <c r="W9" s="25">
        <v>1</v>
      </c>
      <c r="X9" s="25"/>
      <c r="Y9" s="25"/>
      <c r="Z9" s="30" t="s">
        <v>47</v>
      </c>
      <c r="AA9" s="25"/>
      <c r="AB9" s="25"/>
      <c r="AC9" s="25"/>
      <c r="AD9" s="25"/>
      <c r="AE9" s="25"/>
      <c r="AF9" s="25"/>
      <c r="AG9" s="25"/>
    </row>
    <row r="10" spans="1:33">
      <c r="A10" s="1" t="str">
        <f t="shared" si="1"/>
        <v>GRM188R61E106MA73J</v>
      </c>
      <c r="B10" s="28" t="s">
        <v>48</v>
      </c>
      <c r="C10" s="2">
        <f>VLOOKUP(R10,'[1]Atrition NPI'!$B:$AB,23,0)</f>
        <v>11000</v>
      </c>
      <c r="D10" s="2">
        <f t="shared" si="2"/>
        <v>10000</v>
      </c>
      <c r="E10" s="2">
        <f t="shared" si="3"/>
        <v>20000</v>
      </c>
      <c r="F10" s="2">
        <f t="shared" si="4"/>
        <v>0.08</v>
      </c>
      <c r="G10" s="2">
        <f t="shared" si="5"/>
        <v>1600</v>
      </c>
      <c r="H10" s="24">
        <f t="shared" si="0"/>
        <v>4.8607391548615821E-3</v>
      </c>
      <c r="I10" s="2">
        <f t="shared" si="6"/>
        <v>9000</v>
      </c>
      <c r="J10" s="2">
        <f t="shared" si="7"/>
        <v>720</v>
      </c>
      <c r="Q10" s="25">
        <v>4</v>
      </c>
      <c r="R10" s="25" t="s">
        <v>49</v>
      </c>
      <c r="S10" s="25" t="s">
        <v>32</v>
      </c>
      <c r="T10" s="25" t="s">
        <v>50</v>
      </c>
      <c r="U10" s="25"/>
      <c r="V10" s="25">
        <v>50</v>
      </c>
      <c r="W10" s="25">
        <v>5</v>
      </c>
      <c r="X10" s="25">
        <v>10000</v>
      </c>
      <c r="Y10" s="26">
        <v>0.08</v>
      </c>
      <c r="Z10" s="27">
        <v>816</v>
      </c>
      <c r="AA10" s="25">
        <v>10000</v>
      </c>
      <c r="AB10" s="25" t="s">
        <v>34</v>
      </c>
      <c r="AC10" s="25">
        <v>70</v>
      </c>
      <c r="AD10" s="25" t="s">
        <v>35</v>
      </c>
      <c r="AE10" s="25" t="s">
        <v>36</v>
      </c>
      <c r="AF10" s="25" t="s">
        <v>37</v>
      </c>
      <c r="AG10" s="25" t="s">
        <v>38</v>
      </c>
    </row>
    <row r="11" spans="1:33">
      <c r="A11" s="1" t="str">
        <f t="shared" si="1"/>
        <v>GRM188R72A104KA35J</v>
      </c>
      <c r="B11" s="2" t="s">
        <v>30</v>
      </c>
      <c r="C11" s="2">
        <f>VLOOKUP(R11,'[1]Atrition NPI'!$B:$AB,23,0)</f>
        <v>6600</v>
      </c>
      <c r="D11" s="2">
        <f t="shared" si="2"/>
        <v>10000</v>
      </c>
      <c r="E11" s="2">
        <f t="shared" si="3"/>
        <v>10000</v>
      </c>
      <c r="F11" s="2">
        <f t="shared" si="4"/>
        <v>0.05</v>
      </c>
      <c r="G11" s="2">
        <f t="shared" si="5"/>
        <v>500</v>
      </c>
      <c r="H11" s="24">
        <f t="shared" si="0"/>
        <v>1.5189809858942444E-3</v>
      </c>
      <c r="I11" s="2">
        <f t="shared" si="6"/>
        <v>3400</v>
      </c>
      <c r="J11" s="2">
        <f t="shared" si="7"/>
        <v>170</v>
      </c>
      <c r="Q11" s="25">
        <v>5</v>
      </c>
      <c r="R11" s="25" t="s">
        <v>51</v>
      </c>
      <c r="S11" s="25" t="s">
        <v>32</v>
      </c>
      <c r="T11" s="25" t="s">
        <v>52</v>
      </c>
      <c r="U11" s="25"/>
      <c r="V11" s="25">
        <v>50</v>
      </c>
      <c r="W11" s="25">
        <v>3</v>
      </c>
      <c r="X11" s="25">
        <v>10000</v>
      </c>
      <c r="Y11" s="26">
        <v>0.05</v>
      </c>
      <c r="Z11" s="27">
        <v>493</v>
      </c>
      <c r="AA11" s="25">
        <v>10000</v>
      </c>
      <c r="AB11" s="25" t="s">
        <v>34</v>
      </c>
      <c r="AC11" s="25">
        <v>98</v>
      </c>
      <c r="AD11" s="25" t="s">
        <v>35</v>
      </c>
      <c r="AE11" s="25" t="s">
        <v>36</v>
      </c>
      <c r="AF11" s="25" t="s">
        <v>37</v>
      </c>
      <c r="AG11" s="25" t="s">
        <v>38</v>
      </c>
    </row>
    <row r="12" spans="1:33">
      <c r="A12" s="1" t="str">
        <f t="shared" si="1"/>
        <v>GRM155R61A106ME11J</v>
      </c>
      <c r="B12" s="2" t="s">
        <v>30</v>
      </c>
      <c r="C12" s="2">
        <f>VLOOKUP(R12,'[1]Atrition NPI'!$B:$AB,23,0)</f>
        <v>6600</v>
      </c>
      <c r="D12" s="2">
        <f t="shared" si="2"/>
        <v>40000</v>
      </c>
      <c r="E12" s="2">
        <f t="shared" si="3"/>
        <v>40000</v>
      </c>
      <c r="F12" s="2">
        <f t="shared" si="4"/>
        <v>0.03</v>
      </c>
      <c r="G12" s="2">
        <f t="shared" si="5"/>
        <v>1200</v>
      </c>
      <c r="H12" s="24">
        <f t="shared" si="0"/>
        <v>3.6455543661461864E-3</v>
      </c>
      <c r="I12" s="2">
        <f t="shared" si="6"/>
        <v>33400</v>
      </c>
      <c r="J12" s="2">
        <f t="shared" si="7"/>
        <v>1002</v>
      </c>
      <c r="Q12" s="25">
        <v>6</v>
      </c>
      <c r="R12" s="25" t="s">
        <v>53</v>
      </c>
      <c r="S12" s="25" t="s">
        <v>32</v>
      </c>
      <c r="T12" s="25" t="s">
        <v>54</v>
      </c>
      <c r="U12" s="31" t="s">
        <v>55</v>
      </c>
      <c r="V12" s="25">
        <v>50</v>
      </c>
      <c r="W12" s="25">
        <v>3</v>
      </c>
      <c r="X12" s="25">
        <v>40000</v>
      </c>
      <c r="Y12" s="26">
        <v>0.03</v>
      </c>
      <c r="Z12" s="27">
        <v>1088</v>
      </c>
      <c r="AA12" s="25">
        <v>40000</v>
      </c>
      <c r="AB12" s="25" t="s">
        <v>34</v>
      </c>
      <c r="AC12" s="25">
        <v>84</v>
      </c>
      <c r="AD12" s="25" t="s">
        <v>35</v>
      </c>
      <c r="AE12" s="25" t="s">
        <v>36</v>
      </c>
      <c r="AF12" s="25" t="s">
        <v>37</v>
      </c>
      <c r="AG12" s="25" t="s">
        <v>38</v>
      </c>
    </row>
    <row r="13" spans="1:33">
      <c r="A13" s="1" t="str">
        <f t="shared" si="1"/>
        <v>C0603C105K3RAC7867</v>
      </c>
      <c r="B13" s="2" t="s">
        <v>30</v>
      </c>
      <c r="C13" s="2">
        <f>VLOOKUP(R13,'[1]Atrition NPI'!$B:$AB,23,0)</f>
        <v>2200</v>
      </c>
      <c r="D13" s="2">
        <f t="shared" si="2"/>
        <v>15000</v>
      </c>
      <c r="E13" s="2">
        <f t="shared" si="3"/>
        <v>15000</v>
      </c>
      <c r="F13" s="2">
        <f t="shared" si="4"/>
        <v>7.0000000000000007E-2</v>
      </c>
      <c r="G13" s="2">
        <f t="shared" si="5"/>
        <v>1050</v>
      </c>
      <c r="H13" s="24">
        <f t="shared" si="0"/>
        <v>3.1898600703779132E-3</v>
      </c>
      <c r="I13" s="2">
        <f t="shared" si="6"/>
        <v>12800</v>
      </c>
      <c r="J13" s="2">
        <f t="shared" si="7"/>
        <v>896.00000000000011</v>
      </c>
      <c r="Q13" s="25">
        <v>7</v>
      </c>
      <c r="R13" s="25" t="s">
        <v>56</v>
      </c>
      <c r="S13" s="25" t="s">
        <v>57</v>
      </c>
      <c r="T13" s="25" t="s">
        <v>58</v>
      </c>
      <c r="U13" s="31" t="s">
        <v>59</v>
      </c>
      <c r="V13" s="25">
        <v>50</v>
      </c>
      <c r="W13" s="25">
        <v>1</v>
      </c>
      <c r="X13" s="25">
        <v>15000</v>
      </c>
      <c r="Y13" s="26">
        <v>7.0000000000000007E-2</v>
      </c>
      <c r="Z13" s="27">
        <v>1122</v>
      </c>
      <c r="AA13" s="25">
        <v>15000</v>
      </c>
      <c r="AB13" s="25" t="s">
        <v>34</v>
      </c>
      <c r="AC13" s="25">
        <v>273</v>
      </c>
      <c r="AD13" s="25" t="s">
        <v>35</v>
      </c>
      <c r="AE13" s="25" t="s">
        <v>36</v>
      </c>
      <c r="AF13" s="25" t="s">
        <v>37</v>
      </c>
      <c r="AG13" s="25" t="s">
        <v>38</v>
      </c>
    </row>
    <row r="14" spans="1:33">
      <c r="A14" s="1" t="str">
        <f t="shared" si="1"/>
        <v>GRM033R61A104KE15J</v>
      </c>
      <c r="B14" s="2" t="s">
        <v>30</v>
      </c>
      <c r="C14" s="2">
        <f>VLOOKUP(R14,'[1]Atrition NPI'!$B:$AB,23,0)</f>
        <v>2200</v>
      </c>
      <c r="D14" s="2">
        <f t="shared" si="2"/>
        <v>50000</v>
      </c>
      <c r="E14" s="2">
        <f t="shared" si="3"/>
        <v>50000</v>
      </c>
      <c r="F14" s="2">
        <f t="shared" si="4"/>
        <v>3.3999999999999998E-3</v>
      </c>
      <c r="G14" s="2">
        <f t="shared" si="5"/>
        <v>170</v>
      </c>
      <c r="H14" s="24">
        <f t="shared" si="0"/>
        <v>5.1645353520404314E-4</v>
      </c>
      <c r="I14" s="2">
        <f t="shared" si="6"/>
        <v>47800</v>
      </c>
      <c r="J14" s="2">
        <f t="shared" si="7"/>
        <v>162.51999999999998</v>
      </c>
      <c r="Q14" s="25">
        <v>8</v>
      </c>
      <c r="R14" s="25" t="s">
        <v>60</v>
      </c>
      <c r="S14" s="25" t="s">
        <v>32</v>
      </c>
      <c r="T14" s="25" t="s">
        <v>61</v>
      </c>
      <c r="U14" s="25"/>
      <c r="V14" s="25">
        <v>50</v>
      </c>
      <c r="W14" s="25">
        <v>1</v>
      </c>
      <c r="X14" s="25">
        <v>50000</v>
      </c>
      <c r="Y14" s="26">
        <f>Z14/X14</f>
        <v>3.3999999999999998E-3</v>
      </c>
      <c r="Z14" s="27">
        <v>170</v>
      </c>
      <c r="AA14" s="25">
        <v>50000</v>
      </c>
      <c r="AB14" s="25" t="s">
        <v>34</v>
      </c>
      <c r="AC14" s="25">
        <v>83</v>
      </c>
      <c r="AD14" s="25" t="s">
        <v>35</v>
      </c>
      <c r="AE14" s="25" t="s">
        <v>36</v>
      </c>
      <c r="AF14" s="25" t="s">
        <v>37</v>
      </c>
      <c r="AG14" s="25" t="s">
        <v>38</v>
      </c>
    </row>
    <row r="15" spans="1:33">
      <c r="A15" s="1" t="str">
        <f t="shared" si="1"/>
        <v>CL05A105KO5NNNC</v>
      </c>
      <c r="B15" s="2" t="s">
        <v>30</v>
      </c>
      <c r="C15" s="2">
        <f>VLOOKUP(R15,'[1]Atrition NPI'!$B:$AB,23,0)</f>
        <v>2200</v>
      </c>
      <c r="D15" s="2">
        <f t="shared" si="2"/>
        <v>10000</v>
      </c>
      <c r="E15" s="2">
        <f t="shared" si="3"/>
        <v>10000</v>
      </c>
      <c r="F15" s="2">
        <f t="shared" si="4"/>
        <v>0.01</v>
      </c>
      <c r="G15" s="2">
        <f t="shared" si="5"/>
        <v>100</v>
      </c>
      <c r="H15" s="24">
        <f t="shared" si="0"/>
        <v>3.0379619717884888E-4</v>
      </c>
      <c r="I15" s="2">
        <f t="shared" si="6"/>
        <v>7800</v>
      </c>
      <c r="J15" s="2">
        <f t="shared" si="7"/>
        <v>78</v>
      </c>
      <c r="Q15" s="25">
        <v>9</v>
      </c>
      <c r="R15" s="25" t="s">
        <v>62</v>
      </c>
      <c r="S15" s="25" t="s">
        <v>63</v>
      </c>
      <c r="T15" s="25" t="s">
        <v>64</v>
      </c>
      <c r="U15" s="25"/>
      <c r="V15" s="25">
        <v>50</v>
      </c>
      <c r="W15" s="25">
        <v>1</v>
      </c>
      <c r="X15" s="25">
        <v>10000</v>
      </c>
      <c r="Y15" s="26">
        <v>0.01</v>
      </c>
      <c r="Z15" s="27">
        <v>119</v>
      </c>
      <c r="AA15" s="25">
        <v>10000</v>
      </c>
      <c r="AB15" s="25" t="s">
        <v>34</v>
      </c>
      <c r="AC15" s="25">
        <v>140</v>
      </c>
      <c r="AD15" s="25" t="s">
        <v>35</v>
      </c>
      <c r="AE15" s="25" t="s">
        <v>36</v>
      </c>
      <c r="AF15" s="25" t="s">
        <v>37</v>
      </c>
      <c r="AG15" s="25" t="s">
        <v>38</v>
      </c>
    </row>
    <row r="16" spans="1:33">
      <c r="A16" s="1" t="str">
        <f t="shared" si="1"/>
        <v>C0603X7R1A103K030BA</v>
      </c>
      <c r="B16" s="2" t="s">
        <v>30</v>
      </c>
      <c r="C16" s="2">
        <f>VLOOKUP(R16,'[1]Atrition NPI'!$B:$AB,23,0)</f>
        <v>2200</v>
      </c>
      <c r="D16" s="2">
        <f t="shared" si="2"/>
        <v>15000</v>
      </c>
      <c r="E16" s="2">
        <f t="shared" si="3"/>
        <v>15000</v>
      </c>
      <c r="F16" s="2">
        <f t="shared" si="4"/>
        <v>0.02</v>
      </c>
      <c r="G16" s="2">
        <f t="shared" si="5"/>
        <v>300</v>
      </c>
      <c r="H16" s="24">
        <f t="shared" si="0"/>
        <v>9.1138859153654659E-4</v>
      </c>
      <c r="I16" s="2">
        <f t="shared" si="6"/>
        <v>12800</v>
      </c>
      <c r="J16" s="2">
        <f t="shared" si="7"/>
        <v>256</v>
      </c>
      <c r="Q16" s="25">
        <v>10</v>
      </c>
      <c r="R16" s="25" t="s">
        <v>65</v>
      </c>
      <c r="S16" s="25" t="s">
        <v>66</v>
      </c>
      <c r="T16" s="25" t="s">
        <v>67</v>
      </c>
      <c r="U16" s="25"/>
      <c r="V16" s="25">
        <v>50</v>
      </c>
      <c r="W16" s="25">
        <v>1</v>
      </c>
      <c r="X16" s="25">
        <v>15000</v>
      </c>
      <c r="Y16" s="26">
        <v>0.02</v>
      </c>
      <c r="Z16" s="27">
        <v>280.5</v>
      </c>
      <c r="AA16" s="25">
        <v>15000</v>
      </c>
      <c r="AB16" s="25" t="s">
        <v>34</v>
      </c>
      <c r="AC16" s="25">
        <v>182</v>
      </c>
      <c r="AD16" s="25" t="s">
        <v>35</v>
      </c>
      <c r="AE16" s="25" t="s">
        <v>36</v>
      </c>
      <c r="AF16" s="25" t="s">
        <v>37</v>
      </c>
      <c r="AG16" s="25" t="s">
        <v>38</v>
      </c>
    </row>
    <row r="17" spans="1:33">
      <c r="A17" s="1" t="str">
        <f t="shared" si="1"/>
        <v>SFH 7016</v>
      </c>
      <c r="B17" s="2" t="s">
        <v>30</v>
      </c>
      <c r="C17" s="2">
        <f>VLOOKUP(R17,'[1]Atrition NPI'!$B:$AB,23,0)</f>
        <v>2200</v>
      </c>
      <c r="D17" s="2">
        <f t="shared" si="2"/>
        <v>3000</v>
      </c>
      <c r="E17" s="2">
        <f t="shared" si="3"/>
        <v>3000</v>
      </c>
      <c r="F17" s="2">
        <f t="shared" si="4"/>
        <v>1.24</v>
      </c>
      <c r="G17" s="2">
        <f t="shared" si="5"/>
        <v>3720</v>
      </c>
      <c r="H17" s="24">
        <f t="shared" si="0"/>
        <v>1.1301218535053179E-2</v>
      </c>
      <c r="I17" s="2">
        <f t="shared" si="6"/>
        <v>800</v>
      </c>
      <c r="J17" s="2">
        <f t="shared" si="7"/>
        <v>992</v>
      </c>
      <c r="Q17" s="25">
        <v>11</v>
      </c>
      <c r="R17" s="25" t="s">
        <v>68</v>
      </c>
      <c r="S17" s="25" t="s">
        <v>69</v>
      </c>
      <c r="T17" s="25" t="s">
        <v>70</v>
      </c>
      <c r="U17" s="25"/>
      <c r="V17" s="25">
        <v>50</v>
      </c>
      <c r="W17" s="25">
        <v>1</v>
      </c>
      <c r="X17" s="25">
        <v>3000</v>
      </c>
      <c r="Y17" s="26">
        <v>1.24</v>
      </c>
      <c r="Z17" s="27">
        <v>3723</v>
      </c>
      <c r="AA17" s="25">
        <v>3000</v>
      </c>
      <c r="AB17" s="25" t="s">
        <v>34</v>
      </c>
      <c r="AC17" s="25">
        <v>112</v>
      </c>
      <c r="AD17" s="25" t="s">
        <v>35</v>
      </c>
      <c r="AE17" s="25" t="s">
        <v>36</v>
      </c>
      <c r="AF17" s="25" t="s">
        <v>37</v>
      </c>
      <c r="AG17" s="25" t="s">
        <v>38</v>
      </c>
    </row>
    <row r="18" spans="1:33">
      <c r="A18" s="1" t="str">
        <f t="shared" si="1"/>
        <v>1981061-1</v>
      </c>
      <c r="B18" s="28" t="s">
        <v>48</v>
      </c>
      <c r="C18" s="2">
        <f>VLOOKUP(R18,'[1]Atrition NPI'!$B:$AB,23,0)</f>
        <v>2200</v>
      </c>
      <c r="D18" s="2">
        <f t="shared" si="2"/>
        <v>400</v>
      </c>
      <c r="E18" s="2">
        <f t="shared" si="3"/>
        <v>2400</v>
      </c>
      <c r="F18" s="2">
        <f t="shared" si="4"/>
        <v>3.3</v>
      </c>
      <c r="G18" s="2">
        <f t="shared" si="5"/>
        <v>7920</v>
      </c>
      <c r="H18" s="24">
        <f t="shared" si="0"/>
        <v>2.4060658816564832E-2</v>
      </c>
      <c r="I18" s="2">
        <f t="shared" si="6"/>
        <v>200</v>
      </c>
      <c r="J18" s="2">
        <f t="shared" si="7"/>
        <v>660</v>
      </c>
      <c r="Q18" s="25">
        <v>12</v>
      </c>
      <c r="R18" s="25" t="s">
        <v>71</v>
      </c>
      <c r="S18" s="25" t="s">
        <v>72</v>
      </c>
      <c r="T18" s="25" t="s">
        <v>73</v>
      </c>
      <c r="U18" s="25"/>
      <c r="V18" s="25">
        <v>50</v>
      </c>
      <c r="W18" s="25">
        <v>1</v>
      </c>
      <c r="X18" s="25">
        <v>400</v>
      </c>
      <c r="Y18" s="26">
        <v>3.3</v>
      </c>
      <c r="Z18" s="27">
        <v>1319.2</v>
      </c>
      <c r="AA18" s="25">
        <v>400</v>
      </c>
      <c r="AB18" s="25" t="s">
        <v>34</v>
      </c>
      <c r="AC18" s="25">
        <v>112</v>
      </c>
      <c r="AD18" s="25" t="s">
        <v>35</v>
      </c>
      <c r="AE18" s="25" t="s">
        <v>36</v>
      </c>
      <c r="AF18" s="25" t="s">
        <v>37</v>
      </c>
      <c r="AG18" s="25" t="s">
        <v>38</v>
      </c>
    </row>
    <row r="19" spans="1:33">
      <c r="A19" s="1" t="str">
        <f t="shared" si="1"/>
        <v>10061122-251120HLF</v>
      </c>
      <c r="B19" s="28" t="s">
        <v>48</v>
      </c>
      <c r="C19" s="2">
        <f>VLOOKUP(R19,'[1]Atrition NPI'!$B:$AB,23,0)</f>
        <v>2200</v>
      </c>
      <c r="D19" s="2">
        <f t="shared" si="2"/>
        <v>2000</v>
      </c>
      <c r="E19" s="2">
        <f t="shared" si="3"/>
        <v>4000</v>
      </c>
      <c r="F19" s="2">
        <f t="shared" si="4"/>
        <v>0.35</v>
      </c>
      <c r="G19" s="2">
        <f t="shared" si="5"/>
        <v>1400</v>
      </c>
      <c r="H19" s="24">
        <f t="shared" si="0"/>
        <v>4.253146760503884E-3</v>
      </c>
      <c r="I19" s="2">
        <f t="shared" si="6"/>
        <v>1800</v>
      </c>
      <c r="J19" s="2">
        <f t="shared" si="7"/>
        <v>630</v>
      </c>
      <c r="Q19" s="25">
        <v>13</v>
      </c>
      <c r="R19" s="25" t="s">
        <v>74</v>
      </c>
      <c r="S19" s="25" t="s">
        <v>75</v>
      </c>
      <c r="T19" s="25" t="s">
        <v>76</v>
      </c>
      <c r="U19" s="29" t="s">
        <v>77</v>
      </c>
      <c r="V19" s="25">
        <v>50</v>
      </c>
      <c r="W19" s="25">
        <v>1</v>
      </c>
      <c r="X19" s="25">
        <v>2000</v>
      </c>
      <c r="Y19" s="26">
        <v>0.35</v>
      </c>
      <c r="Z19" s="27">
        <v>700</v>
      </c>
      <c r="AA19" s="25">
        <v>2000</v>
      </c>
      <c r="AB19" s="25" t="s">
        <v>34</v>
      </c>
      <c r="AC19" s="25">
        <v>84</v>
      </c>
      <c r="AD19" s="25" t="s">
        <v>35</v>
      </c>
      <c r="AE19" s="25" t="s">
        <v>36</v>
      </c>
      <c r="AF19" s="25" t="s">
        <v>37</v>
      </c>
      <c r="AG19" s="25" t="s">
        <v>38</v>
      </c>
    </row>
    <row r="20" spans="1:33">
      <c r="A20" s="1" t="str">
        <f t="shared" si="1"/>
        <v>CRCW02010000Z0ED</v>
      </c>
      <c r="B20" s="28" t="s">
        <v>48</v>
      </c>
      <c r="C20" s="2">
        <f>VLOOKUP(R20,'[1]Atrition NPI'!$B:$AB,23,0)</f>
        <v>11000</v>
      </c>
      <c r="D20" s="2">
        <f t="shared" si="2"/>
        <v>10000</v>
      </c>
      <c r="E20" s="2">
        <f t="shared" si="3"/>
        <v>20000</v>
      </c>
      <c r="F20" s="2">
        <f t="shared" si="4"/>
        <v>0.01</v>
      </c>
      <c r="G20" s="2">
        <f t="shared" si="5"/>
        <v>200</v>
      </c>
      <c r="H20" s="24">
        <f t="shared" si="0"/>
        <v>6.0759239435769776E-4</v>
      </c>
      <c r="I20" s="2">
        <f t="shared" si="6"/>
        <v>9000</v>
      </c>
      <c r="J20" s="2">
        <f t="shared" si="7"/>
        <v>90</v>
      </c>
      <c r="Q20" s="25">
        <v>14</v>
      </c>
      <c r="R20" s="25" t="s">
        <v>78</v>
      </c>
      <c r="S20" s="25" t="s">
        <v>79</v>
      </c>
      <c r="T20" s="25" t="s">
        <v>80</v>
      </c>
      <c r="U20" s="25"/>
      <c r="V20" s="25">
        <v>50</v>
      </c>
      <c r="W20" s="25">
        <v>5</v>
      </c>
      <c r="X20" s="25">
        <v>10000</v>
      </c>
      <c r="Y20" s="26">
        <v>0.01</v>
      </c>
      <c r="Z20" s="27">
        <v>68</v>
      </c>
      <c r="AA20" s="25">
        <v>10000</v>
      </c>
      <c r="AB20" s="25" t="s">
        <v>34</v>
      </c>
      <c r="AC20" s="25">
        <v>188</v>
      </c>
      <c r="AD20" s="25" t="s">
        <v>35</v>
      </c>
      <c r="AE20" s="25" t="s">
        <v>36</v>
      </c>
      <c r="AF20" s="25" t="s">
        <v>37</v>
      </c>
      <c r="AG20" s="25" t="s">
        <v>38</v>
      </c>
    </row>
    <row r="21" spans="1:33">
      <c r="A21" s="1" t="str">
        <f t="shared" si="1"/>
        <v>ERJ-2GE0R00X</v>
      </c>
      <c r="B21" s="28" t="s">
        <v>48</v>
      </c>
      <c r="C21" s="2">
        <f>VLOOKUP(R21,'[1]Atrition NPI'!$B:$AB,23,0)</f>
        <v>11000</v>
      </c>
      <c r="D21" s="2">
        <f t="shared" si="2"/>
        <v>10000</v>
      </c>
      <c r="E21" s="2">
        <f t="shared" si="3"/>
        <v>20000</v>
      </c>
      <c r="F21" s="2">
        <f t="shared" si="4"/>
        <v>0.01</v>
      </c>
      <c r="G21" s="2">
        <f t="shared" si="5"/>
        <v>200</v>
      </c>
      <c r="H21" s="24">
        <f t="shared" si="0"/>
        <v>6.0759239435769776E-4</v>
      </c>
      <c r="I21" s="2">
        <f t="shared" si="6"/>
        <v>9000</v>
      </c>
      <c r="J21" s="2">
        <f t="shared" si="7"/>
        <v>90</v>
      </c>
      <c r="Q21" s="25">
        <v>15</v>
      </c>
      <c r="R21" s="25" t="s">
        <v>81</v>
      </c>
      <c r="S21" s="25" t="s">
        <v>82</v>
      </c>
      <c r="T21" s="25" t="s">
        <v>83</v>
      </c>
      <c r="U21" s="25"/>
      <c r="V21" s="25">
        <v>50</v>
      </c>
      <c r="W21" s="25">
        <v>5</v>
      </c>
      <c r="X21" s="25">
        <v>10000</v>
      </c>
      <c r="Y21" s="26">
        <v>0.01</v>
      </c>
      <c r="Z21" s="27">
        <v>68</v>
      </c>
      <c r="AA21" s="25">
        <v>10000</v>
      </c>
      <c r="AB21" s="25" t="s">
        <v>34</v>
      </c>
      <c r="AC21" s="25">
        <v>140</v>
      </c>
      <c r="AD21" s="25" t="s">
        <v>35</v>
      </c>
      <c r="AE21" s="25" t="s">
        <v>36</v>
      </c>
      <c r="AF21" s="25" t="s">
        <v>37</v>
      </c>
      <c r="AG21" s="25" t="s">
        <v>38</v>
      </c>
    </row>
    <row r="22" spans="1:33">
      <c r="A22" s="1" t="str">
        <f t="shared" si="1"/>
        <v>ERJ-2RKF1002X</v>
      </c>
      <c r="B22" s="2" t="s">
        <v>30</v>
      </c>
      <c r="C22" s="2">
        <f>VLOOKUP(R22,'[1]Atrition NPI'!$B:$AB,23,0)</f>
        <v>4400</v>
      </c>
      <c r="D22" s="2">
        <f t="shared" si="2"/>
        <v>10000</v>
      </c>
      <c r="E22" s="2">
        <f t="shared" si="3"/>
        <v>10000</v>
      </c>
      <c r="F22" s="2">
        <f t="shared" si="4"/>
        <v>0.01</v>
      </c>
      <c r="G22" s="2">
        <f t="shared" si="5"/>
        <v>100</v>
      </c>
      <c r="H22" s="24">
        <f t="shared" si="0"/>
        <v>3.0379619717884888E-4</v>
      </c>
      <c r="I22" s="2">
        <f t="shared" si="6"/>
        <v>5600</v>
      </c>
      <c r="J22" s="2">
        <f t="shared" si="7"/>
        <v>56</v>
      </c>
      <c r="Q22" s="25">
        <v>16</v>
      </c>
      <c r="R22" s="25" t="s">
        <v>84</v>
      </c>
      <c r="S22" s="25" t="s">
        <v>82</v>
      </c>
      <c r="T22" s="25" t="s">
        <v>85</v>
      </c>
      <c r="U22" s="25"/>
      <c r="V22" s="25">
        <v>50</v>
      </c>
      <c r="W22" s="25">
        <v>2</v>
      </c>
      <c r="X22" s="25">
        <v>10000</v>
      </c>
      <c r="Y22" s="26">
        <v>0.01</v>
      </c>
      <c r="Z22" s="27">
        <v>68</v>
      </c>
      <c r="AA22" s="25">
        <v>10000</v>
      </c>
      <c r="AB22" s="25" t="s">
        <v>34</v>
      </c>
      <c r="AC22" s="25">
        <v>140</v>
      </c>
      <c r="AD22" s="25" t="s">
        <v>35</v>
      </c>
      <c r="AE22" s="25" t="s">
        <v>36</v>
      </c>
      <c r="AF22" s="25" t="s">
        <v>37</v>
      </c>
      <c r="AG22" s="25" t="s">
        <v>38</v>
      </c>
    </row>
    <row r="23" spans="1:33">
      <c r="A23" s="1" t="str">
        <f t="shared" si="1"/>
        <v>ERJ-2RKF1003X</v>
      </c>
      <c r="B23" s="2" t="s">
        <v>30</v>
      </c>
      <c r="C23" s="2">
        <f>VLOOKUP(R23,'[1]Atrition NPI'!$B:$AB,23,0)</f>
        <v>2200</v>
      </c>
      <c r="D23" s="2">
        <f t="shared" si="2"/>
        <v>10000</v>
      </c>
      <c r="E23" s="2">
        <f t="shared" si="3"/>
        <v>10000</v>
      </c>
      <c r="F23" s="2">
        <f t="shared" si="4"/>
        <v>0.01</v>
      </c>
      <c r="G23" s="2">
        <f t="shared" si="5"/>
        <v>100</v>
      </c>
      <c r="H23" s="24">
        <f t="shared" si="0"/>
        <v>3.0379619717884888E-4</v>
      </c>
      <c r="I23" s="2">
        <f t="shared" si="6"/>
        <v>7800</v>
      </c>
      <c r="J23" s="2">
        <f t="shared" si="7"/>
        <v>78</v>
      </c>
      <c r="Q23" s="25">
        <v>17</v>
      </c>
      <c r="R23" s="25" t="s">
        <v>86</v>
      </c>
      <c r="S23" s="25" t="s">
        <v>82</v>
      </c>
      <c r="T23" s="25" t="s">
        <v>87</v>
      </c>
      <c r="U23" s="25"/>
      <c r="V23" s="25">
        <v>50</v>
      </c>
      <c r="W23" s="25">
        <v>1</v>
      </c>
      <c r="X23" s="25">
        <v>10000</v>
      </c>
      <c r="Y23" s="26">
        <v>0.01</v>
      </c>
      <c r="Z23" s="27">
        <v>68</v>
      </c>
      <c r="AA23" s="25">
        <v>10000</v>
      </c>
      <c r="AB23" s="25" t="s">
        <v>34</v>
      </c>
      <c r="AC23" s="25">
        <v>140</v>
      </c>
      <c r="AD23" s="25" t="s">
        <v>35</v>
      </c>
      <c r="AE23" s="25" t="s">
        <v>36</v>
      </c>
      <c r="AF23" s="25" t="s">
        <v>37</v>
      </c>
      <c r="AG23" s="25" t="s">
        <v>38</v>
      </c>
    </row>
    <row r="24" spans="1:33">
      <c r="A24" s="1" t="str">
        <f t="shared" si="1"/>
        <v>MAX86176ENX+T</v>
      </c>
      <c r="B24" s="2" t="s">
        <v>30</v>
      </c>
      <c r="C24" s="2">
        <f>VLOOKUP(R24,'[1]Atrition NPI'!$B:$AB,23,0)</f>
        <v>2080</v>
      </c>
      <c r="D24" s="2">
        <f t="shared" si="2"/>
        <v>2500</v>
      </c>
      <c r="E24" s="2">
        <f t="shared" si="3"/>
        <v>2500</v>
      </c>
      <c r="F24" s="2">
        <f t="shared" si="4"/>
        <v>12.17</v>
      </c>
      <c r="G24" s="2">
        <f t="shared" si="5"/>
        <v>30425</v>
      </c>
      <c r="H24" s="24">
        <f t="shared" si="0"/>
        <v>9.2429992991664767E-2</v>
      </c>
      <c r="I24" s="2">
        <f t="shared" si="6"/>
        <v>420</v>
      </c>
      <c r="J24" s="2">
        <f t="shared" si="7"/>
        <v>5111.3999999999996</v>
      </c>
      <c r="Q24" s="25">
        <v>18</v>
      </c>
      <c r="R24" s="32" t="s">
        <v>88</v>
      </c>
      <c r="S24" s="25" t="s">
        <v>40</v>
      </c>
      <c r="T24" s="25" t="s">
        <v>89</v>
      </c>
      <c r="U24" s="25"/>
      <c r="V24" s="25">
        <v>50</v>
      </c>
      <c r="W24" s="25">
        <v>1</v>
      </c>
      <c r="X24" s="25">
        <v>2500</v>
      </c>
      <c r="Y24" s="26">
        <v>12.17</v>
      </c>
      <c r="Z24" s="27">
        <v>30430</v>
      </c>
      <c r="AA24" s="25">
        <v>2500</v>
      </c>
      <c r="AB24" s="25" t="s">
        <v>34</v>
      </c>
      <c r="AC24" s="25">
        <v>172</v>
      </c>
      <c r="AD24" s="25" t="s">
        <v>35</v>
      </c>
      <c r="AE24" s="25" t="s">
        <v>36</v>
      </c>
      <c r="AF24" s="25" t="s">
        <v>37</v>
      </c>
      <c r="AG24" s="25" t="s">
        <v>38</v>
      </c>
    </row>
    <row r="25" spans="1:33">
      <c r="A25" s="1" t="str">
        <f t="shared" si="1"/>
        <v>VEMD8080</v>
      </c>
      <c r="B25" s="28" t="s">
        <v>48</v>
      </c>
      <c r="C25" s="2">
        <f>VLOOKUP(R25,'[1]Atrition NPI'!$B:$AB,23,0)</f>
        <v>6600</v>
      </c>
      <c r="D25" s="2">
        <f t="shared" si="2"/>
        <v>5000</v>
      </c>
      <c r="E25" s="2">
        <f t="shared" si="3"/>
        <v>10000</v>
      </c>
      <c r="F25" s="2">
        <f t="shared" si="4"/>
        <v>1.44</v>
      </c>
      <c r="G25" s="2">
        <f t="shared" si="5"/>
        <v>14400</v>
      </c>
      <c r="H25" s="24">
        <f t="shared" si="0"/>
        <v>4.3746652393754235E-2</v>
      </c>
      <c r="I25" s="2">
        <f t="shared" si="6"/>
        <v>3400</v>
      </c>
      <c r="J25" s="2">
        <f t="shared" si="7"/>
        <v>4896</v>
      </c>
      <c r="Q25" s="25">
        <v>19</v>
      </c>
      <c r="R25" s="25" t="s">
        <v>90</v>
      </c>
      <c r="S25" s="25" t="s">
        <v>91</v>
      </c>
      <c r="T25" s="25" t="s">
        <v>92</v>
      </c>
      <c r="U25" s="25"/>
      <c r="V25" s="25">
        <v>50</v>
      </c>
      <c r="W25" s="25">
        <v>3</v>
      </c>
      <c r="X25" s="25">
        <v>5000</v>
      </c>
      <c r="Y25" s="26">
        <v>1.44</v>
      </c>
      <c r="Z25" s="27">
        <v>7208</v>
      </c>
      <c r="AA25" s="25">
        <v>5000</v>
      </c>
      <c r="AB25" s="25" t="s">
        <v>34</v>
      </c>
      <c r="AC25" s="25">
        <v>35</v>
      </c>
      <c r="AD25" s="25" t="s">
        <v>35</v>
      </c>
      <c r="AE25" s="25" t="s">
        <v>36</v>
      </c>
      <c r="AF25" s="25" t="s">
        <v>37</v>
      </c>
      <c r="AG25" s="25" t="s">
        <v>38</v>
      </c>
    </row>
    <row r="26" spans="1:33">
      <c r="A26" s="1" t="str">
        <f t="shared" si="1"/>
        <v>LIS2DS12TR</v>
      </c>
      <c r="B26" s="28" t="s">
        <v>93</v>
      </c>
      <c r="C26" s="2">
        <f>VLOOKUP(R26,'[1]Atrition NPI'!$B:$AB,23,0)</f>
        <v>2200</v>
      </c>
      <c r="D26" s="2">
        <f t="shared" si="2"/>
        <v>8000</v>
      </c>
      <c r="E26" s="2">
        <f t="shared" si="3"/>
        <v>8000</v>
      </c>
      <c r="F26" s="2">
        <f t="shared" si="4"/>
        <v>1.7424999999999999</v>
      </c>
      <c r="G26" s="2">
        <f t="shared" si="5"/>
        <v>13940</v>
      </c>
      <c r="H26" s="24">
        <f t="shared" si="0"/>
        <v>4.2349189886731531E-2</v>
      </c>
      <c r="I26" s="2">
        <f t="shared" si="6"/>
        <v>5800</v>
      </c>
      <c r="J26" s="2">
        <f t="shared" si="7"/>
        <v>10106.5</v>
      </c>
      <c r="Q26" s="25">
        <v>20</v>
      </c>
      <c r="R26" s="25" t="s">
        <v>94</v>
      </c>
      <c r="S26" s="25" t="s">
        <v>95</v>
      </c>
      <c r="T26" s="25" t="s">
        <v>96</v>
      </c>
      <c r="U26" s="25"/>
      <c r="V26" s="25">
        <v>50</v>
      </c>
      <c r="W26" s="25">
        <v>1</v>
      </c>
      <c r="X26" s="25">
        <v>8000</v>
      </c>
      <c r="Y26" s="26">
        <v>1.7424999999999999</v>
      </c>
      <c r="Z26" s="27">
        <v>14280</v>
      </c>
      <c r="AA26" s="25">
        <v>8000</v>
      </c>
      <c r="AB26" s="25" t="s">
        <v>34</v>
      </c>
      <c r="AC26" s="25">
        <v>105</v>
      </c>
      <c r="AD26" s="25" t="s">
        <v>35</v>
      </c>
      <c r="AE26" s="25" t="s">
        <v>36</v>
      </c>
      <c r="AF26" s="25" t="s">
        <v>37</v>
      </c>
      <c r="AG26" s="25" t="s">
        <v>38</v>
      </c>
    </row>
    <row r="27" spans="1:33">
      <c r="A27" s="1" t="str">
        <f t="shared" si="1"/>
        <v>SIT1572AI-J3-18E-DCC-32.768E</v>
      </c>
      <c r="B27" s="28" t="s">
        <v>48</v>
      </c>
      <c r="C27" s="2">
        <f>VLOOKUP(R27,'[1]Atrition NPI'!$B:$AB,23,0)</f>
        <v>2200</v>
      </c>
      <c r="D27" s="2">
        <f t="shared" si="2"/>
        <v>1000</v>
      </c>
      <c r="E27" s="2">
        <f t="shared" si="3"/>
        <v>3000</v>
      </c>
      <c r="F27" s="2">
        <f t="shared" si="4"/>
        <v>2</v>
      </c>
      <c r="G27" s="2">
        <f t="shared" si="5"/>
        <v>6000</v>
      </c>
      <c r="H27" s="24">
        <f t="shared" si="0"/>
        <v>1.8227771830730932E-2</v>
      </c>
      <c r="I27" s="2">
        <f t="shared" si="6"/>
        <v>800</v>
      </c>
      <c r="J27" s="2">
        <f t="shared" si="7"/>
        <v>1600</v>
      </c>
      <c r="Q27" s="25">
        <v>21</v>
      </c>
      <c r="R27" s="25" t="s">
        <v>97</v>
      </c>
      <c r="S27" s="25" t="s">
        <v>98</v>
      </c>
      <c r="T27" s="25" t="s">
        <v>99</v>
      </c>
      <c r="U27" s="25"/>
      <c r="V27" s="25">
        <v>50</v>
      </c>
      <c r="W27" s="25">
        <v>1</v>
      </c>
      <c r="X27" s="25">
        <v>1000</v>
      </c>
      <c r="Y27" s="26">
        <v>2</v>
      </c>
      <c r="Z27" s="27">
        <v>2000</v>
      </c>
      <c r="AA27" s="25">
        <v>1000</v>
      </c>
      <c r="AB27" s="25" t="s">
        <v>34</v>
      </c>
      <c r="AC27" s="25">
        <v>42</v>
      </c>
      <c r="AD27" s="25" t="s">
        <v>35</v>
      </c>
      <c r="AE27" s="25" t="s">
        <v>36</v>
      </c>
      <c r="AF27" s="25" t="s">
        <v>37</v>
      </c>
      <c r="AG27" s="25" t="s">
        <v>38</v>
      </c>
    </row>
    <row r="28" spans="1:33">
      <c r="A28" s="1" t="str">
        <f t="shared" si="1"/>
        <v>2450AT18D0100001E</v>
      </c>
      <c r="B28" s="2" t="s">
        <v>30</v>
      </c>
      <c r="C28" s="2">
        <f>VLOOKUP(R28,'[1]Atrition NPI'!$B:$AB,23,0)</f>
        <v>2200</v>
      </c>
      <c r="D28" s="2">
        <f t="shared" si="2"/>
        <v>3000</v>
      </c>
      <c r="E28" s="2">
        <f t="shared" si="3"/>
        <v>3000</v>
      </c>
      <c r="F28" s="2">
        <f t="shared" si="4"/>
        <v>0.44</v>
      </c>
      <c r="G28" s="2">
        <f t="shared" si="5"/>
        <v>1320</v>
      </c>
      <c r="H28" s="24">
        <f t="shared" si="0"/>
        <v>4.0101098027608053E-3</v>
      </c>
      <c r="I28" s="2">
        <f t="shared" si="6"/>
        <v>800</v>
      </c>
      <c r="J28" s="2">
        <f t="shared" si="7"/>
        <v>352</v>
      </c>
      <c r="Q28" s="25">
        <v>22</v>
      </c>
      <c r="R28" s="25" t="s">
        <v>100</v>
      </c>
      <c r="S28" s="25" t="s">
        <v>101</v>
      </c>
      <c r="T28" s="25" t="s">
        <v>102</v>
      </c>
      <c r="U28" s="25"/>
      <c r="V28" s="25">
        <v>50</v>
      </c>
      <c r="W28" s="25">
        <v>1</v>
      </c>
      <c r="X28" s="25">
        <v>3000</v>
      </c>
      <c r="Y28" s="26">
        <v>0.44</v>
      </c>
      <c r="Z28" s="27">
        <v>1314</v>
      </c>
      <c r="AA28" s="25">
        <v>3000</v>
      </c>
      <c r="AB28" s="25" t="s">
        <v>34</v>
      </c>
      <c r="AC28" s="25">
        <v>70</v>
      </c>
      <c r="AD28" s="25" t="s">
        <v>35</v>
      </c>
      <c r="AE28" s="25" t="s">
        <v>36</v>
      </c>
      <c r="AF28" s="25" t="s">
        <v>37</v>
      </c>
      <c r="AG28" s="25" t="s">
        <v>38</v>
      </c>
    </row>
    <row r="29" spans="1:33">
      <c r="A29" s="1" t="str">
        <f t="shared" si="1"/>
        <v>C1005X7R1H104K050BB</v>
      </c>
      <c r="B29" s="2" t="s">
        <v>30</v>
      </c>
      <c r="C29" s="2">
        <f>VLOOKUP(R29,'[1]Atrition NPI'!$B:$AB,23,0)</f>
        <v>2200</v>
      </c>
      <c r="D29" s="2">
        <f t="shared" si="2"/>
        <v>10000</v>
      </c>
      <c r="E29" s="2">
        <f t="shared" si="3"/>
        <v>10000</v>
      </c>
      <c r="F29" s="2">
        <f t="shared" si="4"/>
        <v>0.02</v>
      </c>
      <c r="G29" s="2">
        <f t="shared" si="5"/>
        <v>200</v>
      </c>
      <c r="H29" s="24">
        <f t="shared" si="0"/>
        <v>6.0759239435769776E-4</v>
      </c>
      <c r="I29" s="2">
        <f t="shared" si="6"/>
        <v>7800</v>
      </c>
      <c r="J29" s="2">
        <f t="shared" si="7"/>
        <v>156</v>
      </c>
      <c r="Q29" s="25">
        <v>23</v>
      </c>
      <c r="R29" s="25" t="s">
        <v>103</v>
      </c>
      <c r="S29" s="25" t="s">
        <v>66</v>
      </c>
      <c r="T29" s="25" t="s">
        <v>104</v>
      </c>
      <c r="U29" s="25"/>
      <c r="V29" s="25">
        <v>50</v>
      </c>
      <c r="W29" s="25">
        <v>1</v>
      </c>
      <c r="X29" s="25">
        <v>10000</v>
      </c>
      <c r="Y29" s="26">
        <v>0.02</v>
      </c>
      <c r="Z29" s="27">
        <v>238</v>
      </c>
      <c r="AA29" s="25">
        <v>10000</v>
      </c>
      <c r="AB29" s="25" t="s">
        <v>34</v>
      </c>
      <c r="AC29" s="25">
        <v>210</v>
      </c>
      <c r="AD29" s="25" t="s">
        <v>35</v>
      </c>
      <c r="AE29" s="25" t="s">
        <v>36</v>
      </c>
      <c r="AF29" s="25" t="s">
        <v>37</v>
      </c>
      <c r="AG29" s="25" t="s">
        <v>38</v>
      </c>
    </row>
    <row r="30" spans="1:33">
      <c r="A30" s="1" t="str">
        <f t="shared" si="1"/>
        <v>C1005X5R1V225K050BC</v>
      </c>
      <c r="B30" s="2" t="s">
        <v>30</v>
      </c>
      <c r="C30" s="2">
        <f>VLOOKUP(R30,'[1]Atrition NPI'!$B:$AB,23,0)</f>
        <v>2200</v>
      </c>
      <c r="D30" s="2">
        <f t="shared" si="2"/>
        <v>10000</v>
      </c>
      <c r="E30" s="2">
        <f t="shared" si="3"/>
        <v>10000</v>
      </c>
      <c r="F30" s="2">
        <f t="shared" si="4"/>
        <v>0.09</v>
      </c>
      <c r="G30" s="2">
        <f t="shared" si="5"/>
        <v>900</v>
      </c>
      <c r="H30" s="24">
        <f t="shared" si="0"/>
        <v>2.7341657746096397E-3</v>
      </c>
      <c r="I30" s="2">
        <f t="shared" si="6"/>
        <v>7800</v>
      </c>
      <c r="J30" s="2">
        <f t="shared" si="7"/>
        <v>702</v>
      </c>
      <c r="Q30" s="25">
        <v>24</v>
      </c>
      <c r="R30" s="25" t="s">
        <v>105</v>
      </c>
      <c r="S30" s="25" t="s">
        <v>66</v>
      </c>
      <c r="T30" s="25" t="s">
        <v>106</v>
      </c>
      <c r="U30" s="25"/>
      <c r="V30" s="25">
        <v>50</v>
      </c>
      <c r="W30" s="25">
        <v>1</v>
      </c>
      <c r="X30" s="25">
        <v>10000</v>
      </c>
      <c r="Y30" s="26">
        <v>0.09</v>
      </c>
      <c r="Z30" s="27">
        <v>935</v>
      </c>
      <c r="AA30" s="25">
        <v>10000</v>
      </c>
      <c r="AB30" s="25" t="s">
        <v>34</v>
      </c>
      <c r="AC30" s="25">
        <v>168</v>
      </c>
      <c r="AD30" s="25" t="s">
        <v>35</v>
      </c>
      <c r="AE30" s="25" t="s">
        <v>36</v>
      </c>
      <c r="AF30" s="25" t="s">
        <v>37</v>
      </c>
      <c r="AG30" s="25" t="s">
        <v>38</v>
      </c>
    </row>
    <row r="31" spans="1:33">
      <c r="A31" s="1" t="str">
        <f t="shared" si="1"/>
        <v>C1005X5R0J475K050BC</v>
      </c>
      <c r="B31" s="2" t="s">
        <v>30</v>
      </c>
      <c r="C31" s="2">
        <f>VLOOKUP(R31,'[1]Atrition NPI'!$B:$AB,23,0)</f>
        <v>8800</v>
      </c>
      <c r="D31" s="2">
        <f t="shared" si="2"/>
        <v>10000</v>
      </c>
      <c r="E31" s="2">
        <f t="shared" si="3"/>
        <v>10000</v>
      </c>
      <c r="F31" s="2">
        <f t="shared" si="4"/>
        <v>0.13</v>
      </c>
      <c r="G31" s="2">
        <f t="shared" si="5"/>
        <v>1300</v>
      </c>
      <c r="H31" s="24">
        <f t="shared" si="0"/>
        <v>3.949350563325035E-3</v>
      </c>
      <c r="I31" s="2">
        <f t="shared" si="6"/>
        <v>1200</v>
      </c>
      <c r="J31" s="2">
        <f t="shared" si="7"/>
        <v>156</v>
      </c>
      <c r="Q31" s="25">
        <v>25</v>
      </c>
      <c r="R31" s="25" t="s">
        <v>107</v>
      </c>
      <c r="S31" s="25" t="s">
        <v>66</v>
      </c>
      <c r="T31" s="25" t="s">
        <v>108</v>
      </c>
      <c r="U31" s="25"/>
      <c r="V31" s="25">
        <v>50</v>
      </c>
      <c r="W31" s="25">
        <v>4</v>
      </c>
      <c r="X31" s="25">
        <v>10000</v>
      </c>
      <c r="Y31" s="26">
        <v>0.13</v>
      </c>
      <c r="Z31" s="27">
        <v>1275</v>
      </c>
      <c r="AA31" s="25">
        <v>10000</v>
      </c>
      <c r="AB31" s="25" t="s">
        <v>34</v>
      </c>
      <c r="AC31" s="25">
        <v>168</v>
      </c>
      <c r="AD31" s="25" t="s">
        <v>35</v>
      </c>
      <c r="AE31" s="25" t="s">
        <v>36</v>
      </c>
      <c r="AF31" s="25" t="s">
        <v>37</v>
      </c>
      <c r="AG31" s="25" t="s">
        <v>38</v>
      </c>
    </row>
    <row r="32" spans="1:33">
      <c r="A32" s="1" t="str">
        <f t="shared" si="1"/>
        <v>C1005X5R0J225K050BC</v>
      </c>
      <c r="B32" s="2" t="s">
        <v>30</v>
      </c>
      <c r="C32" s="2">
        <f>VLOOKUP(R32,'[1]Atrition NPI'!$B:$AB,23,0)</f>
        <v>2200</v>
      </c>
      <c r="D32" s="2">
        <f t="shared" si="2"/>
        <v>10000</v>
      </c>
      <c r="E32" s="2">
        <f t="shared" si="3"/>
        <v>10000</v>
      </c>
      <c r="F32" s="2">
        <f t="shared" si="4"/>
        <v>0.05</v>
      </c>
      <c r="G32" s="2">
        <f t="shared" si="5"/>
        <v>500</v>
      </c>
      <c r="H32" s="24">
        <f t="shared" si="0"/>
        <v>1.5189809858942444E-3</v>
      </c>
      <c r="I32" s="2">
        <f t="shared" si="6"/>
        <v>7800</v>
      </c>
      <c r="J32" s="2">
        <f t="shared" si="7"/>
        <v>390</v>
      </c>
      <c r="Q32" s="25">
        <v>26</v>
      </c>
      <c r="R32" s="25" t="s">
        <v>109</v>
      </c>
      <c r="S32" s="25" t="s">
        <v>66</v>
      </c>
      <c r="T32" s="25" t="s">
        <v>110</v>
      </c>
      <c r="U32" s="25"/>
      <c r="V32" s="25">
        <v>50</v>
      </c>
      <c r="W32" s="25">
        <v>1</v>
      </c>
      <c r="X32" s="25">
        <v>10000</v>
      </c>
      <c r="Y32" s="26">
        <v>0.05</v>
      </c>
      <c r="Z32" s="27">
        <v>510</v>
      </c>
      <c r="AA32" s="25">
        <v>10000</v>
      </c>
      <c r="AB32" s="25" t="s">
        <v>34</v>
      </c>
      <c r="AC32" s="25">
        <v>252</v>
      </c>
      <c r="AD32" s="25" t="s">
        <v>35</v>
      </c>
      <c r="AE32" s="25" t="s">
        <v>36</v>
      </c>
      <c r="AF32" s="25" t="s">
        <v>37</v>
      </c>
      <c r="AG32" s="25" t="s">
        <v>38</v>
      </c>
    </row>
    <row r="33" spans="1:33">
      <c r="A33" s="1" t="str">
        <f t="shared" si="1"/>
        <v>GRM0335C1H160JA01D</v>
      </c>
      <c r="B33" s="2" t="s">
        <v>30</v>
      </c>
      <c r="C33" s="2">
        <f>VLOOKUP(R33,'[1]Atrition NPI'!$B:$AB,23,0)</f>
        <v>4400</v>
      </c>
      <c r="D33" s="2">
        <f t="shared" si="2"/>
        <v>15000</v>
      </c>
      <c r="E33" s="2">
        <f t="shared" si="3"/>
        <v>15000</v>
      </c>
      <c r="F33" s="2">
        <f t="shared" si="4"/>
        <v>3.3999999999999998E-3</v>
      </c>
      <c r="G33" s="2">
        <f t="shared" si="5"/>
        <v>51</v>
      </c>
      <c r="H33" s="24">
        <f t="shared" si="0"/>
        <v>1.5493606056121291E-4</v>
      </c>
      <c r="I33" s="2">
        <f t="shared" si="6"/>
        <v>10600</v>
      </c>
      <c r="J33" s="2">
        <f t="shared" si="7"/>
        <v>36.04</v>
      </c>
      <c r="Q33" s="25">
        <v>27</v>
      </c>
      <c r="R33" s="25" t="s">
        <v>111</v>
      </c>
      <c r="S33" s="25" t="s">
        <v>32</v>
      </c>
      <c r="T33" s="25" t="s">
        <v>112</v>
      </c>
      <c r="U33" s="25"/>
      <c r="V33" s="25">
        <v>50</v>
      </c>
      <c r="W33" s="25">
        <v>2</v>
      </c>
      <c r="X33" s="25">
        <v>15000</v>
      </c>
      <c r="Y33" s="26">
        <f>Z33/X33</f>
        <v>3.3999999999999998E-3</v>
      </c>
      <c r="Z33" s="27">
        <v>51</v>
      </c>
      <c r="AA33" s="25">
        <v>15000</v>
      </c>
      <c r="AB33" s="25" t="s">
        <v>34</v>
      </c>
      <c r="AC33" s="25">
        <v>98</v>
      </c>
      <c r="AD33" s="25" t="s">
        <v>35</v>
      </c>
      <c r="AE33" s="25" t="s">
        <v>36</v>
      </c>
      <c r="AF33" s="25" t="s">
        <v>37</v>
      </c>
      <c r="AG33" s="25" t="s">
        <v>38</v>
      </c>
    </row>
    <row r="34" spans="1:33">
      <c r="A34" s="1" t="str">
        <f t="shared" si="1"/>
        <v>GRM188R61E106MA73J</v>
      </c>
      <c r="B34" s="28" t="s">
        <v>48</v>
      </c>
      <c r="C34" s="2">
        <f>VLOOKUP(R34,'[1]Atrition NPI'!$B:$AB,23,0)</f>
        <v>11000</v>
      </c>
      <c r="D34" s="2">
        <f t="shared" si="2"/>
        <v>10000</v>
      </c>
      <c r="E34" s="2">
        <f t="shared" si="3"/>
        <v>20000</v>
      </c>
      <c r="F34" s="2">
        <f t="shared" si="4"/>
        <v>0.08</v>
      </c>
      <c r="G34" s="2">
        <f t="shared" si="5"/>
        <v>1600</v>
      </c>
      <c r="H34" s="24">
        <f t="shared" si="0"/>
        <v>4.8607391548615821E-3</v>
      </c>
      <c r="I34" s="2">
        <f t="shared" si="6"/>
        <v>9000</v>
      </c>
      <c r="J34" s="2">
        <f t="shared" si="7"/>
        <v>720</v>
      </c>
      <c r="Q34" s="25">
        <v>28</v>
      </c>
      <c r="R34" s="25" t="s">
        <v>49</v>
      </c>
      <c r="S34" s="25" t="s">
        <v>32</v>
      </c>
      <c r="T34" s="25" t="s">
        <v>50</v>
      </c>
      <c r="U34" s="25"/>
      <c r="V34" s="25">
        <v>50</v>
      </c>
      <c r="W34" s="25">
        <v>7</v>
      </c>
      <c r="X34" s="25">
        <v>10000</v>
      </c>
      <c r="Y34" s="26">
        <v>0.08</v>
      </c>
      <c r="Z34" s="27">
        <v>816</v>
      </c>
      <c r="AA34" s="25">
        <v>10000</v>
      </c>
      <c r="AB34" s="25" t="s">
        <v>34</v>
      </c>
      <c r="AC34" s="25">
        <v>70</v>
      </c>
      <c r="AD34" s="25" t="s">
        <v>35</v>
      </c>
      <c r="AE34" s="25" t="s">
        <v>36</v>
      </c>
      <c r="AF34" s="25" t="s">
        <v>37</v>
      </c>
      <c r="AG34" s="25" t="s">
        <v>38</v>
      </c>
    </row>
    <row r="35" spans="1:33">
      <c r="A35" s="1" t="str">
        <f t="shared" si="1"/>
        <v>GRM033R61A105ME15J</v>
      </c>
      <c r="B35" s="2" t="s">
        <v>30</v>
      </c>
      <c r="C35" s="2">
        <f>VLOOKUP(R35,'[1]Atrition NPI'!$B:$AB,23,0)</f>
        <v>6600</v>
      </c>
      <c r="D35" s="2">
        <f t="shared" si="2"/>
        <v>50000</v>
      </c>
      <c r="E35" s="2">
        <f t="shared" si="3"/>
        <v>50000</v>
      </c>
      <c r="F35" s="2">
        <f t="shared" si="4"/>
        <v>0.1</v>
      </c>
      <c r="G35" s="2">
        <f t="shared" si="5"/>
        <v>5000</v>
      </c>
      <c r="H35" s="24">
        <f t="shared" si="0"/>
        <v>1.5189809858942444E-2</v>
      </c>
      <c r="I35" s="2">
        <f t="shared" si="6"/>
        <v>43400</v>
      </c>
      <c r="J35" s="2">
        <f t="shared" si="7"/>
        <v>4340</v>
      </c>
      <c r="Q35" s="25">
        <v>29</v>
      </c>
      <c r="R35" s="25" t="s">
        <v>113</v>
      </c>
      <c r="S35" s="25" t="s">
        <v>32</v>
      </c>
      <c r="T35" s="25" t="s">
        <v>114</v>
      </c>
      <c r="U35" s="25"/>
      <c r="V35" s="25">
        <v>50</v>
      </c>
      <c r="W35" s="25">
        <v>3</v>
      </c>
      <c r="X35" s="25">
        <v>50000</v>
      </c>
      <c r="Y35" s="26">
        <v>0.1</v>
      </c>
      <c r="Z35" s="27">
        <v>4930</v>
      </c>
      <c r="AA35" s="25">
        <v>50000</v>
      </c>
      <c r="AB35" s="25" t="s">
        <v>34</v>
      </c>
      <c r="AC35" s="25">
        <v>134</v>
      </c>
      <c r="AD35" s="25" t="s">
        <v>35</v>
      </c>
      <c r="AE35" s="25" t="s">
        <v>36</v>
      </c>
      <c r="AF35" s="25" t="s">
        <v>37</v>
      </c>
      <c r="AG35" s="25" t="s">
        <v>38</v>
      </c>
    </row>
    <row r="36" spans="1:33">
      <c r="A36" s="1" t="str">
        <f t="shared" si="1"/>
        <v>GRM033C71C104KE14J</v>
      </c>
      <c r="B36" s="2" t="s">
        <v>30</v>
      </c>
      <c r="C36" s="2">
        <f>VLOOKUP(R36,'[1]Atrition NPI'!$B:$AB,23,0)</f>
        <v>15400</v>
      </c>
      <c r="D36" s="2">
        <f t="shared" si="2"/>
        <v>50000</v>
      </c>
      <c r="E36" s="2">
        <f t="shared" si="3"/>
        <v>50000</v>
      </c>
      <c r="F36" s="2">
        <f t="shared" si="4"/>
        <v>0.01</v>
      </c>
      <c r="G36" s="2">
        <f t="shared" si="5"/>
        <v>500</v>
      </c>
      <c r="H36" s="24">
        <f t="shared" si="0"/>
        <v>1.5189809858942444E-3</v>
      </c>
      <c r="I36" s="2">
        <f t="shared" si="6"/>
        <v>34600</v>
      </c>
      <c r="J36" s="2">
        <f t="shared" si="7"/>
        <v>346</v>
      </c>
      <c r="Q36" s="25">
        <v>30</v>
      </c>
      <c r="R36" s="25" t="s">
        <v>115</v>
      </c>
      <c r="S36" s="25" t="s">
        <v>32</v>
      </c>
      <c r="T36" s="25" t="s">
        <v>116</v>
      </c>
      <c r="U36" s="25"/>
      <c r="V36" s="25">
        <v>50</v>
      </c>
      <c r="W36" s="25">
        <v>7</v>
      </c>
      <c r="X36" s="25">
        <v>50000</v>
      </c>
      <c r="Y36" s="26">
        <v>0.01</v>
      </c>
      <c r="Z36" s="27">
        <v>340</v>
      </c>
      <c r="AA36" s="25">
        <v>50000</v>
      </c>
      <c r="AB36" s="25" t="s">
        <v>34</v>
      </c>
      <c r="AC36" s="25">
        <v>98</v>
      </c>
      <c r="AD36" s="25" t="s">
        <v>35</v>
      </c>
      <c r="AE36" s="25" t="s">
        <v>36</v>
      </c>
      <c r="AF36" s="25" t="s">
        <v>37</v>
      </c>
      <c r="AG36" s="25" t="s">
        <v>38</v>
      </c>
    </row>
    <row r="37" spans="1:33">
      <c r="A37" s="1" t="str">
        <f t="shared" si="1"/>
        <v>GRM21BR61A476ME15K</v>
      </c>
      <c r="B37" s="2" t="s">
        <v>30</v>
      </c>
      <c r="C37" s="2">
        <f>VLOOKUP(R37,'[1]Atrition NPI'!$B:$AB,23,0)</f>
        <v>2200</v>
      </c>
      <c r="D37" s="2">
        <f t="shared" si="2"/>
        <v>10000</v>
      </c>
      <c r="E37" s="2">
        <f t="shared" si="3"/>
        <v>10000</v>
      </c>
      <c r="F37" s="2">
        <f t="shared" si="4"/>
        <v>0.25</v>
      </c>
      <c r="G37" s="2">
        <f t="shared" si="5"/>
        <v>2500</v>
      </c>
      <c r="H37" s="24">
        <f t="shared" si="0"/>
        <v>7.5949049294712218E-3</v>
      </c>
      <c r="I37" s="2">
        <f t="shared" si="6"/>
        <v>7800</v>
      </c>
      <c r="J37" s="2">
        <f t="shared" si="7"/>
        <v>1950</v>
      </c>
      <c r="Q37" s="25">
        <v>31</v>
      </c>
      <c r="R37" s="25" t="s">
        <v>117</v>
      </c>
      <c r="S37" s="25" t="s">
        <v>32</v>
      </c>
      <c r="T37" s="25" t="s">
        <v>118</v>
      </c>
      <c r="U37" s="25"/>
      <c r="V37" s="25">
        <v>50</v>
      </c>
      <c r="W37" s="25">
        <v>1</v>
      </c>
      <c r="X37" s="25">
        <v>10000</v>
      </c>
      <c r="Y37" s="26">
        <v>0.25</v>
      </c>
      <c r="Z37" s="27">
        <v>2499</v>
      </c>
      <c r="AA37" s="25">
        <v>10000</v>
      </c>
      <c r="AB37" s="25" t="s">
        <v>34</v>
      </c>
      <c r="AC37" s="25">
        <v>112</v>
      </c>
      <c r="AD37" s="25" t="s">
        <v>35</v>
      </c>
      <c r="AE37" s="25" t="s">
        <v>36</v>
      </c>
      <c r="AF37" s="25" t="s">
        <v>37</v>
      </c>
      <c r="AG37" s="25" t="s">
        <v>38</v>
      </c>
    </row>
    <row r="38" spans="1:33">
      <c r="A38" s="1" t="str">
        <f t="shared" si="1"/>
        <v>GRM033R61E472MA12D</v>
      </c>
      <c r="B38" s="2" t="s">
        <v>30</v>
      </c>
      <c r="C38" s="2">
        <f>VLOOKUP(R38,'[1]Atrition NPI'!$B:$AB,23,0)</f>
        <v>2200</v>
      </c>
      <c r="D38" s="2">
        <f t="shared" si="2"/>
        <v>15000</v>
      </c>
      <c r="E38" s="2">
        <f t="shared" si="3"/>
        <v>15000</v>
      </c>
      <c r="F38" s="2">
        <f t="shared" si="4"/>
        <v>3.3999999999999998E-3</v>
      </c>
      <c r="G38" s="2">
        <f t="shared" si="5"/>
        <v>51</v>
      </c>
      <c r="H38" s="24">
        <f t="shared" si="0"/>
        <v>1.5493606056121291E-4</v>
      </c>
      <c r="I38" s="2">
        <f t="shared" si="6"/>
        <v>12800</v>
      </c>
      <c r="J38" s="2">
        <f t="shared" si="7"/>
        <v>43.519999999999996</v>
      </c>
      <c r="Q38" s="25">
        <v>32</v>
      </c>
      <c r="R38" s="25" t="s">
        <v>119</v>
      </c>
      <c r="S38" s="25" t="s">
        <v>32</v>
      </c>
      <c r="T38" s="25" t="s">
        <v>120</v>
      </c>
      <c r="U38" s="25"/>
      <c r="V38" s="25">
        <v>50</v>
      </c>
      <c r="W38" s="25">
        <v>1</v>
      </c>
      <c r="X38" s="25">
        <v>15000</v>
      </c>
      <c r="Y38" s="26">
        <f>Z38/X38</f>
        <v>3.3999999999999998E-3</v>
      </c>
      <c r="Z38" s="27">
        <v>51</v>
      </c>
      <c r="AA38" s="25">
        <v>15000</v>
      </c>
      <c r="AB38" s="25" t="s">
        <v>34</v>
      </c>
      <c r="AC38" s="25">
        <v>98</v>
      </c>
      <c r="AD38" s="25" t="s">
        <v>35</v>
      </c>
      <c r="AE38" s="25" t="s">
        <v>36</v>
      </c>
      <c r="AF38" s="25" t="s">
        <v>37</v>
      </c>
      <c r="AG38" s="25" t="s">
        <v>38</v>
      </c>
    </row>
    <row r="39" spans="1:33">
      <c r="A39" s="1" t="str">
        <f t="shared" si="1"/>
        <v>C0402C105K8PAC7867</v>
      </c>
      <c r="B39" s="2" t="s">
        <v>30</v>
      </c>
      <c r="C39" s="2">
        <f>VLOOKUP(R39,'[1]Atrition NPI'!$B:$AB,23,0)</f>
        <v>22000</v>
      </c>
      <c r="D39" s="2">
        <f t="shared" si="2"/>
        <v>50000</v>
      </c>
      <c r="E39" s="2">
        <f t="shared" si="3"/>
        <v>50000</v>
      </c>
      <c r="F39" s="2">
        <f t="shared" si="4"/>
        <v>0.02</v>
      </c>
      <c r="G39" s="2">
        <f t="shared" si="5"/>
        <v>1000</v>
      </c>
      <c r="H39" s="24">
        <f t="shared" si="0"/>
        <v>3.0379619717884887E-3</v>
      </c>
      <c r="I39" s="2">
        <f t="shared" si="6"/>
        <v>28000</v>
      </c>
      <c r="J39" s="2">
        <f t="shared" si="7"/>
        <v>560</v>
      </c>
      <c r="Q39" s="25">
        <v>33</v>
      </c>
      <c r="R39" s="25" t="s">
        <v>121</v>
      </c>
      <c r="S39" s="25" t="s">
        <v>57</v>
      </c>
      <c r="T39" s="25" t="s">
        <v>122</v>
      </c>
      <c r="U39" s="31" t="s">
        <v>123</v>
      </c>
      <c r="V39" s="25">
        <v>50</v>
      </c>
      <c r="W39" s="25">
        <v>14</v>
      </c>
      <c r="X39" s="25">
        <v>50000</v>
      </c>
      <c r="Y39" s="26">
        <v>0.02</v>
      </c>
      <c r="Z39" s="27">
        <v>935</v>
      </c>
      <c r="AA39" s="25">
        <v>50000</v>
      </c>
      <c r="AB39" s="25" t="s">
        <v>34</v>
      </c>
      <c r="AC39" s="25">
        <v>252</v>
      </c>
      <c r="AD39" s="25" t="s">
        <v>35</v>
      </c>
      <c r="AE39" s="25" t="s">
        <v>36</v>
      </c>
      <c r="AF39" s="25" t="s">
        <v>37</v>
      </c>
      <c r="AG39" s="25" t="s">
        <v>38</v>
      </c>
    </row>
    <row r="40" spans="1:33">
      <c r="A40" s="1" t="str">
        <f t="shared" si="1"/>
        <v>CL10A226MO7JZNC</v>
      </c>
      <c r="B40" s="28" t="s">
        <v>48</v>
      </c>
      <c r="C40" s="2">
        <f>VLOOKUP(R40,'[1]Atrition NPI'!$B:$AB,23,0)</f>
        <v>14700</v>
      </c>
      <c r="D40" s="2">
        <f t="shared" si="2"/>
        <v>4000</v>
      </c>
      <c r="E40" s="2">
        <f t="shared" si="3"/>
        <v>16000</v>
      </c>
      <c r="F40" s="2">
        <f t="shared" si="4"/>
        <v>0.28000000000000003</v>
      </c>
      <c r="G40" s="2">
        <f t="shared" si="5"/>
        <v>4480</v>
      </c>
      <c r="H40" s="24">
        <f t="shared" si="0"/>
        <v>1.3610069633612429E-2</v>
      </c>
      <c r="I40" s="2">
        <f t="shared" si="6"/>
        <v>1300</v>
      </c>
      <c r="J40" s="2">
        <f t="shared" si="7"/>
        <v>364.00000000000006</v>
      </c>
      <c r="Q40" s="25">
        <v>34</v>
      </c>
      <c r="R40" s="25" t="s">
        <v>124</v>
      </c>
      <c r="S40" s="25" t="s">
        <v>63</v>
      </c>
      <c r="T40" s="25" t="s">
        <v>125</v>
      </c>
      <c r="U40" s="25"/>
      <c r="V40" s="25">
        <v>50</v>
      </c>
      <c r="W40" s="25">
        <v>7</v>
      </c>
      <c r="X40" s="25">
        <v>4000</v>
      </c>
      <c r="Y40" s="26">
        <v>0.28000000000000003</v>
      </c>
      <c r="Z40" s="27">
        <v>1128.8</v>
      </c>
      <c r="AA40" s="25">
        <v>4000</v>
      </c>
      <c r="AB40" s="25" t="s">
        <v>34</v>
      </c>
      <c r="AC40" s="25">
        <v>142</v>
      </c>
      <c r="AD40" s="25" t="s">
        <v>35</v>
      </c>
      <c r="AE40" s="25" t="s">
        <v>36</v>
      </c>
      <c r="AF40" s="25" t="s">
        <v>37</v>
      </c>
      <c r="AG40" s="25" t="s">
        <v>38</v>
      </c>
    </row>
    <row r="41" spans="1:33">
      <c r="A41" s="1" t="str">
        <f t="shared" si="1"/>
        <v>GRM033C81A105ME05D</v>
      </c>
      <c r="B41" s="2" t="s">
        <v>30</v>
      </c>
      <c r="C41" s="2">
        <f>VLOOKUP(R41,'[1]Atrition NPI'!$B:$AB,23,0)</f>
        <v>6600</v>
      </c>
      <c r="D41" s="2">
        <f t="shared" si="2"/>
        <v>15000</v>
      </c>
      <c r="E41" s="2">
        <f t="shared" si="3"/>
        <v>15000</v>
      </c>
      <c r="F41" s="2">
        <f t="shared" si="4"/>
        <v>0.11</v>
      </c>
      <c r="G41" s="2">
        <f t="shared" si="5"/>
        <v>1650</v>
      </c>
      <c r="H41" s="24">
        <f t="shared" si="0"/>
        <v>5.0126372534510062E-3</v>
      </c>
      <c r="I41" s="2">
        <f t="shared" si="6"/>
        <v>8400</v>
      </c>
      <c r="J41" s="2">
        <f t="shared" si="7"/>
        <v>924</v>
      </c>
      <c r="Q41" s="25">
        <v>35</v>
      </c>
      <c r="R41" s="25" t="s">
        <v>126</v>
      </c>
      <c r="S41" s="25" t="s">
        <v>32</v>
      </c>
      <c r="T41" s="25" t="s">
        <v>127</v>
      </c>
      <c r="U41" s="25"/>
      <c r="V41" s="25">
        <v>50</v>
      </c>
      <c r="W41" s="25">
        <v>3</v>
      </c>
      <c r="X41" s="25">
        <v>15000</v>
      </c>
      <c r="Y41" s="26">
        <v>0.11</v>
      </c>
      <c r="Z41" s="27">
        <v>1683</v>
      </c>
      <c r="AA41" s="25">
        <v>15000</v>
      </c>
      <c r="AB41" s="25" t="s">
        <v>34</v>
      </c>
      <c r="AC41" s="25">
        <v>112</v>
      </c>
      <c r="AD41" s="25" t="s">
        <v>35</v>
      </c>
      <c r="AE41" s="25" t="s">
        <v>36</v>
      </c>
      <c r="AF41" s="25" t="s">
        <v>37</v>
      </c>
      <c r="AG41" s="25" t="s">
        <v>38</v>
      </c>
    </row>
    <row r="42" spans="1:33">
      <c r="A42" s="1" t="str">
        <f t="shared" si="1"/>
        <v>GRM033R71A472KA01D</v>
      </c>
      <c r="B42" s="2" t="s">
        <v>30</v>
      </c>
      <c r="C42" s="2">
        <f>VLOOKUP(R42,'[1]Atrition NPI'!$B:$AB,23,0)</f>
        <v>2200</v>
      </c>
      <c r="D42" s="2">
        <f t="shared" si="2"/>
        <v>15000</v>
      </c>
      <c r="E42" s="2">
        <f t="shared" si="3"/>
        <v>15000</v>
      </c>
      <c r="F42" s="2">
        <f t="shared" si="4"/>
        <v>3.3999999999999998E-3</v>
      </c>
      <c r="G42" s="2">
        <f t="shared" si="5"/>
        <v>51</v>
      </c>
      <c r="H42" s="24">
        <f t="shared" si="0"/>
        <v>1.5493606056121291E-4</v>
      </c>
      <c r="I42" s="2">
        <f t="shared" si="6"/>
        <v>12800</v>
      </c>
      <c r="J42" s="2">
        <f t="shared" si="7"/>
        <v>43.519999999999996</v>
      </c>
      <c r="Q42" s="25">
        <v>36</v>
      </c>
      <c r="R42" s="25" t="s">
        <v>128</v>
      </c>
      <c r="S42" s="25" t="s">
        <v>32</v>
      </c>
      <c r="T42" s="25" t="s">
        <v>129</v>
      </c>
      <c r="U42" s="25"/>
      <c r="V42" s="25">
        <v>50</v>
      </c>
      <c r="W42" s="25">
        <v>1</v>
      </c>
      <c r="X42" s="25">
        <v>15000</v>
      </c>
      <c r="Y42" s="26">
        <f>Z42/X42</f>
        <v>3.3999999999999998E-3</v>
      </c>
      <c r="Z42" s="27">
        <v>51</v>
      </c>
      <c r="AA42" s="25">
        <v>15000</v>
      </c>
      <c r="AB42" s="25" t="s">
        <v>34</v>
      </c>
      <c r="AC42" s="25">
        <v>98</v>
      </c>
      <c r="AD42" s="25" t="s">
        <v>35</v>
      </c>
      <c r="AE42" s="25" t="s">
        <v>36</v>
      </c>
      <c r="AF42" s="25" t="s">
        <v>37</v>
      </c>
      <c r="AG42" s="25" t="s">
        <v>38</v>
      </c>
    </row>
    <row r="43" spans="1:33">
      <c r="A43" s="1" t="str">
        <f t="shared" si="1"/>
        <v>GRM033R61C104KE14D</v>
      </c>
      <c r="B43" s="2" t="s">
        <v>30</v>
      </c>
      <c r="C43" s="2">
        <f>VLOOKUP(R43,'[1]Atrition NPI'!$B:$AB,23,0)</f>
        <v>4400</v>
      </c>
      <c r="D43" s="2">
        <f t="shared" si="2"/>
        <v>15000</v>
      </c>
      <c r="E43" s="2">
        <f t="shared" si="3"/>
        <v>15000</v>
      </c>
      <c r="F43" s="2">
        <f t="shared" si="4"/>
        <v>0.01</v>
      </c>
      <c r="G43" s="2">
        <f t="shared" si="5"/>
        <v>150</v>
      </c>
      <c r="H43" s="24">
        <f t="shared" si="0"/>
        <v>4.5569429576827329E-4</v>
      </c>
      <c r="I43" s="2">
        <f t="shared" si="6"/>
        <v>10600</v>
      </c>
      <c r="J43" s="2">
        <f t="shared" si="7"/>
        <v>106</v>
      </c>
      <c r="Q43" s="25">
        <v>37</v>
      </c>
      <c r="R43" s="25" t="s">
        <v>130</v>
      </c>
      <c r="S43" s="25" t="s">
        <v>32</v>
      </c>
      <c r="T43" s="25" t="s">
        <v>131</v>
      </c>
      <c r="U43" s="25"/>
      <c r="V43" s="25">
        <v>50</v>
      </c>
      <c r="W43" s="25">
        <v>5</v>
      </c>
      <c r="X43" s="25">
        <v>15000</v>
      </c>
      <c r="Y43" s="26">
        <v>0.01</v>
      </c>
      <c r="Z43" s="27">
        <v>127.5</v>
      </c>
      <c r="AA43" s="25">
        <v>15000</v>
      </c>
      <c r="AB43" s="25" t="s">
        <v>34</v>
      </c>
      <c r="AC43" s="25">
        <v>98</v>
      </c>
      <c r="AD43" s="25" t="s">
        <v>35</v>
      </c>
      <c r="AE43" s="25" t="s">
        <v>36</v>
      </c>
      <c r="AF43" s="25" t="s">
        <v>37</v>
      </c>
      <c r="AG43" s="25" t="s">
        <v>38</v>
      </c>
    </row>
    <row r="44" spans="1:33">
      <c r="A44" s="1" t="str">
        <f t="shared" si="1"/>
        <v>C1005X5R1V105K050BC</v>
      </c>
      <c r="B44" s="2" t="s">
        <v>30</v>
      </c>
      <c r="C44" s="2">
        <f>VLOOKUP(R44,'[1]Atrition NPI'!$B:$AB,23,0)</f>
        <v>2200</v>
      </c>
      <c r="D44" s="2">
        <f t="shared" si="2"/>
        <v>10000</v>
      </c>
      <c r="E44" s="2">
        <f t="shared" si="3"/>
        <v>10000</v>
      </c>
      <c r="F44" s="2">
        <f t="shared" si="4"/>
        <v>0.04</v>
      </c>
      <c r="G44" s="2">
        <f t="shared" si="5"/>
        <v>400</v>
      </c>
      <c r="H44" s="24">
        <f t="shared" si="0"/>
        <v>1.2151847887153955E-3</v>
      </c>
      <c r="I44" s="2">
        <f t="shared" si="6"/>
        <v>7800</v>
      </c>
      <c r="J44" s="2">
        <f t="shared" si="7"/>
        <v>312</v>
      </c>
      <c r="Q44" s="25">
        <v>38</v>
      </c>
      <c r="R44" s="25" t="s">
        <v>132</v>
      </c>
      <c r="S44" s="25" t="s">
        <v>66</v>
      </c>
      <c r="T44" s="25" t="s">
        <v>133</v>
      </c>
      <c r="U44" s="25"/>
      <c r="V44" s="25">
        <v>50</v>
      </c>
      <c r="W44" s="25">
        <v>1</v>
      </c>
      <c r="X44" s="25">
        <v>10000</v>
      </c>
      <c r="Y44" s="26">
        <v>0.04</v>
      </c>
      <c r="Z44" s="27">
        <v>442</v>
      </c>
      <c r="AA44" s="25">
        <v>10000</v>
      </c>
      <c r="AB44" s="25" t="s">
        <v>34</v>
      </c>
      <c r="AC44" s="25">
        <v>196</v>
      </c>
      <c r="AD44" s="25" t="s">
        <v>35</v>
      </c>
      <c r="AE44" s="25" t="s">
        <v>36</v>
      </c>
      <c r="AF44" s="25" t="s">
        <v>37</v>
      </c>
      <c r="AG44" s="25" t="s">
        <v>38</v>
      </c>
    </row>
    <row r="45" spans="1:33">
      <c r="A45" s="1" t="str">
        <f t="shared" si="1"/>
        <v>C0603X5R1E104M030BB</v>
      </c>
      <c r="B45" s="2" t="s">
        <v>30</v>
      </c>
      <c r="C45" s="2">
        <f>VLOOKUP(R45,'[1]Atrition NPI'!$B:$AB,23,0)</f>
        <v>2200</v>
      </c>
      <c r="D45" s="2">
        <f t="shared" si="2"/>
        <v>15000</v>
      </c>
      <c r="E45" s="2">
        <f t="shared" si="3"/>
        <v>15000</v>
      </c>
      <c r="F45" s="2">
        <f t="shared" si="4"/>
        <v>0.02</v>
      </c>
      <c r="G45" s="2">
        <f t="shared" si="5"/>
        <v>300</v>
      </c>
      <c r="H45" s="24">
        <f t="shared" si="0"/>
        <v>9.1138859153654659E-4</v>
      </c>
      <c r="I45" s="2">
        <f t="shared" si="6"/>
        <v>12800</v>
      </c>
      <c r="J45" s="2">
        <f t="shared" si="7"/>
        <v>256</v>
      </c>
      <c r="Q45" s="25">
        <v>39</v>
      </c>
      <c r="R45" s="25" t="s">
        <v>134</v>
      </c>
      <c r="S45" s="25" t="s">
        <v>66</v>
      </c>
      <c r="T45" s="25" t="s">
        <v>135</v>
      </c>
      <c r="U45" s="25"/>
      <c r="V45" s="25">
        <v>50</v>
      </c>
      <c r="W45" s="25">
        <v>1</v>
      </c>
      <c r="X45" s="25">
        <v>15000</v>
      </c>
      <c r="Y45" s="26">
        <v>0.02</v>
      </c>
      <c r="Z45" s="27">
        <v>306</v>
      </c>
      <c r="AA45" s="25">
        <v>15000</v>
      </c>
      <c r="AB45" s="25" t="s">
        <v>34</v>
      </c>
      <c r="AC45" s="25">
        <v>98</v>
      </c>
      <c r="AD45" s="25" t="s">
        <v>35</v>
      </c>
      <c r="AE45" s="25" t="s">
        <v>36</v>
      </c>
      <c r="AF45" s="25" t="s">
        <v>37</v>
      </c>
      <c r="AG45" s="25" t="s">
        <v>38</v>
      </c>
    </row>
    <row r="46" spans="1:33">
      <c r="A46" s="1" t="str">
        <f t="shared" si="1"/>
        <v>KGM05AR51E103KH</v>
      </c>
      <c r="B46" s="2" t="s">
        <v>30</v>
      </c>
      <c r="C46" s="2">
        <f>VLOOKUP(R46,'[1]Atrition NPI'!$B:$AB,23,0)</f>
        <v>2200</v>
      </c>
      <c r="D46" s="2">
        <f t="shared" si="2"/>
        <v>10000</v>
      </c>
      <c r="E46" s="2">
        <f t="shared" si="3"/>
        <v>10000</v>
      </c>
      <c r="F46" s="2">
        <f t="shared" si="4"/>
        <v>0.09</v>
      </c>
      <c r="G46" s="2">
        <f t="shared" si="5"/>
        <v>900</v>
      </c>
      <c r="H46" s="24">
        <f t="shared" si="0"/>
        <v>2.7341657746096397E-3</v>
      </c>
      <c r="I46" s="2">
        <f t="shared" si="6"/>
        <v>7800</v>
      </c>
      <c r="J46" s="2">
        <f t="shared" si="7"/>
        <v>702</v>
      </c>
      <c r="Q46" s="25">
        <v>40</v>
      </c>
      <c r="R46" s="25" t="s">
        <v>136</v>
      </c>
      <c r="S46" s="25" t="s">
        <v>137</v>
      </c>
      <c r="T46" s="25" t="s">
        <v>138</v>
      </c>
      <c r="U46" s="25"/>
      <c r="V46" s="25">
        <v>50</v>
      </c>
      <c r="W46" s="25">
        <v>1</v>
      </c>
      <c r="X46" s="25">
        <v>10000</v>
      </c>
      <c r="Y46" s="26">
        <v>0.09</v>
      </c>
      <c r="Z46" s="27">
        <v>850</v>
      </c>
      <c r="AA46" s="25">
        <v>10000</v>
      </c>
      <c r="AB46" s="25" t="s">
        <v>34</v>
      </c>
      <c r="AC46" s="25">
        <v>84</v>
      </c>
      <c r="AD46" s="25" t="s">
        <v>35</v>
      </c>
      <c r="AE46" s="25" t="s">
        <v>36</v>
      </c>
      <c r="AF46" s="25" t="s">
        <v>37</v>
      </c>
      <c r="AG46" s="25" t="s">
        <v>38</v>
      </c>
    </row>
    <row r="47" spans="1:33">
      <c r="A47" s="1" t="str">
        <f t="shared" si="1"/>
        <v>C0603X5R1A104K030BC</v>
      </c>
      <c r="B47" s="2" t="s">
        <v>30</v>
      </c>
      <c r="C47" s="2">
        <f>VLOOKUP(R47,'[1]Atrition NPI'!$B:$AB,23,0)</f>
        <v>2200</v>
      </c>
      <c r="D47" s="2">
        <f t="shared" si="2"/>
        <v>15000</v>
      </c>
      <c r="E47" s="2">
        <f t="shared" si="3"/>
        <v>15000</v>
      </c>
      <c r="F47" s="2">
        <f t="shared" si="4"/>
        <v>0.02</v>
      </c>
      <c r="G47" s="2">
        <f t="shared" si="5"/>
        <v>300</v>
      </c>
      <c r="H47" s="24">
        <f t="shared" si="0"/>
        <v>9.1138859153654659E-4</v>
      </c>
      <c r="I47" s="2">
        <f t="shared" si="6"/>
        <v>12800</v>
      </c>
      <c r="J47" s="2">
        <f t="shared" si="7"/>
        <v>256</v>
      </c>
      <c r="Q47" s="25">
        <v>41</v>
      </c>
      <c r="R47" s="25" t="s">
        <v>139</v>
      </c>
      <c r="S47" s="25" t="s">
        <v>66</v>
      </c>
      <c r="T47" s="25" t="s">
        <v>61</v>
      </c>
      <c r="U47" s="25"/>
      <c r="V47" s="25">
        <v>50</v>
      </c>
      <c r="W47" s="25">
        <v>1</v>
      </c>
      <c r="X47" s="25">
        <v>15000</v>
      </c>
      <c r="Y47" s="26">
        <v>0.02</v>
      </c>
      <c r="Z47" s="27">
        <v>229.5</v>
      </c>
      <c r="AA47" s="25">
        <v>15000</v>
      </c>
      <c r="AB47" s="25" t="s">
        <v>34</v>
      </c>
      <c r="AC47" s="25">
        <v>182</v>
      </c>
      <c r="AD47" s="25" t="s">
        <v>35</v>
      </c>
      <c r="AE47" s="25" t="s">
        <v>36</v>
      </c>
      <c r="AF47" s="25" t="s">
        <v>37</v>
      </c>
      <c r="AG47" s="25" t="s">
        <v>38</v>
      </c>
    </row>
    <row r="48" spans="1:33">
      <c r="A48" s="1" t="str">
        <f t="shared" si="1"/>
        <v>APFA2507QBDSEEZGKC</v>
      </c>
      <c r="B48" s="2" t="s">
        <v>30</v>
      </c>
      <c r="C48" s="2">
        <f>VLOOKUP(R48,'[1]Atrition NPI'!$B:$AB,23,0)</f>
        <v>2200</v>
      </c>
      <c r="D48" s="2">
        <f t="shared" si="2"/>
        <v>3000</v>
      </c>
      <c r="E48" s="2">
        <f t="shared" si="3"/>
        <v>3000</v>
      </c>
      <c r="F48" s="2">
        <f t="shared" si="4"/>
        <v>0.54</v>
      </c>
      <c r="G48" s="2">
        <f t="shared" si="5"/>
        <v>1620</v>
      </c>
      <c r="H48" s="24">
        <f t="shared" si="0"/>
        <v>4.9214983942973516E-3</v>
      </c>
      <c r="I48" s="2">
        <f t="shared" si="6"/>
        <v>800</v>
      </c>
      <c r="J48" s="2">
        <f t="shared" si="7"/>
        <v>432</v>
      </c>
      <c r="Q48" s="25">
        <v>42</v>
      </c>
      <c r="R48" s="25" t="s">
        <v>140</v>
      </c>
      <c r="S48" s="25" t="s">
        <v>141</v>
      </c>
      <c r="T48" s="25" t="s">
        <v>142</v>
      </c>
      <c r="U48" s="25"/>
      <c r="V48" s="25">
        <v>50</v>
      </c>
      <c r="W48" s="25">
        <v>1</v>
      </c>
      <c r="X48" s="25">
        <v>3000</v>
      </c>
      <c r="Y48" s="26">
        <v>0.54</v>
      </c>
      <c r="Z48" s="27">
        <v>1611.6</v>
      </c>
      <c r="AA48" s="25">
        <v>3000</v>
      </c>
      <c r="AB48" s="25" t="s">
        <v>34</v>
      </c>
      <c r="AC48" s="25">
        <v>59</v>
      </c>
      <c r="AD48" s="25" t="s">
        <v>35</v>
      </c>
      <c r="AE48" s="25" t="s">
        <v>36</v>
      </c>
      <c r="AF48" s="25" t="s">
        <v>37</v>
      </c>
      <c r="AG48" s="25" t="s">
        <v>38</v>
      </c>
    </row>
    <row r="49" spans="1:33">
      <c r="A49" s="1" t="str">
        <f t="shared" si="1"/>
        <v>SML-LX0404SIUPGUSB</v>
      </c>
      <c r="B49" s="28" t="s">
        <v>48</v>
      </c>
      <c r="C49" s="2">
        <f>VLOOKUP(R49,'[1]Atrition NPI'!$B:$AB,23,0)</f>
        <v>2200</v>
      </c>
      <c r="D49" s="2">
        <f t="shared" si="2"/>
        <v>2000</v>
      </c>
      <c r="E49" s="2">
        <f t="shared" si="3"/>
        <v>4000</v>
      </c>
      <c r="F49" s="2">
        <f t="shared" si="4"/>
        <v>0.69</v>
      </c>
      <c r="G49" s="2">
        <f t="shared" si="5"/>
        <v>2760</v>
      </c>
      <c r="H49" s="24">
        <f t="shared" si="0"/>
        <v>8.3847750421362291E-3</v>
      </c>
      <c r="I49" s="2">
        <f t="shared" si="6"/>
        <v>1800</v>
      </c>
      <c r="J49" s="2">
        <f t="shared" si="7"/>
        <v>1242</v>
      </c>
      <c r="Q49" s="25">
        <v>43</v>
      </c>
      <c r="R49" s="25" t="s">
        <v>143</v>
      </c>
      <c r="S49" s="25" t="s">
        <v>144</v>
      </c>
      <c r="T49" s="25" t="s">
        <v>145</v>
      </c>
      <c r="U49" s="25"/>
      <c r="V49" s="25">
        <v>50</v>
      </c>
      <c r="W49" s="25">
        <v>1</v>
      </c>
      <c r="X49" s="25">
        <v>2000</v>
      </c>
      <c r="Y49" s="26">
        <v>0.69</v>
      </c>
      <c r="Z49" s="27">
        <v>1380.4</v>
      </c>
      <c r="AA49" s="25">
        <v>2000</v>
      </c>
      <c r="AB49" s="25" t="s">
        <v>34</v>
      </c>
      <c r="AC49" s="25">
        <v>154</v>
      </c>
      <c r="AD49" s="25" t="s">
        <v>35</v>
      </c>
      <c r="AE49" s="25" t="s">
        <v>36</v>
      </c>
      <c r="AF49" s="25" t="s">
        <v>37</v>
      </c>
      <c r="AG49" s="25" t="s">
        <v>38</v>
      </c>
    </row>
    <row r="50" spans="1:33">
      <c r="A50" s="1" t="str">
        <f t="shared" si="1"/>
        <v>TF13BA-6S-0.4SH(800)</v>
      </c>
      <c r="B50" s="2" t="s">
        <v>30</v>
      </c>
      <c r="C50" s="2">
        <f>VLOOKUP(R50,'[1]Atrition NPI'!$B:$AB,23,0)</f>
        <v>2200</v>
      </c>
      <c r="D50" s="2">
        <f t="shared" si="2"/>
        <v>5000</v>
      </c>
      <c r="E50" s="2">
        <f t="shared" si="3"/>
        <v>5000</v>
      </c>
      <c r="F50" s="2">
        <f t="shared" si="4"/>
        <v>0.91</v>
      </c>
      <c r="G50" s="2">
        <f t="shared" si="5"/>
        <v>4550</v>
      </c>
      <c r="H50" s="24">
        <f t="shared" si="0"/>
        <v>1.3822726971637623E-2</v>
      </c>
      <c r="I50" s="2">
        <f t="shared" si="6"/>
        <v>2800</v>
      </c>
      <c r="J50" s="2">
        <f t="shared" si="7"/>
        <v>2548</v>
      </c>
      <c r="Q50" s="25">
        <v>44</v>
      </c>
      <c r="R50" s="25" t="s">
        <v>146</v>
      </c>
      <c r="S50" s="25" t="s">
        <v>147</v>
      </c>
      <c r="T50" s="25" t="s">
        <v>148</v>
      </c>
      <c r="U50" s="25"/>
      <c r="V50" s="25">
        <v>50</v>
      </c>
      <c r="W50" s="25">
        <v>1</v>
      </c>
      <c r="X50" s="25">
        <v>5000</v>
      </c>
      <c r="Y50" s="26">
        <v>0.91</v>
      </c>
      <c r="Z50" s="27">
        <v>4564.5</v>
      </c>
      <c r="AA50" s="25">
        <v>5000</v>
      </c>
      <c r="AB50" s="25" t="s">
        <v>34</v>
      </c>
      <c r="AC50" s="25">
        <v>196</v>
      </c>
      <c r="AD50" s="25" t="s">
        <v>35</v>
      </c>
      <c r="AE50" s="25" t="s">
        <v>36</v>
      </c>
      <c r="AF50" s="25" t="s">
        <v>37</v>
      </c>
      <c r="AG50" s="25" t="s">
        <v>38</v>
      </c>
    </row>
    <row r="51" spans="1:33">
      <c r="A51" s="1" t="str">
        <f t="shared" si="1"/>
        <v>FH26W-25S-0.3SHW(60)</v>
      </c>
      <c r="B51" s="2" t="s">
        <v>30</v>
      </c>
      <c r="C51" s="2">
        <f>VLOOKUP(R51,'[1]Atrition NPI'!$B:$AB,23,0)</f>
        <v>2080</v>
      </c>
      <c r="D51" s="2">
        <f t="shared" si="2"/>
        <v>5000</v>
      </c>
      <c r="E51" s="2">
        <f t="shared" si="3"/>
        <v>5000</v>
      </c>
      <c r="F51" s="2">
        <f t="shared" si="4"/>
        <v>1.51</v>
      </c>
      <c r="G51" s="2">
        <f t="shared" si="5"/>
        <v>7550</v>
      </c>
      <c r="H51" s="24">
        <f t="shared" si="0"/>
        <v>2.2936612887003091E-2</v>
      </c>
      <c r="I51" s="2">
        <f t="shared" si="6"/>
        <v>2920</v>
      </c>
      <c r="J51" s="2">
        <f t="shared" si="7"/>
        <v>4409.2</v>
      </c>
      <c r="Q51" s="25">
        <v>45</v>
      </c>
      <c r="R51" s="25" t="s">
        <v>149</v>
      </c>
      <c r="S51" s="25" t="s">
        <v>147</v>
      </c>
      <c r="T51" s="25" t="s">
        <v>76</v>
      </c>
      <c r="U51" s="25"/>
      <c r="V51" s="25">
        <v>50</v>
      </c>
      <c r="W51" s="25">
        <v>1</v>
      </c>
      <c r="X51" s="25">
        <v>5000</v>
      </c>
      <c r="Y51" s="26">
        <v>1.51</v>
      </c>
      <c r="Z51" s="27">
        <v>7531</v>
      </c>
      <c r="AA51" s="25">
        <v>5000</v>
      </c>
      <c r="AB51" s="25" t="s">
        <v>34</v>
      </c>
      <c r="AC51" s="25">
        <v>196</v>
      </c>
      <c r="AD51" s="25" t="s">
        <v>35</v>
      </c>
      <c r="AE51" s="25" t="s">
        <v>36</v>
      </c>
      <c r="AF51" s="25" t="s">
        <v>37</v>
      </c>
      <c r="AG51" s="25" t="s">
        <v>38</v>
      </c>
    </row>
    <row r="52" spans="1:33">
      <c r="A52" s="1" t="str">
        <f t="shared" si="1"/>
        <v>DX07S024JJ3R1300</v>
      </c>
      <c r="B52" s="28" t="s">
        <v>48</v>
      </c>
      <c r="C52" s="2">
        <f>VLOOKUP(R52,'[1]Atrition NPI'!$B:$AB,23,0)</f>
        <v>2080</v>
      </c>
      <c r="D52" s="2">
        <f t="shared" si="2"/>
        <v>1300</v>
      </c>
      <c r="E52" s="2">
        <f t="shared" si="3"/>
        <v>2600</v>
      </c>
      <c r="F52" s="2">
        <f t="shared" si="4"/>
        <v>2.4700000000000002</v>
      </c>
      <c r="G52" s="2">
        <f t="shared" si="5"/>
        <v>6422.0000000000009</v>
      </c>
      <c r="H52" s="24">
        <f t="shared" si="0"/>
        <v>1.9509791782825678E-2</v>
      </c>
      <c r="I52" s="2">
        <f t="shared" si="6"/>
        <v>520</v>
      </c>
      <c r="J52" s="2">
        <f t="shared" si="7"/>
        <v>1284.4000000000001</v>
      </c>
      <c r="Q52" s="25">
        <v>46</v>
      </c>
      <c r="R52" s="25" t="s">
        <v>150</v>
      </c>
      <c r="S52" s="25" t="s">
        <v>151</v>
      </c>
      <c r="T52" s="25" t="s">
        <v>152</v>
      </c>
      <c r="U52" s="25"/>
      <c r="V52" s="25">
        <v>50</v>
      </c>
      <c r="W52" s="25">
        <v>1</v>
      </c>
      <c r="X52" s="25">
        <v>1300</v>
      </c>
      <c r="Y52" s="26">
        <v>2.4700000000000002</v>
      </c>
      <c r="Z52" s="27">
        <v>3204.5</v>
      </c>
      <c r="AA52" s="25">
        <v>1300</v>
      </c>
      <c r="AB52" s="25" t="s">
        <v>34</v>
      </c>
      <c r="AC52" s="25">
        <v>72</v>
      </c>
      <c r="AD52" s="25" t="s">
        <v>35</v>
      </c>
      <c r="AE52" s="25" t="s">
        <v>36</v>
      </c>
      <c r="AF52" s="25" t="s">
        <v>37</v>
      </c>
      <c r="AG52" s="25" t="s">
        <v>38</v>
      </c>
    </row>
    <row r="53" spans="1:33">
      <c r="A53" s="1" t="str">
        <f t="shared" si="1"/>
        <v>DFE201612E-2R2M=P2</v>
      </c>
      <c r="B53" s="28" t="s">
        <v>48</v>
      </c>
      <c r="C53" s="2">
        <f>VLOOKUP(R53,'[1]Atrition NPI'!$B:$AB,23,0)</f>
        <v>6600</v>
      </c>
      <c r="D53" s="2">
        <f t="shared" si="2"/>
        <v>3000</v>
      </c>
      <c r="E53" s="2">
        <f t="shared" si="3"/>
        <v>9000</v>
      </c>
      <c r="F53" s="2">
        <f t="shared" si="4"/>
        <v>0.21</v>
      </c>
      <c r="G53" s="2">
        <f t="shared" si="5"/>
        <v>1890</v>
      </c>
      <c r="H53" s="24">
        <f t="shared" si="0"/>
        <v>5.7417481266802441E-3</v>
      </c>
      <c r="I53" s="2">
        <f t="shared" si="6"/>
        <v>2400</v>
      </c>
      <c r="J53" s="2">
        <f t="shared" si="7"/>
        <v>504</v>
      </c>
      <c r="Q53" s="25">
        <v>47</v>
      </c>
      <c r="R53" s="25" t="s">
        <v>153</v>
      </c>
      <c r="S53" s="25" t="s">
        <v>32</v>
      </c>
      <c r="T53" s="25" t="s">
        <v>154</v>
      </c>
      <c r="U53" s="25"/>
      <c r="V53" s="25">
        <v>50</v>
      </c>
      <c r="W53" s="25">
        <v>4</v>
      </c>
      <c r="X53" s="25">
        <v>3000</v>
      </c>
      <c r="Y53" s="26">
        <v>0.21</v>
      </c>
      <c r="Z53" s="27">
        <v>622.20000000000005</v>
      </c>
      <c r="AA53" s="25">
        <v>3000</v>
      </c>
      <c r="AB53" s="25" t="s">
        <v>34</v>
      </c>
      <c r="AC53" s="25">
        <v>84</v>
      </c>
      <c r="AD53" s="25" t="s">
        <v>35</v>
      </c>
      <c r="AE53" s="25" t="s">
        <v>36</v>
      </c>
      <c r="AF53" s="25" t="s">
        <v>37</v>
      </c>
      <c r="AG53" s="25" t="s">
        <v>38</v>
      </c>
    </row>
    <row r="54" spans="1:33">
      <c r="A54" s="1" t="str">
        <f t="shared" si="1"/>
        <v>MLP2012H2R2MT0S1</v>
      </c>
      <c r="B54" s="2" t="s">
        <v>30</v>
      </c>
      <c r="C54" s="2">
        <f>VLOOKUP(R54,'[1]Atrition NPI'!$B:$AB,23,0)</f>
        <v>2200</v>
      </c>
      <c r="D54" s="2">
        <f t="shared" si="2"/>
        <v>4000</v>
      </c>
      <c r="E54" s="2">
        <f t="shared" si="3"/>
        <v>4000</v>
      </c>
      <c r="F54" s="2">
        <f t="shared" si="4"/>
        <v>0.2</v>
      </c>
      <c r="G54" s="2">
        <f t="shared" si="5"/>
        <v>800</v>
      </c>
      <c r="H54" s="24">
        <f t="shared" si="0"/>
        <v>2.430369577430791E-3</v>
      </c>
      <c r="I54" s="2">
        <f t="shared" si="6"/>
        <v>1800</v>
      </c>
      <c r="J54" s="2">
        <f t="shared" si="7"/>
        <v>360</v>
      </c>
      <c r="Q54" s="25">
        <v>48</v>
      </c>
      <c r="R54" s="25" t="s">
        <v>155</v>
      </c>
      <c r="S54" s="25" t="s">
        <v>66</v>
      </c>
      <c r="T54" s="25" t="s">
        <v>156</v>
      </c>
      <c r="U54" s="25"/>
      <c r="V54" s="25">
        <v>50</v>
      </c>
      <c r="W54" s="25">
        <v>1</v>
      </c>
      <c r="X54" s="25">
        <v>4000</v>
      </c>
      <c r="Y54" s="26">
        <v>0.2</v>
      </c>
      <c r="Z54" s="27">
        <v>809.2</v>
      </c>
      <c r="AA54" s="25">
        <v>4000</v>
      </c>
      <c r="AB54" s="25" t="s">
        <v>34</v>
      </c>
      <c r="AC54" s="25">
        <v>280</v>
      </c>
      <c r="AD54" s="25" t="s">
        <v>35</v>
      </c>
      <c r="AE54" s="25" t="s">
        <v>36</v>
      </c>
      <c r="AF54" s="25" t="s">
        <v>37</v>
      </c>
      <c r="AG54" s="25" t="s">
        <v>38</v>
      </c>
    </row>
    <row r="55" spans="1:33">
      <c r="A55" s="1" t="str">
        <f t="shared" si="1"/>
        <v>BLM21PG221SN1D</v>
      </c>
      <c r="B55" s="2" t="s">
        <v>30</v>
      </c>
      <c r="C55" s="2">
        <f>VLOOKUP(R55,'[1]Atrition NPI'!$B:$AB,23,0)</f>
        <v>2200</v>
      </c>
      <c r="D55" s="2">
        <f t="shared" si="2"/>
        <v>4000</v>
      </c>
      <c r="E55" s="2">
        <f t="shared" si="3"/>
        <v>4000</v>
      </c>
      <c r="F55" s="2">
        <f t="shared" si="4"/>
        <v>0.05</v>
      </c>
      <c r="G55" s="2">
        <f t="shared" si="5"/>
        <v>200</v>
      </c>
      <c r="H55" s="24">
        <f t="shared" si="0"/>
        <v>6.0759239435769776E-4</v>
      </c>
      <c r="I55" s="2">
        <f t="shared" si="6"/>
        <v>1800</v>
      </c>
      <c r="J55" s="2">
        <f t="shared" si="7"/>
        <v>90</v>
      </c>
      <c r="Q55" s="25">
        <v>49</v>
      </c>
      <c r="R55" s="25" t="s">
        <v>157</v>
      </c>
      <c r="S55" s="25" t="s">
        <v>32</v>
      </c>
      <c r="T55" s="25" t="s">
        <v>158</v>
      </c>
      <c r="U55" s="25"/>
      <c r="V55" s="25">
        <v>50</v>
      </c>
      <c r="W55" s="25">
        <v>1</v>
      </c>
      <c r="X55" s="25">
        <v>4000</v>
      </c>
      <c r="Y55" s="26">
        <v>0.05</v>
      </c>
      <c r="Z55" s="27">
        <v>190.4</v>
      </c>
      <c r="AA55" s="25">
        <v>4000</v>
      </c>
      <c r="AB55" s="25" t="s">
        <v>34</v>
      </c>
      <c r="AC55" s="25">
        <v>112</v>
      </c>
      <c r="AD55" s="25" t="s">
        <v>35</v>
      </c>
      <c r="AE55" s="25" t="s">
        <v>36</v>
      </c>
      <c r="AF55" s="25" t="s">
        <v>37</v>
      </c>
      <c r="AG55" s="25" t="s">
        <v>38</v>
      </c>
    </row>
    <row r="56" spans="1:33">
      <c r="A56" s="1" t="str">
        <f t="shared" si="1"/>
        <v>HZ1206C202R-10</v>
      </c>
      <c r="B56" s="2" t="s">
        <v>30</v>
      </c>
      <c r="C56" s="2">
        <f>VLOOKUP(R56,'[1]Atrition NPI'!$B:$AB,23,0)</f>
        <v>2200</v>
      </c>
      <c r="D56" s="2">
        <f t="shared" si="2"/>
        <v>3000</v>
      </c>
      <c r="E56" s="2">
        <f t="shared" si="3"/>
        <v>3000</v>
      </c>
      <c r="F56" s="2">
        <f t="shared" si="4"/>
        <v>0.12</v>
      </c>
      <c r="G56" s="2">
        <f t="shared" si="5"/>
        <v>360</v>
      </c>
      <c r="H56" s="24">
        <f t="shared" si="0"/>
        <v>1.093666309843856E-3</v>
      </c>
      <c r="I56" s="2">
        <f t="shared" si="6"/>
        <v>800</v>
      </c>
      <c r="J56" s="2">
        <f t="shared" si="7"/>
        <v>96</v>
      </c>
      <c r="Q56" s="25">
        <v>50</v>
      </c>
      <c r="R56" s="25" t="s">
        <v>159</v>
      </c>
      <c r="S56" s="25" t="s">
        <v>160</v>
      </c>
      <c r="T56" s="25" t="s">
        <v>161</v>
      </c>
      <c r="U56" s="25"/>
      <c r="V56" s="25">
        <v>50</v>
      </c>
      <c r="W56" s="25">
        <v>1</v>
      </c>
      <c r="X56" s="25">
        <v>3000</v>
      </c>
      <c r="Y56" s="26">
        <v>0.12</v>
      </c>
      <c r="Z56" s="27">
        <v>351.9</v>
      </c>
      <c r="AA56" s="25">
        <v>3000</v>
      </c>
      <c r="AB56" s="25" t="s">
        <v>34</v>
      </c>
      <c r="AC56" s="25">
        <v>91</v>
      </c>
      <c r="AD56" s="25" t="s">
        <v>35</v>
      </c>
      <c r="AE56" s="25" t="s">
        <v>36</v>
      </c>
      <c r="AF56" s="25" t="s">
        <v>37</v>
      </c>
      <c r="AG56" s="25" t="s">
        <v>38</v>
      </c>
    </row>
    <row r="57" spans="1:33">
      <c r="A57" s="1" t="str">
        <f t="shared" si="1"/>
        <v>ERJ-2GE0R00X</v>
      </c>
      <c r="B57" s="28" t="s">
        <v>48</v>
      </c>
      <c r="C57" s="2">
        <f>VLOOKUP(R57,'[1]Atrition NPI'!$B:$AB,23,0)</f>
        <v>11000</v>
      </c>
      <c r="D57" s="2">
        <f t="shared" si="2"/>
        <v>10000</v>
      </c>
      <c r="E57" s="2">
        <f t="shared" si="3"/>
        <v>20000</v>
      </c>
      <c r="F57" s="2">
        <f t="shared" si="4"/>
        <v>0.01</v>
      </c>
      <c r="G57" s="2">
        <f t="shared" si="5"/>
        <v>200</v>
      </c>
      <c r="H57" s="24">
        <f t="shared" si="0"/>
        <v>6.0759239435769776E-4</v>
      </c>
      <c r="I57" s="2">
        <f t="shared" si="6"/>
        <v>9000</v>
      </c>
      <c r="J57" s="2">
        <f t="shared" si="7"/>
        <v>90</v>
      </c>
      <c r="Q57" s="25">
        <v>51</v>
      </c>
      <c r="R57" s="25" t="s">
        <v>81</v>
      </c>
      <c r="S57" s="25" t="s">
        <v>82</v>
      </c>
      <c r="T57" s="25" t="s">
        <v>83</v>
      </c>
      <c r="U57" s="25"/>
      <c r="V57" s="25">
        <v>50</v>
      </c>
      <c r="W57" s="25">
        <v>1</v>
      </c>
      <c r="X57" s="25">
        <v>10000</v>
      </c>
      <c r="Y57" s="26">
        <v>0.01</v>
      </c>
      <c r="Z57" s="27">
        <v>68</v>
      </c>
      <c r="AA57" s="25">
        <v>10000</v>
      </c>
      <c r="AB57" s="25" t="s">
        <v>34</v>
      </c>
      <c r="AC57" s="25">
        <v>140</v>
      </c>
      <c r="AD57" s="25" t="s">
        <v>35</v>
      </c>
      <c r="AE57" s="25" t="s">
        <v>36</v>
      </c>
      <c r="AF57" s="25" t="s">
        <v>37</v>
      </c>
      <c r="AG57" s="25" t="s">
        <v>38</v>
      </c>
    </row>
    <row r="58" spans="1:33">
      <c r="A58" s="1" t="str">
        <f t="shared" si="1"/>
        <v>ERJ-1GNF5101C</v>
      </c>
      <c r="B58" s="2" t="s">
        <v>30</v>
      </c>
      <c r="C58" s="2">
        <f>VLOOKUP(R58,'[1]Atrition NPI'!$B:$AB,23,0)</f>
        <v>4400</v>
      </c>
      <c r="D58" s="2">
        <f t="shared" si="2"/>
        <v>15000</v>
      </c>
      <c r="E58" s="2">
        <f t="shared" si="3"/>
        <v>15000</v>
      </c>
      <c r="F58" s="2">
        <f t="shared" si="4"/>
        <v>0.01</v>
      </c>
      <c r="G58" s="2">
        <f t="shared" si="5"/>
        <v>150</v>
      </c>
      <c r="H58" s="24">
        <f t="shared" si="0"/>
        <v>4.5569429576827329E-4</v>
      </c>
      <c r="I58" s="2">
        <f t="shared" si="6"/>
        <v>10600</v>
      </c>
      <c r="J58" s="2">
        <f t="shared" si="7"/>
        <v>106</v>
      </c>
      <c r="Q58" s="25">
        <v>52</v>
      </c>
      <c r="R58" s="25" t="s">
        <v>162</v>
      </c>
      <c r="S58" s="25" t="s">
        <v>82</v>
      </c>
      <c r="T58" s="25" t="s">
        <v>163</v>
      </c>
      <c r="U58" s="25"/>
      <c r="V58" s="25">
        <v>50</v>
      </c>
      <c r="W58" s="25">
        <v>2</v>
      </c>
      <c r="X58" s="25">
        <v>15000</v>
      </c>
      <c r="Y58" s="26">
        <v>0.01</v>
      </c>
      <c r="Z58" s="27">
        <v>153</v>
      </c>
      <c r="AA58" s="25">
        <v>15000</v>
      </c>
      <c r="AB58" s="25" t="s">
        <v>34</v>
      </c>
      <c r="AC58" s="25">
        <v>126</v>
      </c>
      <c r="AD58" s="25" t="s">
        <v>35</v>
      </c>
      <c r="AE58" s="25" t="s">
        <v>36</v>
      </c>
      <c r="AF58" s="25" t="s">
        <v>37</v>
      </c>
      <c r="AG58" s="25" t="s">
        <v>38</v>
      </c>
    </row>
    <row r="59" spans="1:33">
      <c r="A59" s="1" t="str">
        <f t="shared" si="1"/>
        <v>ERJ-1GNF27R0C</v>
      </c>
      <c r="B59" s="2" t="s">
        <v>30</v>
      </c>
      <c r="C59" s="2">
        <f>VLOOKUP(R59,'[1]Atrition NPI'!$B:$AB,23,0)</f>
        <v>4400</v>
      </c>
      <c r="D59" s="2">
        <f t="shared" si="2"/>
        <v>15000</v>
      </c>
      <c r="E59" s="2">
        <f t="shared" si="3"/>
        <v>15000</v>
      </c>
      <c r="F59" s="2">
        <f t="shared" si="4"/>
        <v>0.01</v>
      </c>
      <c r="G59" s="2">
        <f t="shared" si="5"/>
        <v>150</v>
      </c>
      <c r="H59" s="24">
        <f t="shared" si="0"/>
        <v>4.5569429576827329E-4</v>
      </c>
      <c r="I59" s="2">
        <f t="shared" si="6"/>
        <v>10600</v>
      </c>
      <c r="J59" s="2">
        <f t="shared" si="7"/>
        <v>106</v>
      </c>
      <c r="Q59" s="25">
        <v>53</v>
      </c>
      <c r="R59" s="25" t="s">
        <v>164</v>
      </c>
      <c r="S59" s="25" t="s">
        <v>82</v>
      </c>
      <c r="T59" s="25" t="s">
        <v>165</v>
      </c>
      <c r="U59" s="25"/>
      <c r="V59" s="25">
        <v>50</v>
      </c>
      <c r="W59" s="25">
        <v>2</v>
      </c>
      <c r="X59" s="25">
        <v>15000</v>
      </c>
      <c r="Y59" s="26">
        <v>0.01</v>
      </c>
      <c r="Z59" s="27">
        <v>153</v>
      </c>
      <c r="AA59" s="25">
        <v>15000</v>
      </c>
      <c r="AB59" s="25" t="s">
        <v>34</v>
      </c>
      <c r="AC59" s="25">
        <v>126</v>
      </c>
      <c r="AD59" s="25" t="s">
        <v>35</v>
      </c>
      <c r="AE59" s="25" t="s">
        <v>36</v>
      </c>
      <c r="AF59" s="25" t="s">
        <v>37</v>
      </c>
      <c r="AG59" s="25" t="s">
        <v>38</v>
      </c>
    </row>
    <row r="60" spans="1:33">
      <c r="A60" s="1" t="str">
        <f t="shared" si="1"/>
        <v>ERJ-1GNF4701C</v>
      </c>
      <c r="B60" s="2" t="s">
        <v>30</v>
      </c>
      <c r="C60" s="2">
        <f>VLOOKUP(R60,'[1]Atrition NPI'!$B:$AB,23,0)</f>
        <v>6600</v>
      </c>
      <c r="D60" s="2">
        <f t="shared" si="2"/>
        <v>15000</v>
      </c>
      <c r="E60" s="2">
        <f t="shared" si="3"/>
        <v>15000</v>
      </c>
      <c r="F60" s="2">
        <f t="shared" si="4"/>
        <v>0.01</v>
      </c>
      <c r="G60" s="2">
        <f t="shared" si="5"/>
        <v>150</v>
      </c>
      <c r="H60" s="24">
        <f t="shared" si="0"/>
        <v>4.5569429576827329E-4</v>
      </c>
      <c r="I60" s="2">
        <f t="shared" si="6"/>
        <v>8400</v>
      </c>
      <c r="J60" s="2">
        <f t="shared" si="7"/>
        <v>84</v>
      </c>
      <c r="Q60" s="25">
        <v>54</v>
      </c>
      <c r="R60" s="25" t="s">
        <v>166</v>
      </c>
      <c r="S60" s="25" t="s">
        <v>82</v>
      </c>
      <c r="T60" s="25" t="s">
        <v>167</v>
      </c>
      <c r="U60" s="25"/>
      <c r="V60" s="25">
        <v>50</v>
      </c>
      <c r="W60" s="25">
        <v>3</v>
      </c>
      <c r="X60" s="25">
        <v>15000</v>
      </c>
      <c r="Y60" s="26">
        <v>0.01</v>
      </c>
      <c r="Z60" s="27">
        <v>153</v>
      </c>
      <c r="AA60" s="25">
        <v>15000</v>
      </c>
      <c r="AB60" s="25" t="s">
        <v>34</v>
      </c>
      <c r="AC60" s="25">
        <v>126</v>
      </c>
      <c r="AD60" s="25" t="s">
        <v>35</v>
      </c>
      <c r="AE60" s="25" t="s">
        <v>36</v>
      </c>
      <c r="AF60" s="25" t="s">
        <v>37</v>
      </c>
      <c r="AG60" s="25" t="s">
        <v>38</v>
      </c>
    </row>
    <row r="61" spans="1:33">
      <c r="A61" s="1" t="str">
        <f t="shared" si="1"/>
        <v>ERJ-2GEJ103X</v>
      </c>
      <c r="B61" s="2" t="s">
        <v>30</v>
      </c>
      <c r="C61" s="2">
        <f>VLOOKUP(R61,'[1]Atrition NPI'!$B:$AB,23,0)</f>
        <v>2200</v>
      </c>
      <c r="D61" s="2">
        <f t="shared" si="2"/>
        <v>10000</v>
      </c>
      <c r="E61" s="2">
        <f t="shared" si="3"/>
        <v>10000</v>
      </c>
      <c r="F61" s="2">
        <f t="shared" si="4"/>
        <v>0.01</v>
      </c>
      <c r="G61" s="2">
        <f t="shared" si="5"/>
        <v>100</v>
      </c>
      <c r="H61" s="24">
        <f t="shared" si="0"/>
        <v>3.0379619717884888E-4</v>
      </c>
      <c r="I61" s="2">
        <f t="shared" si="6"/>
        <v>7800</v>
      </c>
      <c r="J61" s="2">
        <f t="shared" si="7"/>
        <v>78</v>
      </c>
      <c r="Q61" s="25">
        <v>55</v>
      </c>
      <c r="R61" s="25" t="s">
        <v>168</v>
      </c>
      <c r="S61" s="25" t="s">
        <v>82</v>
      </c>
      <c r="T61" s="25" t="s">
        <v>169</v>
      </c>
      <c r="U61" s="25"/>
      <c r="V61" s="25">
        <v>50</v>
      </c>
      <c r="W61" s="25">
        <v>1</v>
      </c>
      <c r="X61" s="25">
        <v>10000</v>
      </c>
      <c r="Y61" s="26">
        <v>0.01</v>
      </c>
      <c r="Z61" s="27">
        <v>68</v>
      </c>
      <c r="AA61" s="25">
        <v>10000</v>
      </c>
      <c r="AB61" s="25" t="s">
        <v>34</v>
      </c>
      <c r="AC61" s="25">
        <v>140</v>
      </c>
      <c r="AD61" s="25" t="s">
        <v>35</v>
      </c>
      <c r="AE61" s="25" t="s">
        <v>36</v>
      </c>
      <c r="AF61" s="25" t="s">
        <v>37</v>
      </c>
      <c r="AG61" s="25" t="s">
        <v>38</v>
      </c>
    </row>
    <row r="62" spans="1:33">
      <c r="A62" s="1" t="str">
        <f t="shared" si="1"/>
        <v>ERJ-2LWFR010X</v>
      </c>
      <c r="B62" s="2" t="s">
        <v>30</v>
      </c>
      <c r="C62" s="2">
        <f>VLOOKUP(R62,'[1]Atrition NPI'!$B:$AB,23,0)</f>
        <v>2200</v>
      </c>
      <c r="D62" s="2">
        <f t="shared" si="2"/>
        <v>30000</v>
      </c>
      <c r="E62" s="2">
        <f t="shared" si="3"/>
        <v>30000</v>
      </c>
      <c r="F62" s="2">
        <f t="shared" si="4"/>
        <v>0.08</v>
      </c>
      <c r="G62" s="2">
        <f t="shared" si="5"/>
        <v>2400</v>
      </c>
      <c r="H62" s="24">
        <f t="shared" si="0"/>
        <v>7.2911087322923727E-3</v>
      </c>
      <c r="I62" s="2">
        <f t="shared" si="6"/>
        <v>27800</v>
      </c>
      <c r="J62" s="2">
        <f t="shared" si="7"/>
        <v>2224</v>
      </c>
      <c r="Q62" s="25">
        <v>56</v>
      </c>
      <c r="R62" s="25" t="s">
        <v>170</v>
      </c>
      <c r="S62" s="25" t="s">
        <v>82</v>
      </c>
      <c r="T62" s="25" t="s">
        <v>171</v>
      </c>
      <c r="U62" s="25"/>
      <c r="V62" s="25">
        <v>50</v>
      </c>
      <c r="W62" s="25">
        <v>1</v>
      </c>
      <c r="X62" s="25">
        <v>30000</v>
      </c>
      <c r="Y62" s="26">
        <v>0.08</v>
      </c>
      <c r="Z62" s="27">
        <v>2499</v>
      </c>
      <c r="AA62" s="25">
        <v>30000</v>
      </c>
      <c r="AB62" s="25" t="s">
        <v>34</v>
      </c>
      <c r="AC62" s="25">
        <v>126</v>
      </c>
      <c r="AD62" s="25" t="s">
        <v>35</v>
      </c>
      <c r="AE62" s="25" t="s">
        <v>36</v>
      </c>
      <c r="AF62" s="25" t="s">
        <v>37</v>
      </c>
      <c r="AG62" s="25" t="s">
        <v>38</v>
      </c>
    </row>
    <row r="63" spans="1:33">
      <c r="A63" s="1" t="str">
        <f t="shared" si="1"/>
        <v>ERJ-1GNF3301C</v>
      </c>
      <c r="B63" s="2" t="s">
        <v>30</v>
      </c>
      <c r="C63" s="2">
        <f>VLOOKUP(R63,'[1]Atrition NPI'!$B:$AB,23,0)</f>
        <v>6600</v>
      </c>
      <c r="D63" s="2">
        <f t="shared" si="2"/>
        <v>15000</v>
      </c>
      <c r="E63" s="2">
        <f t="shared" si="3"/>
        <v>15000</v>
      </c>
      <c r="F63" s="2">
        <f t="shared" si="4"/>
        <v>0.01</v>
      </c>
      <c r="G63" s="2">
        <f t="shared" si="5"/>
        <v>150</v>
      </c>
      <c r="H63" s="24">
        <f t="shared" si="0"/>
        <v>4.5569429576827329E-4</v>
      </c>
      <c r="I63" s="2">
        <f t="shared" si="6"/>
        <v>8400</v>
      </c>
      <c r="J63" s="2">
        <f t="shared" si="7"/>
        <v>84</v>
      </c>
      <c r="Q63" s="25">
        <v>57</v>
      </c>
      <c r="R63" s="25" t="s">
        <v>172</v>
      </c>
      <c r="S63" s="25" t="s">
        <v>82</v>
      </c>
      <c r="T63" s="25" t="s">
        <v>173</v>
      </c>
      <c r="U63" s="25"/>
      <c r="V63" s="25">
        <v>50</v>
      </c>
      <c r="W63" s="25">
        <v>4</v>
      </c>
      <c r="X63" s="25">
        <v>15000</v>
      </c>
      <c r="Y63" s="26">
        <v>0.01</v>
      </c>
      <c r="Z63" s="27">
        <v>153</v>
      </c>
      <c r="AA63" s="25">
        <v>15000</v>
      </c>
      <c r="AB63" s="25" t="s">
        <v>34</v>
      </c>
      <c r="AC63" s="25">
        <v>126</v>
      </c>
      <c r="AD63" s="25" t="s">
        <v>35</v>
      </c>
      <c r="AE63" s="25" t="s">
        <v>36</v>
      </c>
      <c r="AF63" s="25" t="s">
        <v>37</v>
      </c>
      <c r="AG63" s="25" t="s">
        <v>38</v>
      </c>
    </row>
    <row r="64" spans="1:33">
      <c r="A64" s="1" t="str">
        <f t="shared" si="1"/>
        <v>ERJ-1GNJ103C</v>
      </c>
      <c r="B64" s="2" t="s">
        <v>30</v>
      </c>
      <c r="C64" s="2">
        <f>VLOOKUP(R64,'[1]Atrition NPI'!$B:$AB,23,0)</f>
        <v>6600</v>
      </c>
      <c r="D64" s="2">
        <f t="shared" si="2"/>
        <v>15000</v>
      </c>
      <c r="E64" s="2">
        <f t="shared" si="3"/>
        <v>15000</v>
      </c>
      <c r="F64" s="2">
        <f t="shared" si="4"/>
        <v>0.01</v>
      </c>
      <c r="G64" s="2">
        <f t="shared" si="5"/>
        <v>150</v>
      </c>
      <c r="H64" s="24">
        <f t="shared" si="0"/>
        <v>4.5569429576827329E-4</v>
      </c>
      <c r="I64" s="2">
        <f t="shared" si="6"/>
        <v>8400</v>
      </c>
      <c r="J64" s="2">
        <f t="shared" si="7"/>
        <v>84</v>
      </c>
      <c r="Q64" s="25">
        <v>58</v>
      </c>
      <c r="R64" s="25" t="s">
        <v>174</v>
      </c>
      <c r="S64" s="25" t="s">
        <v>82</v>
      </c>
      <c r="T64" s="25" t="s">
        <v>175</v>
      </c>
      <c r="U64" s="25"/>
      <c r="V64" s="25">
        <v>50</v>
      </c>
      <c r="W64" s="25">
        <v>3</v>
      </c>
      <c r="X64" s="25">
        <v>15000</v>
      </c>
      <c r="Y64" s="26">
        <v>0.01</v>
      </c>
      <c r="Z64" s="27">
        <v>76.5</v>
      </c>
      <c r="AA64" s="25">
        <v>15000</v>
      </c>
      <c r="AB64" s="25" t="s">
        <v>34</v>
      </c>
      <c r="AC64" s="25">
        <v>126</v>
      </c>
      <c r="AD64" s="25" t="s">
        <v>35</v>
      </c>
      <c r="AE64" s="25" t="s">
        <v>36</v>
      </c>
      <c r="AF64" s="25" t="s">
        <v>37</v>
      </c>
      <c r="AG64" s="25" t="s">
        <v>38</v>
      </c>
    </row>
    <row r="65" spans="1:33">
      <c r="A65" s="1" t="str">
        <f t="shared" si="1"/>
        <v>ERJ-1GN0R00C</v>
      </c>
      <c r="B65" s="28" t="s">
        <v>48</v>
      </c>
      <c r="C65" s="2">
        <f>VLOOKUP(R65,'[1]Atrition NPI'!$B:$AB,23,0)</f>
        <v>37400</v>
      </c>
      <c r="D65" s="2">
        <f t="shared" si="2"/>
        <v>15000</v>
      </c>
      <c r="E65" s="2">
        <f t="shared" si="3"/>
        <v>45000</v>
      </c>
      <c r="F65" s="2">
        <f t="shared" si="4"/>
        <v>0.01</v>
      </c>
      <c r="G65" s="2">
        <f t="shared" si="5"/>
        <v>450</v>
      </c>
      <c r="H65" s="24">
        <f t="shared" si="0"/>
        <v>1.3670828873048198E-3</v>
      </c>
      <c r="I65" s="2">
        <f t="shared" si="6"/>
        <v>7600</v>
      </c>
      <c r="J65" s="2">
        <f t="shared" si="7"/>
        <v>76</v>
      </c>
      <c r="Q65" s="25">
        <v>59</v>
      </c>
      <c r="R65" s="25" t="s">
        <v>176</v>
      </c>
      <c r="S65" s="25" t="s">
        <v>82</v>
      </c>
      <c r="T65" s="25" t="s">
        <v>80</v>
      </c>
      <c r="U65" s="25"/>
      <c r="V65" s="25">
        <v>50</v>
      </c>
      <c r="W65" s="25">
        <v>27</v>
      </c>
      <c r="X65" s="25">
        <v>15000</v>
      </c>
      <c r="Y65" s="26">
        <v>0.01</v>
      </c>
      <c r="Z65" s="27">
        <v>102</v>
      </c>
      <c r="AA65" s="25">
        <v>15000</v>
      </c>
      <c r="AB65" s="25" t="s">
        <v>34</v>
      </c>
      <c r="AC65" s="25">
        <v>126</v>
      </c>
      <c r="AD65" s="25" t="s">
        <v>35</v>
      </c>
      <c r="AE65" s="25" t="s">
        <v>36</v>
      </c>
      <c r="AF65" s="25" t="s">
        <v>37</v>
      </c>
      <c r="AG65" s="25" t="s">
        <v>38</v>
      </c>
    </row>
    <row r="66" spans="1:33">
      <c r="A66" s="1" t="str">
        <f t="shared" si="1"/>
        <v>ERJ-2RKF1004X</v>
      </c>
      <c r="B66" s="2" t="s">
        <v>30</v>
      </c>
      <c r="C66" s="2">
        <f>VLOOKUP(R66,'[1]Atrition NPI'!$B:$AB,23,0)</f>
        <v>2200</v>
      </c>
      <c r="D66" s="2">
        <f t="shared" si="2"/>
        <v>10000</v>
      </c>
      <c r="E66" s="2">
        <f t="shared" si="3"/>
        <v>10000</v>
      </c>
      <c r="F66" s="2">
        <f t="shared" si="4"/>
        <v>0.01</v>
      </c>
      <c r="G66" s="2">
        <f t="shared" si="5"/>
        <v>100</v>
      </c>
      <c r="H66" s="24">
        <f t="shared" si="0"/>
        <v>3.0379619717884888E-4</v>
      </c>
      <c r="I66" s="2">
        <f t="shared" si="6"/>
        <v>7800</v>
      </c>
      <c r="J66" s="2">
        <f t="shared" si="7"/>
        <v>78</v>
      </c>
      <c r="Q66" s="25">
        <v>60</v>
      </c>
      <c r="R66" s="25" t="s">
        <v>177</v>
      </c>
      <c r="S66" s="25" t="s">
        <v>82</v>
      </c>
      <c r="T66" s="25" t="s">
        <v>178</v>
      </c>
      <c r="U66" s="25"/>
      <c r="V66" s="25">
        <v>50</v>
      </c>
      <c r="W66" s="25">
        <v>1</v>
      </c>
      <c r="X66" s="25">
        <v>10000</v>
      </c>
      <c r="Y66" s="26">
        <v>0.01</v>
      </c>
      <c r="Z66" s="27">
        <v>68</v>
      </c>
      <c r="AA66" s="25">
        <v>10000</v>
      </c>
      <c r="AB66" s="25" t="s">
        <v>34</v>
      </c>
      <c r="AC66" s="25">
        <v>140</v>
      </c>
      <c r="AD66" s="25" t="s">
        <v>35</v>
      </c>
      <c r="AE66" s="25" t="s">
        <v>36</v>
      </c>
      <c r="AF66" s="25" t="s">
        <v>37</v>
      </c>
      <c r="AG66" s="25" t="s">
        <v>38</v>
      </c>
    </row>
    <row r="67" spans="1:33">
      <c r="A67" s="1" t="str">
        <f t="shared" si="1"/>
        <v>ERJ-1GNF10R0C</v>
      </c>
      <c r="B67" s="2" t="s">
        <v>30</v>
      </c>
      <c r="C67" s="2">
        <f>VLOOKUP(R67,'[1]Atrition NPI'!$B:$AB,23,0)</f>
        <v>2200</v>
      </c>
      <c r="D67" s="2">
        <f t="shared" si="2"/>
        <v>15000</v>
      </c>
      <c r="E67" s="2">
        <f t="shared" si="3"/>
        <v>15000</v>
      </c>
      <c r="F67" s="2">
        <f t="shared" si="4"/>
        <v>0.01</v>
      </c>
      <c r="G67" s="2">
        <f t="shared" si="5"/>
        <v>150</v>
      </c>
      <c r="H67" s="24">
        <f t="shared" si="0"/>
        <v>4.5569429576827329E-4</v>
      </c>
      <c r="I67" s="2">
        <f t="shared" si="6"/>
        <v>12800</v>
      </c>
      <c r="J67" s="2">
        <f t="shared" si="7"/>
        <v>128</v>
      </c>
      <c r="Q67" s="25">
        <v>61</v>
      </c>
      <c r="R67" s="25" t="s">
        <v>179</v>
      </c>
      <c r="S67" s="25" t="s">
        <v>82</v>
      </c>
      <c r="T67" s="25" t="s">
        <v>180</v>
      </c>
      <c r="U67" s="25"/>
      <c r="V67" s="25">
        <v>50</v>
      </c>
      <c r="W67" s="25">
        <v>1</v>
      </c>
      <c r="X67" s="25">
        <v>15000</v>
      </c>
      <c r="Y67" s="26">
        <v>0.01</v>
      </c>
      <c r="Z67" s="27">
        <v>127.5</v>
      </c>
      <c r="AA67" s="25">
        <v>15000</v>
      </c>
      <c r="AB67" s="25" t="s">
        <v>34</v>
      </c>
      <c r="AC67" s="25">
        <v>126</v>
      </c>
      <c r="AD67" s="25" t="s">
        <v>35</v>
      </c>
      <c r="AE67" s="25" t="s">
        <v>36</v>
      </c>
      <c r="AF67" s="25" t="s">
        <v>37</v>
      </c>
      <c r="AG67" s="25" t="s">
        <v>38</v>
      </c>
    </row>
    <row r="68" spans="1:33">
      <c r="A68" s="1" t="str">
        <f t="shared" si="1"/>
        <v>CRCW04024K70FKEDHP</v>
      </c>
      <c r="B68" s="2" t="s">
        <v>30</v>
      </c>
      <c r="C68" s="2">
        <f>VLOOKUP(R68,'[1]Atrition NPI'!$B:$AB,23,0)</f>
        <v>2200</v>
      </c>
      <c r="D68" s="2">
        <f t="shared" si="2"/>
        <v>10000</v>
      </c>
      <c r="E68" s="2">
        <f t="shared" si="3"/>
        <v>10000</v>
      </c>
      <c r="F68" s="2">
        <f t="shared" si="4"/>
        <v>0.02</v>
      </c>
      <c r="G68" s="2">
        <f t="shared" si="5"/>
        <v>200</v>
      </c>
      <c r="H68" s="24">
        <f t="shared" si="0"/>
        <v>6.0759239435769776E-4</v>
      </c>
      <c r="I68" s="2">
        <f t="shared" si="6"/>
        <v>7800</v>
      </c>
      <c r="J68" s="2">
        <f t="shared" si="7"/>
        <v>156</v>
      </c>
      <c r="Q68" s="25">
        <v>62</v>
      </c>
      <c r="R68" s="25" t="s">
        <v>181</v>
      </c>
      <c r="S68" s="25" t="s">
        <v>79</v>
      </c>
      <c r="T68" s="25" t="s">
        <v>182</v>
      </c>
      <c r="U68" s="25"/>
      <c r="V68" s="25">
        <v>50</v>
      </c>
      <c r="W68" s="25">
        <v>1</v>
      </c>
      <c r="X68" s="25">
        <v>10000</v>
      </c>
      <c r="Y68" s="26">
        <v>0.02</v>
      </c>
      <c r="Z68" s="27">
        <v>204</v>
      </c>
      <c r="AA68" s="25">
        <v>10000</v>
      </c>
      <c r="AB68" s="25" t="s">
        <v>34</v>
      </c>
      <c r="AC68" s="25">
        <v>280</v>
      </c>
      <c r="AD68" s="25" t="s">
        <v>35</v>
      </c>
      <c r="AE68" s="25" t="s">
        <v>36</v>
      </c>
      <c r="AF68" s="25" t="s">
        <v>37</v>
      </c>
      <c r="AG68" s="25" t="s">
        <v>38</v>
      </c>
    </row>
    <row r="69" spans="1:33">
      <c r="A69" s="1" t="str">
        <f t="shared" si="1"/>
        <v>ERJ-2GEJ220X</v>
      </c>
      <c r="B69" s="2" t="s">
        <v>30</v>
      </c>
      <c r="C69" s="2">
        <f>VLOOKUP(R69,'[1]Atrition NPI'!$B:$AB,23,0)</f>
        <v>2200</v>
      </c>
      <c r="D69" s="2">
        <f t="shared" si="2"/>
        <v>10000</v>
      </c>
      <c r="E69" s="2">
        <f t="shared" si="3"/>
        <v>10000</v>
      </c>
      <c r="F69" s="2">
        <f t="shared" si="4"/>
        <v>0.01</v>
      </c>
      <c r="G69" s="2">
        <f t="shared" si="5"/>
        <v>100</v>
      </c>
      <c r="H69" s="24">
        <f t="shared" si="0"/>
        <v>3.0379619717884888E-4</v>
      </c>
      <c r="I69" s="2">
        <f t="shared" si="6"/>
        <v>7800</v>
      </c>
      <c r="J69" s="2">
        <f t="shared" si="7"/>
        <v>78</v>
      </c>
      <c r="Q69" s="25">
        <v>63</v>
      </c>
      <c r="R69" s="25" t="s">
        <v>183</v>
      </c>
      <c r="S69" s="25" t="s">
        <v>82</v>
      </c>
      <c r="T69" s="25" t="s">
        <v>184</v>
      </c>
      <c r="U69" s="25"/>
      <c r="V69" s="25">
        <v>50</v>
      </c>
      <c r="W69" s="25">
        <v>1</v>
      </c>
      <c r="X69" s="25">
        <v>10000</v>
      </c>
      <c r="Y69" s="26">
        <v>0.01</v>
      </c>
      <c r="Z69" s="27">
        <v>68</v>
      </c>
      <c r="AA69" s="25">
        <v>10000</v>
      </c>
      <c r="AB69" s="25" t="s">
        <v>34</v>
      </c>
      <c r="AC69" s="25">
        <v>140</v>
      </c>
      <c r="AD69" s="25" t="s">
        <v>35</v>
      </c>
      <c r="AE69" s="25" t="s">
        <v>36</v>
      </c>
      <c r="AF69" s="25" t="s">
        <v>37</v>
      </c>
      <c r="AG69" s="25" t="s">
        <v>38</v>
      </c>
    </row>
    <row r="70" spans="1:33">
      <c r="A70" s="1" t="str">
        <f t="shared" si="1"/>
        <v>CRCW040210K0FKEE</v>
      </c>
      <c r="B70" s="2" t="s">
        <v>30</v>
      </c>
      <c r="C70" s="2">
        <f>VLOOKUP(R70,'[1]Atrition NPI'!$B:$AB,23,0)</f>
        <v>11000</v>
      </c>
      <c r="D70" s="2">
        <f t="shared" si="2"/>
        <v>50000</v>
      </c>
      <c r="E70" s="2">
        <f t="shared" si="3"/>
        <v>50000</v>
      </c>
      <c r="F70" s="2">
        <f t="shared" si="4"/>
        <v>0.01</v>
      </c>
      <c r="G70" s="2">
        <f t="shared" si="5"/>
        <v>500</v>
      </c>
      <c r="H70" s="24">
        <f t="shared" si="0"/>
        <v>1.5189809858942444E-3</v>
      </c>
      <c r="I70" s="2">
        <f t="shared" si="6"/>
        <v>39000</v>
      </c>
      <c r="J70" s="2">
        <f t="shared" si="7"/>
        <v>390</v>
      </c>
      <c r="Q70" s="25">
        <v>64</v>
      </c>
      <c r="R70" s="25" t="s">
        <v>185</v>
      </c>
      <c r="S70" s="25" t="s">
        <v>79</v>
      </c>
      <c r="T70" s="25" t="s">
        <v>186</v>
      </c>
      <c r="U70" s="25"/>
      <c r="V70" s="25">
        <v>50</v>
      </c>
      <c r="W70" s="25">
        <v>7</v>
      </c>
      <c r="X70" s="25">
        <v>50000</v>
      </c>
      <c r="Y70" s="26">
        <v>0.01</v>
      </c>
      <c r="Z70" s="27">
        <v>340</v>
      </c>
      <c r="AA70" s="25">
        <v>50000</v>
      </c>
      <c r="AB70" s="25" t="s">
        <v>34</v>
      </c>
      <c r="AC70" s="25">
        <v>245</v>
      </c>
      <c r="AD70" s="25" t="s">
        <v>35</v>
      </c>
      <c r="AE70" s="25" t="s">
        <v>36</v>
      </c>
      <c r="AF70" s="25" t="s">
        <v>37</v>
      </c>
      <c r="AG70" s="25" t="s">
        <v>38</v>
      </c>
    </row>
    <row r="71" spans="1:33">
      <c r="A71" s="1" t="str">
        <f t="shared" si="1"/>
        <v>TNPW04021K00BETD</v>
      </c>
      <c r="B71" s="2" t="s">
        <v>30</v>
      </c>
      <c r="C71" s="2">
        <f>VLOOKUP(R71,'[1]Atrition NPI'!$B:$AB,23,0)</f>
        <v>4400</v>
      </c>
      <c r="D71" s="2">
        <f t="shared" si="2"/>
        <v>10000</v>
      </c>
      <c r="E71" s="2">
        <f t="shared" si="3"/>
        <v>10000</v>
      </c>
      <c r="F71" s="2">
        <f t="shared" si="4"/>
        <v>0.44</v>
      </c>
      <c r="G71" s="2">
        <f t="shared" si="5"/>
        <v>4400</v>
      </c>
      <c r="H71" s="24">
        <f t="shared" ref="H71:H88" si="8">G71/$E$3</f>
        <v>1.3367032675869351E-2</v>
      </c>
      <c r="I71" s="2">
        <f t="shared" si="6"/>
        <v>5600</v>
      </c>
      <c r="J71" s="2">
        <f t="shared" si="7"/>
        <v>2464</v>
      </c>
      <c r="Q71" s="25">
        <v>65</v>
      </c>
      <c r="R71" s="25" t="s">
        <v>187</v>
      </c>
      <c r="S71" s="25" t="s">
        <v>79</v>
      </c>
      <c r="T71" s="25" t="s">
        <v>188</v>
      </c>
      <c r="U71" s="25"/>
      <c r="V71" s="25">
        <v>50</v>
      </c>
      <c r="W71" s="25">
        <v>3</v>
      </c>
      <c r="X71" s="25">
        <v>10000</v>
      </c>
      <c r="Y71" s="26">
        <v>0.44</v>
      </c>
      <c r="Z71" s="27">
        <v>4386</v>
      </c>
      <c r="AA71" s="25">
        <v>10000</v>
      </c>
      <c r="AB71" s="25" t="s">
        <v>34</v>
      </c>
      <c r="AC71" s="25">
        <v>121</v>
      </c>
      <c r="AD71" s="25" t="s">
        <v>35</v>
      </c>
      <c r="AE71" s="25" t="s">
        <v>36</v>
      </c>
      <c r="AF71" s="25" t="s">
        <v>37</v>
      </c>
      <c r="AG71" s="25" t="s">
        <v>38</v>
      </c>
    </row>
    <row r="72" spans="1:33">
      <c r="A72" s="1" t="str">
        <f t="shared" ref="A72:A88" si="9">R72</f>
        <v>PNM0402E2502BST1</v>
      </c>
      <c r="B72" s="28" t="s">
        <v>48</v>
      </c>
      <c r="C72" s="2">
        <f>VLOOKUP(R72,'[1]Atrition NPI'!$B:$AB,23,0)</f>
        <v>2200</v>
      </c>
      <c r="D72" s="2">
        <f t="shared" ref="D72:D88" si="10">AA72</f>
        <v>1000</v>
      </c>
      <c r="E72" s="2">
        <f t="shared" si="3"/>
        <v>3000</v>
      </c>
      <c r="F72" s="2">
        <f t="shared" ref="F72:F88" si="11">Y72</f>
        <v>1.72</v>
      </c>
      <c r="G72" s="2">
        <f t="shared" ref="G72:G88" si="12">F72*E72</f>
        <v>5160</v>
      </c>
      <c r="H72" s="24">
        <f t="shared" si="8"/>
        <v>1.5675883774428603E-2</v>
      </c>
      <c r="I72" s="2">
        <f t="shared" si="6"/>
        <v>800</v>
      </c>
      <c r="J72" s="2">
        <f t="shared" ref="J72:J88" si="13">I72*F72</f>
        <v>1376</v>
      </c>
      <c r="Q72" s="25">
        <v>66</v>
      </c>
      <c r="R72" s="25" t="s">
        <v>189</v>
      </c>
      <c r="S72" s="25" t="s">
        <v>190</v>
      </c>
      <c r="T72" s="25" t="s">
        <v>191</v>
      </c>
      <c r="U72" s="25"/>
      <c r="V72" s="25">
        <v>50</v>
      </c>
      <c r="W72" s="25">
        <v>1</v>
      </c>
      <c r="X72" s="25">
        <v>1000</v>
      </c>
      <c r="Y72" s="26">
        <v>1.72</v>
      </c>
      <c r="Z72" s="27">
        <v>1717</v>
      </c>
      <c r="AA72" s="25">
        <v>1000</v>
      </c>
      <c r="AB72" s="25" t="s">
        <v>34</v>
      </c>
      <c r="AC72" s="25">
        <v>641</v>
      </c>
      <c r="AD72" s="25" t="s">
        <v>35</v>
      </c>
      <c r="AE72" s="25" t="s">
        <v>36</v>
      </c>
      <c r="AF72" s="25" t="s">
        <v>37</v>
      </c>
      <c r="AG72" s="25" t="s">
        <v>38</v>
      </c>
    </row>
    <row r="73" spans="1:33">
      <c r="A73" s="1" t="str">
        <f t="shared" si="9"/>
        <v>NCP03XH103J05RL</v>
      </c>
      <c r="B73" s="2" t="s">
        <v>30</v>
      </c>
      <c r="C73" s="2">
        <f>VLOOKUP(R73,'[1]Atrition NPI'!$B:$AB,23,0)</f>
        <v>2600</v>
      </c>
      <c r="D73" s="2">
        <f t="shared" si="10"/>
        <v>15000</v>
      </c>
      <c r="E73" s="2">
        <f t="shared" ref="E73:E86" si="14">IF(D73&gt;C73,D73,ROUNDUP(C73/D73,0)*D73)</f>
        <v>15000</v>
      </c>
      <c r="F73" s="2">
        <f t="shared" si="11"/>
        <v>0.1</v>
      </c>
      <c r="G73" s="2">
        <f t="shared" si="12"/>
        <v>1500</v>
      </c>
      <c r="H73" s="24">
        <f t="shared" si="8"/>
        <v>4.5569429576827331E-3</v>
      </c>
      <c r="I73" s="2">
        <f t="shared" ref="I73:I86" si="15">E73-C73</f>
        <v>12400</v>
      </c>
      <c r="J73" s="2">
        <f t="shared" si="13"/>
        <v>1240</v>
      </c>
      <c r="Q73" s="25">
        <v>67</v>
      </c>
      <c r="R73" s="25" t="s">
        <v>192</v>
      </c>
      <c r="S73" s="25" t="s">
        <v>32</v>
      </c>
      <c r="T73" s="25" t="s">
        <v>193</v>
      </c>
      <c r="U73" s="25"/>
      <c r="V73" s="25">
        <v>50</v>
      </c>
      <c r="W73" s="25">
        <v>1</v>
      </c>
      <c r="X73" s="25">
        <v>15000</v>
      </c>
      <c r="Y73" s="26">
        <v>0.1</v>
      </c>
      <c r="Z73" s="27">
        <v>1530</v>
      </c>
      <c r="AA73" s="25">
        <v>15000</v>
      </c>
      <c r="AB73" s="25" t="s">
        <v>34</v>
      </c>
      <c r="AC73" s="25">
        <v>126</v>
      </c>
      <c r="AD73" s="25" t="s">
        <v>35</v>
      </c>
      <c r="AE73" s="25" t="s">
        <v>36</v>
      </c>
      <c r="AF73" s="25" t="s">
        <v>37</v>
      </c>
      <c r="AG73" s="25" t="s">
        <v>38</v>
      </c>
    </row>
    <row r="74" spans="1:33">
      <c r="A74" s="1">
        <f t="shared" si="9"/>
        <v>434153017835</v>
      </c>
      <c r="B74" s="2" t="s">
        <v>30</v>
      </c>
      <c r="C74" s="2">
        <f>VLOOKUP(R74,'[1]Atrition NPI'!$B:$AB,23,0)</f>
        <v>2200</v>
      </c>
      <c r="D74" s="2">
        <f t="shared" si="10"/>
        <v>4000</v>
      </c>
      <c r="E74" s="2">
        <f t="shared" si="14"/>
        <v>4000</v>
      </c>
      <c r="F74" s="2">
        <f t="shared" si="11"/>
        <v>0.6</v>
      </c>
      <c r="G74" s="2">
        <f t="shared" si="12"/>
        <v>2400</v>
      </c>
      <c r="H74" s="24">
        <f t="shared" si="8"/>
        <v>7.2911087322923727E-3</v>
      </c>
      <c r="I74" s="2">
        <f t="shared" si="15"/>
        <v>1800</v>
      </c>
      <c r="J74" s="2">
        <f t="shared" si="13"/>
        <v>1080</v>
      </c>
      <c r="Q74" s="25">
        <v>68</v>
      </c>
      <c r="R74" s="25">
        <v>434153017835</v>
      </c>
      <c r="S74" s="25" t="s">
        <v>194</v>
      </c>
      <c r="T74" s="25" t="s">
        <v>195</v>
      </c>
      <c r="U74" s="25"/>
      <c r="V74" s="25">
        <v>50</v>
      </c>
      <c r="W74" s="25">
        <v>1</v>
      </c>
      <c r="X74" s="25">
        <v>4000</v>
      </c>
      <c r="Y74" s="26">
        <v>0.6</v>
      </c>
      <c r="Z74" s="27">
        <v>2414</v>
      </c>
      <c r="AA74" s="25">
        <v>4000</v>
      </c>
      <c r="AB74" s="25" t="s">
        <v>34</v>
      </c>
      <c r="AC74" s="25">
        <v>175</v>
      </c>
      <c r="AD74" s="25" t="s">
        <v>35</v>
      </c>
      <c r="AE74" s="25" t="s">
        <v>36</v>
      </c>
      <c r="AF74" s="25" t="s">
        <v>37</v>
      </c>
      <c r="AG74" s="25" t="s">
        <v>38</v>
      </c>
    </row>
    <row r="75" spans="1:33">
      <c r="A75" s="1" t="str">
        <f t="shared" si="9"/>
        <v>EVP-AA102K</v>
      </c>
      <c r="B75" s="2" t="s">
        <v>30</v>
      </c>
      <c r="C75" s="2">
        <f>VLOOKUP(R75,'[1]Atrition NPI'!$B:$AB,23,0)</f>
        <v>2200</v>
      </c>
      <c r="D75" s="2">
        <f t="shared" si="10"/>
        <v>5000</v>
      </c>
      <c r="E75" s="2">
        <f t="shared" si="14"/>
        <v>5000</v>
      </c>
      <c r="F75" s="2">
        <f t="shared" si="11"/>
        <v>0.74</v>
      </c>
      <c r="G75" s="2">
        <f t="shared" si="12"/>
        <v>3700</v>
      </c>
      <c r="H75" s="24">
        <f t="shared" si="8"/>
        <v>1.1240459295617409E-2</v>
      </c>
      <c r="I75" s="2">
        <f t="shared" si="15"/>
        <v>2800</v>
      </c>
      <c r="J75" s="2">
        <f t="shared" si="13"/>
        <v>2072</v>
      </c>
      <c r="Q75" s="25">
        <v>69</v>
      </c>
      <c r="R75" s="25" t="s">
        <v>196</v>
      </c>
      <c r="S75" s="25" t="s">
        <v>82</v>
      </c>
      <c r="T75" s="25" t="s">
        <v>197</v>
      </c>
      <c r="U75" s="25"/>
      <c r="V75" s="25">
        <v>50</v>
      </c>
      <c r="W75" s="25">
        <v>1</v>
      </c>
      <c r="X75" s="25">
        <v>5000</v>
      </c>
      <c r="Y75" s="26">
        <v>0.74</v>
      </c>
      <c r="Z75" s="27">
        <v>3714.5</v>
      </c>
      <c r="AA75" s="25">
        <v>5000</v>
      </c>
      <c r="AB75" s="25" t="s">
        <v>34</v>
      </c>
      <c r="AC75" s="25">
        <v>168</v>
      </c>
      <c r="AD75" s="25" t="s">
        <v>35</v>
      </c>
      <c r="AE75" s="25" t="s">
        <v>36</v>
      </c>
      <c r="AF75" s="25" t="s">
        <v>37</v>
      </c>
      <c r="AG75" s="25" t="s">
        <v>38</v>
      </c>
    </row>
    <row r="76" spans="1:33">
      <c r="A76" s="1" t="str">
        <f t="shared" si="9"/>
        <v>MAX20360FEWZ+T</v>
      </c>
      <c r="B76" s="28" t="s">
        <v>198</v>
      </c>
      <c r="C76" s="2">
        <f>VLOOKUP(R76,'[1]Atrition NPI'!$B:$AB,23,0)</f>
        <v>2100</v>
      </c>
      <c r="D76" s="2">
        <f t="shared" si="10"/>
        <v>2000</v>
      </c>
      <c r="E76" s="2">
        <f t="shared" si="14"/>
        <v>4000</v>
      </c>
      <c r="F76" s="2">
        <f t="shared" si="11"/>
        <v>9</v>
      </c>
      <c r="G76" s="2">
        <f t="shared" si="12"/>
        <v>36000</v>
      </c>
      <c r="H76" s="24">
        <f t="shared" si="8"/>
        <v>0.10936663098438559</v>
      </c>
      <c r="I76" s="2">
        <f t="shared" si="15"/>
        <v>1900</v>
      </c>
      <c r="J76" s="2">
        <f t="shared" si="13"/>
        <v>17100</v>
      </c>
      <c r="Q76" s="25">
        <v>70</v>
      </c>
      <c r="R76" s="25" t="s">
        <v>199</v>
      </c>
      <c r="S76" s="25" t="s">
        <v>40</v>
      </c>
      <c r="T76" s="25" t="s">
        <v>200</v>
      </c>
      <c r="U76" s="25"/>
      <c r="V76" s="25">
        <v>50</v>
      </c>
      <c r="W76" s="25">
        <v>1</v>
      </c>
      <c r="X76" s="25">
        <v>2000</v>
      </c>
      <c r="Y76" s="26">
        <v>9</v>
      </c>
      <c r="Z76" s="27">
        <v>27948</v>
      </c>
      <c r="AA76" s="25">
        <v>2000</v>
      </c>
      <c r="AB76" s="25" t="s">
        <v>201</v>
      </c>
      <c r="AC76" s="25">
        <v>168</v>
      </c>
      <c r="AD76" s="25" t="s">
        <v>35</v>
      </c>
      <c r="AE76" s="25" t="s">
        <v>36</v>
      </c>
      <c r="AF76" s="25" t="s">
        <v>37</v>
      </c>
      <c r="AG76" s="25" t="s">
        <v>38</v>
      </c>
    </row>
    <row r="77" spans="1:33">
      <c r="A77" s="1" t="str">
        <f t="shared" si="9"/>
        <v>MAX32670GTL+</v>
      </c>
      <c r="B77" s="28" t="s">
        <v>198</v>
      </c>
      <c r="C77" s="2">
        <f>VLOOKUP(R77,'[1]Atrition NPI'!$B:$AB,23,0)</f>
        <v>2100</v>
      </c>
      <c r="D77" s="2">
        <f t="shared" si="10"/>
        <v>490</v>
      </c>
      <c r="E77" s="2">
        <f t="shared" si="14"/>
        <v>2450</v>
      </c>
      <c r="F77" s="2">
        <f t="shared" si="11"/>
        <v>4.508</v>
      </c>
      <c r="G77" s="2">
        <f t="shared" si="12"/>
        <v>11044.6</v>
      </c>
      <c r="H77" s="24">
        <f t="shared" si="8"/>
        <v>3.3553074793615141E-2</v>
      </c>
      <c r="I77" s="2">
        <f t="shared" si="15"/>
        <v>350</v>
      </c>
      <c r="J77" s="2">
        <f t="shared" si="13"/>
        <v>1577.8</v>
      </c>
      <c r="Q77" s="25">
        <v>71</v>
      </c>
      <c r="R77" s="25" t="s">
        <v>202</v>
      </c>
      <c r="S77" s="25" t="s">
        <v>40</v>
      </c>
      <c r="T77" s="25" t="s">
        <v>203</v>
      </c>
      <c r="U77" s="25"/>
      <c r="V77" s="25">
        <v>50</v>
      </c>
      <c r="W77" s="25">
        <v>1</v>
      </c>
      <c r="X77" s="25">
        <v>490</v>
      </c>
      <c r="Y77" s="26">
        <v>4.508</v>
      </c>
      <c r="Z77" s="27">
        <v>2282.42</v>
      </c>
      <c r="AA77" s="25">
        <v>490</v>
      </c>
      <c r="AB77" s="25" t="s">
        <v>34</v>
      </c>
      <c r="AC77" s="25">
        <v>64</v>
      </c>
      <c r="AD77" s="25" t="s">
        <v>35</v>
      </c>
      <c r="AE77" s="25" t="s">
        <v>36</v>
      </c>
      <c r="AF77" s="25" t="s">
        <v>37</v>
      </c>
      <c r="AG77" s="25" t="s">
        <v>38</v>
      </c>
    </row>
    <row r="78" spans="1:33">
      <c r="A78" s="1" t="str">
        <f t="shared" si="9"/>
        <v>MX25U51245GZ4I54</v>
      </c>
      <c r="B78" s="28" t="s">
        <v>198</v>
      </c>
      <c r="C78" s="2">
        <f>VLOOKUP(R78,'[1]Atrition NPI'!$B:$AB,23,0)</f>
        <v>2100</v>
      </c>
      <c r="D78" s="2">
        <f t="shared" si="10"/>
        <v>480</v>
      </c>
      <c r="E78" s="2">
        <f t="shared" si="14"/>
        <v>2400</v>
      </c>
      <c r="F78" s="2">
        <f t="shared" si="11"/>
        <v>9.7859999999999996</v>
      </c>
      <c r="G78" s="2">
        <f t="shared" si="12"/>
        <v>23486.399999999998</v>
      </c>
      <c r="H78" s="24">
        <f t="shared" si="8"/>
        <v>7.1350790054213159E-2</v>
      </c>
      <c r="I78" s="2">
        <f t="shared" si="15"/>
        <v>300</v>
      </c>
      <c r="J78" s="2">
        <f t="shared" si="13"/>
        <v>2935.7999999999997</v>
      </c>
      <c r="Q78" s="25">
        <v>72</v>
      </c>
      <c r="R78" s="25" t="s">
        <v>204</v>
      </c>
      <c r="S78" s="25" t="s">
        <v>205</v>
      </c>
      <c r="T78" s="25" t="s">
        <v>206</v>
      </c>
      <c r="U78" s="25"/>
      <c r="V78" s="25">
        <v>50</v>
      </c>
      <c r="W78" s="25">
        <v>1</v>
      </c>
      <c r="X78" s="25">
        <v>480</v>
      </c>
      <c r="Y78" s="26">
        <v>9.7859999999999996</v>
      </c>
      <c r="Z78" s="27">
        <v>5260.8</v>
      </c>
      <c r="AA78" s="25">
        <v>480</v>
      </c>
      <c r="AB78" s="25" t="s">
        <v>34</v>
      </c>
      <c r="AC78" s="25">
        <v>72</v>
      </c>
      <c r="AD78" s="25" t="s">
        <v>35</v>
      </c>
      <c r="AE78" s="25" t="s">
        <v>36</v>
      </c>
      <c r="AF78" s="25" t="s">
        <v>37</v>
      </c>
      <c r="AG78" s="25" t="s">
        <v>38</v>
      </c>
    </row>
    <row r="79" spans="1:33">
      <c r="A79" s="1" t="str">
        <f t="shared" si="9"/>
        <v>MAX32666GXMBT+</v>
      </c>
      <c r="B79" s="28" t="s">
        <v>198</v>
      </c>
      <c r="C79" s="2">
        <f>VLOOKUP(R79,'[1]Atrition NPI'!$B:$AB,23,0)</f>
        <v>2100</v>
      </c>
      <c r="D79" s="2">
        <f t="shared" si="10"/>
        <v>348</v>
      </c>
      <c r="E79" s="2">
        <f t="shared" si="14"/>
        <v>2436</v>
      </c>
      <c r="F79" s="2">
        <f t="shared" si="11"/>
        <v>15.554</v>
      </c>
      <c r="G79" s="2">
        <f t="shared" si="12"/>
        <v>37889.544000000002</v>
      </c>
      <c r="H79" s="24">
        <f t="shared" si="8"/>
        <v>0.1151069938004067</v>
      </c>
      <c r="I79" s="2">
        <f t="shared" si="15"/>
        <v>336</v>
      </c>
      <c r="J79" s="2">
        <f t="shared" si="13"/>
        <v>5226.1440000000002</v>
      </c>
      <c r="Q79" s="25">
        <v>73</v>
      </c>
      <c r="R79" s="25" t="s">
        <v>207</v>
      </c>
      <c r="S79" s="25" t="s">
        <v>40</v>
      </c>
      <c r="T79" s="25" t="s">
        <v>208</v>
      </c>
      <c r="U79" s="25"/>
      <c r="V79" s="25">
        <v>50</v>
      </c>
      <c r="W79" s="25">
        <v>1</v>
      </c>
      <c r="X79" s="25">
        <v>348</v>
      </c>
      <c r="Y79" s="26">
        <v>15.554</v>
      </c>
      <c r="Z79" s="27">
        <v>5992.91</v>
      </c>
      <c r="AA79" s="25">
        <v>348</v>
      </c>
      <c r="AB79" s="25" t="s">
        <v>34</v>
      </c>
      <c r="AC79" s="25">
        <v>210</v>
      </c>
      <c r="AD79" s="25" t="s">
        <v>35</v>
      </c>
      <c r="AE79" s="25" t="s">
        <v>36</v>
      </c>
      <c r="AF79" s="25" t="s">
        <v>37</v>
      </c>
      <c r="AG79" s="25" t="s">
        <v>38</v>
      </c>
    </row>
    <row r="80" spans="1:33">
      <c r="A80" s="1" t="str">
        <f t="shared" si="9"/>
        <v>MAX9062EBS+TG45</v>
      </c>
      <c r="B80" s="28" t="s">
        <v>48</v>
      </c>
      <c r="C80" s="2">
        <f>VLOOKUP(R80,'[1]Atrition NPI'!$B:$AB,23,0)</f>
        <v>4320</v>
      </c>
      <c r="D80" s="2">
        <f t="shared" si="10"/>
        <v>2500</v>
      </c>
      <c r="E80" s="2">
        <f t="shared" si="14"/>
        <v>5000</v>
      </c>
      <c r="F80" s="2">
        <f t="shared" si="11"/>
        <v>1.56</v>
      </c>
      <c r="G80" s="2">
        <f t="shared" si="12"/>
        <v>7800</v>
      </c>
      <c r="H80" s="24">
        <f t="shared" si="8"/>
        <v>2.3696103379950213E-2</v>
      </c>
      <c r="I80" s="2">
        <f t="shared" si="15"/>
        <v>680</v>
      </c>
      <c r="J80" s="2">
        <f t="shared" si="13"/>
        <v>1060.8</v>
      </c>
      <c r="Q80" s="25">
        <v>74</v>
      </c>
      <c r="R80" s="25" t="s">
        <v>209</v>
      </c>
      <c r="S80" s="25" t="s">
        <v>40</v>
      </c>
      <c r="T80" s="25" t="s">
        <v>210</v>
      </c>
      <c r="U80" s="25"/>
      <c r="V80" s="25">
        <v>50</v>
      </c>
      <c r="W80" s="25">
        <v>2</v>
      </c>
      <c r="X80" s="25">
        <v>2500</v>
      </c>
      <c r="Y80" s="26">
        <v>1.56</v>
      </c>
      <c r="Z80" s="27">
        <v>3901.5</v>
      </c>
      <c r="AA80" s="25">
        <v>2500</v>
      </c>
      <c r="AB80" s="25" t="s">
        <v>34</v>
      </c>
      <c r="AC80" s="25">
        <v>18</v>
      </c>
      <c r="AD80" s="25" t="s">
        <v>35</v>
      </c>
      <c r="AE80" s="25" t="s">
        <v>36</v>
      </c>
      <c r="AF80" s="25" t="s">
        <v>37</v>
      </c>
      <c r="AG80" s="25" t="s">
        <v>38</v>
      </c>
    </row>
    <row r="81" spans="1:33">
      <c r="A81" s="1" t="str">
        <f t="shared" si="9"/>
        <v>MAX3207EAUT+T</v>
      </c>
      <c r="B81" s="2" t="s">
        <v>30</v>
      </c>
      <c r="C81" s="2">
        <f>VLOOKUP(R81,'[1]Atrition NPI'!$B:$AB,23,0)</f>
        <v>2120</v>
      </c>
      <c r="D81" s="2">
        <f t="shared" si="10"/>
        <v>2500</v>
      </c>
      <c r="E81" s="2">
        <f t="shared" si="14"/>
        <v>2500</v>
      </c>
      <c r="F81" s="2">
        <f t="shared" si="11"/>
        <v>1.43</v>
      </c>
      <c r="G81" s="2">
        <f t="shared" si="12"/>
        <v>3575</v>
      </c>
      <c r="H81" s="24">
        <f t="shared" si="8"/>
        <v>1.0860714049143847E-2</v>
      </c>
      <c r="I81" s="2">
        <f t="shared" si="15"/>
        <v>380</v>
      </c>
      <c r="J81" s="2">
        <f t="shared" si="13"/>
        <v>543.4</v>
      </c>
      <c r="Q81" s="25">
        <v>75</v>
      </c>
      <c r="R81" s="25" t="s">
        <v>211</v>
      </c>
      <c r="S81" s="25" t="s">
        <v>40</v>
      </c>
      <c r="T81" s="25" t="s">
        <v>212</v>
      </c>
      <c r="U81" s="25"/>
      <c r="V81" s="25">
        <v>50</v>
      </c>
      <c r="W81" s="25">
        <v>1</v>
      </c>
      <c r="X81" s="25">
        <v>2500</v>
      </c>
      <c r="Y81" s="26">
        <v>1.43</v>
      </c>
      <c r="Z81" s="27">
        <v>3565.75</v>
      </c>
      <c r="AA81" s="25">
        <v>2500</v>
      </c>
      <c r="AB81" s="25" t="s">
        <v>34</v>
      </c>
      <c r="AC81" s="25">
        <v>72</v>
      </c>
      <c r="AD81" s="25" t="s">
        <v>35</v>
      </c>
      <c r="AE81" s="25" t="s">
        <v>36</v>
      </c>
      <c r="AF81" s="25" t="s">
        <v>37</v>
      </c>
      <c r="AG81" s="25" t="s">
        <v>38</v>
      </c>
    </row>
    <row r="82" spans="1:33">
      <c r="A82" s="1" t="str">
        <f t="shared" si="9"/>
        <v>MAX4737EBE+T</v>
      </c>
      <c r="B82" s="28" t="s">
        <v>48</v>
      </c>
      <c r="C82" s="2">
        <f>VLOOKUP(R82,'[1]Atrition NPI'!$B:$AB,23,0)</f>
        <v>4240</v>
      </c>
      <c r="D82" s="2">
        <f t="shared" si="10"/>
        <v>2500</v>
      </c>
      <c r="E82" s="2">
        <f t="shared" si="14"/>
        <v>5000</v>
      </c>
      <c r="F82" s="2">
        <f t="shared" si="11"/>
        <v>4.37</v>
      </c>
      <c r="G82" s="2">
        <f t="shared" si="12"/>
        <v>21850</v>
      </c>
      <c r="H82" s="24">
        <f t="shared" si="8"/>
        <v>6.6379469083578474E-2</v>
      </c>
      <c r="I82" s="2">
        <f t="shared" si="15"/>
        <v>760</v>
      </c>
      <c r="J82" s="2">
        <f t="shared" si="13"/>
        <v>3321.2000000000003</v>
      </c>
      <c r="Q82" s="25">
        <v>76</v>
      </c>
      <c r="R82" s="25" t="s">
        <v>213</v>
      </c>
      <c r="S82" s="25" t="s">
        <v>40</v>
      </c>
      <c r="T82" s="25" t="s">
        <v>214</v>
      </c>
      <c r="U82" s="25"/>
      <c r="V82" s="25">
        <v>50</v>
      </c>
      <c r="W82" s="25">
        <v>2</v>
      </c>
      <c r="X82" s="25">
        <v>2500</v>
      </c>
      <c r="Y82" s="26">
        <v>4.37</v>
      </c>
      <c r="Z82" s="27">
        <v>10922.5</v>
      </c>
      <c r="AA82" s="25">
        <v>2500</v>
      </c>
      <c r="AB82" s="25" t="s">
        <v>34</v>
      </c>
      <c r="AC82" s="25">
        <v>84</v>
      </c>
      <c r="AD82" s="25" t="s">
        <v>35</v>
      </c>
      <c r="AE82" s="25" t="s">
        <v>36</v>
      </c>
      <c r="AF82" s="25" t="s">
        <v>37</v>
      </c>
      <c r="AG82" s="25" t="s">
        <v>38</v>
      </c>
    </row>
    <row r="83" spans="1:33">
      <c r="A83" s="1" t="str">
        <f t="shared" si="9"/>
        <v>MAX14689EWL+T</v>
      </c>
      <c r="B83" s="2" t="s">
        <v>30</v>
      </c>
      <c r="C83" s="2">
        <f>VLOOKUP(R83,'[1]Atrition NPI'!$B:$AB,23,0)</f>
        <v>2200</v>
      </c>
      <c r="D83" s="2">
        <f t="shared" si="10"/>
        <v>2500</v>
      </c>
      <c r="E83" s="2">
        <f t="shared" si="14"/>
        <v>2500</v>
      </c>
      <c r="F83" s="2">
        <f t="shared" si="11"/>
        <v>2.64</v>
      </c>
      <c r="G83" s="2">
        <f t="shared" si="12"/>
        <v>6600</v>
      </c>
      <c r="H83" s="24">
        <f t="shared" si="8"/>
        <v>2.0050549013804025E-2</v>
      </c>
      <c r="I83" s="2">
        <f t="shared" si="15"/>
        <v>300</v>
      </c>
      <c r="J83" s="2">
        <f t="shared" si="13"/>
        <v>792</v>
      </c>
      <c r="Q83" s="25">
        <v>77</v>
      </c>
      <c r="R83" s="25" t="s">
        <v>215</v>
      </c>
      <c r="S83" s="25" t="s">
        <v>40</v>
      </c>
      <c r="T83" s="25" t="s">
        <v>216</v>
      </c>
      <c r="U83" s="25"/>
      <c r="V83" s="25">
        <v>50</v>
      </c>
      <c r="W83" s="25">
        <v>1</v>
      </c>
      <c r="X83" s="25">
        <v>2500</v>
      </c>
      <c r="Y83" s="26">
        <v>2.64</v>
      </c>
      <c r="Z83" s="27">
        <v>6587.5</v>
      </c>
      <c r="AA83" s="25">
        <v>2500</v>
      </c>
      <c r="AB83" s="25" t="s">
        <v>34</v>
      </c>
      <c r="AC83" s="25">
        <v>17</v>
      </c>
      <c r="AD83" s="25" t="s">
        <v>35</v>
      </c>
      <c r="AE83" s="25" t="s">
        <v>36</v>
      </c>
      <c r="AF83" s="25" t="s">
        <v>37</v>
      </c>
      <c r="AG83" s="25" t="s">
        <v>38</v>
      </c>
    </row>
    <row r="84" spans="1:33">
      <c r="A84" s="1" t="str">
        <f t="shared" si="9"/>
        <v>ABS07-32.768KHZ-6-T</v>
      </c>
      <c r="B84" s="2" t="s">
        <v>30</v>
      </c>
      <c r="C84" s="2">
        <f>VLOOKUP(R84,'[1]Atrition NPI'!$B:$AB,23,0)</f>
        <v>2200</v>
      </c>
      <c r="D84" s="2">
        <f t="shared" si="10"/>
        <v>3000</v>
      </c>
      <c r="E84" s="2">
        <f t="shared" si="14"/>
        <v>3000</v>
      </c>
      <c r="F84" s="2">
        <f t="shared" si="11"/>
        <v>0.68</v>
      </c>
      <c r="G84" s="2">
        <f t="shared" si="12"/>
        <v>2040.0000000000002</v>
      </c>
      <c r="H84" s="24">
        <f t="shared" si="8"/>
        <v>6.1974424224485181E-3</v>
      </c>
      <c r="I84" s="2">
        <f t="shared" si="15"/>
        <v>800</v>
      </c>
      <c r="J84" s="2">
        <f t="shared" si="13"/>
        <v>544</v>
      </c>
      <c r="Q84" s="25">
        <v>78</v>
      </c>
      <c r="R84" s="25" t="s">
        <v>217</v>
      </c>
      <c r="S84" s="25" t="s">
        <v>218</v>
      </c>
      <c r="T84" s="25" t="s">
        <v>219</v>
      </c>
      <c r="U84" s="25"/>
      <c r="V84" s="25">
        <v>50</v>
      </c>
      <c r="W84" s="25">
        <v>1</v>
      </c>
      <c r="X84" s="25">
        <v>3000</v>
      </c>
      <c r="Y84" s="26">
        <v>0.68</v>
      </c>
      <c r="Z84" s="27">
        <v>2050.1999999999998</v>
      </c>
      <c r="AA84" s="25">
        <v>3000</v>
      </c>
      <c r="AB84" s="25" t="s">
        <v>34</v>
      </c>
      <c r="AC84" s="25">
        <v>126</v>
      </c>
      <c r="AD84" s="25" t="s">
        <v>35</v>
      </c>
      <c r="AE84" s="25" t="s">
        <v>36</v>
      </c>
      <c r="AF84" s="25" t="s">
        <v>37</v>
      </c>
      <c r="AG84" s="25" t="s">
        <v>38</v>
      </c>
    </row>
    <row r="85" spans="1:33">
      <c r="A85" s="1" t="str">
        <f t="shared" si="9"/>
        <v>FA-20H 32.0000MF12Y-W3</v>
      </c>
      <c r="B85" s="28" t="s">
        <v>48</v>
      </c>
      <c r="C85" s="2">
        <f>VLOOKUP(R85,'[1]Atrition NPI'!$B:$AB,23,0)</f>
        <v>2100</v>
      </c>
      <c r="D85" s="2">
        <f t="shared" si="10"/>
        <v>250</v>
      </c>
      <c r="E85" s="2">
        <f t="shared" si="14"/>
        <v>2250</v>
      </c>
      <c r="F85" s="2">
        <f t="shared" si="11"/>
        <v>1.65</v>
      </c>
      <c r="G85" s="2">
        <f t="shared" si="12"/>
        <v>3712.5</v>
      </c>
      <c r="H85" s="24">
        <f t="shared" si="8"/>
        <v>1.1278433820264765E-2</v>
      </c>
      <c r="I85" s="2">
        <f t="shared" si="15"/>
        <v>150</v>
      </c>
      <c r="J85" s="2">
        <f t="shared" si="13"/>
        <v>247.5</v>
      </c>
      <c r="Q85" s="25">
        <v>79</v>
      </c>
      <c r="R85" s="25" t="s">
        <v>220</v>
      </c>
      <c r="S85" s="25" t="s">
        <v>221</v>
      </c>
      <c r="T85" s="25" t="s">
        <v>222</v>
      </c>
      <c r="U85" s="25"/>
      <c r="V85" s="25">
        <v>50</v>
      </c>
      <c r="W85" s="25">
        <v>1</v>
      </c>
      <c r="X85" s="25">
        <v>250</v>
      </c>
      <c r="Y85" s="26">
        <v>1.65</v>
      </c>
      <c r="Z85" s="27">
        <v>413.1</v>
      </c>
      <c r="AA85" s="25">
        <v>250</v>
      </c>
      <c r="AB85" s="25" t="s">
        <v>34</v>
      </c>
      <c r="AC85" s="25">
        <v>158</v>
      </c>
      <c r="AD85" s="25" t="s">
        <v>35</v>
      </c>
      <c r="AE85" s="25" t="s">
        <v>36</v>
      </c>
      <c r="AF85" s="25" t="s">
        <v>37</v>
      </c>
      <c r="AG85" s="25" t="s">
        <v>38</v>
      </c>
    </row>
    <row r="86" spans="1:33">
      <c r="A86" s="1" t="str">
        <f t="shared" si="9"/>
        <v>CM1610H32768DZBT</v>
      </c>
      <c r="B86" s="2" t="s">
        <v>30</v>
      </c>
      <c r="C86" s="2">
        <f>VLOOKUP(R86,'[1]Atrition NPI'!$B:$AB,23,0)</f>
        <v>2200</v>
      </c>
      <c r="D86" s="2">
        <f t="shared" si="10"/>
        <v>5000</v>
      </c>
      <c r="E86" s="2">
        <f t="shared" si="14"/>
        <v>5000</v>
      </c>
      <c r="F86" s="2">
        <f t="shared" si="11"/>
        <v>1</v>
      </c>
      <c r="G86" s="2">
        <f t="shared" si="12"/>
        <v>5000</v>
      </c>
      <c r="H86" s="24">
        <f t="shared" si="8"/>
        <v>1.5189809858942444E-2</v>
      </c>
      <c r="I86" s="2">
        <f t="shared" si="15"/>
        <v>2800</v>
      </c>
      <c r="J86" s="2">
        <f t="shared" si="13"/>
        <v>2800</v>
      </c>
      <c r="Q86" s="25">
        <v>80</v>
      </c>
      <c r="R86" s="25" t="s">
        <v>223</v>
      </c>
      <c r="S86" s="25" t="s">
        <v>224</v>
      </c>
      <c r="T86" s="25" t="s">
        <v>219</v>
      </c>
      <c r="U86" s="25"/>
      <c r="V86" s="25">
        <v>50</v>
      </c>
      <c r="W86" s="25">
        <v>1</v>
      </c>
      <c r="X86" s="25">
        <v>5000</v>
      </c>
      <c r="Y86" s="26">
        <v>1</v>
      </c>
      <c r="Z86" s="27">
        <v>5000</v>
      </c>
      <c r="AA86" s="25">
        <v>5000</v>
      </c>
      <c r="AB86" s="25" t="s">
        <v>34</v>
      </c>
      <c r="AC86" s="25">
        <v>77</v>
      </c>
      <c r="AD86" s="25" t="s">
        <v>35</v>
      </c>
      <c r="AE86" s="25" t="s">
        <v>36</v>
      </c>
      <c r="AF86" s="25" t="s">
        <v>37</v>
      </c>
      <c r="AG86" s="25" t="s">
        <v>38</v>
      </c>
    </row>
    <row r="87" spans="1:33">
      <c r="A87" s="1">
        <f t="shared" si="9"/>
        <v>63048</v>
      </c>
      <c r="B87" s="28" t="s">
        <v>225</v>
      </c>
      <c r="C87" s="2">
        <f>VLOOKUP(R87,'[1]Atrition NPI'!$B:$AB,23,0)</f>
        <v>2080</v>
      </c>
      <c r="D87" s="2">
        <f t="shared" si="10"/>
        <v>50</v>
      </c>
      <c r="E87" s="2">
        <v>0</v>
      </c>
      <c r="F87" s="2">
        <f t="shared" si="11"/>
        <v>2.63</v>
      </c>
      <c r="G87" s="2">
        <f t="shared" si="12"/>
        <v>0</v>
      </c>
      <c r="H87" s="24">
        <f t="shared" si="8"/>
        <v>0</v>
      </c>
      <c r="I87" s="2">
        <v>0</v>
      </c>
      <c r="J87" s="2">
        <f t="shared" si="13"/>
        <v>0</v>
      </c>
      <c r="Q87" s="25">
        <v>81</v>
      </c>
      <c r="R87" s="25">
        <v>63048</v>
      </c>
      <c r="S87" s="25" t="s">
        <v>226</v>
      </c>
      <c r="T87" s="25" t="s">
        <v>227</v>
      </c>
      <c r="U87" s="31" t="s">
        <v>228</v>
      </c>
      <c r="V87" s="25">
        <v>50</v>
      </c>
      <c r="W87" s="25">
        <v>1</v>
      </c>
      <c r="X87" s="25">
        <v>50</v>
      </c>
      <c r="Y87" s="26">
        <v>2.63</v>
      </c>
      <c r="Z87" s="27">
        <v>131.5</v>
      </c>
      <c r="AA87" s="25">
        <v>50</v>
      </c>
      <c r="AB87" s="25" t="s">
        <v>34</v>
      </c>
      <c r="AC87" s="25">
        <v>140</v>
      </c>
      <c r="AD87" s="25" t="s">
        <v>229</v>
      </c>
      <c r="AE87" s="25" t="s">
        <v>230</v>
      </c>
      <c r="AF87" s="25" t="s">
        <v>37</v>
      </c>
      <c r="AG87" s="25" t="s">
        <v>38</v>
      </c>
    </row>
    <row r="88" spans="1:33">
      <c r="A88" s="1">
        <f t="shared" si="9"/>
        <v>150150225</v>
      </c>
      <c r="B88" s="28" t="s">
        <v>48</v>
      </c>
      <c r="C88" s="2">
        <f>VLOOKUP(R88,'[1]Atrition NPI'!$B:$AB,23,0)</f>
        <v>2400</v>
      </c>
      <c r="D88" s="2">
        <f t="shared" si="10"/>
        <v>1000</v>
      </c>
      <c r="E88" s="2">
        <f t="shared" ref="E88" si="16">IF(D88&gt;C88,D88,ROUNDUP(C88/D88,0)*D88)</f>
        <v>3000</v>
      </c>
      <c r="F88" s="2">
        <f t="shared" si="11"/>
        <v>2.16</v>
      </c>
      <c r="G88" s="2">
        <f t="shared" si="12"/>
        <v>6480</v>
      </c>
      <c r="H88" s="24">
        <f t="shared" si="8"/>
        <v>1.9685993577189406E-2</v>
      </c>
      <c r="I88" s="2">
        <f t="shared" ref="I88" si="17">E88-C88</f>
        <v>600</v>
      </c>
      <c r="J88" s="2">
        <f t="shared" si="13"/>
        <v>1296</v>
      </c>
      <c r="Q88" s="25">
        <v>82</v>
      </c>
      <c r="R88" s="25">
        <v>150150225</v>
      </c>
      <c r="S88" s="25" t="s">
        <v>231</v>
      </c>
      <c r="T88" s="25" t="s">
        <v>232</v>
      </c>
      <c r="U88" s="25"/>
      <c r="V88" s="25">
        <v>50</v>
      </c>
      <c r="W88" s="25">
        <v>1</v>
      </c>
      <c r="X88" s="25">
        <v>1000</v>
      </c>
      <c r="Y88" s="26">
        <v>2.16</v>
      </c>
      <c r="Z88" s="27">
        <v>2159</v>
      </c>
      <c r="AA88" s="25">
        <v>1000</v>
      </c>
      <c r="AB88" s="25" t="s">
        <v>34</v>
      </c>
      <c r="AC88" s="25">
        <v>57</v>
      </c>
      <c r="AD88" s="25" t="s">
        <v>35</v>
      </c>
      <c r="AE88" s="25" t="s">
        <v>36</v>
      </c>
      <c r="AF88" s="25" t="s">
        <v>37</v>
      </c>
      <c r="AG88" s="25" t="s">
        <v>38</v>
      </c>
    </row>
    <row r="89" spans="1:33"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</row>
    <row r="90" spans="1:33"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</row>
    <row r="91" spans="1:33">
      <c r="Q91" s="25"/>
      <c r="R91" s="25"/>
      <c r="S91" s="25"/>
      <c r="T91" s="25"/>
      <c r="U91" s="25"/>
      <c r="V91" s="25"/>
      <c r="W91" s="25"/>
      <c r="X91" s="25"/>
      <c r="Y91" s="25"/>
      <c r="Z91" s="25" t="s">
        <v>233</v>
      </c>
      <c r="AA91" s="25"/>
      <c r="AB91" s="25"/>
      <c r="AC91" s="25"/>
      <c r="AD91" s="25"/>
      <c r="AE91" s="25"/>
      <c r="AF91" s="25"/>
      <c r="AG91" s="25"/>
    </row>
    <row r="92" spans="1:33"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</row>
    <row r="93" spans="1:33">
      <c r="Q93" s="25"/>
      <c r="R93" s="25"/>
      <c r="S93" s="25"/>
      <c r="T93" s="25"/>
      <c r="U93" s="25"/>
      <c r="V93" s="25"/>
      <c r="W93" s="25"/>
      <c r="X93" s="25"/>
      <c r="Y93" s="25" t="s">
        <v>234</v>
      </c>
      <c r="Z93" s="25" t="s">
        <v>235</v>
      </c>
      <c r="AA93" s="25"/>
      <c r="AB93" s="25"/>
      <c r="AC93" s="25"/>
      <c r="AD93" s="25"/>
      <c r="AE93" s="25"/>
      <c r="AF93" s="25"/>
      <c r="AG93" s="25"/>
    </row>
    <row r="94" spans="1:33">
      <c r="Q94" s="25"/>
      <c r="R94" s="25"/>
      <c r="S94" s="25"/>
      <c r="T94" s="25"/>
      <c r="U94" s="25"/>
      <c r="V94" s="25"/>
      <c r="W94" s="25"/>
      <c r="X94" s="25"/>
      <c r="Y94" s="25" t="s">
        <v>236</v>
      </c>
      <c r="Z94" s="25" t="s">
        <v>237</v>
      </c>
      <c r="AA94" s="25"/>
      <c r="AB94" s="25"/>
      <c r="AC94" s="25"/>
      <c r="AD94" s="25"/>
      <c r="AE94" s="25"/>
      <c r="AF94" s="25"/>
      <c r="AG94" s="25"/>
    </row>
    <row r="95" spans="1:33">
      <c r="Q95" s="25"/>
      <c r="R95" s="25"/>
      <c r="S95" s="25"/>
      <c r="T95" s="25"/>
      <c r="U95" s="25"/>
      <c r="V95" s="25"/>
      <c r="W95" s="25"/>
      <c r="X95" s="25"/>
      <c r="Y95" s="25" t="s">
        <v>238</v>
      </c>
      <c r="Z95" s="33">
        <v>31662.01</v>
      </c>
      <c r="AA95" s="25"/>
      <c r="AB95" s="25"/>
      <c r="AC95" s="25"/>
      <c r="AD95" s="25"/>
      <c r="AE95" s="25"/>
      <c r="AF95" s="25"/>
      <c r="AG95" s="25"/>
    </row>
  </sheetData>
  <autoFilter ref="A6:J88"/>
  <mergeCells count="1">
    <mergeCell ref="C2:C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Request Foxconn 17_07</vt:lpstr>
      <vt:lpstr>EPE Quotation MOQ Full RELL</vt:lpstr>
    </vt:vector>
  </TitlesOfParts>
  <Company>Foxconn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renanalmeida</dc:creator>
  <cp:lastModifiedBy>renanalmeida</cp:lastModifiedBy>
  <dcterms:created xsi:type="dcterms:W3CDTF">2023-07-18T19:33:06Z</dcterms:created>
  <dcterms:modified xsi:type="dcterms:W3CDTF">2023-07-19T10:55:19Z</dcterms:modified>
</cp:coreProperties>
</file>