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910" yWindow="405" windowWidth="20310" windowHeight="8565" firstSheet="1" activeTab="4"/>
  </bookViews>
  <sheets>
    <sheet name="MAXREFDEF104_COMPLETE" sheetId="2" state="hidden" r:id="rId1"/>
    <sheet name="EPE quotation 220 units" sheetId="5" r:id="rId2"/>
    <sheet name="EPE Quotation 50 units" sheetId="3" state="hidden" r:id="rId3"/>
    <sheet name="EPE Quotation MOQ Full RELL" sheetId="4" r:id="rId4"/>
    <sheet name="Resume" sheetId="9" r:id="rId5"/>
  </sheets>
  <externalReferences>
    <externalReference r:id="rId6"/>
    <externalReference r:id="rId7"/>
  </externalReferences>
  <definedNames>
    <definedName name="_xlnm._FilterDatabase" localSheetId="1" hidden="1">'EPE quotation 220 units'!$B$6:$J$88</definedName>
    <definedName name="_xlnm._FilterDatabase" localSheetId="3" hidden="1">'EPE Quotation MOQ Full RELL'!$A$6:$J$88</definedName>
    <definedName name="_xlnm._FilterDatabase" localSheetId="0" hidden="1">MAXREFDEF104_COMPLETE!$A$1:$O$83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/>
  <c r="E10"/>
  <c r="E18"/>
  <c r="E19"/>
  <c r="E21"/>
  <c r="E25"/>
  <c r="E27"/>
  <c r="E34"/>
  <c r="E40"/>
  <c r="E49"/>
  <c r="E52"/>
  <c r="E53"/>
  <c r="E57"/>
  <c r="E65"/>
  <c r="E72"/>
  <c r="E76"/>
  <c r="E77"/>
  <c r="E78"/>
  <c r="E79"/>
  <c r="E80"/>
  <c r="E82"/>
  <c r="E85"/>
  <c r="E88"/>
  <c r="R8" i="9"/>
  <c r="R9" s="1"/>
  <c r="Q9"/>
  <c r="P9" l="1"/>
  <c r="Q8"/>
  <c r="P7"/>
  <c r="P8" s="1"/>
  <c r="A8" i="4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F10"/>
  <c r="M4"/>
  <c r="Y42" l="1"/>
  <c r="Y38"/>
  <c r="Y33"/>
  <c r="Y14"/>
  <c r="D7" l="1"/>
  <c r="F78"/>
  <c r="F76"/>
  <c r="F88"/>
  <c r="F87"/>
  <c r="J87" s="1"/>
  <c r="F86"/>
  <c r="F85"/>
  <c r="F84"/>
  <c r="F83"/>
  <c r="F82"/>
  <c r="F81"/>
  <c r="F80"/>
  <c r="F79"/>
  <c r="F77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9"/>
  <c r="F8"/>
  <c r="F7"/>
  <c r="F8" i="5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7"/>
  <c r="G87" i="4" l="1"/>
  <c r="G9"/>
  <c r="I83" i="2" l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I86" l="1"/>
  <c r="I88" l="1"/>
  <c r="I89" s="1"/>
  <c r="I90" s="1"/>
  <c r="C69" i="5" l="1"/>
  <c r="E69" s="1"/>
  <c r="B67" i="3"/>
  <c r="C69" i="4"/>
  <c r="E69" s="1"/>
  <c r="B36" i="3"/>
  <c r="C38" i="4"/>
  <c r="E38" s="1"/>
  <c r="C38" i="5"/>
  <c r="E38" s="1"/>
  <c r="C30"/>
  <c r="E30" s="1"/>
  <c r="C30" i="4"/>
  <c r="E30" s="1"/>
  <c r="B28" i="3"/>
  <c r="B15"/>
  <c r="C17" i="5"/>
  <c r="E17" s="1"/>
  <c r="C17" i="4"/>
  <c r="E17" s="1"/>
  <c r="C83" i="5"/>
  <c r="E83" s="1"/>
  <c r="B81" i="3"/>
  <c r="C83" i="4"/>
  <c r="E83" s="1"/>
  <c r="B7" i="3"/>
  <c r="C9" i="4"/>
  <c r="I9" s="1"/>
  <c r="J9" s="1"/>
  <c r="C9" i="5"/>
  <c r="E9" s="1"/>
  <c r="B23" i="3" l="1"/>
  <c r="C25" i="5"/>
  <c r="E25" s="1"/>
  <c r="C25" i="4"/>
  <c r="C81" i="5"/>
  <c r="E81" s="1"/>
  <c r="C81" i="4"/>
  <c r="E81" s="1"/>
  <c r="B79" i="3"/>
  <c r="C8" i="5"/>
  <c r="E8" s="1"/>
  <c r="C8" i="4"/>
  <c r="E8" s="1"/>
  <c r="B6" i="3"/>
  <c r="C52" i="5"/>
  <c r="E52" s="1"/>
  <c r="B50" i="3"/>
  <c r="C52" i="4"/>
  <c r="C71" i="5"/>
  <c r="E71" s="1"/>
  <c r="B69" i="3"/>
  <c r="C71" i="4"/>
  <c r="E71" s="1"/>
  <c r="C78"/>
  <c r="B76" i="3"/>
  <c r="C78" i="5"/>
  <c r="E78" s="1"/>
  <c r="B38" i="3"/>
  <c r="C40" i="5"/>
  <c r="E40" s="1"/>
  <c r="C40" i="4"/>
  <c r="B64" i="3"/>
  <c r="C66" i="5"/>
  <c r="E66" s="1"/>
  <c r="C66" i="4"/>
  <c r="E66" s="1"/>
  <c r="B54" i="3"/>
  <c r="C56" i="5"/>
  <c r="E56" s="1"/>
  <c r="C56" i="4"/>
  <c r="E56" s="1"/>
  <c r="C7" i="5"/>
  <c r="E7" s="1"/>
  <c r="B5" i="3"/>
  <c r="C7" i="4"/>
  <c r="E7" s="1"/>
  <c r="C46" i="5"/>
  <c r="E46" s="1"/>
  <c r="B44" i="3"/>
  <c r="C46" i="4"/>
  <c r="E46" s="1"/>
  <c r="C57"/>
  <c r="C21"/>
  <c r="C21" i="5"/>
  <c r="E21" s="1"/>
  <c r="B55" i="3"/>
  <c r="B19"/>
  <c r="C57" i="5"/>
  <c r="E57" s="1"/>
  <c r="I9"/>
  <c r="G9"/>
  <c r="C50"/>
  <c r="E50" s="1"/>
  <c r="B48" i="3"/>
  <c r="C50" i="4"/>
  <c r="E50" s="1"/>
  <c r="C75" i="5"/>
  <c r="E75" s="1"/>
  <c r="B73" i="3"/>
  <c r="C75" i="4"/>
  <c r="E75" s="1"/>
  <c r="C51" i="5"/>
  <c r="E51" s="1"/>
  <c r="B49" i="3"/>
  <c r="C51" i="4"/>
  <c r="E51" s="1"/>
  <c r="C27" i="5"/>
  <c r="E27" s="1"/>
  <c r="B25" i="3"/>
  <c r="C27" i="4"/>
  <c r="I17" i="5"/>
  <c r="G17"/>
  <c r="G69" i="4"/>
  <c r="I69"/>
  <c r="J69" s="1"/>
  <c r="B62" i="3"/>
  <c r="C64" i="5"/>
  <c r="E64" s="1"/>
  <c r="C64" i="4"/>
  <c r="E64" s="1"/>
  <c r="B22" i="3"/>
  <c r="C24" i="5"/>
  <c r="E24" s="1"/>
  <c r="C24" i="4"/>
  <c r="E24" s="1"/>
  <c r="C36" i="5"/>
  <c r="E36" s="1"/>
  <c r="B34" i="3"/>
  <c r="C36" i="4"/>
  <c r="E36" s="1"/>
  <c r="C62" i="5"/>
  <c r="E62" s="1"/>
  <c r="B60" i="3"/>
  <c r="C62" i="4"/>
  <c r="E62" s="1"/>
  <c r="C20"/>
  <c r="B18" i="3"/>
  <c r="C20" i="5"/>
  <c r="E20" s="1"/>
  <c r="C76"/>
  <c r="E76" s="1"/>
  <c r="B74" i="3"/>
  <c r="C76" i="4"/>
  <c r="B33" i="3"/>
  <c r="C35" i="5"/>
  <c r="E35" s="1"/>
  <c r="C35" i="4"/>
  <c r="E35" s="1"/>
  <c r="C80" i="5"/>
  <c r="E80" s="1"/>
  <c r="C80" i="4"/>
  <c r="B78" i="3"/>
  <c r="C60" i="5"/>
  <c r="E60" s="1"/>
  <c r="C60" i="4"/>
  <c r="E60" s="1"/>
  <c r="B58" i="3"/>
  <c r="B83"/>
  <c r="C85" i="4"/>
  <c r="C85" i="5"/>
  <c r="E85" s="1"/>
  <c r="C22"/>
  <c r="E22" s="1"/>
  <c r="B20" i="3"/>
  <c r="C22" i="4"/>
  <c r="E22" s="1"/>
  <c r="B65" i="3"/>
  <c r="C67" i="5"/>
  <c r="E67" s="1"/>
  <c r="C67" i="4"/>
  <c r="E67" s="1"/>
  <c r="C77" i="5"/>
  <c r="E77" s="1"/>
  <c r="C77" i="4"/>
  <c r="B75" i="3"/>
  <c r="G17" i="4"/>
  <c r="I17"/>
  <c r="J17" s="1"/>
  <c r="C33" i="5"/>
  <c r="E33" s="1"/>
  <c r="C33" i="4"/>
  <c r="E33" s="1"/>
  <c r="B31" i="3"/>
  <c r="B47"/>
  <c r="C49" i="5"/>
  <c r="E49" s="1"/>
  <c r="C49" i="4"/>
  <c r="C47" i="5"/>
  <c r="E47" s="1"/>
  <c r="B45" i="3"/>
  <c r="C47" i="4"/>
  <c r="E47" s="1"/>
  <c r="C43" i="5"/>
  <c r="E43" s="1"/>
  <c r="B41" i="3"/>
  <c r="C43" i="4"/>
  <c r="E43" s="1"/>
  <c r="C70" i="5"/>
  <c r="E70" s="1"/>
  <c r="B68" i="3"/>
  <c r="C70" i="4"/>
  <c r="E70" s="1"/>
  <c r="C53" i="5"/>
  <c r="E53" s="1"/>
  <c r="C53" i="4"/>
  <c r="B51" i="3"/>
  <c r="I83" i="5"/>
  <c r="G83"/>
  <c r="G38" i="4"/>
  <c r="I38"/>
  <c r="J38" s="1"/>
  <c r="I69" i="5"/>
  <c r="G69"/>
  <c r="C45" i="4"/>
  <c r="E45" s="1"/>
  <c r="B43" i="3"/>
  <c r="C45" i="5"/>
  <c r="E45" s="1"/>
  <c r="B14" i="3"/>
  <c r="C16" i="5"/>
  <c r="E16" s="1"/>
  <c r="C16" i="4"/>
  <c r="E16" s="1"/>
  <c r="C31"/>
  <c r="E31" s="1"/>
  <c r="B29" i="3"/>
  <c r="C31" i="5"/>
  <c r="E31" s="1"/>
  <c r="B13" i="3"/>
  <c r="C15" i="4"/>
  <c r="E15" s="1"/>
  <c r="C15" i="5"/>
  <c r="E15" s="1"/>
  <c r="B30" i="3"/>
  <c r="C32" i="5"/>
  <c r="E32" s="1"/>
  <c r="C32" i="4"/>
  <c r="E32" s="1"/>
  <c r="C87" i="5"/>
  <c r="E87" s="1"/>
  <c r="G87" s="1"/>
  <c r="B85" i="3"/>
  <c r="C87" i="4"/>
  <c r="C72"/>
  <c r="C72" i="5"/>
  <c r="E72" s="1"/>
  <c r="B70" i="3"/>
  <c r="C12" i="4"/>
  <c r="E12" s="1"/>
  <c r="B10" i="3"/>
  <c r="C12" i="5"/>
  <c r="E12" s="1"/>
  <c r="B80" i="3"/>
  <c r="C82" i="5"/>
  <c r="E82" s="1"/>
  <c r="C82" i="4"/>
  <c r="C63" i="5"/>
  <c r="E63" s="1"/>
  <c r="B61" i="3"/>
  <c r="C63" i="4"/>
  <c r="E63" s="1"/>
  <c r="C23" i="5"/>
  <c r="E23" s="1"/>
  <c r="B21" i="3"/>
  <c r="C23" i="4"/>
  <c r="E23" s="1"/>
  <c r="C18" i="5"/>
  <c r="E18" s="1"/>
  <c r="C18" i="4"/>
  <c r="B16" i="3"/>
  <c r="B63"/>
  <c r="C65" i="5"/>
  <c r="E65" s="1"/>
  <c r="C65" i="4"/>
  <c r="C42"/>
  <c r="E42" s="1"/>
  <c r="C42" i="5"/>
  <c r="E42" s="1"/>
  <c r="B40" i="3"/>
  <c r="G38" i="5"/>
  <c r="I38"/>
  <c r="C58" i="4"/>
  <c r="E58" s="1"/>
  <c r="C58" i="5"/>
  <c r="E58" s="1"/>
  <c r="B56" i="3"/>
  <c r="C19" i="5"/>
  <c r="E19" s="1"/>
  <c r="B17" i="3"/>
  <c r="C19" i="4"/>
  <c r="G83"/>
  <c r="I83"/>
  <c r="J83" s="1"/>
  <c r="I30" i="5"/>
  <c r="G30"/>
  <c r="C29"/>
  <c r="E29" s="1"/>
  <c r="B27" i="3"/>
  <c r="C29" i="4"/>
  <c r="E29" s="1"/>
  <c r="C55" i="5"/>
  <c r="E55" s="1"/>
  <c r="B53" i="3"/>
  <c r="C55" i="4"/>
  <c r="E55" s="1"/>
  <c r="C11"/>
  <c r="E11" s="1"/>
  <c r="C11" i="5"/>
  <c r="E11" s="1"/>
  <c r="B9" i="3"/>
  <c r="C88" i="4"/>
  <c r="B86" i="3"/>
  <c r="C88" i="5"/>
  <c r="E88" s="1"/>
  <c r="C10"/>
  <c r="E10" s="1"/>
  <c r="C34" i="4"/>
  <c r="C10"/>
  <c r="C34" i="5"/>
  <c r="E34" s="1"/>
  <c r="B32" i="3"/>
  <c r="B8"/>
  <c r="C44" i="5"/>
  <c r="E44" s="1"/>
  <c r="B42" i="3"/>
  <c r="C44" i="4"/>
  <c r="E44" s="1"/>
  <c r="C39" i="5"/>
  <c r="E39" s="1"/>
  <c r="B37" i="3"/>
  <c r="C39" i="4"/>
  <c r="E39" s="1"/>
  <c r="C37" i="5"/>
  <c r="E37" s="1"/>
  <c r="B35" i="3"/>
  <c r="C37" i="4"/>
  <c r="E37" s="1"/>
  <c r="C26"/>
  <c r="E26" s="1"/>
  <c r="B24" i="3"/>
  <c r="C26" i="5"/>
  <c r="E26" s="1"/>
  <c r="B46" i="3"/>
  <c r="C48" i="5"/>
  <c r="E48" s="1"/>
  <c r="C48" i="4"/>
  <c r="E48" s="1"/>
  <c r="B84" i="3"/>
  <c r="C86" i="4"/>
  <c r="E86" s="1"/>
  <c r="C86" i="5"/>
  <c r="E86" s="1"/>
  <c r="C59"/>
  <c r="E59" s="1"/>
  <c r="B57" i="3"/>
  <c r="C59" i="4"/>
  <c r="E59" s="1"/>
  <c r="C13" i="5"/>
  <c r="E13" s="1"/>
  <c r="B11" i="3"/>
  <c r="C13" i="4"/>
  <c r="E13" s="1"/>
  <c r="C14" i="5"/>
  <c r="E14" s="1"/>
  <c r="B12" i="3"/>
  <c r="C14" i="4"/>
  <c r="E14" s="1"/>
  <c r="B71" i="3"/>
  <c r="C73" i="5"/>
  <c r="E73" s="1"/>
  <c r="C73" i="4"/>
  <c r="E73" s="1"/>
  <c r="B66" i="3"/>
  <c r="C68" i="5"/>
  <c r="E68" s="1"/>
  <c r="C68" i="4"/>
  <c r="E68" s="1"/>
  <c r="C84" i="5"/>
  <c r="E84" s="1"/>
  <c r="B82" i="3"/>
  <c r="C84" i="4"/>
  <c r="E84" s="1"/>
  <c r="C79" i="5"/>
  <c r="E79" s="1"/>
  <c r="B77" i="3"/>
  <c r="C79" i="4"/>
  <c r="C28"/>
  <c r="E28" s="1"/>
  <c r="B26" i="3"/>
  <c r="C28" i="5"/>
  <c r="E28" s="1"/>
  <c r="B39" i="3"/>
  <c r="C41" i="5"/>
  <c r="E41" s="1"/>
  <c r="C41" i="4"/>
  <c r="E41" s="1"/>
  <c r="B72" i="3"/>
  <c r="C74" i="5"/>
  <c r="E74" s="1"/>
  <c r="C74" i="4"/>
  <c r="E74" s="1"/>
  <c r="C61"/>
  <c r="E61" s="1"/>
  <c r="C61" i="5"/>
  <c r="E61" s="1"/>
  <c r="B59" i="3"/>
  <c r="C54" i="5"/>
  <c r="E54" s="1"/>
  <c r="B52" i="3"/>
  <c r="C54" i="4"/>
  <c r="E54" s="1"/>
  <c r="I30"/>
  <c r="J30" s="1"/>
  <c r="G30"/>
  <c r="G60" i="5" l="1"/>
  <c r="I60"/>
  <c r="G56" i="4"/>
  <c r="I56"/>
  <c r="J56" s="1"/>
  <c r="G59"/>
  <c r="I59"/>
  <c r="J59" s="1"/>
  <c r="I39"/>
  <c r="J39" s="1"/>
  <c r="G39"/>
  <c r="I88"/>
  <c r="J88" s="1"/>
  <c r="G88"/>
  <c r="G19" i="5"/>
  <c r="I19"/>
  <c r="G42" i="4"/>
  <c r="I42"/>
  <c r="J42" s="1"/>
  <c r="I18" i="5"/>
  <c r="G18"/>
  <c r="G82" i="4"/>
  <c r="I82"/>
  <c r="J82" s="1"/>
  <c r="I72" i="5"/>
  <c r="G72"/>
  <c r="I15"/>
  <c r="G15"/>
  <c r="G49" i="4"/>
  <c r="I49"/>
  <c r="J49" s="1"/>
  <c r="G22"/>
  <c r="I22"/>
  <c r="J22" s="1"/>
  <c r="G60"/>
  <c r="I60"/>
  <c r="J60" s="1"/>
  <c r="G35" i="5"/>
  <c r="I35"/>
  <c r="I20" i="4"/>
  <c r="J20" s="1"/>
  <c r="G20"/>
  <c r="G36" i="5"/>
  <c r="I36"/>
  <c r="I51" i="4"/>
  <c r="J51" s="1"/>
  <c r="G51"/>
  <c r="I50" i="5"/>
  <c r="G50"/>
  <c r="G21" i="4"/>
  <c r="I21"/>
  <c r="J21" s="1"/>
  <c r="I7" i="5"/>
  <c r="G7"/>
  <c r="G40" i="4"/>
  <c r="I40"/>
  <c r="J40" s="1"/>
  <c r="G71"/>
  <c r="I71"/>
  <c r="J71" s="1"/>
  <c r="G8"/>
  <c r="I8"/>
  <c r="J8" s="1"/>
  <c r="I72"/>
  <c r="J72" s="1"/>
  <c r="G72"/>
  <c r="G40" i="5"/>
  <c r="I40"/>
  <c r="G54"/>
  <c r="I54"/>
  <c r="I41"/>
  <c r="G41"/>
  <c r="G84" i="4"/>
  <c r="I84"/>
  <c r="J84" s="1"/>
  <c r="I73" i="5"/>
  <c r="G73"/>
  <c r="I13"/>
  <c r="G13"/>
  <c r="I48"/>
  <c r="G48"/>
  <c r="G37"/>
  <c r="I37"/>
  <c r="G29" i="4"/>
  <c r="I29"/>
  <c r="J29" s="1"/>
  <c r="I42" i="5"/>
  <c r="G42"/>
  <c r="G18" i="4"/>
  <c r="I18"/>
  <c r="J18" s="1"/>
  <c r="I63" i="5"/>
  <c r="G63"/>
  <c r="G16"/>
  <c r="I16"/>
  <c r="G70" i="4"/>
  <c r="I70"/>
  <c r="J70" s="1"/>
  <c r="G47" i="5"/>
  <c r="I47"/>
  <c r="G35" i="4"/>
  <c r="I35"/>
  <c r="J35" s="1"/>
  <c r="I27" i="5"/>
  <c r="G27"/>
  <c r="I21"/>
  <c r="G21"/>
  <c r="I25"/>
  <c r="G25"/>
  <c r="G61"/>
  <c r="I61"/>
  <c r="I15" i="4"/>
  <c r="J15" s="1"/>
  <c r="G15"/>
  <c r="I41"/>
  <c r="J41" s="1"/>
  <c r="G41"/>
  <c r="I79" i="5"/>
  <c r="G79"/>
  <c r="G73" i="4"/>
  <c r="I73"/>
  <c r="J73" s="1"/>
  <c r="G48"/>
  <c r="I48"/>
  <c r="J48" s="1"/>
  <c r="G88" i="5"/>
  <c r="I88"/>
  <c r="I55"/>
  <c r="G55"/>
  <c r="G19" i="4"/>
  <c r="I19"/>
  <c r="J19" s="1"/>
  <c r="I12"/>
  <c r="J12" s="1"/>
  <c r="G12"/>
  <c r="G32" i="5"/>
  <c r="I32"/>
  <c r="G16" i="4"/>
  <c r="I16"/>
  <c r="J16" s="1"/>
  <c r="I67" i="5"/>
  <c r="G67"/>
  <c r="G20"/>
  <c r="I20"/>
  <c r="G36" i="4"/>
  <c r="I36"/>
  <c r="J36" s="1"/>
  <c r="I64" i="5"/>
  <c r="G64"/>
  <c r="G50" i="4"/>
  <c r="I50"/>
  <c r="J50" s="1"/>
  <c r="G7"/>
  <c r="I7"/>
  <c r="G78"/>
  <c r="I78"/>
  <c r="J78" s="1"/>
  <c r="G25"/>
  <c r="I25"/>
  <c r="J25" s="1"/>
  <c r="I84" i="5"/>
  <c r="G84"/>
  <c r="G70"/>
  <c r="I70"/>
  <c r="G24" i="4"/>
  <c r="I24"/>
  <c r="J24" s="1"/>
  <c r="G57"/>
  <c r="I57"/>
  <c r="J57" s="1"/>
  <c r="G8" i="5"/>
  <c r="I8"/>
  <c r="G54" i="4"/>
  <c r="I54"/>
  <c r="J54" s="1"/>
  <c r="G13"/>
  <c r="I13"/>
  <c r="J13" s="1"/>
  <c r="G37"/>
  <c r="I37"/>
  <c r="J37" s="1"/>
  <c r="I44" i="5"/>
  <c r="G44"/>
  <c r="G63" i="4"/>
  <c r="I63"/>
  <c r="J63" s="1"/>
  <c r="G32"/>
  <c r="I32"/>
  <c r="J32" s="1"/>
  <c r="G31"/>
  <c r="I31"/>
  <c r="J31" s="1"/>
  <c r="G53" i="5"/>
  <c r="I53"/>
  <c r="I47" i="4"/>
  <c r="J47" s="1"/>
  <c r="G47"/>
  <c r="I33" i="5"/>
  <c r="G33"/>
  <c r="G67" i="4"/>
  <c r="I67"/>
  <c r="J67" s="1"/>
  <c r="G85"/>
  <c r="I85"/>
  <c r="J85" s="1"/>
  <c r="I80" i="5"/>
  <c r="G80"/>
  <c r="G64" i="4"/>
  <c r="I64"/>
  <c r="J64" s="1"/>
  <c r="G27"/>
  <c r="I27"/>
  <c r="J27" s="1"/>
  <c r="G75" i="5"/>
  <c r="I75"/>
  <c r="I46"/>
  <c r="G46"/>
  <c r="I66"/>
  <c r="G66"/>
  <c r="I52"/>
  <c r="G52"/>
  <c r="G81"/>
  <c r="I81"/>
  <c r="I82"/>
  <c r="G82"/>
  <c r="G79" i="4"/>
  <c r="I79"/>
  <c r="J79" s="1"/>
  <c r="G14" i="5"/>
  <c r="I14"/>
  <c r="G86" i="4"/>
  <c r="I86"/>
  <c r="J86" s="1"/>
  <c r="G26"/>
  <c r="I26"/>
  <c r="J26" s="1"/>
  <c r="G10" i="5"/>
  <c r="I10"/>
  <c r="I55" i="4"/>
  <c r="J55" s="1"/>
  <c r="G55"/>
  <c r="I23" i="5"/>
  <c r="G23"/>
  <c r="G12"/>
  <c r="I12"/>
  <c r="I45" i="4"/>
  <c r="J45" s="1"/>
  <c r="G45"/>
  <c r="G53"/>
  <c r="I53"/>
  <c r="J53" s="1"/>
  <c r="I43" i="5"/>
  <c r="G43"/>
  <c r="G33" i="4"/>
  <c r="I33"/>
  <c r="J33" s="1"/>
  <c r="I77" i="5"/>
  <c r="G77"/>
  <c r="I85"/>
  <c r="G85"/>
  <c r="G80" i="4"/>
  <c r="I80"/>
  <c r="J80" s="1"/>
  <c r="G76" i="5"/>
  <c r="I76"/>
  <c r="G62"/>
  <c r="I62"/>
  <c r="I57"/>
  <c r="G57"/>
  <c r="G66" i="4"/>
  <c r="I66"/>
  <c r="J66" s="1"/>
  <c r="I78" i="5"/>
  <c r="G78"/>
  <c r="G81" i="4"/>
  <c r="I81"/>
  <c r="J81" s="1"/>
  <c r="I28" i="5"/>
  <c r="G28"/>
  <c r="G34"/>
  <c r="I34"/>
  <c r="G49"/>
  <c r="I49"/>
  <c r="G74" i="4"/>
  <c r="I74"/>
  <c r="J74" s="1"/>
  <c r="G28"/>
  <c r="I28"/>
  <c r="J28" s="1"/>
  <c r="G68" i="5"/>
  <c r="I68"/>
  <c r="I86"/>
  <c r="G86"/>
  <c r="I44" i="4"/>
  <c r="J44" s="1"/>
  <c r="G44"/>
  <c r="I34"/>
  <c r="J34" s="1"/>
  <c r="G34"/>
  <c r="G11"/>
  <c r="I11"/>
  <c r="J11" s="1"/>
  <c r="I58"/>
  <c r="J58" s="1"/>
  <c r="G58"/>
  <c r="I65" i="5"/>
  <c r="G65"/>
  <c r="I31"/>
  <c r="G31"/>
  <c r="I77" i="4"/>
  <c r="J77" s="1"/>
  <c r="G77"/>
  <c r="G75"/>
  <c r="I75"/>
  <c r="J75" s="1"/>
  <c r="I46"/>
  <c r="J46" s="1"/>
  <c r="G46"/>
  <c r="G52"/>
  <c r="I52"/>
  <c r="J52" s="1"/>
  <c r="I29" i="5"/>
  <c r="G29"/>
  <c r="I74"/>
  <c r="G74"/>
  <c r="G61" i="4"/>
  <c r="I61"/>
  <c r="J61" s="1"/>
  <c r="G68"/>
  <c r="I68"/>
  <c r="J68" s="1"/>
  <c r="G14"/>
  <c r="I14"/>
  <c r="J14" s="1"/>
  <c r="I59" i="5"/>
  <c r="G59"/>
  <c r="G26"/>
  <c r="I26"/>
  <c r="I39"/>
  <c r="G39"/>
  <c r="G10" i="4"/>
  <c r="I10"/>
  <c r="J10" s="1"/>
  <c r="D3"/>
  <c r="I11" i="5"/>
  <c r="G11"/>
  <c r="G58"/>
  <c r="I58"/>
  <c r="G65" i="4"/>
  <c r="I65"/>
  <c r="J65" s="1"/>
  <c r="I23"/>
  <c r="J23" s="1"/>
  <c r="G23"/>
  <c r="G45" i="5"/>
  <c r="I45"/>
  <c r="I43" i="4"/>
  <c r="J43" s="1"/>
  <c r="G43"/>
  <c r="G22" i="5"/>
  <c r="I22"/>
  <c r="I76" i="4"/>
  <c r="J76" s="1"/>
  <c r="G76"/>
  <c r="G62"/>
  <c r="I62"/>
  <c r="J62" s="1"/>
  <c r="G24" i="5"/>
  <c r="I24"/>
  <c r="I51"/>
  <c r="G51"/>
  <c r="I56"/>
  <c r="G56"/>
  <c r="G71"/>
  <c r="I71"/>
  <c r="E4" l="1"/>
  <c r="H7" s="1"/>
  <c r="F4"/>
  <c r="E3" i="4"/>
  <c r="H27" s="1"/>
  <c r="J7"/>
  <c r="G3" s="1"/>
  <c r="F3"/>
  <c r="H29" l="1"/>
  <c r="H12"/>
  <c r="H47"/>
  <c r="H68"/>
  <c r="H77"/>
  <c r="H78"/>
  <c r="H15"/>
  <c r="H56"/>
  <c r="H10"/>
  <c r="H70"/>
  <c r="H79"/>
  <c r="H25"/>
  <c r="H31"/>
  <c r="H59"/>
  <c r="H65"/>
  <c r="H76"/>
  <c r="H84"/>
  <c r="H60"/>
  <c r="H33"/>
  <c r="H16"/>
  <c r="H64"/>
  <c r="H67"/>
  <c r="H37"/>
  <c r="H23"/>
  <c r="H88"/>
  <c r="H42"/>
  <c r="H18"/>
  <c r="H41"/>
  <c r="H61"/>
  <c r="H52"/>
  <c r="H46"/>
  <c r="H39"/>
  <c r="H8"/>
  <c r="H34"/>
  <c r="H28"/>
  <c r="H44"/>
  <c r="H85"/>
  <c r="H43"/>
  <c r="H86"/>
  <c r="H54"/>
  <c r="H48"/>
  <c r="H40"/>
  <c r="H37" i="5"/>
  <c r="H33"/>
  <c r="H21"/>
  <c r="H34"/>
  <c r="H54"/>
  <c r="H46"/>
  <c r="H26"/>
  <c r="H70"/>
  <c r="H74"/>
  <c r="H20"/>
  <c r="H75"/>
  <c r="H51"/>
  <c r="H39"/>
  <c r="D4"/>
  <c r="H17"/>
  <c r="H69"/>
  <c r="H30"/>
  <c r="H38"/>
  <c r="H9"/>
  <c r="H87"/>
  <c r="H83"/>
  <c r="H42"/>
  <c r="H43"/>
  <c r="H50"/>
  <c r="H80"/>
  <c r="H49"/>
  <c r="H19"/>
  <c r="H52"/>
  <c r="H22"/>
  <c r="H13"/>
  <c r="H23"/>
  <c r="H15"/>
  <c r="H31"/>
  <c r="H82"/>
  <c r="H16"/>
  <c r="H65"/>
  <c r="H53"/>
  <c r="H50" i="4"/>
  <c r="H14"/>
  <c r="H82"/>
  <c r="H87"/>
  <c r="H9"/>
  <c r="H30"/>
  <c r="H69"/>
  <c r="H38"/>
  <c r="H17"/>
  <c r="H83"/>
  <c r="H64" i="5"/>
  <c r="H59"/>
  <c r="H47"/>
  <c r="H76"/>
  <c r="H27"/>
  <c r="H57"/>
  <c r="H36"/>
  <c r="H8"/>
  <c r="H29"/>
  <c r="H19" i="4"/>
  <c r="H58"/>
  <c r="H57"/>
  <c r="H84" i="5"/>
  <c r="H81"/>
  <c r="H21" i="4"/>
  <c r="H32"/>
  <c r="H24" i="5"/>
  <c r="H36" i="4"/>
  <c r="H28" i="5"/>
  <c r="H79"/>
  <c r="H73"/>
  <c r="H85"/>
  <c r="H71"/>
  <c r="H40"/>
  <c r="H53" i="4"/>
  <c r="H7"/>
  <c r="H67" i="5"/>
  <c r="H74" i="4"/>
  <c r="H73"/>
  <c r="H86" i="5"/>
  <c r="H55"/>
  <c r="H68"/>
  <c r="H11"/>
  <c r="H10"/>
  <c r="H20" i="4"/>
  <c r="H12" i="5"/>
  <c r="H49" i="4"/>
  <c r="H13"/>
  <c r="H58" i="5"/>
  <c r="H32"/>
  <c r="H66" i="4"/>
  <c r="H41" i="5"/>
  <c r="H71" i="4"/>
  <c r="H55"/>
  <c r="H62"/>
  <c r="H51"/>
  <c r="H14" i="5"/>
  <c r="H75" i="4"/>
  <c r="H63" i="5"/>
  <c r="H77"/>
  <c r="H61"/>
  <c r="H81" i="4"/>
  <c r="H25" i="5"/>
  <c r="H66"/>
  <c r="H60"/>
  <c r="H18"/>
  <c r="H26" i="4"/>
  <c r="H78" i="5"/>
  <c r="H24" i="4"/>
  <c r="H11"/>
  <c r="H88" i="5"/>
  <c r="H80" i="4"/>
  <c r="H22"/>
  <c r="H35" i="5"/>
  <c r="H63" i="4"/>
  <c r="H45" i="5"/>
  <c r="H72"/>
  <c r="H44"/>
  <c r="H56"/>
  <c r="H72" i="4"/>
  <c r="H45"/>
  <c r="H35"/>
  <c r="H62" i="5"/>
  <c r="H48"/>
</calcChain>
</file>

<file path=xl/sharedStrings.xml><?xml version="1.0" encoding="utf-8"?>
<sst xmlns="http://schemas.openxmlformats.org/spreadsheetml/2006/main" count="2675" uniqueCount="392">
  <si>
    <t>Index</t>
  </si>
  <si>
    <t>Manufacturer Name</t>
  </si>
  <si>
    <t>GRM033C81E104KE14D</t>
  </si>
  <si>
    <t>Murata Electronics</t>
  </si>
  <si>
    <t>CAP CER 0.1UF 25V X6S 0201</t>
  </si>
  <si>
    <t>https://search.murata.co.jp/Ceramy/image/img/A01X/G101/ENG/GRM033C81E104KE14-01.pdf</t>
  </si>
  <si>
    <t>MAX30208CLB+</t>
  </si>
  <si>
    <t>Analog Devices Inc./Maxim Integrated</t>
  </si>
  <si>
    <t>IC TEMP SENSOR</t>
  </si>
  <si>
    <t>https://www.analog.com/media/en/technical-documentation/data-sheets/MAX30208.pdf</t>
  </si>
  <si>
    <t>PCB:MAX30208_HSP3_DEMO_B</t>
  </si>
  <si>
    <t>MAX30208_HSP3_DEMO_B</t>
  </si>
  <si>
    <t>GRM188R61E106MA73J</t>
  </si>
  <si>
    <t>CAP CER 10UF 25V X5R 0603</t>
  </si>
  <si>
    <t>https://search.murata.co.jp/Ceramy/image/img/A01X/G101/ENG/GRM188R61E106MA73-01.pdf</t>
  </si>
  <si>
    <t>GRM188R72A104KA35J</t>
  </si>
  <si>
    <t>CAP CER 0.1UF 100V X7R 0603</t>
  </si>
  <si>
    <t>https://search.murata.co.jp/Ceramy/image/img/A01X/G101/ENG/GRM188R72A104KA35-01.pdf</t>
  </si>
  <si>
    <t>GRM155R61A106ME11J</t>
  </si>
  <si>
    <t>CAP CER 10UF 10V X5R 0402</t>
  </si>
  <si>
    <t>https://search.murata.co.jp/Ceramy/image/img/A01X/G101/ENG/GRM155R61A106ME11-01A.pdf</t>
  </si>
  <si>
    <t>CAP CER 1UF 25V X7R 0603</t>
  </si>
  <si>
    <t>GRM033R61A104KE15J</t>
  </si>
  <si>
    <t>CAP CER 0.1UF 10V X5R 0201</t>
  </si>
  <si>
    <t>https://search.murata.co.jp/Ceramy/image/img/A01X/G101/ENG/GRM033R61A104KE15-01A.pdf</t>
  </si>
  <si>
    <t>CL05A105KO5NNNC</t>
  </si>
  <si>
    <t>Samsung Electro-Mechanics</t>
  </si>
  <si>
    <t>CAP CER 1UF 16V X5R 0402</t>
  </si>
  <si>
    <t>https://media.digikey.com/pdf/Data%20Sheets/Samsung%20PDFs/CL05A105KO5NNNC_Spec_5-2-19.pdf</t>
  </si>
  <si>
    <t>C0603X7R1A103K030BA</t>
  </si>
  <si>
    <t>TDK Corporation</t>
  </si>
  <si>
    <t>CAP CER 10000PF 10V X7R 0201</t>
  </si>
  <si>
    <t>https://product.tdk.com/system/files/dam/doc/product/capacitor/ceramic/mlcc/catalog/mlcc_commercial_general_en.pdf</t>
  </si>
  <si>
    <t>SFH 7016</t>
  </si>
  <si>
    <t>ams-OSRAM USA INC.</t>
  </si>
  <si>
    <t>CHIP LED</t>
  </si>
  <si>
    <t>https://dammedia.osram.info/media/resource/hires/osram-dam-16417795/SFH%207016_EN.pdf</t>
  </si>
  <si>
    <t>1981061-1</t>
  </si>
  <si>
    <t>TE Connectivity AMP Connectors</t>
  </si>
  <si>
    <t>CONN SPRING BATTERY 3POS R/A SMD</t>
  </si>
  <si>
    <t>https://www.te.com/usa-en/product-1981061-1.datasheet.pdf</t>
  </si>
  <si>
    <t>Molex</t>
  </si>
  <si>
    <t>CRCW02010000Z0ED</t>
  </si>
  <si>
    <t>Vishay Dale</t>
  </si>
  <si>
    <t>RES SMD 0 OHM JUMPER 1/20W 0201</t>
  </si>
  <si>
    <t>https://www.vishay.com/docs/20052/crcw0201e3.pdf</t>
  </si>
  <si>
    <t>ERJ-2GE0R00X</t>
  </si>
  <si>
    <t>Panasonic Electronic Components</t>
  </si>
  <si>
    <t>RES SMD 0 OHM JUMPER 1/10W 0402</t>
  </si>
  <si>
    <t>https://industrial.panasonic.com/ww/products/pt/general-purpose-chip-resistors/models/ERJ2GE0R00X</t>
  </si>
  <si>
    <t>ERJ-2RKF1002X</t>
  </si>
  <si>
    <t>RES SMD 10K OHM 1% 1/10W 0402</t>
  </si>
  <si>
    <t>https://industrial.panasonic.com/cdbs/www-data/pdf/RDA0000/AOA0000C304.pdf</t>
  </si>
  <si>
    <t>ERJ-2RKF1003X</t>
  </si>
  <si>
    <t>RES SMD 100K OHM 1% 1/10W 0402</t>
  </si>
  <si>
    <t>PPG + ECG COMBO AFE</t>
  </si>
  <si>
    <t>VEMD8080</t>
  </si>
  <si>
    <t>Vishay Semiconductor Opto Division</t>
  </si>
  <si>
    <t>PHOTODIODE 780 TO 1050 NM</t>
  </si>
  <si>
    <t>https://www.vishay.com/docs/84565/vemd8080.pdf</t>
  </si>
  <si>
    <t>LIS2DS12TR</t>
  </si>
  <si>
    <t>STMicroelectronics</t>
  </si>
  <si>
    <t>ACCEL 2-16G I2C/SPI 12LGA</t>
  </si>
  <si>
    <t>https://www.st.com/content/ccc/resource/technical/document/datasheet/ce/32/55/ac/e1/87/46/84/DM00177048.pdf/files/DM00177048.pdf/jcr:content/translations/en.DM00177048.pdf</t>
  </si>
  <si>
    <t>SIT1572AI-J3-18E-DCC-32.768E</t>
  </si>
  <si>
    <t>SiTime</t>
  </si>
  <si>
    <t>MEMS OSC XO 32.7680KHZ LVCMOS</t>
  </si>
  <si>
    <t>https://www.sitime.com/datasheet/SiT1572</t>
  </si>
  <si>
    <t>2450AT18D0100001E</t>
  </si>
  <si>
    <t>Johanson Technology Inc.</t>
  </si>
  <si>
    <t>RF ANT 2.4GHZ CHIP SOLDER SMD</t>
  </si>
  <si>
    <t>https://www.johansontechnology.com/datasheets/2450AT18D0100/2450AT18D0100.pdf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</si>
  <si>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</si>
  <si>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</si>
  <si>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</si>
  <si>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</si>
  <si>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</si>
  <si>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</si>
  <si>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</si>
  <si>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</si>
  <si>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CAP CER 16PF 50V C0G/NP0 0201</t>
  </si>
  <si>
    <t>https://search.murata.co.jp/Ceramy/image/img/A01X/G101/ENG/GRM0335C1H160JA01-01.pdf</t>
  </si>
  <si>
    <t>GRM033R61A105ME15J</t>
  </si>
  <si>
    <t>CAP CER MLCC</t>
  </si>
  <si>
    <t>GRM033C71C104KE14J</t>
  </si>
  <si>
    <t>CAP CER 0.1UF 16V X7S 0201</t>
  </si>
  <si>
    <t>https://search.murata.co.jp/Ceramy/image/img/A01X/G101/ENG/GRM033C71C104KE14-01A.pdf</t>
  </si>
  <si>
    <t>GRM21BR61A476ME15K</t>
  </si>
  <si>
    <t>CAP CER 47UF 10V X5R 0805</t>
  </si>
  <si>
    <t>https://media.digikey.com/pdf/Data%20Sheets/Murata%20PDFs/Chip_Multilayer_CC_CAT.pdf</t>
  </si>
  <si>
    <t>GRM033R61E472MA12D</t>
  </si>
  <si>
    <t>CAP CER 4700PF 25V X5R 0201</t>
  </si>
  <si>
    <t>https://search.murata.co.jp/Ceramy/image/img/A01X/G101/ENG/GRM033R61E472MA12-01.pdf</t>
  </si>
  <si>
    <t>C0402C105K8PAC7867</t>
  </si>
  <si>
    <t>KEMET</t>
  </si>
  <si>
    <t>CAP CER 1UF 10V X5R 0402</t>
  </si>
  <si>
    <t>https://connect.kemet.com:7667/gateway/IntelliData-ComponentDocumentation/1.0/download/datasheet/C0402C105K8PACTU</t>
  </si>
  <si>
    <t>CL10A226MO7JZNC</t>
  </si>
  <si>
    <t>CAP CER 22UF 16V X5R 0603</t>
  </si>
  <si>
    <t>https://media.digikey.com/pdf/Data%20Sheets/Samsung%20PDFs/CL10A226MO7JZNC_Spec.pdf</t>
  </si>
  <si>
    <t>GRM033C81A105ME05D</t>
  </si>
  <si>
    <t>CAP CER 1UF 10V X6S 0201</t>
  </si>
  <si>
    <t>https://search.murata.co.jp/Ceramy/image/img/A01X/G101/ENG/GRM033C81A105ME05-01.pdf</t>
  </si>
  <si>
    <t>GRM033R71A472KA01D</t>
  </si>
  <si>
    <t>CAP CER 4700PF 10V X7R 0201</t>
  </si>
  <si>
    <t>https://search.murata.co.jp/Ceramy/image/img/A01X/G101/ENG/GRM033R71A472KA01-01.pdf</t>
  </si>
  <si>
    <t>GRM033R61C104KE14D</t>
  </si>
  <si>
    <t>CAP CER 0.1UF 16V X5R 0201</t>
  </si>
  <si>
    <t>https://search.murata.co.jp/Ceramy/image/img/A01X/G101/ENG/GRM033R61C104KE14-01.pdf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</si>
  <si>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</si>
  <si>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</si>
  <si>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</si>
  <si>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</si>
  <si>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</si>
  <si>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</si>
  <si>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</si>
  <si>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https://datasheets.kyocera-avx.com/cx5r.pdf</t>
  </si>
  <si>
    <t>C0603X5R1A104K030BC</t>
  </si>
  <si>
    <t>APFA2507QBDSEEZGKC</t>
  </si>
  <si>
    <t>Kingbright</t>
  </si>
  <si>
    <t>LED RGB CLEAR 4SMD R/A</t>
  </si>
  <si>
    <t>https://www.KingbrightUSA.com/images/catalog/SPEC/APFA2507QBDSEEZGKC.pdf</t>
  </si>
  <si>
    <t>SML-LX0404SIUPGUSB</t>
  </si>
  <si>
    <t>Lumex Opto/Components Inc.</t>
  </si>
  <si>
    <t>LED RGB CLEAR SMD</t>
  </si>
  <si>
    <t>https://media.digikey.com/pdf/Data%20Sheets/Lumex%20PDFs/SML-LX0404SIUPGUSB.pdf</t>
  </si>
  <si>
    <t>TF13BA-6S-0.4SH(800)</t>
  </si>
  <si>
    <t>Hirose Electric Co Ltd</t>
  </si>
  <si>
    <t>CONN FPC BOTTOM 6POS 0.4MM R/A</t>
  </si>
  <si>
    <t>https://www.hirose.com/product/download/?distributor=digikey&amp;type=specSheet&amp;lang=en&amp;num=TF13BA-6S-0.4SH(800)</t>
  </si>
  <si>
    <t>FH26W-25S-0.3SHW(60)</t>
  </si>
  <si>
    <t>CONN FPC BOTTOM 25POS 0.3MM R/A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</si>
  <si>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</si>
  <si>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</si>
  <si>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</si>
  <si>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</si>
  <si>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https://www.jae.com/direct/page/generatePDF/?file_nm=DX07S024JJ3R1300.pdf&amp;orientation=portrait&amp;no_cache=0&amp;path=%2Fen%2Fconnectors%2Fseries%2Fdetail%2Fproduct%2Fid%3D66509%26v=2020031910202910099709</t>
  </si>
  <si>
    <t>DFE201612E-2R2M=P2</t>
  </si>
  <si>
    <t>FIXED IND 2.2UH 1.8A 116MOHM SMD</t>
  </si>
  <si>
    <t>https://search.murata.co.jp/Ceramy/image/img/P02/J(E)TE243A-0006.pdf</t>
  </si>
  <si>
    <t>MLP2012H2R2MT0S1</t>
  </si>
  <si>
    <t>FIXED IND 2.2UH 1A 195 MOHM SMD</t>
  </si>
  <si>
    <t>https://product.tdk.com/en/system/files?file=dam/doc/product/inductor/inductor/smd/catalog/inductor_commercial_power_mlp2012_en.pdf</t>
  </si>
  <si>
    <t>BLM21PG221SN1D</t>
  </si>
  <si>
    <t>FERRITE BEAD 220 OHM 0805 1LN</t>
  </si>
  <si>
    <t>https://www.murata.com/en-us/products/en-us/products/productdata/8796738977822/ENFA0005.pdf</t>
  </si>
  <si>
    <t>HZ1206C202R-10</t>
  </si>
  <si>
    <t>Laird-Signal Integrity Products</t>
  </si>
  <si>
    <t>FERRITE BEAD 2 KOHM 1206 1LN</t>
  </si>
  <si>
    <t>https://media.digikey.com/pdf/Data%20Sheets/Laird%20Technologies/Ferrite_EMI_Cable_Cores.pdf</t>
  </si>
  <si>
    <t>ERJ-1GNF5101C</t>
  </si>
  <si>
    <t>RES SMD 5.1K OHM 1% 1/20W 0201</t>
  </si>
  <si>
    <t>RES SMD 27 OHM 1% 1/20W 0201</t>
  </si>
  <si>
    <t>ERJ-1GNF4701C</t>
  </si>
  <si>
    <t>RES SMD 4.7K OHM 1% 1/20W 0201</t>
  </si>
  <si>
    <t>ERJ-2GEJ103X</t>
  </si>
  <si>
    <t>RES SMD 10K OHM 5% 1/10W 0402</t>
  </si>
  <si>
    <t>https://api.pim.na.industrial.panasonic.com/file_stream/main/fileversion/1242</t>
  </si>
  <si>
    <t>ERJ-2LWFR010X</t>
  </si>
  <si>
    <t>RES 0.01 OHM 1% 1/5W 0402</t>
  </si>
  <si>
    <t>https://industrial.panasonic.com/cdbs/www-data/pdf/RDN0000/AOA0000C313.pdf</t>
  </si>
  <si>
    <t>RES SMD 3.3K OHM 1% 1/20W 0201</t>
  </si>
  <si>
    <t>ERJ-1GNJ103C</t>
  </si>
  <si>
    <t>RES SMD 10K OHM 5% 1/20W 0201</t>
  </si>
  <si>
    <t>ERJ-1GN0R00C</t>
  </si>
  <si>
    <t>https://industrial.panasonic.com/ww/products/pt/general-purpose-chip-resistors/models/ERJ1GN0R00C</t>
  </si>
  <si>
    <t>ERJ-2RKF1004X</t>
  </si>
  <si>
    <t>RES SMD 1M OHM 1% 1/10W 0402</t>
  </si>
  <si>
    <t>RES SMD 10 OHM 1% 1/20W 0201</t>
  </si>
  <si>
    <t>CRCW04024K70FKEDHP</t>
  </si>
  <si>
    <t>RES SMD 4.7K OHM 1% 1/5W 0402</t>
  </si>
  <si>
    <t>https://www.vishay.com/docs/20043/crcwhpe3.pdf</t>
  </si>
  <si>
    <t>ERJ-2GEJ220X</t>
  </si>
  <si>
    <t>RES SMD 22 OHM 5% 1/10W 0402</t>
  </si>
  <si>
    <t>CRCW040210K0FKEE</t>
  </si>
  <si>
    <t>RES SMD 10K OHM 1% 1/16W 0402</t>
  </si>
  <si>
    <t>https://www.vishay.com/docs/20035/dcrcwe3.pdf</t>
  </si>
  <si>
    <t>TNPW04021K00BETD</t>
  </si>
  <si>
    <t>RES 1K OHM 0.1% 1/16W 0402</t>
  </si>
  <si>
    <t>https://www.vishay.com/docs/31006/tnpw.pdf</t>
  </si>
  <si>
    <t>PNM0402E2502BST1</t>
  </si>
  <si>
    <t>Vishay Dale Thin Film</t>
  </si>
  <si>
    <t>RES SMD 25K OHM 0.1% 1/20W 0402</t>
  </si>
  <si>
    <t>https://www.vishay.com/docs/60057/pnm.pdf</t>
  </si>
  <si>
    <t>NCP03XH103J05RL</t>
  </si>
  <si>
    <t>THERMISTOR NTC 10KOHM 3380K 0201</t>
  </si>
  <si>
    <t>https://media.digikey.com/pdf/Data Sheets/Murata PDFs/NCP03 Spec.pdf</t>
  </si>
  <si>
    <t>Würth Elektronik</t>
  </si>
  <si>
    <t>SWITCH TACTILE SPST-NO 0.05A 12V</t>
  </si>
  <si>
    <t>https://www.we-online.com/katalog/datasheet/434153017835.pdf</t>
  </si>
  <si>
    <t>EVP-AA102K</t>
  </si>
  <si>
    <t>SWITCH TACTILE SPST-NO 0.02A 15V</t>
  </si>
  <si>
    <t>https://www3.panasonic.biz/ac/cdn/e/control/switch/light-touch/catalog/sw_lt_eng_3529s.pdf</t>
  </si>
  <si>
    <t>EVKIT PART- IC; PMIC WITH ULTRA-LOW IQ REGULATOR</t>
  </si>
  <si>
    <t>MAX20360FEWZ+T</t>
  </si>
  <si>
    <t>MAX32670GTL+</t>
  </si>
  <si>
    <t>IC MCU 32BIT 384KB FLASH 40TQFN</t>
  </si>
  <si>
    <t>https://datasheets.maximintegrated.com/en/ds/MAX32670.pdf</t>
  </si>
  <si>
    <t>MX25U51245GZ4I54</t>
  </si>
  <si>
    <t>Macronix</t>
  </si>
  <si>
    <t>IC FLASH 512MBIT SPI/QUAD 8WSON</t>
  </si>
  <si>
    <t>https://www.macronix.com/Lists/Datasheet/Attachments/8410/MX25U51245G,%201.8V,%20512Mb,%20v1.2.pdf</t>
  </si>
  <si>
    <t>MAX32666GXMBT+</t>
  </si>
  <si>
    <t>IC MCU 32BIT 1MB FLASH 121CTBGA</t>
  </si>
  <si>
    <t>https://www.analog.com/media/en/technical-documentation/data-sheets/max32665-max32666.pdf</t>
  </si>
  <si>
    <t>MAX9062EBS+TG45</t>
  </si>
  <si>
    <t>IC COMPARATOR 1 W/VOLT REF 4UCSP</t>
  </si>
  <si>
    <t>https://www.analog.com/media/en/technical-documentation/data-sheets/max9060-max9064.pdf</t>
  </si>
  <si>
    <t>MAX3207EAUT+T</t>
  </si>
  <si>
    <t>TVS DIODE SOT23-6</t>
  </si>
  <si>
    <t>https://www.analog.com/media/en/technical-documentation/data-sheets/MAX3205E-MAX3208E.pdf</t>
  </si>
  <si>
    <t>MAX4737EBE+T</t>
  </si>
  <si>
    <t>IC SW SPST-NOX4 4.5OHM 16UCSP</t>
  </si>
  <si>
    <t>https://www.analog.com/media/en/technical-documentation/data-sheets/MAX4737-MAX4739.pdf</t>
  </si>
  <si>
    <t>MAX14689EWL+T</t>
  </si>
  <si>
    <t>IC SWITCH DPDT X 1 450MOHM 9WLP</t>
  </si>
  <si>
    <t>https://www.analog.com/media/en/technical-documentation/data-sheets/MAX14689.pdf</t>
  </si>
  <si>
    <t>ABS07-32.768KHZ-6-T</t>
  </si>
  <si>
    <t>Abracon LLC</t>
  </si>
  <si>
    <t>CRYSTAL 32.7680KHZ 6PF SMD</t>
  </si>
  <si>
    <t>https://abracon.com/Resonators/ABS07.pdf</t>
  </si>
  <si>
    <t>FA-20H 32.0000MF12Y-W3</t>
  </si>
  <si>
    <t>EPSON</t>
  </si>
  <si>
    <t>CRYSTAL 32.0000MHZ 12PF SMD</t>
  </si>
  <si>
    <t>https://support.epson.biz/td/api/doc_check.php?dl=brief_FA-20H&amp;lang=en</t>
  </si>
  <si>
    <t>CM1610H32768DZBT</t>
  </si>
  <si>
    <t>Citizen Finedevice Co Ltd</t>
  </si>
  <si>
    <t>http://cfd.citizen.co.jp/cms/cfd/pdf/english/CM1610H_E.pdf</t>
  </si>
  <si>
    <t>C0603C105K3RAC7867</t>
  </si>
  <si>
    <t>https://connect.kemet.com:7667/gateway/IntelliData-ComponentDocumentation/1.0/download/datasheet/C0603C105K3RACTU</t>
  </si>
  <si>
    <t>10061122-251120HLF</t>
  </si>
  <si>
    <t>Amphenol ICC (FCI)</t>
  </si>
  <si>
    <t>https://www.amphenol-cs.com/media/wysiwyg/files/drawing/10061122.pdf</t>
  </si>
  <si>
    <t>ERJ-1GNF27R0C</t>
  </si>
  <si>
    <t>ERJ-1GNF3301C</t>
  </si>
  <si>
    <t>ERJ-1GNF10R0C</t>
  </si>
  <si>
    <t>MAX86176ENX+T</t>
  </si>
  <si>
    <t>FOB</t>
  </si>
  <si>
    <t>Description</t>
  </si>
  <si>
    <t>Unit Price</t>
  </si>
  <si>
    <t>Total Price</t>
  </si>
  <si>
    <t>Purchase Qt.</t>
  </si>
  <si>
    <t>Datasheet</t>
  </si>
  <si>
    <t>http://www.valvolandia.com.br/baterias/li-po/3-7v-800mah-li-po/bateria-3-7v-800mah-li-on-recarregavel-6x30x48mm-com-conector</t>
  </si>
  <si>
    <t>EX-POWER</t>
  </si>
  <si>
    <t>est. USD CIF</t>
  </si>
  <si>
    <t>est. Unit BRL</t>
  </si>
  <si>
    <t>Host board to sensor board flex cable</t>
  </si>
  <si>
    <t>Battery pack 800mAh 04x30x42</t>
  </si>
  <si>
    <t>https://www.digikey.com.br/en/products/detail/molex/0150150225/3467249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</si>
  <si>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</si>
  <si>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</si>
  <si>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GRM0335C1H160JA01D</t>
  </si>
  <si>
    <t>Quantity per</t>
  </si>
  <si>
    <t>Manufacture Part Number</t>
  </si>
  <si>
    <t>MOQ</t>
  </si>
  <si>
    <t>Assembly qty</t>
  </si>
  <si>
    <t>Shipment Origin</t>
  </si>
  <si>
    <t>Incoterms</t>
  </si>
  <si>
    <t>Lead time</t>
  </si>
  <si>
    <t>Payment terms</t>
  </si>
  <si>
    <t>PROPOSED ALTERNATIVE</t>
  </si>
  <si>
    <t xml:space="preserve">$0.29 </t>
  </si>
  <si>
    <t>7 Days</t>
  </si>
  <si>
    <t>USA</t>
  </si>
  <si>
    <t>FCA MIA</t>
  </si>
  <si>
    <t>NET 30</t>
  </si>
  <si>
    <t xml:space="preserve">$6.20 </t>
  </si>
  <si>
    <t>25 Days</t>
  </si>
  <si>
    <t>UNABLE TO IDENTIFY</t>
  </si>
  <si>
    <t xml:space="preserve">$-   </t>
  </si>
  <si>
    <t xml:space="preserve">$0.14 </t>
  </si>
  <si>
    <t xml:space="preserve">$0.16 </t>
  </si>
  <si>
    <t>GRM155R61A106ME11D</t>
  </si>
  <si>
    <t xml:space="preserve">$0.15 </t>
  </si>
  <si>
    <t>C0603C105K3RACTU</t>
  </si>
  <si>
    <t xml:space="preserve">$0.25 </t>
  </si>
  <si>
    <t xml:space="preserve">$0.26 </t>
  </si>
  <si>
    <t xml:space="preserve">$0.32 </t>
  </si>
  <si>
    <t xml:space="preserve">$2.50 </t>
  </si>
  <si>
    <t xml:space="preserve">$4.22 </t>
  </si>
  <si>
    <t>End of Life</t>
  </si>
  <si>
    <t xml:space="preserve">$0.74 </t>
  </si>
  <si>
    <t xml:space="preserve">$0.07 </t>
  </si>
  <si>
    <t xml:space="preserve">$0.05 </t>
  </si>
  <si>
    <t xml:space="preserve">$0.27 </t>
  </si>
  <si>
    <t xml:space="preserve">$17.97 </t>
  </si>
  <si>
    <t xml:space="preserve">$2.04 </t>
  </si>
  <si>
    <t xml:space="preserve">$3.22 </t>
  </si>
  <si>
    <t xml:space="preserve">$1.44 </t>
  </si>
  <si>
    <t xml:space="preserve">$1.17 </t>
  </si>
  <si>
    <t xml:space="preserve">$0.50 </t>
  </si>
  <si>
    <t xml:space="preserve">$0.38 </t>
  </si>
  <si>
    <t xml:space="preserve">$0.13 </t>
  </si>
  <si>
    <t xml:space="preserve">$0.83 </t>
  </si>
  <si>
    <t>C0402C105K8PACTU</t>
  </si>
  <si>
    <t xml:space="preserve">$0.06 </t>
  </si>
  <si>
    <t xml:space="preserve">$0.53 </t>
  </si>
  <si>
    <t xml:space="preserve">$0.37 </t>
  </si>
  <si>
    <t xml:space="preserve">$0.31 </t>
  </si>
  <si>
    <t xml:space="preserve">$0.46 </t>
  </si>
  <si>
    <t xml:space="preserve">$0.30 </t>
  </si>
  <si>
    <t xml:space="preserve">$1.48 </t>
  </si>
  <si>
    <t xml:space="preserve">$1.53 </t>
  </si>
  <si>
    <t xml:space="preserve">$1.55 </t>
  </si>
  <si>
    <t xml:space="preserve">$2.75 </t>
  </si>
  <si>
    <t xml:space="preserve">$3.92 </t>
  </si>
  <si>
    <t xml:space="preserve">$0.41 </t>
  </si>
  <si>
    <t xml:space="preserve">$0.63 </t>
  </si>
  <si>
    <t xml:space="preserve">$0.36 </t>
  </si>
  <si>
    <t xml:space="preserve">$0.45 </t>
  </si>
  <si>
    <t xml:space="preserve">$0.11 </t>
  </si>
  <si>
    <t xml:space="preserve">$0.55 </t>
  </si>
  <si>
    <t xml:space="preserve">$0.09 </t>
  </si>
  <si>
    <t xml:space="preserve">$0.02 </t>
  </si>
  <si>
    <t xml:space="preserve">$0.28 </t>
  </si>
  <si>
    <t xml:space="preserve">$0.40 </t>
  </si>
  <si>
    <t xml:space="preserve">$0.80 </t>
  </si>
  <si>
    <t xml:space="preserve">$3.99 </t>
  </si>
  <si>
    <t xml:space="preserve">$0.48 </t>
  </si>
  <si>
    <t xml:space="preserve">$1.30 </t>
  </si>
  <si>
    <t xml:space="preserve">$1.54 </t>
  </si>
  <si>
    <t>MOQ 2000  - Wait SAMPLE RFQ in progress</t>
  </si>
  <si>
    <t xml:space="preserve">$9.97 </t>
  </si>
  <si>
    <t xml:space="preserve"> $-   </t>
  </si>
  <si>
    <t>10 Days</t>
  </si>
  <si>
    <t xml:space="preserve">$6.51 </t>
  </si>
  <si>
    <t xml:space="preserve">$13.63 </t>
  </si>
  <si>
    <t xml:space="preserve">$21.86 </t>
  </si>
  <si>
    <t xml:space="preserve">$2.42 </t>
  </si>
  <si>
    <t xml:space="preserve">$2.89 </t>
  </si>
  <si>
    <t xml:space="preserve">$6.00 </t>
  </si>
  <si>
    <t xml:space="preserve">$4.46 </t>
  </si>
  <si>
    <t xml:space="preserve">$1.29 </t>
  </si>
  <si>
    <t xml:space="preserve">$2.26 </t>
  </si>
  <si>
    <t xml:space="preserve">$1.84 </t>
  </si>
  <si>
    <t>Suggest Local order.</t>
  </si>
  <si>
    <t xml:space="preserve">$2.63 </t>
  </si>
  <si>
    <t>BRAZIL</t>
  </si>
  <si>
    <t>EXW CAMPINAS</t>
  </si>
  <si>
    <t xml:space="preserve">$3.45 </t>
  </si>
  <si>
    <t xml:space="preserve">$8,352.31 </t>
  </si>
  <si>
    <t xml:space="preserve">$167.05 </t>
  </si>
  <si>
    <t xml:space="preserve">$267.27 </t>
  </si>
  <si>
    <t>SPQ</t>
  </si>
  <si>
    <t>Lead time @ 28/6</t>
  </si>
  <si>
    <t>STD LT</t>
  </si>
  <si>
    <t>Validity</t>
  </si>
  <si>
    <t>15 Days</t>
  </si>
  <si>
    <t xml:space="preserve">$206,132.88 </t>
  </si>
  <si>
    <t xml:space="preserve">$4,122.66 </t>
  </si>
  <si>
    <t xml:space="preserve">$6,596.25 </t>
  </si>
  <si>
    <t>Lead time @ 1/7/23</t>
  </si>
  <si>
    <t xml:space="preserve"> </t>
  </si>
  <si>
    <t>MAX30208CLB+T</t>
  </si>
  <si>
    <t xml:space="preserve">  </t>
  </si>
  <si>
    <t xml:space="preserve">$44,673.88 </t>
  </si>
  <si>
    <t xml:space="preserve">$893.48 </t>
  </si>
  <si>
    <t xml:space="preserve">$1,429.56 </t>
  </si>
  <si>
    <t>Coments</t>
  </si>
  <si>
    <t>Pur Qty  w/ Attrition</t>
  </si>
  <si>
    <t>Qty w/ supplier's MOQ</t>
  </si>
  <si>
    <t>% relation Unit Price</t>
  </si>
  <si>
    <t>% relation Total Price</t>
  </si>
  <si>
    <t>-</t>
  </si>
  <si>
    <t>PN will be treated a part</t>
  </si>
  <si>
    <t>PN Qty</t>
  </si>
  <si>
    <t>Excess</t>
  </si>
  <si>
    <t>resume</t>
  </si>
  <si>
    <t>Excess QTY</t>
  </si>
  <si>
    <t>Price Update</t>
  </si>
  <si>
    <t>Excess Cost</t>
  </si>
  <si>
    <t>Didn't find the Item</t>
  </si>
  <si>
    <t>Items with MOQ ajustment</t>
  </si>
  <si>
    <t>Items with MOQ ajustment |Price Update</t>
  </si>
  <si>
    <t>ExFOX</t>
  </si>
  <si>
    <t>Cost Excess</t>
  </si>
  <si>
    <t>Supplier Data Base</t>
  </si>
  <si>
    <t>Suppliers</t>
  </si>
  <si>
    <t>EPE 2000 + Attrition</t>
  </si>
  <si>
    <t>DigiKey</t>
  </si>
  <si>
    <t>EPE 200</t>
  </si>
  <si>
    <t>EPE 200 - With MOQ</t>
  </si>
  <si>
    <t>Price</t>
  </si>
  <si>
    <t>Wo/ Attrion</t>
  </si>
  <si>
    <t>Fob</t>
  </si>
  <si>
    <t>MOQ Excess</t>
  </si>
  <si>
    <r>
      <rPr>
        <b/>
        <sz val="11"/>
        <color theme="1"/>
        <rFont val="Calibri"/>
        <family val="2"/>
        <scheme val="minor"/>
      </rPr>
      <t>W/</t>
    </r>
    <r>
      <rPr>
        <sz val="11"/>
        <color theme="1"/>
        <rFont val="Calibri"/>
        <family val="2"/>
        <scheme val="minor"/>
      </rPr>
      <t xml:space="preserve"> Attrition</t>
    </r>
  </si>
  <si>
    <t>EPE- Attrition + MOQ</t>
  </si>
  <si>
    <t>Attritio + MOQ Excess</t>
  </si>
  <si>
    <t>EPE - With MOQ</t>
  </si>
  <si>
    <t>CIF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</si>
</sst>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0.0%"/>
    <numFmt numFmtId="169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B5D57F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4" borderId="0" xfId="0" applyFont="1" applyFill="1"/>
    <xf numFmtId="0" fontId="7" fillId="5" borderId="0" xfId="0" applyFont="1" applyFill="1"/>
    <xf numFmtId="0" fontId="5" fillId="8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8" fontId="7" fillId="35" borderId="0" xfId="0" applyNumberFormat="1" applyFont="1" applyFill="1"/>
    <xf numFmtId="8" fontId="7" fillId="6" borderId="0" xfId="0" applyNumberFormat="1" applyFont="1" applyFill="1"/>
    <xf numFmtId="8" fontId="7" fillId="54" borderId="0" xfId="0" applyNumberFormat="1" applyFont="1" applyFill="1"/>
    <xf numFmtId="8" fontId="7" fillId="24" borderId="0" xfId="0" applyNumberFormat="1" applyFont="1" applyFill="1"/>
    <xf numFmtId="8" fontId="7" fillId="47" borderId="0" xfId="0" applyNumberFormat="1" applyFont="1" applyFill="1"/>
    <xf numFmtId="8" fontId="7" fillId="53" borderId="0" xfId="0" applyNumberFormat="1" applyFont="1" applyFill="1"/>
    <xf numFmtId="8" fontId="7" fillId="21" borderId="0" xfId="0" applyNumberFormat="1" applyFont="1" applyFill="1"/>
    <xf numFmtId="8" fontId="7" fillId="19" borderId="0" xfId="0" applyNumberFormat="1" applyFont="1" applyFill="1"/>
    <xf numFmtId="8" fontId="7" fillId="52" borderId="0" xfId="0" applyNumberFormat="1" applyFont="1" applyFill="1"/>
    <xf numFmtId="8" fontId="7" fillId="32" borderId="0" xfId="0" applyNumberFormat="1" applyFont="1" applyFill="1"/>
    <xf numFmtId="8" fontId="7" fillId="27" borderId="0" xfId="0" applyNumberFormat="1" applyFont="1" applyFill="1"/>
    <xf numFmtId="8" fontId="7" fillId="14" borderId="0" xfId="0" applyNumberFormat="1" applyFont="1" applyFill="1"/>
    <xf numFmtId="8" fontId="7" fillId="33" borderId="0" xfId="0" applyNumberFormat="1" applyFont="1" applyFill="1"/>
    <xf numFmtId="8" fontId="7" fillId="20" borderId="0" xfId="0" applyNumberFormat="1" applyFont="1" applyFill="1"/>
    <xf numFmtId="8" fontId="7" fillId="38" borderId="0" xfId="0" applyNumberFormat="1" applyFont="1" applyFill="1"/>
    <xf numFmtId="8" fontId="7" fillId="2" borderId="0" xfId="0" applyNumberFormat="1" applyFont="1" applyFill="1"/>
    <xf numFmtId="8" fontId="7" fillId="3" borderId="0" xfId="0" applyNumberFormat="1" applyFont="1" applyFill="1"/>
    <xf numFmtId="8" fontId="7" fillId="7" borderId="0" xfId="0" applyNumberFormat="1" applyFont="1" applyFill="1"/>
    <xf numFmtId="8" fontId="7" fillId="9" borderId="0" xfId="0" applyNumberFormat="1" applyFont="1" applyFill="1"/>
    <xf numFmtId="8" fontId="7" fillId="10" borderId="0" xfId="0" applyNumberFormat="1" applyFont="1" applyFill="1"/>
    <xf numFmtId="8" fontId="7" fillId="11" borderId="0" xfId="0" applyNumberFormat="1" applyFont="1" applyFill="1"/>
    <xf numFmtId="8" fontId="7" fillId="12" borderId="0" xfId="0" applyNumberFormat="1" applyFont="1" applyFill="1"/>
    <xf numFmtId="8" fontId="7" fillId="13" borderId="0" xfId="0" applyNumberFormat="1" applyFont="1" applyFill="1"/>
    <xf numFmtId="8" fontId="7" fillId="15" borderId="0" xfId="0" applyNumberFormat="1" applyFont="1" applyFill="1"/>
    <xf numFmtId="8" fontId="7" fillId="16" borderId="0" xfId="0" applyNumberFormat="1" applyFont="1" applyFill="1"/>
    <xf numFmtId="8" fontId="7" fillId="17" borderId="0" xfId="0" applyNumberFormat="1" applyFont="1" applyFill="1"/>
    <xf numFmtId="8" fontId="7" fillId="18" borderId="0" xfId="0" applyNumberFormat="1" applyFont="1" applyFill="1"/>
    <xf numFmtId="8" fontId="7" fillId="22" borderId="0" xfId="0" applyNumberFormat="1" applyFont="1" applyFill="1"/>
    <xf numFmtId="8" fontId="7" fillId="23" borderId="0" xfId="0" applyNumberFormat="1" applyFont="1" applyFill="1"/>
    <xf numFmtId="8" fontId="7" fillId="25" borderId="0" xfId="0" applyNumberFormat="1" applyFont="1" applyFill="1"/>
    <xf numFmtId="8" fontId="7" fillId="26" borderId="0" xfId="0" applyNumberFormat="1" applyFont="1" applyFill="1"/>
    <xf numFmtId="8" fontId="7" fillId="28" borderId="0" xfId="0" applyNumberFormat="1" applyFont="1" applyFill="1"/>
    <xf numFmtId="8" fontId="7" fillId="29" borderId="0" xfId="0" applyNumberFormat="1" applyFont="1" applyFill="1"/>
    <xf numFmtId="8" fontId="7" fillId="30" borderId="0" xfId="0" applyNumberFormat="1" applyFont="1" applyFill="1"/>
    <xf numFmtId="8" fontId="7" fillId="31" borderId="0" xfId="0" applyNumberFormat="1" applyFont="1" applyFill="1"/>
    <xf numFmtId="8" fontId="7" fillId="34" borderId="0" xfId="0" applyNumberFormat="1" applyFont="1" applyFill="1"/>
    <xf numFmtId="8" fontId="7" fillId="36" borderId="0" xfId="0" applyNumberFormat="1" applyFont="1" applyFill="1"/>
    <xf numFmtId="8" fontId="7" fillId="37" borderId="0" xfId="0" applyNumberFormat="1" applyFont="1" applyFill="1"/>
    <xf numFmtId="8" fontId="7" fillId="39" borderId="0" xfId="0" applyNumberFormat="1" applyFont="1" applyFill="1"/>
    <xf numFmtId="8" fontId="7" fillId="40" borderId="0" xfId="0" applyNumberFormat="1" applyFont="1" applyFill="1"/>
    <xf numFmtId="8" fontId="7" fillId="41" borderId="0" xfId="0" applyNumberFormat="1" applyFont="1" applyFill="1"/>
    <xf numFmtId="8" fontId="7" fillId="42" borderId="0" xfId="0" applyNumberFormat="1" applyFont="1" applyFill="1"/>
    <xf numFmtId="8" fontId="7" fillId="43" borderId="0" xfId="0" applyNumberFormat="1" applyFont="1" applyFill="1"/>
    <xf numFmtId="8" fontId="7" fillId="44" borderId="0" xfId="0" applyNumberFormat="1" applyFont="1" applyFill="1"/>
    <xf numFmtId="8" fontId="7" fillId="45" borderId="0" xfId="0" applyNumberFormat="1" applyFont="1" applyFill="1"/>
    <xf numFmtId="8" fontId="7" fillId="46" borderId="0" xfId="0" applyNumberFormat="1" applyFont="1" applyFill="1"/>
    <xf numFmtId="8" fontId="7" fillId="48" borderId="0" xfId="0" applyNumberFormat="1" applyFont="1" applyFill="1"/>
    <xf numFmtId="8" fontId="7" fillId="49" borderId="0" xfId="0" applyNumberFormat="1" applyFont="1" applyFill="1"/>
    <xf numFmtId="8" fontId="7" fillId="50" borderId="0" xfId="0" applyNumberFormat="1" applyFont="1" applyFill="1"/>
    <xf numFmtId="8" fontId="7" fillId="51" borderId="0" xfId="0" applyNumberFormat="1" applyFont="1" applyFill="1"/>
    <xf numFmtId="8" fontId="7" fillId="55" borderId="0" xfId="0" applyNumberFormat="1" applyFont="1" applyFill="1"/>
    <xf numFmtId="0" fontId="0" fillId="56" borderId="0" xfId="0" applyFill="1"/>
    <xf numFmtId="0" fontId="0" fillId="56" borderId="0" xfId="0" applyFill="1" applyAlignment="1">
      <alignment vertical="center"/>
    </xf>
    <xf numFmtId="0" fontId="0" fillId="57" borderId="0" xfId="0" applyFill="1" applyAlignment="1">
      <alignment horizontal="center" vertical="center"/>
    </xf>
    <xf numFmtId="0" fontId="0" fillId="57" borderId="0" xfId="0" applyFill="1"/>
    <xf numFmtId="0" fontId="8" fillId="57" borderId="0" xfId="0" applyFont="1" applyFill="1"/>
    <xf numFmtId="0" fontId="8" fillId="57" borderId="0" xfId="0" applyFont="1" applyFill="1" applyAlignment="1">
      <alignment horizontal="center"/>
    </xf>
    <xf numFmtId="0" fontId="0" fillId="57" borderId="0" xfId="0" applyFill="1" applyAlignment="1">
      <alignment horizontal="center"/>
    </xf>
    <xf numFmtId="0" fontId="9" fillId="57" borderId="2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 wrapText="1"/>
    </xf>
    <xf numFmtId="0" fontId="9" fillId="57" borderId="3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57" borderId="3" xfId="0" applyFont="1" applyFill="1" applyBorder="1" applyAlignment="1">
      <alignment horizontal="center" vertical="center" wrapText="1"/>
    </xf>
    <xf numFmtId="0" fontId="9" fillId="57" borderId="4" xfId="0" applyFont="1" applyFill="1" applyBorder="1" applyAlignment="1">
      <alignment horizontal="center" vertical="center"/>
    </xf>
    <xf numFmtId="0" fontId="0" fillId="57" borderId="0" xfId="0" applyFill="1" applyAlignment="1">
      <alignment vertical="center"/>
    </xf>
    <xf numFmtId="168" fontId="0" fillId="57" borderId="0" xfId="2" applyNumberFormat="1" applyFont="1" applyFill="1" applyAlignment="1">
      <alignment horizontal="center" vertical="center"/>
    </xf>
    <xf numFmtId="0" fontId="7" fillId="57" borderId="0" xfId="0" applyFont="1" applyFill="1"/>
    <xf numFmtId="0" fontId="0" fillId="57" borderId="0" xfId="0" applyFill="1" applyAlignment="1">
      <alignment horizontal="left" vertical="center"/>
    </xf>
    <xf numFmtId="0" fontId="7" fillId="57" borderId="0" xfId="0" applyFont="1" applyFill="1" applyAlignment="1">
      <alignment horizontal="center"/>
    </xf>
    <xf numFmtId="164" fontId="7" fillId="57" borderId="0" xfId="0" applyNumberFormat="1" applyFont="1" applyFill="1"/>
    <xf numFmtId="0" fontId="10" fillId="57" borderId="0" xfId="0" applyFont="1" applyFill="1" applyAlignment="1">
      <alignment horizontal="center" vertical="center"/>
    </xf>
    <xf numFmtId="0" fontId="11" fillId="57" borderId="0" xfId="0" applyFont="1" applyFill="1" applyAlignment="1">
      <alignment horizontal="center" vertical="center"/>
    </xf>
    <xf numFmtId="0" fontId="11" fillId="57" borderId="0" xfId="0" applyFont="1" applyFill="1" applyAlignment="1">
      <alignment horizontal="center" vertical="center" wrapText="1"/>
    </xf>
    <xf numFmtId="8" fontId="7" fillId="57" borderId="0" xfId="0" applyNumberFormat="1" applyFont="1" applyFill="1" applyAlignment="1">
      <alignment horizontal="center"/>
    </xf>
    <xf numFmtId="8" fontId="7" fillId="58" borderId="0" xfId="0" applyNumberFormat="1" applyFont="1" applyFill="1" applyAlignment="1">
      <alignment horizontal="center"/>
    </xf>
    <xf numFmtId="0" fontId="4" fillId="58" borderId="0" xfId="0" applyFont="1" applyFill="1" applyAlignment="1">
      <alignment horizontal="center"/>
    </xf>
    <xf numFmtId="0" fontId="7" fillId="58" borderId="0" xfId="0" applyFont="1" applyFill="1" applyAlignment="1">
      <alignment horizontal="center"/>
    </xf>
    <xf numFmtId="0" fontId="5" fillId="58" borderId="0" xfId="0" applyFont="1" applyFill="1" applyAlignment="1">
      <alignment horizontal="center"/>
    </xf>
    <xf numFmtId="0" fontId="2" fillId="57" borderId="0" xfId="0" applyFont="1" applyFill="1" applyAlignment="1">
      <alignment horizontal="center"/>
    </xf>
    <xf numFmtId="164" fontId="7" fillId="57" borderId="0" xfId="0" applyNumberFormat="1" applyFont="1" applyFill="1" applyAlignment="1">
      <alignment horizontal="center"/>
    </xf>
    <xf numFmtId="0" fontId="0" fillId="57" borderId="0" xfId="0" applyFill="1" applyAlignment="1">
      <alignment horizontal="left"/>
    </xf>
    <xf numFmtId="0" fontId="7" fillId="57" borderId="0" xfId="0" applyFont="1" applyFill="1" applyAlignment="1">
      <alignment horizontal="left"/>
    </xf>
    <xf numFmtId="0" fontId="0" fillId="57" borderId="2" xfId="0" applyFill="1" applyBorder="1" applyAlignment="1">
      <alignment horizontal="center"/>
    </xf>
    <xf numFmtId="0" fontId="0" fillId="57" borderId="4" xfId="0" applyFill="1" applyBorder="1" applyAlignment="1">
      <alignment horizontal="center"/>
    </xf>
    <xf numFmtId="0" fontId="0" fillId="57" borderId="3" xfId="0" applyFill="1" applyBorder="1" applyAlignment="1">
      <alignment horizontal="center"/>
    </xf>
    <xf numFmtId="166" fontId="0" fillId="57" borderId="0" xfId="0" applyNumberFormat="1" applyFill="1" applyAlignment="1">
      <alignment horizontal="center"/>
    </xf>
    <xf numFmtId="0" fontId="0" fillId="57" borderId="6" xfId="0" applyFill="1" applyBorder="1" applyAlignment="1">
      <alignment horizontal="center"/>
    </xf>
    <xf numFmtId="169" fontId="7" fillId="0" borderId="0" xfId="0" applyNumberFormat="1" applyFont="1" applyAlignment="1">
      <alignment horizontal="center"/>
    </xf>
    <xf numFmtId="169" fontId="6" fillId="60" borderId="0" xfId="0" applyNumberFormat="1" applyFont="1" applyFill="1" applyAlignment="1">
      <alignment horizontal="center"/>
    </xf>
    <xf numFmtId="169" fontId="0" fillId="57" borderId="0" xfId="0" applyNumberFormat="1" applyFill="1" applyAlignment="1">
      <alignment horizontal="center"/>
    </xf>
    <xf numFmtId="169" fontId="7" fillId="57" borderId="0" xfId="0" applyNumberFormat="1" applyFont="1" applyFill="1" applyAlignment="1">
      <alignment horizontal="center"/>
    </xf>
    <xf numFmtId="0" fontId="0" fillId="57" borderId="7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60" borderId="0" xfId="0" applyNumberFormat="1" applyFill="1" applyAlignment="1">
      <alignment horizontal="center"/>
    </xf>
    <xf numFmtId="169" fontId="7" fillId="60" borderId="0" xfId="0" applyNumberFormat="1" applyFont="1" applyFill="1" applyAlignment="1">
      <alignment horizontal="center"/>
    </xf>
    <xf numFmtId="169" fontId="6" fillId="61" borderId="0" xfId="0" applyNumberFormat="1" applyFont="1" applyFill="1" applyAlignment="1">
      <alignment horizontal="center"/>
    </xf>
    <xf numFmtId="169" fontId="6" fillId="57" borderId="0" xfId="0" applyNumberFormat="1" applyFont="1" applyFill="1" applyAlignment="1">
      <alignment horizontal="center"/>
    </xf>
    <xf numFmtId="0" fontId="3" fillId="57" borderId="2" xfId="0" applyFont="1" applyFill="1" applyBorder="1" applyAlignment="1">
      <alignment horizontal="center"/>
    </xf>
    <xf numFmtId="0" fontId="3" fillId="57" borderId="4" xfId="0" applyFont="1" applyFill="1" applyBorder="1" applyAlignment="1">
      <alignment horizontal="center"/>
    </xf>
    <xf numFmtId="0" fontId="13" fillId="57" borderId="0" xfId="0" applyFont="1" applyFill="1" applyAlignment="1">
      <alignment horizontal="center" vertical="center"/>
    </xf>
    <xf numFmtId="0" fontId="8" fillId="57" borderId="0" xfId="0" applyFont="1" applyFill="1" applyAlignment="1">
      <alignment vertical="center"/>
    </xf>
    <xf numFmtId="4" fontId="0" fillId="57" borderId="0" xfId="0" applyNumberFormat="1" applyFill="1" applyAlignment="1">
      <alignment horizontal="center" vertical="center"/>
    </xf>
    <xf numFmtId="169" fontId="0" fillId="57" borderId="0" xfId="0" applyNumberFormat="1" applyFill="1" applyAlignment="1">
      <alignment horizontal="center" vertical="center"/>
    </xf>
    <xf numFmtId="169" fontId="0" fillId="57" borderId="0" xfId="0" applyNumberFormat="1" applyFill="1"/>
    <xf numFmtId="0" fontId="0" fillId="57" borderId="8" xfId="0" applyFill="1" applyBorder="1" applyAlignment="1">
      <alignment horizontal="center"/>
    </xf>
    <xf numFmtId="0" fontId="0" fillId="57" borderId="1" xfId="0" applyFill="1" applyBorder="1" applyAlignment="1">
      <alignment horizontal="center"/>
    </xf>
    <xf numFmtId="0" fontId="3" fillId="57" borderId="6" xfId="0" applyFont="1" applyFill="1" applyBorder="1" applyAlignment="1">
      <alignment horizontal="center" vertical="center"/>
    </xf>
    <xf numFmtId="0" fontId="3" fillId="57" borderId="7" xfId="0" applyFont="1" applyFill="1" applyBorder="1" applyAlignment="1">
      <alignment horizontal="center" vertical="center"/>
    </xf>
    <xf numFmtId="0" fontId="12" fillId="59" borderId="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_BOM%20MAXREF104_Digikey_V1_%20Atrition%20NPI%202000%20units.%20REV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EPE%20Cotacao_0407.re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  <cell r="AA1" t="str">
            <v>Total Atrition</v>
          </cell>
          <cell r="AB1" t="str">
            <v>MOQ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 t="e">
            <v>#VALUE!</v>
          </cell>
          <cell r="AA2" t="e">
            <v>#VALUE!</v>
          </cell>
          <cell r="AB2">
            <v>150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  <cell r="AA3">
            <v>496</v>
          </cell>
          <cell r="AB3">
            <v>8797.5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Z4">
            <v>0</v>
          </cell>
          <cell r="AA4">
            <v>0</v>
          </cell>
          <cell r="AB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  <cell r="AA5">
            <v>140</v>
          </cell>
          <cell r="AB5">
            <v>816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  <cell r="AA6">
            <v>96</v>
          </cell>
          <cell r="AB6">
            <v>493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  <cell r="AA7">
            <v>90</v>
          </cell>
          <cell r="AB7">
            <v>1088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  <cell r="AA8">
            <v>50</v>
          </cell>
          <cell r="AB8">
            <v>1122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  <cell r="AA9">
            <v>52</v>
          </cell>
          <cell r="AB9">
            <v>170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  <cell r="AA10">
            <v>64</v>
          </cell>
          <cell r="AB10">
            <v>119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  <cell r="AA11">
            <v>64</v>
          </cell>
          <cell r="AB11">
            <v>280.5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  <cell r="AA12">
            <v>500</v>
          </cell>
          <cell r="AB12">
            <v>3723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  <cell r="AA13">
            <v>844</v>
          </cell>
          <cell r="AB13">
            <v>1319.2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  <cell r="AA14">
            <v>148</v>
          </cell>
          <cell r="AB14">
            <v>700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  <cell r="AA15">
            <v>70</v>
          </cell>
          <cell r="AB15">
            <v>68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  <cell r="AA16">
            <v>50</v>
          </cell>
          <cell r="AB16">
            <v>68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  <cell r="AA17">
            <v>56.000000000000007</v>
          </cell>
          <cell r="AB17">
            <v>68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  <cell r="AA18">
            <v>54</v>
          </cell>
          <cell r="AB18">
            <v>68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  <cell r="AA19">
            <v>1437.6</v>
          </cell>
          <cell r="AB19">
            <v>30430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  <cell r="AA20">
            <v>1224</v>
          </cell>
          <cell r="AB20">
            <v>7208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  <cell r="AA21">
            <v>644</v>
          </cell>
          <cell r="AB21">
            <v>14280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  <cell r="AA22">
            <v>288</v>
          </cell>
          <cell r="AB22">
            <v>2000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  <cell r="AA23">
            <v>234</v>
          </cell>
          <cell r="AB23">
            <v>1314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  <cell r="AA24">
            <v>64</v>
          </cell>
          <cell r="AB24">
            <v>238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  <cell r="AA25">
            <v>100</v>
          </cell>
          <cell r="AB25">
            <v>935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  <cell r="AA26">
            <v>208</v>
          </cell>
          <cell r="AB26">
            <v>1275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  <cell r="AA27">
            <v>76</v>
          </cell>
          <cell r="AB27">
            <v>510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  <cell r="AA28">
            <v>52</v>
          </cell>
          <cell r="AB28">
            <v>51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  <cell r="AA29">
            <v>196.00000000000003</v>
          </cell>
          <cell r="AB29">
            <v>816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  <cell r="AA30">
            <v>150</v>
          </cell>
          <cell r="AB30">
            <v>4930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  <cell r="AA31">
            <v>70</v>
          </cell>
          <cell r="AB31">
            <v>340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  <cell r="AA32">
            <v>166</v>
          </cell>
          <cell r="AB32">
            <v>2499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  <cell r="AA33">
            <v>52</v>
          </cell>
          <cell r="AB33">
            <v>51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  <cell r="AA34">
            <v>120</v>
          </cell>
          <cell r="AB34">
            <v>935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0.05</v>
          </cell>
          <cell r="U35">
            <v>700</v>
          </cell>
          <cell r="V35">
            <v>4000</v>
          </cell>
          <cell r="W35">
            <v>0.28000000000000003</v>
          </cell>
          <cell r="X35">
            <v>14700</v>
          </cell>
          <cell r="Y35">
            <v>0.53</v>
          </cell>
          <cell r="Z35">
            <v>7791</v>
          </cell>
          <cell r="AA35">
            <v>371</v>
          </cell>
          <cell r="AB35">
            <v>1128.8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  <cell r="AA36">
            <v>162</v>
          </cell>
          <cell r="AB36">
            <v>1683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  <cell r="AA37">
            <v>52</v>
          </cell>
          <cell r="AB37">
            <v>51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  <cell r="AA38">
            <v>28.000000000000004</v>
          </cell>
          <cell r="AB38">
            <v>127.5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  <cell r="AA39">
            <v>74</v>
          </cell>
          <cell r="AB39">
            <v>442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  <cell r="AA40">
            <v>62</v>
          </cell>
          <cell r="AB40">
            <v>306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  <cell r="AA41">
            <v>92</v>
          </cell>
          <cell r="AB41">
            <v>850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  <cell r="AA42">
            <v>60</v>
          </cell>
          <cell r="AB42">
            <v>229.5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  <cell r="AA43">
            <v>296</v>
          </cell>
          <cell r="AB43">
            <v>1611.6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  <cell r="AA44">
            <v>306</v>
          </cell>
          <cell r="AB44">
            <v>1380.4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  <cell r="AA45">
            <v>310</v>
          </cell>
          <cell r="AB45">
            <v>4564.5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  <cell r="AA46">
            <v>220</v>
          </cell>
          <cell r="AB46">
            <v>7531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  <cell r="AA47">
            <v>313.60000000000002</v>
          </cell>
          <cell r="AB47">
            <v>3204.5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  <cell r="AA48">
            <v>245.99999999999997</v>
          </cell>
          <cell r="AB48">
            <v>622.20000000000005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  <cell r="AA49">
            <v>126</v>
          </cell>
          <cell r="AB49">
            <v>809.2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  <cell r="AA50">
            <v>72</v>
          </cell>
          <cell r="AB50">
            <v>190.4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  <cell r="AA51">
            <v>90</v>
          </cell>
          <cell r="AB51">
            <v>351.9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  <cell r="AA52">
            <v>10</v>
          </cell>
          <cell r="AB52">
            <v>68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  <cell r="AA53">
            <v>60</v>
          </cell>
          <cell r="AB53">
            <v>153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  <cell r="AA54">
            <v>60</v>
          </cell>
          <cell r="AB54">
            <v>153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  <cell r="AA55">
            <v>66</v>
          </cell>
          <cell r="AB55">
            <v>153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  <cell r="AA56">
            <v>54</v>
          </cell>
          <cell r="AB56">
            <v>68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  <cell r="AA57">
            <v>110.00000000000001</v>
          </cell>
          <cell r="AB57">
            <v>2499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  <cell r="AA58">
            <v>54</v>
          </cell>
          <cell r="AB58">
            <v>153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  <cell r="AA59">
            <v>54</v>
          </cell>
          <cell r="AB59">
            <v>76.5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  <cell r="AA60">
            <v>68</v>
          </cell>
          <cell r="AB60">
            <v>102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  <cell r="AA61">
            <v>56.000000000000007</v>
          </cell>
          <cell r="AB61">
            <v>68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  <cell r="AA62">
            <v>60</v>
          </cell>
          <cell r="AB62">
            <v>127.5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  <cell r="AA63">
            <v>80</v>
          </cell>
          <cell r="AB63">
            <v>204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  <cell r="AA64">
            <v>54</v>
          </cell>
          <cell r="AB64">
            <v>68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  <cell r="AA65">
            <v>60</v>
          </cell>
          <cell r="AB65">
            <v>340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  <cell r="AA66">
            <v>320</v>
          </cell>
          <cell r="AB66">
            <v>4386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  <cell r="AA67">
            <v>798</v>
          </cell>
          <cell r="AB67">
            <v>1717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  <cell r="AA68">
            <v>288</v>
          </cell>
          <cell r="AB68">
            <v>1530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  <cell r="AA69">
            <v>260</v>
          </cell>
          <cell r="AB69">
            <v>2414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  <cell r="AA70">
            <v>308</v>
          </cell>
          <cell r="AB70">
            <v>3714.5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  <cell r="AA71">
            <v>997.00000000000011</v>
          </cell>
          <cell r="AB71">
            <v>27948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  <cell r="AA72">
            <v>651</v>
          </cell>
          <cell r="AB72">
            <v>2282.42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  <cell r="AA73">
            <v>1363</v>
          </cell>
          <cell r="AB73">
            <v>5260.8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  <cell r="AA74">
            <v>2186</v>
          </cell>
          <cell r="AB74">
            <v>5992.91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  <cell r="AA75">
            <v>774.4</v>
          </cell>
          <cell r="AB75">
            <v>3901.5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  <cell r="AA76">
            <v>346.8</v>
          </cell>
          <cell r="AB76">
            <v>3565.75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  <cell r="AA77">
            <v>1440</v>
          </cell>
          <cell r="AB77">
            <v>10922.5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  <cell r="AA78">
            <v>892</v>
          </cell>
          <cell r="AB78">
            <v>6587.5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  <cell r="AA79">
            <v>258</v>
          </cell>
          <cell r="AB79">
            <v>2050.1999999999998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0.05</v>
          </cell>
          <cell r="U80">
            <v>100</v>
          </cell>
          <cell r="V80">
            <v>250</v>
          </cell>
          <cell r="W80">
            <v>1.65</v>
          </cell>
          <cell r="X80">
            <v>2100</v>
          </cell>
          <cell r="Y80">
            <v>2.2599999999999998</v>
          </cell>
          <cell r="Z80">
            <v>4746</v>
          </cell>
          <cell r="AA80">
            <v>225.99999999999997</v>
          </cell>
          <cell r="AB80">
            <v>413.1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  <cell r="AA81">
            <v>368</v>
          </cell>
          <cell r="AB81">
            <v>5000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  <cell r="AA82">
            <v>263</v>
          </cell>
          <cell r="AB82">
            <v>0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Z83">
            <v>0</v>
          </cell>
          <cell r="AA83">
            <v>0</v>
          </cell>
          <cell r="AB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Z84">
            <v>0</v>
          </cell>
          <cell r="AA84">
            <v>0</v>
          </cell>
          <cell r="AB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Z85">
            <v>0</v>
          </cell>
          <cell r="AA85">
            <v>0</v>
          </cell>
          <cell r="AB85">
            <v>131.5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  <cell r="AA86">
            <v>1380</v>
          </cell>
          <cell r="AB86">
            <v>2159</v>
          </cell>
        </row>
        <row r="87">
          <cell r="R87">
            <v>7117.7500000000009</v>
          </cell>
          <cell r="Z87">
            <v>207453.19999999998</v>
          </cell>
          <cell r="AA87" t="e">
            <v>#VALUE!</v>
          </cell>
          <cell r="AB87">
            <v>206155.38</v>
          </cell>
        </row>
        <row r="89">
          <cell r="AA89" t="e">
            <v>#VALUE!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EPE quotation 220 units"/>
      <sheetName val="EPE Quotation 50 units"/>
      <sheetName val="EPE Quotation MOQ Full RELL"/>
      <sheetName val="Resume"/>
    </sheetNames>
    <sheetDataSet>
      <sheetData sheetId="0"/>
      <sheetData sheetId="1">
        <row r="88">
          <cell r="K88">
            <v>270868.78199999995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15.7109375" bestFit="1" customWidth="1"/>
    <col min="6" max="6" width="13.28515625" bestFit="1" customWidth="1"/>
    <col min="7" max="7" width="16.7109375" bestFit="1" customWidth="1"/>
    <col min="8" max="8" width="15.42578125" style="3" bestFit="1" customWidth="1"/>
    <col min="9" max="9" width="16" style="3" bestFit="1" customWidth="1"/>
    <col min="10" max="10" width="11.28515625" bestFit="1" customWidth="1"/>
    <col min="11" max="11" width="16.28515625" bestFit="1" customWidth="1"/>
    <col min="12" max="14" width="16.28515625" customWidth="1"/>
    <col min="15" max="15" width="84.28515625" customWidth="1"/>
  </cols>
  <sheetData>
    <row r="1" spans="1:15" s="5" customFormat="1">
      <c r="A1" s="5" t="s">
        <v>0</v>
      </c>
      <c r="B1" s="5" t="s">
        <v>254</v>
      </c>
      <c r="C1" s="5" t="s">
        <v>1</v>
      </c>
      <c r="D1" s="5" t="s">
        <v>238</v>
      </c>
      <c r="E1" s="5" t="s">
        <v>256</v>
      </c>
      <c r="F1" s="5" t="s">
        <v>253</v>
      </c>
      <c r="G1" s="5" t="s">
        <v>241</v>
      </c>
      <c r="H1" s="6" t="s">
        <v>239</v>
      </c>
      <c r="I1" s="6" t="s">
        <v>240</v>
      </c>
      <c r="J1" s="5" t="s">
        <v>255</v>
      </c>
      <c r="K1" s="5" t="s">
        <v>259</v>
      </c>
      <c r="L1" s="5" t="s">
        <v>257</v>
      </c>
      <c r="M1" s="5" t="s">
        <v>258</v>
      </c>
      <c r="N1" s="5" t="s">
        <v>260</v>
      </c>
      <c r="O1" s="5" t="s">
        <v>242</v>
      </c>
    </row>
    <row r="2" spans="1:15">
      <c r="A2">
        <v>1</v>
      </c>
      <c r="B2" t="s">
        <v>2</v>
      </c>
      <c r="C2" t="s">
        <v>3</v>
      </c>
      <c r="D2" t="s">
        <v>4</v>
      </c>
      <c r="E2">
        <v>50</v>
      </c>
      <c r="F2">
        <v>1</v>
      </c>
      <c r="G2">
        <f>E2*F2</f>
        <v>50</v>
      </c>
      <c r="H2" s="3">
        <v>0</v>
      </c>
      <c r="I2" s="3">
        <f>J2*H2</f>
        <v>0</v>
      </c>
      <c r="O2" t="s">
        <v>5</v>
      </c>
    </row>
    <row r="3" spans="1:15">
      <c r="A3">
        <v>2</v>
      </c>
      <c r="B3" t="s">
        <v>6</v>
      </c>
      <c r="C3" t="s">
        <v>7</v>
      </c>
      <c r="D3" t="s">
        <v>8</v>
      </c>
      <c r="E3">
        <v>50</v>
      </c>
      <c r="F3">
        <v>1</v>
      </c>
      <c r="G3">
        <f>E3*F3</f>
        <v>50</v>
      </c>
      <c r="H3" s="3">
        <v>0</v>
      </c>
      <c r="I3" s="3">
        <f t="shared" ref="I3:I66" si="0">J3*H3</f>
        <v>0</v>
      </c>
      <c r="O3" t="s">
        <v>9</v>
      </c>
    </row>
    <row r="4" spans="1:15">
      <c r="A4">
        <v>3</v>
      </c>
      <c r="B4" t="s">
        <v>11</v>
      </c>
      <c r="C4" t="s">
        <v>7</v>
      </c>
      <c r="D4" t="s">
        <v>10</v>
      </c>
      <c r="E4">
        <v>50</v>
      </c>
      <c r="F4">
        <v>1</v>
      </c>
      <c r="G4">
        <f t="shared" ref="G4:G67" si="1">E4*F4</f>
        <v>50</v>
      </c>
      <c r="H4" s="3">
        <v>0</v>
      </c>
      <c r="I4" s="3">
        <f t="shared" si="0"/>
        <v>0</v>
      </c>
    </row>
    <row r="5" spans="1:15">
      <c r="A5">
        <v>4</v>
      </c>
      <c r="B5" t="s">
        <v>12</v>
      </c>
      <c r="C5" t="s">
        <v>3</v>
      </c>
      <c r="D5" t="s">
        <v>13</v>
      </c>
      <c r="E5">
        <v>50</v>
      </c>
      <c r="F5">
        <v>5</v>
      </c>
      <c r="G5">
        <f t="shared" si="1"/>
        <v>250</v>
      </c>
      <c r="H5" s="3">
        <v>0</v>
      </c>
      <c r="I5" s="3">
        <f t="shared" si="0"/>
        <v>0</v>
      </c>
      <c r="O5" t="s">
        <v>14</v>
      </c>
    </row>
    <row r="6" spans="1:15">
      <c r="A6">
        <v>5</v>
      </c>
      <c r="B6" t="s">
        <v>15</v>
      </c>
      <c r="C6" t="s">
        <v>3</v>
      </c>
      <c r="D6" t="s">
        <v>16</v>
      </c>
      <c r="E6">
        <v>50</v>
      </c>
      <c r="F6">
        <v>3</v>
      </c>
      <c r="G6">
        <f t="shared" si="1"/>
        <v>150</v>
      </c>
      <c r="H6" s="3">
        <v>0</v>
      </c>
      <c r="I6" s="3">
        <f t="shared" si="0"/>
        <v>0</v>
      </c>
      <c r="O6" t="s">
        <v>17</v>
      </c>
    </row>
    <row r="7" spans="1:15">
      <c r="A7">
        <v>6</v>
      </c>
      <c r="B7" t="s">
        <v>18</v>
      </c>
      <c r="C7" t="s">
        <v>3</v>
      </c>
      <c r="D7" t="s">
        <v>19</v>
      </c>
      <c r="E7">
        <v>50</v>
      </c>
      <c r="F7">
        <v>3</v>
      </c>
      <c r="G7">
        <f t="shared" si="1"/>
        <v>150</v>
      </c>
      <c r="H7" s="3">
        <v>0</v>
      </c>
      <c r="I7" s="3">
        <f t="shared" si="0"/>
        <v>0</v>
      </c>
      <c r="O7" t="s">
        <v>20</v>
      </c>
    </row>
    <row r="8" spans="1:15">
      <c r="A8">
        <v>7</v>
      </c>
      <c r="B8" t="s">
        <v>228</v>
      </c>
      <c r="C8" t="s">
        <v>94</v>
      </c>
      <c r="D8" t="s">
        <v>21</v>
      </c>
      <c r="E8">
        <v>50</v>
      </c>
      <c r="F8">
        <v>1</v>
      </c>
      <c r="G8">
        <f t="shared" si="1"/>
        <v>50</v>
      </c>
      <c r="H8" s="3">
        <v>0</v>
      </c>
      <c r="I8" s="3">
        <f t="shared" si="0"/>
        <v>0</v>
      </c>
      <c r="O8" t="s">
        <v>229</v>
      </c>
    </row>
    <row r="9" spans="1:15">
      <c r="A9">
        <v>8</v>
      </c>
      <c r="B9" t="s">
        <v>22</v>
      </c>
      <c r="C9" t="s">
        <v>3</v>
      </c>
      <c r="D9" t="s">
        <v>23</v>
      </c>
      <c r="E9">
        <v>50</v>
      </c>
      <c r="F9">
        <v>1</v>
      </c>
      <c r="G9">
        <f t="shared" si="1"/>
        <v>50</v>
      </c>
      <c r="H9" s="3">
        <v>0</v>
      </c>
      <c r="I9" s="3">
        <f t="shared" si="0"/>
        <v>0</v>
      </c>
      <c r="O9" t="s">
        <v>24</v>
      </c>
    </row>
    <row r="10" spans="1:15">
      <c r="A10">
        <v>9</v>
      </c>
      <c r="B10" t="s">
        <v>25</v>
      </c>
      <c r="C10" t="s">
        <v>26</v>
      </c>
      <c r="D10" t="s">
        <v>27</v>
      </c>
      <c r="E10">
        <v>50</v>
      </c>
      <c r="F10">
        <v>1</v>
      </c>
      <c r="G10">
        <f t="shared" si="1"/>
        <v>50</v>
      </c>
      <c r="H10" s="3">
        <v>0</v>
      </c>
      <c r="I10" s="3">
        <f t="shared" si="0"/>
        <v>0</v>
      </c>
      <c r="O10" t="s">
        <v>28</v>
      </c>
    </row>
    <row r="11" spans="1:15">
      <c r="A11">
        <v>10</v>
      </c>
      <c r="B11" t="s">
        <v>29</v>
      </c>
      <c r="C11" t="s">
        <v>30</v>
      </c>
      <c r="D11" t="s">
        <v>31</v>
      </c>
      <c r="E11">
        <v>50</v>
      </c>
      <c r="F11">
        <v>1</v>
      </c>
      <c r="G11">
        <f t="shared" si="1"/>
        <v>50</v>
      </c>
      <c r="H11" s="3">
        <v>0</v>
      </c>
      <c r="I11" s="3">
        <f t="shared" si="0"/>
        <v>0</v>
      </c>
      <c r="O11" t="s">
        <v>32</v>
      </c>
    </row>
    <row r="12" spans="1:15">
      <c r="A12">
        <v>11</v>
      </c>
      <c r="B12" t="s">
        <v>33</v>
      </c>
      <c r="C12" t="s">
        <v>34</v>
      </c>
      <c r="D12" t="s">
        <v>35</v>
      </c>
      <c r="E12">
        <v>50</v>
      </c>
      <c r="F12">
        <v>1</v>
      </c>
      <c r="G12">
        <f t="shared" si="1"/>
        <v>50</v>
      </c>
      <c r="H12" s="3">
        <v>0</v>
      </c>
      <c r="I12" s="3">
        <f t="shared" si="0"/>
        <v>0</v>
      </c>
      <c r="O12" t="s">
        <v>36</v>
      </c>
    </row>
    <row r="13" spans="1:15">
      <c r="A13">
        <v>12</v>
      </c>
      <c r="B13" t="s">
        <v>37</v>
      </c>
      <c r="C13" t="s">
        <v>38</v>
      </c>
      <c r="D13" t="s">
        <v>39</v>
      </c>
      <c r="E13">
        <v>50</v>
      </c>
      <c r="F13">
        <v>1</v>
      </c>
      <c r="G13">
        <f t="shared" si="1"/>
        <v>50</v>
      </c>
      <c r="H13" s="3">
        <v>0</v>
      </c>
      <c r="I13" s="3">
        <f t="shared" si="0"/>
        <v>0</v>
      </c>
      <c r="O13" t="s">
        <v>40</v>
      </c>
    </row>
    <row r="14" spans="1:15">
      <c r="A14">
        <v>13</v>
      </c>
      <c r="B14" t="s">
        <v>230</v>
      </c>
      <c r="C14" t="s">
        <v>231</v>
      </c>
      <c r="D14" t="s">
        <v>131</v>
      </c>
      <c r="E14">
        <v>50</v>
      </c>
      <c r="F14">
        <v>1</v>
      </c>
      <c r="G14">
        <f t="shared" si="1"/>
        <v>50</v>
      </c>
      <c r="H14" s="3">
        <v>0</v>
      </c>
      <c r="I14" s="3">
        <f t="shared" si="0"/>
        <v>0</v>
      </c>
      <c r="O14" t="s">
        <v>232</v>
      </c>
    </row>
    <row r="15" spans="1:15">
      <c r="A15">
        <v>14</v>
      </c>
      <c r="B15" t="s">
        <v>42</v>
      </c>
      <c r="C15" t="s">
        <v>43</v>
      </c>
      <c r="D15" t="s">
        <v>44</v>
      </c>
      <c r="E15">
        <v>50</v>
      </c>
      <c r="F15">
        <v>5</v>
      </c>
      <c r="G15">
        <f t="shared" si="1"/>
        <v>250</v>
      </c>
      <c r="H15" s="3">
        <v>0</v>
      </c>
      <c r="I15" s="3">
        <f t="shared" si="0"/>
        <v>0</v>
      </c>
      <c r="O15" t="s">
        <v>45</v>
      </c>
    </row>
    <row r="16" spans="1:15">
      <c r="A16">
        <v>15</v>
      </c>
      <c r="B16" t="s">
        <v>46</v>
      </c>
      <c r="C16" t="s">
        <v>47</v>
      </c>
      <c r="D16" t="s">
        <v>48</v>
      </c>
      <c r="E16">
        <v>50</v>
      </c>
      <c r="F16">
        <v>5</v>
      </c>
      <c r="G16">
        <f t="shared" si="1"/>
        <v>250</v>
      </c>
      <c r="H16" s="3">
        <v>0</v>
      </c>
      <c r="I16" s="3">
        <f t="shared" si="0"/>
        <v>0</v>
      </c>
      <c r="O16" t="s">
        <v>49</v>
      </c>
    </row>
    <row r="17" spans="1:15">
      <c r="A17">
        <v>16</v>
      </c>
      <c r="B17" t="s">
        <v>50</v>
      </c>
      <c r="C17" t="s">
        <v>47</v>
      </c>
      <c r="D17" t="s">
        <v>51</v>
      </c>
      <c r="E17">
        <v>50</v>
      </c>
      <c r="F17">
        <v>2</v>
      </c>
      <c r="G17">
        <f t="shared" si="1"/>
        <v>100</v>
      </c>
      <c r="H17" s="3">
        <v>0</v>
      </c>
      <c r="I17" s="3">
        <f t="shared" si="0"/>
        <v>0</v>
      </c>
      <c r="O17" t="s">
        <v>52</v>
      </c>
    </row>
    <row r="18" spans="1:15">
      <c r="A18">
        <v>17</v>
      </c>
      <c r="B18" t="s">
        <v>53</v>
      </c>
      <c r="C18" t="s">
        <v>47</v>
      </c>
      <c r="D18" t="s">
        <v>54</v>
      </c>
      <c r="E18">
        <v>50</v>
      </c>
      <c r="F18">
        <v>1</v>
      </c>
      <c r="G18">
        <f t="shared" si="1"/>
        <v>50</v>
      </c>
      <c r="H18" s="3">
        <v>0</v>
      </c>
      <c r="I18" s="3">
        <f t="shared" si="0"/>
        <v>0</v>
      </c>
      <c r="O18" t="s">
        <v>52</v>
      </c>
    </row>
    <row r="19" spans="1:15">
      <c r="A19">
        <v>18</v>
      </c>
      <c r="B19" s="1" t="s">
        <v>236</v>
      </c>
      <c r="C19" t="s">
        <v>7</v>
      </c>
      <c r="D19" t="s">
        <v>55</v>
      </c>
      <c r="E19">
        <v>50</v>
      </c>
      <c r="F19">
        <v>1</v>
      </c>
      <c r="G19">
        <f t="shared" si="1"/>
        <v>50</v>
      </c>
      <c r="H19" s="3">
        <v>0</v>
      </c>
      <c r="I19" s="3">
        <f t="shared" si="0"/>
        <v>0</v>
      </c>
      <c r="O19" t="s">
        <v>251</v>
      </c>
    </row>
    <row r="20" spans="1:15">
      <c r="A20">
        <v>19</v>
      </c>
      <c r="B20" t="s">
        <v>56</v>
      </c>
      <c r="C20" t="s">
        <v>57</v>
      </c>
      <c r="D20" t="s">
        <v>58</v>
      </c>
      <c r="E20">
        <v>50</v>
      </c>
      <c r="F20">
        <v>3</v>
      </c>
      <c r="G20">
        <f t="shared" si="1"/>
        <v>150</v>
      </c>
      <c r="H20" s="3">
        <v>0</v>
      </c>
      <c r="I20" s="3">
        <f t="shared" si="0"/>
        <v>0</v>
      </c>
      <c r="O20" t="s">
        <v>59</v>
      </c>
    </row>
    <row r="21" spans="1:15">
      <c r="A21">
        <v>20</v>
      </c>
      <c r="B21" t="s">
        <v>60</v>
      </c>
      <c r="C21" t="s">
        <v>61</v>
      </c>
      <c r="D21" t="s">
        <v>62</v>
      </c>
      <c r="E21">
        <v>50</v>
      </c>
      <c r="F21">
        <v>1</v>
      </c>
      <c r="G21">
        <f t="shared" si="1"/>
        <v>50</v>
      </c>
      <c r="H21" s="3">
        <v>0</v>
      </c>
      <c r="I21" s="3">
        <f t="shared" si="0"/>
        <v>0</v>
      </c>
      <c r="O21" t="s">
        <v>63</v>
      </c>
    </row>
    <row r="22" spans="1:15">
      <c r="A22">
        <v>21</v>
      </c>
      <c r="B22" t="s">
        <v>64</v>
      </c>
      <c r="C22" t="s">
        <v>65</v>
      </c>
      <c r="D22" t="s">
        <v>66</v>
      </c>
      <c r="E22">
        <v>50</v>
      </c>
      <c r="F22">
        <v>1</v>
      </c>
      <c r="G22">
        <f t="shared" si="1"/>
        <v>50</v>
      </c>
      <c r="H22" s="3">
        <v>0</v>
      </c>
      <c r="I22" s="3">
        <f t="shared" si="0"/>
        <v>0</v>
      </c>
      <c r="O22" t="s">
        <v>67</v>
      </c>
    </row>
    <row r="23" spans="1:15">
      <c r="A23">
        <v>22</v>
      </c>
      <c r="B23" t="s">
        <v>68</v>
      </c>
      <c r="C23" t="s">
        <v>69</v>
      </c>
      <c r="D23" t="s">
        <v>70</v>
      </c>
      <c r="E23">
        <v>50</v>
      </c>
      <c r="F23">
        <v>1</v>
      </c>
      <c r="G23">
        <f t="shared" si="1"/>
        <v>50</v>
      </c>
      <c r="H23" s="3">
        <v>0</v>
      </c>
      <c r="I23" s="3">
        <f t="shared" si="0"/>
        <v>0</v>
      </c>
      <c r="O23" t="s">
        <v>71</v>
      </c>
    </row>
    <row r="24" spans="1:15">
      <c r="A24">
        <v>23</v>
      </c>
      <c r="B24" t="s">
        <v>72</v>
      </c>
      <c r="C24" t="s">
        <v>30</v>
      </c>
      <c r="D24" t="s">
        <v>73</v>
      </c>
      <c r="E24">
        <v>50</v>
      </c>
      <c r="F24">
        <v>1</v>
      </c>
      <c r="G24">
        <f t="shared" si="1"/>
        <v>50</v>
      </c>
      <c r="H24" s="3">
        <v>0</v>
      </c>
      <c r="I24" s="3">
        <f t="shared" si="0"/>
        <v>0</v>
      </c>
      <c r="O24" t="s">
        <v>32</v>
      </c>
    </row>
    <row r="25" spans="1:15">
      <c r="A25">
        <v>24</v>
      </c>
      <c r="B25" t="s">
        <v>74</v>
      </c>
      <c r="C25" t="s">
        <v>30</v>
      </c>
      <c r="D25" t="s">
        <v>75</v>
      </c>
      <c r="E25">
        <v>50</v>
      </c>
      <c r="F25">
        <v>1</v>
      </c>
      <c r="G25">
        <f t="shared" si="1"/>
        <v>50</v>
      </c>
      <c r="H25" s="3">
        <v>0</v>
      </c>
      <c r="I25" s="3">
        <f t="shared" si="0"/>
        <v>0</v>
      </c>
      <c r="O25" t="s">
        <v>32</v>
      </c>
    </row>
    <row r="26" spans="1:15">
      <c r="A26">
        <v>25</v>
      </c>
      <c r="B26" t="s">
        <v>76</v>
      </c>
      <c r="C26" t="s">
        <v>30</v>
      </c>
      <c r="D26" t="s">
        <v>77</v>
      </c>
      <c r="E26">
        <v>50</v>
      </c>
      <c r="F26">
        <v>4</v>
      </c>
      <c r="G26">
        <f t="shared" si="1"/>
        <v>200</v>
      </c>
      <c r="H26" s="3">
        <v>0</v>
      </c>
      <c r="I26" s="3">
        <f t="shared" si="0"/>
        <v>0</v>
      </c>
      <c r="O26" t="s">
        <v>32</v>
      </c>
    </row>
    <row r="27" spans="1:15">
      <c r="A27">
        <v>26</v>
      </c>
      <c r="B27" t="s">
        <v>78</v>
      </c>
      <c r="C27" t="s">
        <v>30</v>
      </c>
      <c r="D27" t="s">
        <v>79</v>
      </c>
      <c r="E27">
        <v>50</v>
      </c>
      <c r="F27">
        <v>1</v>
      </c>
      <c r="G27">
        <f t="shared" si="1"/>
        <v>50</v>
      </c>
      <c r="H27" s="3">
        <v>0</v>
      </c>
      <c r="I27" s="3">
        <f t="shared" si="0"/>
        <v>0</v>
      </c>
      <c r="O27" t="s">
        <v>32</v>
      </c>
    </row>
    <row r="28" spans="1:15">
      <c r="A28">
        <v>27</v>
      </c>
      <c r="B28" t="s">
        <v>252</v>
      </c>
      <c r="C28" t="s">
        <v>3</v>
      </c>
      <c r="D28" t="s">
        <v>80</v>
      </c>
      <c r="E28">
        <v>50</v>
      </c>
      <c r="F28">
        <v>2</v>
      </c>
      <c r="G28">
        <f t="shared" si="1"/>
        <v>100</v>
      </c>
      <c r="H28" s="3">
        <v>0</v>
      </c>
      <c r="I28" s="3">
        <f t="shared" si="0"/>
        <v>0</v>
      </c>
      <c r="O28" t="s">
        <v>81</v>
      </c>
    </row>
    <row r="29" spans="1:15">
      <c r="A29">
        <v>28</v>
      </c>
      <c r="B29" t="s">
        <v>12</v>
      </c>
      <c r="C29" t="s">
        <v>3</v>
      </c>
      <c r="D29" t="s">
        <v>13</v>
      </c>
      <c r="E29">
        <v>50</v>
      </c>
      <c r="F29">
        <v>7</v>
      </c>
      <c r="G29">
        <f t="shared" si="1"/>
        <v>350</v>
      </c>
      <c r="H29" s="3">
        <v>0</v>
      </c>
      <c r="I29" s="3">
        <f t="shared" si="0"/>
        <v>0</v>
      </c>
      <c r="O29" t="s">
        <v>14</v>
      </c>
    </row>
    <row r="30" spans="1:15">
      <c r="A30">
        <v>29</v>
      </c>
      <c r="B30" t="s">
        <v>82</v>
      </c>
      <c r="C30" t="s">
        <v>3</v>
      </c>
      <c r="D30" t="s">
        <v>83</v>
      </c>
      <c r="E30">
        <v>50</v>
      </c>
      <c r="F30">
        <v>3</v>
      </c>
      <c r="G30">
        <f t="shared" si="1"/>
        <v>150</v>
      </c>
      <c r="H30" s="3">
        <v>0</v>
      </c>
      <c r="I30" s="3">
        <f t="shared" si="0"/>
        <v>0</v>
      </c>
    </row>
    <row r="31" spans="1:15">
      <c r="A31">
        <v>30</v>
      </c>
      <c r="B31" t="s">
        <v>84</v>
      </c>
      <c r="C31" t="s">
        <v>3</v>
      </c>
      <c r="D31" t="s">
        <v>85</v>
      </c>
      <c r="E31">
        <v>50</v>
      </c>
      <c r="F31">
        <v>7</v>
      </c>
      <c r="G31">
        <f t="shared" si="1"/>
        <v>350</v>
      </c>
      <c r="H31" s="3">
        <v>0</v>
      </c>
      <c r="I31" s="3">
        <f t="shared" si="0"/>
        <v>0</v>
      </c>
      <c r="O31" t="s">
        <v>86</v>
      </c>
    </row>
    <row r="32" spans="1:15">
      <c r="A32">
        <v>31</v>
      </c>
      <c r="B32" t="s">
        <v>87</v>
      </c>
      <c r="C32" t="s">
        <v>3</v>
      </c>
      <c r="D32" t="s">
        <v>88</v>
      </c>
      <c r="E32">
        <v>50</v>
      </c>
      <c r="F32">
        <v>1</v>
      </c>
      <c r="G32">
        <f t="shared" si="1"/>
        <v>50</v>
      </c>
      <c r="H32" s="3">
        <v>0</v>
      </c>
      <c r="I32" s="3">
        <f t="shared" si="0"/>
        <v>0</v>
      </c>
      <c r="O32" t="s">
        <v>89</v>
      </c>
    </row>
    <row r="33" spans="1:15">
      <c r="A33">
        <v>32</v>
      </c>
      <c r="B33" t="s">
        <v>90</v>
      </c>
      <c r="C33" t="s">
        <v>3</v>
      </c>
      <c r="D33" t="s">
        <v>91</v>
      </c>
      <c r="E33">
        <v>50</v>
      </c>
      <c r="F33">
        <v>1</v>
      </c>
      <c r="G33">
        <f t="shared" si="1"/>
        <v>50</v>
      </c>
      <c r="H33" s="3">
        <v>0</v>
      </c>
      <c r="I33" s="3">
        <f t="shared" si="0"/>
        <v>0</v>
      </c>
      <c r="O33" t="s">
        <v>92</v>
      </c>
    </row>
    <row r="34" spans="1:15">
      <c r="A34">
        <v>33</v>
      </c>
      <c r="B34" t="s">
        <v>93</v>
      </c>
      <c r="C34" t="s">
        <v>94</v>
      </c>
      <c r="D34" t="s">
        <v>95</v>
      </c>
      <c r="E34">
        <v>50</v>
      </c>
      <c r="F34">
        <v>14</v>
      </c>
      <c r="G34">
        <f t="shared" si="1"/>
        <v>700</v>
      </c>
      <c r="H34" s="3">
        <v>0</v>
      </c>
      <c r="I34" s="3">
        <f t="shared" si="0"/>
        <v>0</v>
      </c>
      <c r="O34" t="s">
        <v>96</v>
      </c>
    </row>
    <row r="35" spans="1:15">
      <c r="A35">
        <v>34</v>
      </c>
      <c r="B35" t="s">
        <v>97</v>
      </c>
      <c r="C35" t="s">
        <v>26</v>
      </c>
      <c r="D35" t="s">
        <v>98</v>
      </c>
      <c r="E35">
        <v>50</v>
      </c>
      <c r="F35">
        <v>7</v>
      </c>
      <c r="G35">
        <f t="shared" si="1"/>
        <v>350</v>
      </c>
      <c r="H35" s="3">
        <v>0</v>
      </c>
      <c r="I35" s="3">
        <f t="shared" si="0"/>
        <v>0</v>
      </c>
      <c r="O35" t="s">
        <v>99</v>
      </c>
    </row>
    <row r="36" spans="1:15">
      <c r="A36">
        <v>35</v>
      </c>
      <c r="B36" t="s">
        <v>100</v>
      </c>
      <c r="C36" t="s">
        <v>3</v>
      </c>
      <c r="D36" t="s">
        <v>101</v>
      </c>
      <c r="E36">
        <v>50</v>
      </c>
      <c r="F36">
        <v>3</v>
      </c>
      <c r="G36">
        <f t="shared" si="1"/>
        <v>150</v>
      </c>
      <c r="H36" s="3">
        <v>0</v>
      </c>
      <c r="I36" s="3">
        <f t="shared" si="0"/>
        <v>0</v>
      </c>
      <c r="O36" t="s">
        <v>102</v>
      </c>
    </row>
    <row r="37" spans="1:15">
      <c r="A37">
        <v>36</v>
      </c>
      <c r="B37" t="s">
        <v>103</v>
      </c>
      <c r="C37" t="s">
        <v>3</v>
      </c>
      <c r="D37" t="s">
        <v>104</v>
      </c>
      <c r="E37">
        <v>50</v>
      </c>
      <c r="F37">
        <v>1</v>
      </c>
      <c r="G37">
        <f t="shared" si="1"/>
        <v>50</v>
      </c>
      <c r="H37" s="3">
        <v>0</v>
      </c>
      <c r="I37" s="3">
        <f t="shared" si="0"/>
        <v>0</v>
      </c>
      <c r="O37" t="s">
        <v>105</v>
      </c>
    </row>
    <row r="38" spans="1:15">
      <c r="A38">
        <v>37</v>
      </c>
      <c r="B38" t="s">
        <v>106</v>
      </c>
      <c r="C38" t="s">
        <v>3</v>
      </c>
      <c r="D38" t="s">
        <v>107</v>
      </c>
      <c r="E38">
        <v>50</v>
      </c>
      <c r="F38">
        <v>5</v>
      </c>
      <c r="G38">
        <f t="shared" si="1"/>
        <v>250</v>
      </c>
      <c r="H38" s="3">
        <v>0</v>
      </c>
      <c r="I38" s="3">
        <f t="shared" si="0"/>
        <v>0</v>
      </c>
      <c r="O38" t="s">
        <v>108</v>
      </c>
    </row>
    <row r="39" spans="1:15">
      <c r="A39">
        <v>38</v>
      </c>
      <c r="B39" t="s">
        <v>109</v>
      </c>
      <c r="C39" t="s">
        <v>30</v>
      </c>
      <c r="D39" t="s">
        <v>110</v>
      </c>
      <c r="E39">
        <v>50</v>
      </c>
      <c r="F39">
        <v>1</v>
      </c>
      <c r="G39">
        <f t="shared" si="1"/>
        <v>50</v>
      </c>
      <c r="H39" s="3">
        <v>0</v>
      </c>
      <c r="I39" s="3">
        <f t="shared" si="0"/>
        <v>0</v>
      </c>
      <c r="O39" t="s">
        <v>32</v>
      </c>
    </row>
    <row r="40" spans="1:15">
      <c r="A40">
        <v>39</v>
      </c>
      <c r="B40" t="s">
        <v>111</v>
      </c>
      <c r="C40" t="s">
        <v>30</v>
      </c>
      <c r="D40" t="s">
        <v>112</v>
      </c>
      <c r="E40">
        <v>50</v>
      </c>
      <c r="F40">
        <v>1</v>
      </c>
      <c r="G40">
        <f t="shared" si="1"/>
        <v>50</v>
      </c>
      <c r="H40" s="3">
        <v>0</v>
      </c>
      <c r="I40" s="3">
        <f t="shared" si="0"/>
        <v>0</v>
      </c>
      <c r="O40" t="s">
        <v>32</v>
      </c>
    </row>
    <row r="41" spans="1:15">
      <c r="A41">
        <v>40</v>
      </c>
      <c r="B41" t="s">
        <v>113</v>
      </c>
      <c r="C41" t="s">
        <v>114</v>
      </c>
      <c r="D41" t="s">
        <v>115</v>
      </c>
      <c r="E41">
        <v>50</v>
      </c>
      <c r="F41">
        <v>1</v>
      </c>
      <c r="G41">
        <f t="shared" si="1"/>
        <v>50</v>
      </c>
      <c r="H41" s="3">
        <v>0</v>
      </c>
      <c r="I41" s="3">
        <f t="shared" si="0"/>
        <v>0</v>
      </c>
      <c r="O41" t="s">
        <v>116</v>
      </c>
    </row>
    <row r="42" spans="1:15">
      <c r="A42">
        <v>41</v>
      </c>
      <c r="B42" t="s">
        <v>117</v>
      </c>
      <c r="C42" t="s">
        <v>30</v>
      </c>
      <c r="D42" t="s">
        <v>23</v>
      </c>
      <c r="E42">
        <v>50</v>
      </c>
      <c r="F42">
        <v>1</v>
      </c>
      <c r="G42">
        <f t="shared" si="1"/>
        <v>50</v>
      </c>
      <c r="H42" s="3">
        <v>0</v>
      </c>
      <c r="I42" s="3">
        <f t="shared" si="0"/>
        <v>0</v>
      </c>
      <c r="O42" t="s">
        <v>32</v>
      </c>
    </row>
    <row r="43" spans="1:15">
      <c r="A43">
        <v>42</v>
      </c>
      <c r="B43" t="s">
        <v>118</v>
      </c>
      <c r="C43" t="s">
        <v>119</v>
      </c>
      <c r="D43" t="s">
        <v>120</v>
      </c>
      <c r="E43">
        <v>50</v>
      </c>
      <c r="F43">
        <v>1</v>
      </c>
      <c r="G43">
        <f t="shared" si="1"/>
        <v>50</v>
      </c>
      <c r="H43" s="3">
        <v>0</v>
      </c>
      <c r="I43" s="3">
        <f t="shared" si="0"/>
        <v>0</v>
      </c>
      <c r="O43" t="s">
        <v>121</v>
      </c>
    </row>
    <row r="44" spans="1:15">
      <c r="A44">
        <v>43</v>
      </c>
      <c r="B44" t="s">
        <v>122</v>
      </c>
      <c r="C44" t="s">
        <v>123</v>
      </c>
      <c r="D44" t="s">
        <v>124</v>
      </c>
      <c r="E44">
        <v>50</v>
      </c>
      <c r="F44">
        <v>1</v>
      </c>
      <c r="G44">
        <f t="shared" si="1"/>
        <v>50</v>
      </c>
      <c r="H44" s="3">
        <v>0</v>
      </c>
      <c r="I44" s="3">
        <f t="shared" si="0"/>
        <v>0</v>
      </c>
      <c r="O44" t="s">
        <v>125</v>
      </c>
    </row>
    <row r="45" spans="1:15">
      <c r="A45">
        <v>44</v>
      </c>
      <c r="B45" t="s">
        <v>126</v>
      </c>
      <c r="C45" t="s">
        <v>127</v>
      </c>
      <c r="D45" t="s">
        <v>128</v>
      </c>
      <c r="E45">
        <v>50</v>
      </c>
      <c r="F45">
        <v>1</v>
      </c>
      <c r="G45">
        <f t="shared" si="1"/>
        <v>50</v>
      </c>
      <c r="H45" s="3">
        <v>0</v>
      </c>
      <c r="I45" s="3">
        <f t="shared" si="0"/>
        <v>0</v>
      </c>
      <c r="O45" t="s">
        <v>129</v>
      </c>
    </row>
    <row r="46" spans="1:15">
      <c r="A46">
        <v>45</v>
      </c>
      <c r="B46" t="s">
        <v>130</v>
      </c>
      <c r="C46" t="s">
        <v>127</v>
      </c>
      <c r="D46" t="s">
        <v>131</v>
      </c>
      <c r="E46">
        <v>50</v>
      </c>
      <c r="F46">
        <v>1</v>
      </c>
      <c r="G46">
        <f t="shared" si="1"/>
        <v>50</v>
      </c>
      <c r="H46" s="3">
        <v>0</v>
      </c>
      <c r="I46" s="3">
        <f t="shared" si="0"/>
        <v>0</v>
      </c>
      <c r="O46" t="s">
        <v>132</v>
      </c>
    </row>
    <row r="47" spans="1:15">
      <c r="A47">
        <v>46</v>
      </c>
      <c r="B47" t="s">
        <v>133</v>
      </c>
      <c r="C47" t="s">
        <v>134</v>
      </c>
      <c r="D47" t="s">
        <v>135</v>
      </c>
      <c r="E47">
        <v>50</v>
      </c>
      <c r="F47">
        <v>1</v>
      </c>
      <c r="G47">
        <f t="shared" si="1"/>
        <v>50</v>
      </c>
      <c r="H47" s="3">
        <v>0</v>
      </c>
      <c r="I47" s="3">
        <f t="shared" si="0"/>
        <v>0</v>
      </c>
      <c r="O47" t="s">
        <v>136</v>
      </c>
    </row>
    <row r="48" spans="1:15">
      <c r="A48">
        <v>47</v>
      </c>
      <c r="B48" t="s">
        <v>137</v>
      </c>
      <c r="C48" t="s">
        <v>3</v>
      </c>
      <c r="D48" t="s">
        <v>138</v>
      </c>
      <c r="E48">
        <v>50</v>
      </c>
      <c r="F48">
        <v>4</v>
      </c>
      <c r="G48">
        <f t="shared" si="1"/>
        <v>200</v>
      </c>
      <c r="H48" s="3">
        <v>0</v>
      </c>
      <c r="I48" s="3">
        <f t="shared" si="0"/>
        <v>0</v>
      </c>
      <c r="O48" t="s">
        <v>139</v>
      </c>
    </row>
    <row r="49" spans="1:15">
      <c r="A49">
        <v>48</v>
      </c>
      <c r="B49" t="s">
        <v>140</v>
      </c>
      <c r="C49" t="s">
        <v>30</v>
      </c>
      <c r="D49" t="s">
        <v>141</v>
      </c>
      <c r="E49">
        <v>50</v>
      </c>
      <c r="F49">
        <v>1</v>
      </c>
      <c r="G49">
        <f t="shared" si="1"/>
        <v>50</v>
      </c>
      <c r="H49" s="3">
        <v>0</v>
      </c>
      <c r="I49" s="3">
        <f t="shared" si="0"/>
        <v>0</v>
      </c>
      <c r="O49" t="s">
        <v>142</v>
      </c>
    </row>
    <row r="50" spans="1:15">
      <c r="A50">
        <v>49</v>
      </c>
      <c r="B50" t="s">
        <v>143</v>
      </c>
      <c r="C50" t="s">
        <v>3</v>
      </c>
      <c r="D50" t="s">
        <v>144</v>
      </c>
      <c r="E50">
        <v>50</v>
      </c>
      <c r="F50">
        <v>1</v>
      </c>
      <c r="G50">
        <f t="shared" si="1"/>
        <v>50</v>
      </c>
      <c r="H50" s="3">
        <v>0</v>
      </c>
      <c r="I50" s="3">
        <f t="shared" si="0"/>
        <v>0</v>
      </c>
      <c r="O50" t="s">
        <v>145</v>
      </c>
    </row>
    <row r="51" spans="1:15">
      <c r="A51">
        <v>50</v>
      </c>
      <c r="B51" t="s">
        <v>146</v>
      </c>
      <c r="C51" t="s">
        <v>147</v>
      </c>
      <c r="D51" t="s">
        <v>148</v>
      </c>
      <c r="E51">
        <v>50</v>
      </c>
      <c r="F51">
        <v>1</v>
      </c>
      <c r="G51">
        <f t="shared" si="1"/>
        <v>50</v>
      </c>
      <c r="H51" s="3">
        <v>0</v>
      </c>
      <c r="I51" s="3">
        <f t="shared" si="0"/>
        <v>0</v>
      </c>
      <c r="O51" t="s">
        <v>149</v>
      </c>
    </row>
    <row r="52" spans="1:15">
      <c r="A52">
        <v>51</v>
      </c>
      <c r="B52" t="s">
        <v>46</v>
      </c>
      <c r="C52" t="s">
        <v>47</v>
      </c>
      <c r="D52" t="s">
        <v>48</v>
      </c>
      <c r="E52">
        <v>50</v>
      </c>
      <c r="F52">
        <v>1</v>
      </c>
      <c r="G52">
        <f t="shared" si="1"/>
        <v>50</v>
      </c>
      <c r="H52" s="3">
        <v>0</v>
      </c>
      <c r="I52" s="3">
        <f t="shared" si="0"/>
        <v>0</v>
      </c>
      <c r="O52" t="s">
        <v>49</v>
      </c>
    </row>
    <row r="53" spans="1:15">
      <c r="A53">
        <v>52</v>
      </c>
      <c r="B53" t="s">
        <v>150</v>
      </c>
      <c r="C53" t="s">
        <v>47</v>
      </c>
      <c r="D53" t="s">
        <v>151</v>
      </c>
      <c r="E53">
        <v>50</v>
      </c>
      <c r="F53">
        <v>2</v>
      </c>
      <c r="G53">
        <f t="shared" si="1"/>
        <v>100</v>
      </c>
      <c r="H53" s="3">
        <v>0</v>
      </c>
      <c r="I53" s="3">
        <f t="shared" si="0"/>
        <v>0</v>
      </c>
      <c r="O53" t="s">
        <v>52</v>
      </c>
    </row>
    <row r="54" spans="1:15">
      <c r="A54">
        <v>53</v>
      </c>
      <c r="B54" t="s">
        <v>233</v>
      </c>
      <c r="C54" t="s">
        <v>47</v>
      </c>
      <c r="D54" t="s">
        <v>152</v>
      </c>
      <c r="E54">
        <v>50</v>
      </c>
      <c r="F54">
        <v>2</v>
      </c>
      <c r="G54">
        <f t="shared" si="1"/>
        <v>100</v>
      </c>
      <c r="H54" s="3">
        <v>0</v>
      </c>
      <c r="I54" s="3">
        <f t="shared" si="0"/>
        <v>0</v>
      </c>
      <c r="O54" t="s">
        <v>52</v>
      </c>
    </row>
    <row r="55" spans="1:15">
      <c r="A55">
        <v>54</v>
      </c>
      <c r="B55" t="s">
        <v>153</v>
      </c>
      <c r="C55" t="s">
        <v>47</v>
      </c>
      <c r="D55" t="s">
        <v>154</v>
      </c>
      <c r="E55">
        <v>50</v>
      </c>
      <c r="F55">
        <v>3</v>
      </c>
      <c r="G55">
        <f t="shared" si="1"/>
        <v>150</v>
      </c>
      <c r="H55" s="3">
        <v>0</v>
      </c>
      <c r="I55" s="3">
        <f t="shared" si="0"/>
        <v>0</v>
      </c>
      <c r="O55" t="s">
        <v>52</v>
      </c>
    </row>
    <row r="56" spans="1:15">
      <c r="A56">
        <v>55</v>
      </c>
      <c r="B56" t="s">
        <v>155</v>
      </c>
      <c r="C56" t="s">
        <v>47</v>
      </c>
      <c r="D56" t="s">
        <v>156</v>
      </c>
      <c r="E56">
        <v>50</v>
      </c>
      <c r="F56">
        <v>1</v>
      </c>
      <c r="G56">
        <f t="shared" si="1"/>
        <v>50</v>
      </c>
      <c r="H56" s="3">
        <v>0</v>
      </c>
      <c r="I56" s="3">
        <f t="shared" si="0"/>
        <v>0</v>
      </c>
      <c r="O56" t="s">
        <v>157</v>
      </c>
    </row>
    <row r="57" spans="1:15">
      <c r="A57">
        <v>56</v>
      </c>
      <c r="B57" t="s">
        <v>158</v>
      </c>
      <c r="C57" t="s">
        <v>47</v>
      </c>
      <c r="D57" t="s">
        <v>159</v>
      </c>
      <c r="E57">
        <v>50</v>
      </c>
      <c r="F57">
        <v>1</v>
      </c>
      <c r="G57">
        <f t="shared" si="1"/>
        <v>50</v>
      </c>
      <c r="H57" s="3">
        <v>0</v>
      </c>
      <c r="I57" s="3">
        <f t="shared" si="0"/>
        <v>0</v>
      </c>
      <c r="O57" t="s">
        <v>160</v>
      </c>
    </row>
    <row r="58" spans="1:15">
      <c r="A58">
        <v>57</v>
      </c>
      <c r="B58" t="s">
        <v>234</v>
      </c>
      <c r="C58" t="s">
        <v>47</v>
      </c>
      <c r="D58" t="s">
        <v>161</v>
      </c>
      <c r="E58">
        <v>50</v>
      </c>
      <c r="F58">
        <v>4</v>
      </c>
      <c r="G58">
        <f t="shared" si="1"/>
        <v>200</v>
      </c>
      <c r="H58" s="3">
        <v>0</v>
      </c>
      <c r="I58" s="3">
        <f t="shared" si="0"/>
        <v>0</v>
      </c>
      <c r="O58" t="s">
        <v>52</v>
      </c>
    </row>
    <row r="59" spans="1:15">
      <c r="A59">
        <v>58</v>
      </c>
      <c r="B59" t="s">
        <v>162</v>
      </c>
      <c r="C59" t="s">
        <v>47</v>
      </c>
      <c r="D59" t="s">
        <v>163</v>
      </c>
      <c r="E59">
        <v>50</v>
      </c>
      <c r="F59">
        <v>3</v>
      </c>
      <c r="G59">
        <f t="shared" si="1"/>
        <v>150</v>
      </c>
      <c r="H59" s="3">
        <v>0</v>
      </c>
      <c r="I59" s="3">
        <f t="shared" si="0"/>
        <v>0</v>
      </c>
      <c r="O59" t="s">
        <v>157</v>
      </c>
    </row>
    <row r="60" spans="1:15">
      <c r="A60">
        <v>59</v>
      </c>
      <c r="B60" t="s">
        <v>164</v>
      </c>
      <c r="C60" t="s">
        <v>47</v>
      </c>
      <c r="D60" t="s">
        <v>44</v>
      </c>
      <c r="E60">
        <v>50</v>
      </c>
      <c r="F60">
        <v>27</v>
      </c>
      <c r="G60">
        <f t="shared" si="1"/>
        <v>1350</v>
      </c>
      <c r="H60" s="3">
        <v>0</v>
      </c>
      <c r="I60" s="3">
        <f t="shared" si="0"/>
        <v>0</v>
      </c>
      <c r="O60" t="s">
        <v>165</v>
      </c>
    </row>
    <row r="61" spans="1:15">
      <c r="A61">
        <v>60</v>
      </c>
      <c r="B61" t="s">
        <v>166</v>
      </c>
      <c r="C61" t="s">
        <v>47</v>
      </c>
      <c r="D61" t="s">
        <v>167</v>
      </c>
      <c r="E61">
        <v>50</v>
      </c>
      <c r="F61">
        <v>1</v>
      </c>
      <c r="G61">
        <f t="shared" si="1"/>
        <v>50</v>
      </c>
      <c r="H61" s="3">
        <v>0</v>
      </c>
      <c r="I61" s="3">
        <f t="shared" si="0"/>
        <v>0</v>
      </c>
      <c r="O61" t="s">
        <v>52</v>
      </c>
    </row>
    <row r="62" spans="1:15">
      <c r="A62">
        <v>61</v>
      </c>
      <c r="B62" t="s">
        <v>235</v>
      </c>
      <c r="C62" t="s">
        <v>47</v>
      </c>
      <c r="D62" t="s">
        <v>168</v>
      </c>
      <c r="E62">
        <v>50</v>
      </c>
      <c r="F62">
        <v>1</v>
      </c>
      <c r="G62">
        <f t="shared" si="1"/>
        <v>50</v>
      </c>
      <c r="H62" s="3">
        <v>0</v>
      </c>
      <c r="I62" s="3">
        <f t="shared" si="0"/>
        <v>0</v>
      </c>
      <c r="O62" t="s">
        <v>52</v>
      </c>
    </row>
    <row r="63" spans="1:15">
      <c r="A63">
        <v>62</v>
      </c>
      <c r="B63" t="s">
        <v>169</v>
      </c>
      <c r="C63" t="s">
        <v>43</v>
      </c>
      <c r="D63" t="s">
        <v>170</v>
      </c>
      <c r="E63">
        <v>50</v>
      </c>
      <c r="F63">
        <v>1</v>
      </c>
      <c r="G63">
        <f t="shared" si="1"/>
        <v>50</v>
      </c>
      <c r="H63" s="3">
        <v>0</v>
      </c>
      <c r="I63" s="3">
        <f t="shared" si="0"/>
        <v>0</v>
      </c>
      <c r="O63" t="s">
        <v>171</v>
      </c>
    </row>
    <row r="64" spans="1:15">
      <c r="A64">
        <v>63</v>
      </c>
      <c r="B64" t="s">
        <v>172</v>
      </c>
      <c r="C64" t="s">
        <v>47</v>
      </c>
      <c r="D64" t="s">
        <v>173</v>
      </c>
      <c r="E64">
        <v>50</v>
      </c>
      <c r="F64">
        <v>1</v>
      </c>
      <c r="G64">
        <f t="shared" si="1"/>
        <v>50</v>
      </c>
      <c r="H64" s="3">
        <v>0</v>
      </c>
      <c r="I64" s="3">
        <f t="shared" si="0"/>
        <v>0</v>
      </c>
      <c r="O64" t="s">
        <v>157</v>
      </c>
    </row>
    <row r="65" spans="1:15">
      <c r="A65">
        <v>64</v>
      </c>
      <c r="B65" t="s">
        <v>174</v>
      </c>
      <c r="C65" t="s">
        <v>43</v>
      </c>
      <c r="D65" t="s">
        <v>175</v>
      </c>
      <c r="E65">
        <v>50</v>
      </c>
      <c r="F65">
        <v>7</v>
      </c>
      <c r="G65">
        <f t="shared" si="1"/>
        <v>350</v>
      </c>
      <c r="H65" s="3">
        <v>0</v>
      </c>
      <c r="I65" s="3">
        <f t="shared" si="0"/>
        <v>0</v>
      </c>
      <c r="O65" t="s">
        <v>176</v>
      </c>
    </row>
    <row r="66" spans="1:15">
      <c r="A66">
        <v>65</v>
      </c>
      <c r="B66" t="s">
        <v>177</v>
      </c>
      <c r="C66" t="s">
        <v>43</v>
      </c>
      <c r="D66" t="s">
        <v>178</v>
      </c>
      <c r="E66">
        <v>50</v>
      </c>
      <c r="F66">
        <v>3</v>
      </c>
      <c r="G66">
        <f t="shared" si="1"/>
        <v>150</v>
      </c>
      <c r="H66" s="3">
        <v>0</v>
      </c>
      <c r="I66" s="3">
        <f t="shared" si="0"/>
        <v>0</v>
      </c>
      <c r="O66" t="s">
        <v>179</v>
      </c>
    </row>
    <row r="67" spans="1:15">
      <c r="A67">
        <v>66</v>
      </c>
      <c r="B67" t="s">
        <v>180</v>
      </c>
      <c r="C67" t="s">
        <v>181</v>
      </c>
      <c r="D67" t="s">
        <v>182</v>
      </c>
      <c r="E67">
        <v>50</v>
      </c>
      <c r="F67">
        <v>1</v>
      </c>
      <c r="G67">
        <f t="shared" si="1"/>
        <v>50</v>
      </c>
      <c r="H67" s="3">
        <v>0</v>
      </c>
      <c r="I67" s="3">
        <f t="shared" ref="I67:I83" si="2">J67*H67</f>
        <v>0</v>
      </c>
      <c r="O67" t="s">
        <v>183</v>
      </c>
    </row>
    <row r="68" spans="1:15">
      <c r="A68">
        <v>67</v>
      </c>
      <c r="B68" t="s">
        <v>184</v>
      </c>
      <c r="C68" t="s">
        <v>3</v>
      </c>
      <c r="D68" t="s">
        <v>185</v>
      </c>
      <c r="E68">
        <v>50</v>
      </c>
      <c r="F68">
        <v>1</v>
      </c>
      <c r="G68">
        <f t="shared" ref="G68:G83" si="3">E68*F68</f>
        <v>50</v>
      </c>
      <c r="H68" s="3">
        <v>0</v>
      </c>
      <c r="I68" s="3">
        <f t="shared" si="2"/>
        <v>0</v>
      </c>
      <c r="O68" t="s">
        <v>186</v>
      </c>
    </row>
    <row r="69" spans="1:15">
      <c r="A69">
        <v>68</v>
      </c>
      <c r="B69" s="2">
        <v>434153017835</v>
      </c>
      <c r="C69" t="s">
        <v>187</v>
      </c>
      <c r="D69" t="s">
        <v>188</v>
      </c>
      <c r="E69">
        <v>50</v>
      </c>
      <c r="F69">
        <v>1</v>
      </c>
      <c r="G69">
        <f t="shared" si="3"/>
        <v>50</v>
      </c>
      <c r="H69" s="3">
        <v>0</v>
      </c>
      <c r="I69" s="3">
        <f t="shared" si="2"/>
        <v>0</v>
      </c>
      <c r="O69" t="s">
        <v>189</v>
      </c>
    </row>
    <row r="70" spans="1:15">
      <c r="A70">
        <v>69</v>
      </c>
      <c r="B70" t="s">
        <v>190</v>
      </c>
      <c r="C70" t="s">
        <v>47</v>
      </c>
      <c r="D70" t="s">
        <v>191</v>
      </c>
      <c r="E70">
        <v>50</v>
      </c>
      <c r="F70">
        <v>1</v>
      </c>
      <c r="G70">
        <f t="shared" si="3"/>
        <v>50</v>
      </c>
      <c r="H70" s="3">
        <v>0</v>
      </c>
      <c r="I70" s="3">
        <f t="shared" si="2"/>
        <v>0</v>
      </c>
      <c r="O70" t="s">
        <v>192</v>
      </c>
    </row>
    <row r="71" spans="1:15">
      <c r="A71">
        <v>70</v>
      </c>
      <c r="B71" t="s">
        <v>194</v>
      </c>
      <c r="C71" t="s">
        <v>7</v>
      </c>
      <c r="D71" t="s">
        <v>193</v>
      </c>
      <c r="E71">
        <v>50</v>
      </c>
      <c r="F71">
        <v>1</v>
      </c>
      <c r="G71">
        <f t="shared" si="3"/>
        <v>50</v>
      </c>
      <c r="H71" s="3">
        <v>0</v>
      </c>
      <c r="I71" s="3">
        <f t="shared" si="2"/>
        <v>0</v>
      </c>
      <c r="O71" t="s">
        <v>250</v>
      </c>
    </row>
    <row r="72" spans="1:15">
      <c r="A72">
        <v>71</v>
      </c>
      <c r="B72" t="s">
        <v>195</v>
      </c>
      <c r="C72" t="s">
        <v>7</v>
      </c>
      <c r="D72" t="s">
        <v>196</v>
      </c>
      <c r="E72">
        <v>50</v>
      </c>
      <c r="F72">
        <v>1</v>
      </c>
      <c r="G72">
        <f t="shared" si="3"/>
        <v>50</v>
      </c>
      <c r="H72" s="3">
        <v>0</v>
      </c>
      <c r="I72" s="3">
        <f t="shared" si="2"/>
        <v>0</v>
      </c>
      <c r="O72" t="s">
        <v>197</v>
      </c>
    </row>
    <row r="73" spans="1:15">
      <c r="A73">
        <v>72</v>
      </c>
      <c r="B73" t="s">
        <v>198</v>
      </c>
      <c r="C73" t="s">
        <v>199</v>
      </c>
      <c r="D73" t="s">
        <v>200</v>
      </c>
      <c r="E73">
        <v>50</v>
      </c>
      <c r="F73">
        <v>1</v>
      </c>
      <c r="G73">
        <f t="shared" si="3"/>
        <v>50</v>
      </c>
      <c r="H73" s="3">
        <v>0</v>
      </c>
      <c r="I73" s="3">
        <f t="shared" si="2"/>
        <v>0</v>
      </c>
      <c r="O73" t="s">
        <v>201</v>
      </c>
    </row>
    <row r="74" spans="1:15">
      <c r="A74">
        <v>73</v>
      </c>
      <c r="B74" t="s">
        <v>202</v>
      </c>
      <c r="C74" t="s">
        <v>7</v>
      </c>
      <c r="D74" t="s">
        <v>203</v>
      </c>
      <c r="E74">
        <v>50</v>
      </c>
      <c r="F74">
        <v>1</v>
      </c>
      <c r="G74">
        <f t="shared" si="3"/>
        <v>50</v>
      </c>
      <c r="H74" s="3">
        <v>0</v>
      </c>
      <c r="I74" s="3">
        <f t="shared" si="2"/>
        <v>0</v>
      </c>
      <c r="O74" t="s">
        <v>204</v>
      </c>
    </row>
    <row r="75" spans="1:15">
      <c r="A75">
        <v>74</v>
      </c>
      <c r="B75" t="s">
        <v>205</v>
      </c>
      <c r="C75" t="s">
        <v>7</v>
      </c>
      <c r="D75" t="s">
        <v>206</v>
      </c>
      <c r="E75">
        <v>50</v>
      </c>
      <c r="F75">
        <v>2</v>
      </c>
      <c r="G75">
        <f t="shared" si="3"/>
        <v>100</v>
      </c>
      <c r="H75" s="3">
        <v>0</v>
      </c>
      <c r="I75" s="3">
        <f t="shared" si="2"/>
        <v>0</v>
      </c>
      <c r="O75" t="s">
        <v>207</v>
      </c>
    </row>
    <row r="76" spans="1:15">
      <c r="A76">
        <v>75</v>
      </c>
      <c r="B76" t="s">
        <v>208</v>
      </c>
      <c r="C76" t="s">
        <v>7</v>
      </c>
      <c r="D76" t="s">
        <v>209</v>
      </c>
      <c r="E76">
        <v>50</v>
      </c>
      <c r="F76">
        <v>1</v>
      </c>
      <c r="G76">
        <f t="shared" si="3"/>
        <v>50</v>
      </c>
      <c r="H76" s="3">
        <v>0</v>
      </c>
      <c r="I76" s="3">
        <f t="shared" si="2"/>
        <v>0</v>
      </c>
      <c r="O76" t="s">
        <v>210</v>
      </c>
    </row>
    <row r="77" spans="1:15">
      <c r="A77">
        <v>76</v>
      </c>
      <c r="B77" t="s">
        <v>211</v>
      </c>
      <c r="C77" t="s">
        <v>7</v>
      </c>
      <c r="D77" t="s">
        <v>212</v>
      </c>
      <c r="E77">
        <v>50</v>
      </c>
      <c r="F77">
        <v>2</v>
      </c>
      <c r="G77">
        <f t="shared" si="3"/>
        <v>100</v>
      </c>
      <c r="H77" s="3">
        <v>0</v>
      </c>
      <c r="I77" s="3">
        <f t="shared" si="2"/>
        <v>0</v>
      </c>
      <c r="O77" t="s">
        <v>213</v>
      </c>
    </row>
    <row r="78" spans="1:15">
      <c r="A78">
        <v>77</v>
      </c>
      <c r="B78" t="s">
        <v>214</v>
      </c>
      <c r="C78" t="s">
        <v>7</v>
      </c>
      <c r="D78" t="s">
        <v>215</v>
      </c>
      <c r="E78">
        <v>50</v>
      </c>
      <c r="F78">
        <v>1</v>
      </c>
      <c r="G78">
        <f t="shared" si="3"/>
        <v>50</v>
      </c>
      <c r="H78" s="3">
        <v>0</v>
      </c>
      <c r="I78" s="3">
        <f t="shared" si="2"/>
        <v>0</v>
      </c>
      <c r="O78" t="s">
        <v>216</v>
      </c>
    </row>
    <row r="79" spans="1:15">
      <c r="A79">
        <v>78</v>
      </c>
      <c r="B79" t="s">
        <v>217</v>
      </c>
      <c r="C79" t="s">
        <v>218</v>
      </c>
      <c r="D79" t="s">
        <v>219</v>
      </c>
      <c r="E79">
        <v>50</v>
      </c>
      <c r="F79">
        <v>1</v>
      </c>
      <c r="G79">
        <f t="shared" si="3"/>
        <v>50</v>
      </c>
      <c r="H79" s="3">
        <v>0</v>
      </c>
      <c r="I79" s="3">
        <f t="shared" si="2"/>
        <v>0</v>
      </c>
      <c r="O79" t="s">
        <v>220</v>
      </c>
    </row>
    <row r="80" spans="1:15">
      <c r="A80">
        <v>79</v>
      </c>
      <c r="B80" t="s">
        <v>221</v>
      </c>
      <c r="C80" t="s">
        <v>222</v>
      </c>
      <c r="D80" t="s">
        <v>223</v>
      </c>
      <c r="E80">
        <v>50</v>
      </c>
      <c r="F80">
        <v>1</v>
      </c>
      <c r="G80">
        <f t="shared" si="3"/>
        <v>50</v>
      </c>
      <c r="H80" s="3">
        <v>0</v>
      </c>
      <c r="I80" s="3">
        <f t="shared" si="2"/>
        <v>0</v>
      </c>
      <c r="O80" t="s">
        <v>224</v>
      </c>
    </row>
    <row r="81" spans="1:15">
      <c r="A81">
        <v>80</v>
      </c>
      <c r="B81" t="s">
        <v>225</v>
      </c>
      <c r="C81" t="s">
        <v>226</v>
      </c>
      <c r="D81" t="s">
        <v>219</v>
      </c>
      <c r="E81">
        <v>50</v>
      </c>
      <c r="F81">
        <v>1</v>
      </c>
      <c r="G81">
        <f t="shared" si="3"/>
        <v>50</v>
      </c>
      <c r="H81" s="3">
        <v>0</v>
      </c>
      <c r="I81" s="3">
        <f t="shared" si="2"/>
        <v>0</v>
      </c>
      <c r="O81" t="s">
        <v>227</v>
      </c>
    </row>
    <row r="82" spans="1:15">
      <c r="A82">
        <v>81</v>
      </c>
      <c r="B82">
        <v>63048</v>
      </c>
      <c r="C82" t="s">
        <v>244</v>
      </c>
      <c r="D82" t="s">
        <v>248</v>
      </c>
      <c r="E82">
        <v>50</v>
      </c>
      <c r="F82">
        <v>1</v>
      </c>
      <c r="G82">
        <f t="shared" si="3"/>
        <v>50</v>
      </c>
      <c r="H82" s="3">
        <v>0</v>
      </c>
      <c r="I82" s="3">
        <f t="shared" si="2"/>
        <v>0</v>
      </c>
      <c r="O82" t="s">
        <v>243</v>
      </c>
    </row>
    <row r="83" spans="1:15">
      <c r="A83">
        <v>82</v>
      </c>
      <c r="B83">
        <v>150150225</v>
      </c>
      <c r="C83" t="s">
        <v>41</v>
      </c>
      <c r="D83" t="s">
        <v>247</v>
      </c>
      <c r="E83">
        <v>50</v>
      </c>
      <c r="F83">
        <v>1</v>
      </c>
      <c r="G83">
        <f t="shared" si="3"/>
        <v>50</v>
      </c>
      <c r="H83" s="3">
        <v>0</v>
      </c>
      <c r="I83" s="3">
        <f t="shared" si="2"/>
        <v>0</v>
      </c>
      <c r="O83" t="s">
        <v>249</v>
      </c>
    </row>
    <row r="86" spans="1:15">
      <c r="I86" s="3">
        <f>SUM(I2:I83)</f>
        <v>0</v>
      </c>
    </row>
    <row r="88" spans="1:15">
      <c r="H88" s="3" t="s">
        <v>237</v>
      </c>
      <c r="I88" s="3">
        <f>I86/50</f>
        <v>0</v>
      </c>
    </row>
    <row r="89" spans="1:15">
      <c r="H89" s="3" t="s">
        <v>245</v>
      </c>
      <c r="I89" s="3">
        <f>I88*1.6</f>
        <v>0</v>
      </c>
    </row>
    <row r="90" spans="1:15">
      <c r="H90" s="3" t="s">
        <v>246</v>
      </c>
      <c r="I90" s="4">
        <f>I89*4.8</f>
        <v>0</v>
      </c>
    </row>
  </sheetData>
  <autoFilter ref="A1:O83"/>
  <conditionalFormatting sqref="I2:I8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B1:AH96"/>
  <sheetViews>
    <sheetView topLeftCell="A2" workbookViewId="0">
      <pane ySplit="5" topLeftCell="A27" activePane="bottomLeft" state="frozen"/>
      <selection activeCell="A2" sqref="A2"/>
      <selection pane="bottomLeft" activeCell="I5" sqref="I5"/>
    </sheetView>
  </sheetViews>
  <sheetFormatPr defaultRowHeight="15"/>
  <cols>
    <col min="1" max="1" width="3.28515625" style="71" customWidth="1"/>
    <col min="2" max="2" width="15.5703125" style="74" customWidth="1"/>
    <col min="3" max="3" width="12.5703125" style="74" customWidth="1"/>
    <col min="4" max="4" width="12.28515625" style="74" customWidth="1"/>
    <col min="5" max="5" width="16.85546875" style="74" customWidth="1"/>
    <col min="6" max="6" width="11.28515625" style="74" customWidth="1"/>
    <col min="7" max="7" width="10.28515625" style="74" bestFit="1" customWidth="1"/>
    <col min="8" max="8" width="12.7109375" style="74" customWidth="1"/>
    <col min="9" max="9" width="10.42578125" style="74" customWidth="1"/>
    <col min="10" max="10" width="11.7109375" style="74" bestFit="1" customWidth="1"/>
    <col min="11" max="11" width="7.42578125" style="71" customWidth="1"/>
    <col min="12" max="13" width="0.5703125" style="71" customWidth="1"/>
    <col min="14" max="14" width="0.5703125" style="68" customWidth="1"/>
    <col min="15" max="15" width="5.7109375" style="71" customWidth="1"/>
    <col min="16" max="16" width="5.5703125" style="71" customWidth="1"/>
    <col min="17" max="17" width="6" style="71" bestFit="1" customWidth="1"/>
    <col min="18" max="18" width="27.7109375" style="97" bestFit="1" customWidth="1"/>
    <col min="19" max="19" width="35.42578125" style="71" bestFit="1" customWidth="1"/>
    <col min="20" max="20" width="50" style="71" bestFit="1" customWidth="1"/>
    <col min="21" max="21" width="23.28515625" style="71" bestFit="1" customWidth="1"/>
    <col min="22" max="22" width="12.85546875" style="71" bestFit="1" customWidth="1"/>
    <col min="23" max="24" width="12.140625" style="71" bestFit="1" customWidth="1"/>
    <col min="25" max="25" width="12" style="71" bestFit="1" customWidth="1"/>
    <col min="26" max="26" width="10.7109375" style="71" bestFit="1" customWidth="1"/>
    <col min="27" max="27" width="6" style="71" bestFit="1" customWidth="1"/>
    <col min="28" max="28" width="7.5703125" style="71" bestFit="1" customWidth="1"/>
    <col min="29" max="29" width="6.5703125" style="71" bestFit="1" customWidth="1"/>
    <col min="30" max="30" width="8.85546875" style="71" bestFit="1" customWidth="1"/>
    <col min="31" max="31" width="15.140625" style="71" bestFit="1" customWidth="1"/>
    <col min="32" max="32" width="8.85546875" style="71" bestFit="1" customWidth="1"/>
    <col min="33" max="16384" width="9.140625" style="71"/>
  </cols>
  <sheetData>
    <row r="1" spans="2:34">
      <c r="B1" s="70"/>
      <c r="C1" s="70"/>
      <c r="D1" s="70"/>
      <c r="E1" s="70"/>
      <c r="F1" s="70"/>
      <c r="G1" s="70"/>
      <c r="H1" s="70"/>
      <c r="I1" s="70"/>
      <c r="J1" s="70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2:34" ht="15.75" thickBot="1">
      <c r="B2" s="70"/>
      <c r="C2" s="70"/>
      <c r="D2" s="70"/>
      <c r="E2" s="70"/>
      <c r="F2" s="70"/>
      <c r="G2" s="70"/>
      <c r="H2" s="70"/>
      <c r="I2" s="70"/>
      <c r="J2" s="70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</row>
    <row r="3" spans="2:34" ht="18.75">
      <c r="B3" s="70"/>
      <c r="C3" s="123" t="s">
        <v>368</v>
      </c>
      <c r="D3" s="116" t="s">
        <v>366</v>
      </c>
      <c r="E3" s="116" t="s">
        <v>240</v>
      </c>
      <c r="F3" s="116" t="s">
        <v>367</v>
      </c>
      <c r="G3" s="70"/>
      <c r="H3" s="70"/>
      <c r="I3" s="70"/>
      <c r="J3" s="70"/>
      <c r="L3" s="72"/>
      <c r="M3" s="73"/>
      <c r="Q3" s="74"/>
      <c r="R3" s="87" t="s">
        <v>377</v>
      </c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</row>
    <row r="4" spans="2:34" ht="15.75" thickBot="1">
      <c r="B4" s="70"/>
      <c r="C4" s="124"/>
      <c r="D4" s="118">
        <f>SUBTOTAL(109,E:E)</f>
        <v>645402.88199999998</v>
      </c>
      <c r="E4" s="119">
        <f>SUM(G7:G88)</f>
        <v>270482.88199999993</v>
      </c>
      <c r="F4" s="118">
        <f>SUM(I:I)</f>
        <v>0</v>
      </c>
      <c r="G4" s="119"/>
      <c r="H4" s="70"/>
      <c r="I4" s="70"/>
      <c r="J4" s="70"/>
      <c r="L4" s="72"/>
      <c r="M4" s="72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</row>
    <row r="5" spans="2:34" ht="15.75" thickBot="1">
      <c r="B5" s="70"/>
      <c r="C5" s="70"/>
      <c r="D5" s="70"/>
      <c r="E5" s="70"/>
      <c r="F5" s="70"/>
      <c r="G5" s="70"/>
      <c r="H5" s="70"/>
      <c r="I5" s="70"/>
      <c r="J5" s="70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83"/>
    </row>
    <row r="6" spans="2:34" ht="45.75" thickBot="1">
      <c r="B6" s="75" t="s">
        <v>359</v>
      </c>
      <c r="C6" s="76" t="s">
        <v>360</v>
      </c>
      <c r="D6" s="77" t="s">
        <v>255</v>
      </c>
      <c r="E6" s="76" t="s">
        <v>361</v>
      </c>
      <c r="F6" s="77" t="s">
        <v>239</v>
      </c>
      <c r="G6" s="78" t="s">
        <v>240</v>
      </c>
      <c r="H6" s="79" t="s">
        <v>363</v>
      </c>
      <c r="I6" s="78" t="s">
        <v>369</v>
      </c>
      <c r="J6" s="80" t="s">
        <v>371</v>
      </c>
      <c r="K6" s="81"/>
      <c r="L6" s="70"/>
      <c r="M6" s="81"/>
      <c r="N6" s="69"/>
      <c r="O6" s="81"/>
      <c r="P6" s="81"/>
      <c r="Q6" s="88" t="s">
        <v>0</v>
      </c>
      <c r="R6" s="88" t="s">
        <v>254</v>
      </c>
      <c r="S6" s="88" t="s">
        <v>1</v>
      </c>
      <c r="T6" s="88" t="s">
        <v>238</v>
      </c>
      <c r="U6" s="89" t="s">
        <v>261</v>
      </c>
      <c r="V6" s="89" t="s">
        <v>256</v>
      </c>
      <c r="W6" s="89" t="s">
        <v>253</v>
      </c>
      <c r="X6" s="89" t="s">
        <v>241</v>
      </c>
      <c r="Y6" s="89" t="s">
        <v>239</v>
      </c>
      <c r="Z6" s="88" t="s">
        <v>240</v>
      </c>
      <c r="AA6" s="88" t="s">
        <v>344</v>
      </c>
      <c r="AB6" s="89" t="s">
        <v>352</v>
      </c>
      <c r="AC6" s="88" t="s">
        <v>346</v>
      </c>
      <c r="AD6" s="89" t="s">
        <v>257</v>
      </c>
      <c r="AE6" s="88" t="s">
        <v>258</v>
      </c>
      <c r="AF6" s="89" t="s">
        <v>260</v>
      </c>
      <c r="AG6" s="88"/>
      <c r="AH6" s="83"/>
    </row>
    <row r="7" spans="2:34">
      <c r="B7" s="70" t="s">
        <v>364</v>
      </c>
      <c r="C7" s="70">
        <f>VLOOKUP(R7,'[1]Atrition NPI'!$B:$AB,23,0)</f>
        <v>2500</v>
      </c>
      <c r="D7" s="70">
        <v>1</v>
      </c>
      <c r="E7" s="70">
        <f>C7*D7</f>
        <v>2500</v>
      </c>
      <c r="F7" s="70">
        <f>Y7</f>
        <v>7.6499999999999999E-2</v>
      </c>
      <c r="G7" s="70">
        <f>F7*E7</f>
        <v>191.25</v>
      </c>
      <c r="H7" s="82">
        <f t="shared" ref="H7:H38" si="0">G7/$E$4</f>
        <v>7.0706877487352433E-4</v>
      </c>
      <c r="I7" s="70">
        <f>E7-C7</f>
        <v>0</v>
      </c>
      <c r="J7" s="70">
        <v>0</v>
      </c>
      <c r="Q7" s="85">
        <v>1</v>
      </c>
      <c r="R7" s="85" t="s">
        <v>2</v>
      </c>
      <c r="S7" s="85" t="s">
        <v>3</v>
      </c>
      <c r="T7" s="85" t="s">
        <v>4</v>
      </c>
      <c r="U7" s="85" t="s">
        <v>353</v>
      </c>
      <c r="V7" s="85">
        <v>220</v>
      </c>
      <c r="W7" s="85">
        <v>1</v>
      </c>
      <c r="X7" s="85">
        <v>220</v>
      </c>
      <c r="Y7" s="90">
        <v>7.6499999999999999E-2</v>
      </c>
      <c r="Z7" s="91">
        <v>16.829999999999998</v>
      </c>
      <c r="AA7" s="85">
        <v>15000</v>
      </c>
      <c r="AB7" s="85" t="s">
        <v>263</v>
      </c>
      <c r="AC7" s="85">
        <v>98</v>
      </c>
      <c r="AD7" s="85" t="s">
        <v>264</v>
      </c>
      <c r="AE7" s="85" t="s">
        <v>265</v>
      </c>
      <c r="AF7" s="85" t="s">
        <v>266</v>
      </c>
      <c r="AG7" s="85"/>
      <c r="AH7" s="83"/>
    </row>
    <row r="8" spans="2:34">
      <c r="B8" s="70" t="s">
        <v>364</v>
      </c>
      <c r="C8" s="70">
        <f>VLOOKUP(R8,'[1]Atrition NPI'!$B:$AB,23,0)</f>
        <v>2080</v>
      </c>
      <c r="D8" s="70">
        <v>1</v>
      </c>
      <c r="E8" s="70">
        <f t="shared" ref="E8:E71" si="1">C8*D8</f>
        <v>2080</v>
      </c>
      <c r="F8" s="70">
        <f t="shared" ref="F8:F71" si="2">Y8</f>
        <v>5.32</v>
      </c>
      <c r="G8" s="70">
        <f t="shared" ref="G8:G71" si="3">F8*E8</f>
        <v>11065.6</v>
      </c>
      <c r="H8" s="82">
        <f t="shared" si="0"/>
        <v>4.0910537177727954E-2</v>
      </c>
      <c r="I8" s="70">
        <f t="shared" ref="I8:I71" si="4">E8-C8</f>
        <v>0</v>
      </c>
      <c r="J8" s="70">
        <v>0</v>
      </c>
      <c r="Q8" s="85">
        <v>2</v>
      </c>
      <c r="R8" s="85" t="s">
        <v>6</v>
      </c>
      <c r="S8" s="85" t="s">
        <v>7</v>
      </c>
      <c r="T8" s="85" t="s">
        <v>8</v>
      </c>
      <c r="U8" s="85" t="s">
        <v>354</v>
      </c>
      <c r="V8" s="85">
        <v>220</v>
      </c>
      <c r="W8" s="85">
        <v>1</v>
      </c>
      <c r="X8" s="85">
        <v>220</v>
      </c>
      <c r="Y8" s="90">
        <v>5.32</v>
      </c>
      <c r="Z8" s="91">
        <v>1170.4000000000001</v>
      </c>
      <c r="AA8" s="85">
        <v>2500</v>
      </c>
      <c r="AB8" s="85" t="s">
        <v>263</v>
      </c>
      <c r="AC8" s="85">
        <v>378</v>
      </c>
      <c r="AD8" s="85" t="s">
        <v>264</v>
      </c>
      <c r="AE8" s="85" t="s">
        <v>265</v>
      </c>
      <c r="AF8" s="85" t="s">
        <v>266</v>
      </c>
      <c r="AG8" s="85"/>
      <c r="AH8" s="83"/>
    </row>
    <row r="9" spans="2:34">
      <c r="B9" s="84" t="s">
        <v>372</v>
      </c>
      <c r="C9" s="70">
        <f>VLOOKUP(R9,'[1]Atrition NPI'!$B:$AB,23,0)</f>
        <v>2020</v>
      </c>
      <c r="D9" s="70">
        <v>1</v>
      </c>
      <c r="E9" s="70">
        <f t="shared" si="1"/>
        <v>2020</v>
      </c>
      <c r="F9" s="70">
        <f t="shared" si="2"/>
        <v>0</v>
      </c>
      <c r="G9" s="70">
        <f t="shared" si="3"/>
        <v>0</v>
      </c>
      <c r="H9" s="82">
        <f t="shared" si="0"/>
        <v>0</v>
      </c>
      <c r="I9" s="70">
        <f t="shared" si="4"/>
        <v>0</v>
      </c>
      <c r="J9" s="70">
        <v>0</v>
      </c>
      <c r="Q9" s="85">
        <v>3</v>
      </c>
      <c r="R9" s="85" t="s">
        <v>11</v>
      </c>
      <c r="S9" s="85" t="s">
        <v>7</v>
      </c>
      <c r="T9" s="85" t="s">
        <v>10</v>
      </c>
      <c r="U9" s="92" t="s">
        <v>269</v>
      </c>
      <c r="V9" s="85">
        <v>220</v>
      </c>
      <c r="W9" s="85">
        <v>1</v>
      </c>
      <c r="X9" s="85"/>
      <c r="Y9" s="85"/>
      <c r="Z9" s="93" t="s">
        <v>270</v>
      </c>
      <c r="AA9" s="85"/>
      <c r="AB9" s="85"/>
      <c r="AC9" s="85"/>
      <c r="AD9" s="85"/>
      <c r="AE9" s="85"/>
      <c r="AF9" s="85"/>
      <c r="AG9" s="85"/>
      <c r="AH9" s="83"/>
    </row>
    <row r="10" spans="2:34">
      <c r="B10" s="70" t="s">
        <v>364</v>
      </c>
      <c r="C10" s="70">
        <f>VLOOKUP(R10,'[1]Atrition NPI'!$B:$AB,23,0)</f>
        <v>11000</v>
      </c>
      <c r="D10" s="70">
        <v>1</v>
      </c>
      <c r="E10" s="70">
        <f t="shared" si="1"/>
        <v>11000</v>
      </c>
      <c r="F10" s="70">
        <f t="shared" si="2"/>
        <v>9.69E-2</v>
      </c>
      <c r="G10" s="70">
        <f t="shared" si="3"/>
        <v>1065.9000000000001</v>
      </c>
      <c r="H10" s="82">
        <f t="shared" si="0"/>
        <v>3.9407299719617763E-3</v>
      </c>
      <c r="I10" s="70">
        <f t="shared" si="4"/>
        <v>0</v>
      </c>
      <c r="J10" s="70">
        <v>0</v>
      </c>
      <c r="Q10" s="85">
        <v>4</v>
      </c>
      <c r="R10" s="85" t="s">
        <v>12</v>
      </c>
      <c r="S10" s="85" t="s">
        <v>3</v>
      </c>
      <c r="T10" s="85" t="s">
        <v>13</v>
      </c>
      <c r="U10" s="85" t="s">
        <v>353</v>
      </c>
      <c r="V10" s="85">
        <v>220</v>
      </c>
      <c r="W10" s="85">
        <v>5</v>
      </c>
      <c r="X10" s="85">
        <v>1100</v>
      </c>
      <c r="Y10" s="90">
        <v>9.69E-2</v>
      </c>
      <c r="Z10" s="91">
        <v>106.59</v>
      </c>
      <c r="AA10" s="85">
        <v>10000</v>
      </c>
      <c r="AB10" s="85" t="s">
        <v>263</v>
      </c>
      <c r="AC10" s="85">
        <v>70</v>
      </c>
      <c r="AD10" s="85" t="s">
        <v>264</v>
      </c>
      <c r="AE10" s="85" t="s">
        <v>265</v>
      </c>
      <c r="AF10" s="85" t="s">
        <v>266</v>
      </c>
      <c r="AG10" s="85"/>
      <c r="AH10" s="83"/>
    </row>
    <row r="11" spans="2:34">
      <c r="B11" s="70" t="s">
        <v>364</v>
      </c>
      <c r="C11" s="70">
        <f>VLOOKUP(R11,'[1]Atrition NPI'!$B:$AB,23,0)</f>
        <v>6600</v>
      </c>
      <c r="D11" s="70">
        <v>1</v>
      </c>
      <c r="E11" s="70">
        <f t="shared" si="1"/>
        <v>6600</v>
      </c>
      <c r="F11" s="70">
        <f t="shared" si="2"/>
        <v>8.6699999999999999E-2</v>
      </c>
      <c r="G11" s="70">
        <f t="shared" si="3"/>
        <v>572.22</v>
      </c>
      <c r="H11" s="82">
        <f t="shared" si="0"/>
        <v>2.115549774421585E-3</v>
      </c>
      <c r="I11" s="70">
        <f t="shared" si="4"/>
        <v>0</v>
      </c>
      <c r="J11" s="70">
        <v>0</v>
      </c>
      <c r="Q11" s="85">
        <v>5</v>
      </c>
      <c r="R11" s="85" t="s">
        <v>15</v>
      </c>
      <c r="S11" s="85" t="s">
        <v>3</v>
      </c>
      <c r="T11" s="85" t="s">
        <v>16</v>
      </c>
      <c r="U11" s="85" t="s">
        <v>353</v>
      </c>
      <c r="V11" s="85">
        <v>220</v>
      </c>
      <c r="W11" s="85">
        <v>3</v>
      </c>
      <c r="X11" s="85">
        <v>660</v>
      </c>
      <c r="Y11" s="90">
        <v>8.6699999999999999E-2</v>
      </c>
      <c r="Z11" s="91">
        <v>57.22</v>
      </c>
      <c r="AA11" s="85">
        <v>10000</v>
      </c>
      <c r="AB11" s="85" t="s">
        <v>263</v>
      </c>
      <c r="AC11" s="85">
        <v>98</v>
      </c>
      <c r="AD11" s="85" t="s">
        <v>264</v>
      </c>
      <c r="AE11" s="85" t="s">
        <v>265</v>
      </c>
      <c r="AF11" s="85" t="s">
        <v>266</v>
      </c>
      <c r="AG11" s="85"/>
      <c r="AH11" s="83"/>
    </row>
    <row r="12" spans="2:34">
      <c r="B12" s="70" t="s">
        <v>364</v>
      </c>
      <c r="C12" s="70">
        <f>VLOOKUP(R12,'[1]Atrition NPI'!$B:$AB,23,0)</f>
        <v>6600</v>
      </c>
      <c r="D12" s="70">
        <v>1</v>
      </c>
      <c r="E12" s="70">
        <f t="shared" si="1"/>
        <v>6600</v>
      </c>
      <c r="F12" s="70">
        <f t="shared" si="2"/>
        <v>6.9699999999999998E-2</v>
      </c>
      <c r="G12" s="70">
        <f t="shared" si="3"/>
        <v>460.02</v>
      </c>
      <c r="H12" s="82">
        <f t="shared" si="0"/>
        <v>1.7007360931624504E-3</v>
      </c>
      <c r="I12" s="70">
        <f t="shared" si="4"/>
        <v>0</v>
      </c>
      <c r="J12" s="70">
        <v>0</v>
      </c>
      <c r="Q12" s="85">
        <v>6</v>
      </c>
      <c r="R12" s="85" t="s">
        <v>18</v>
      </c>
      <c r="S12" s="85" t="s">
        <v>3</v>
      </c>
      <c r="T12" s="85" t="s">
        <v>19</v>
      </c>
      <c r="U12" s="94" t="s">
        <v>273</v>
      </c>
      <c r="V12" s="85">
        <v>220</v>
      </c>
      <c r="W12" s="85">
        <v>3</v>
      </c>
      <c r="X12" s="85">
        <v>660</v>
      </c>
      <c r="Y12" s="90">
        <v>6.9699999999999998E-2</v>
      </c>
      <c r="Z12" s="91">
        <v>46</v>
      </c>
      <c r="AA12" s="85">
        <v>40000</v>
      </c>
      <c r="AB12" s="85" t="s">
        <v>263</v>
      </c>
      <c r="AC12" s="85">
        <v>84</v>
      </c>
      <c r="AD12" s="85" t="s">
        <v>264</v>
      </c>
      <c r="AE12" s="85" t="s">
        <v>265</v>
      </c>
      <c r="AF12" s="85" t="s">
        <v>266</v>
      </c>
      <c r="AG12" s="85"/>
      <c r="AH12" s="83"/>
    </row>
    <row r="13" spans="2:34">
      <c r="B13" s="70" t="s">
        <v>364</v>
      </c>
      <c r="C13" s="70">
        <f>VLOOKUP(R13,'[1]Atrition NPI'!$B:$AB,23,0)</f>
        <v>2200</v>
      </c>
      <c r="D13" s="70">
        <v>1</v>
      </c>
      <c r="E13" s="70">
        <f t="shared" si="1"/>
        <v>2200</v>
      </c>
      <c r="F13" s="70">
        <f t="shared" si="2"/>
        <v>0.2142</v>
      </c>
      <c r="G13" s="70">
        <f t="shared" si="3"/>
        <v>471.24</v>
      </c>
      <c r="H13" s="82">
        <f t="shared" si="0"/>
        <v>1.742217461288364E-3</v>
      </c>
      <c r="I13" s="70">
        <f t="shared" si="4"/>
        <v>0</v>
      </c>
      <c r="J13" s="70">
        <v>0</v>
      </c>
      <c r="Q13" s="85">
        <v>7</v>
      </c>
      <c r="R13" s="85" t="s">
        <v>228</v>
      </c>
      <c r="S13" s="85" t="s">
        <v>94</v>
      </c>
      <c r="T13" s="85" t="s">
        <v>21</v>
      </c>
      <c r="U13" s="94" t="s">
        <v>275</v>
      </c>
      <c r="V13" s="85">
        <v>220</v>
      </c>
      <c r="W13" s="85">
        <v>1</v>
      </c>
      <c r="X13" s="85">
        <v>220</v>
      </c>
      <c r="Y13" s="90">
        <v>0.2142</v>
      </c>
      <c r="Z13" s="91">
        <v>47.12</v>
      </c>
      <c r="AA13" s="85">
        <v>15000</v>
      </c>
      <c r="AB13" s="85" t="s">
        <v>263</v>
      </c>
      <c r="AC13" s="85">
        <v>273</v>
      </c>
      <c r="AD13" s="85" t="s">
        <v>264</v>
      </c>
      <c r="AE13" s="85" t="s">
        <v>265</v>
      </c>
      <c r="AF13" s="85" t="s">
        <v>266</v>
      </c>
      <c r="AG13" s="85"/>
      <c r="AH13" s="83"/>
    </row>
    <row r="14" spans="2:34">
      <c r="B14" s="70" t="s">
        <v>364</v>
      </c>
      <c r="C14" s="70">
        <f>VLOOKUP(R14,'[1]Atrition NPI'!$B:$AB,23,0)</f>
        <v>2200</v>
      </c>
      <c r="D14" s="70">
        <v>1</v>
      </c>
      <c r="E14" s="70">
        <f t="shared" si="1"/>
        <v>2200</v>
      </c>
      <c r="F14" s="70">
        <f t="shared" si="2"/>
        <v>6.1199999999999997E-2</v>
      </c>
      <c r="G14" s="70">
        <f t="shared" si="3"/>
        <v>134.63999999999999</v>
      </c>
      <c r="H14" s="82">
        <f t="shared" si="0"/>
        <v>4.9777641751096115E-4</v>
      </c>
      <c r="I14" s="70">
        <f t="shared" si="4"/>
        <v>0</v>
      </c>
      <c r="J14" s="70">
        <v>0</v>
      </c>
      <c r="Q14" s="85">
        <v>8</v>
      </c>
      <c r="R14" s="85" t="s">
        <v>22</v>
      </c>
      <c r="S14" s="85" t="s">
        <v>3</v>
      </c>
      <c r="T14" s="85" t="s">
        <v>23</v>
      </c>
      <c r="U14" s="85" t="s">
        <v>353</v>
      </c>
      <c r="V14" s="85">
        <v>220</v>
      </c>
      <c r="W14" s="85">
        <v>1</v>
      </c>
      <c r="X14" s="85">
        <v>220</v>
      </c>
      <c r="Y14" s="90">
        <v>6.1199999999999997E-2</v>
      </c>
      <c r="Z14" s="91">
        <v>13.46</v>
      </c>
      <c r="AA14" s="85">
        <v>50000</v>
      </c>
      <c r="AB14" s="85" t="s">
        <v>263</v>
      </c>
      <c r="AC14" s="85">
        <v>83</v>
      </c>
      <c r="AD14" s="85" t="s">
        <v>264</v>
      </c>
      <c r="AE14" s="85" t="s">
        <v>265</v>
      </c>
      <c r="AF14" s="85" t="s">
        <v>266</v>
      </c>
      <c r="AG14" s="85"/>
      <c r="AH14" s="83"/>
    </row>
    <row r="15" spans="2:34">
      <c r="B15" s="70" t="s">
        <v>364</v>
      </c>
      <c r="C15" s="70">
        <f>VLOOKUP(R15,'[1]Atrition NPI'!$B:$AB,23,0)</f>
        <v>2200</v>
      </c>
      <c r="D15" s="70">
        <v>1</v>
      </c>
      <c r="E15" s="70">
        <f t="shared" si="1"/>
        <v>2200</v>
      </c>
      <c r="F15" s="70">
        <f t="shared" si="2"/>
        <v>8.5000000000000006E-2</v>
      </c>
      <c r="G15" s="70">
        <f t="shared" si="3"/>
        <v>187</v>
      </c>
      <c r="H15" s="82">
        <f t="shared" si="0"/>
        <v>6.9135613543189049E-4</v>
      </c>
      <c r="I15" s="70">
        <f t="shared" si="4"/>
        <v>0</v>
      </c>
      <c r="J15" s="70">
        <v>0</v>
      </c>
      <c r="Q15" s="85">
        <v>9</v>
      </c>
      <c r="R15" s="85" t="s">
        <v>25</v>
      </c>
      <c r="S15" s="85" t="s">
        <v>26</v>
      </c>
      <c r="T15" s="85" t="s">
        <v>27</v>
      </c>
      <c r="U15" s="85" t="s">
        <v>353</v>
      </c>
      <c r="V15" s="85">
        <v>220</v>
      </c>
      <c r="W15" s="85">
        <v>1</v>
      </c>
      <c r="X15" s="85">
        <v>220</v>
      </c>
      <c r="Y15" s="90">
        <v>8.5000000000000006E-2</v>
      </c>
      <c r="Z15" s="91">
        <v>18.7</v>
      </c>
      <c r="AA15" s="85">
        <v>10000</v>
      </c>
      <c r="AB15" s="85" t="s">
        <v>263</v>
      </c>
      <c r="AC15" s="85">
        <v>140</v>
      </c>
      <c r="AD15" s="85" t="s">
        <v>264</v>
      </c>
      <c r="AE15" s="85" t="s">
        <v>265</v>
      </c>
      <c r="AF15" s="85" t="s">
        <v>266</v>
      </c>
      <c r="AG15" s="85"/>
      <c r="AH15" s="83"/>
    </row>
    <row r="16" spans="2:34">
      <c r="B16" s="70" t="s">
        <v>364</v>
      </c>
      <c r="C16" s="70">
        <f>VLOOKUP(R16,'[1]Atrition NPI'!$B:$AB,23,0)</f>
        <v>2200</v>
      </c>
      <c r="D16" s="70">
        <v>1</v>
      </c>
      <c r="E16" s="70">
        <f t="shared" si="1"/>
        <v>2200</v>
      </c>
      <c r="F16" s="70">
        <f t="shared" si="2"/>
        <v>9.5200000000000007E-2</v>
      </c>
      <c r="G16" s="70">
        <f t="shared" si="3"/>
        <v>209.44000000000003</v>
      </c>
      <c r="H16" s="82">
        <f t="shared" si="0"/>
        <v>7.7431887168371747E-4</v>
      </c>
      <c r="I16" s="70">
        <f t="shared" si="4"/>
        <v>0</v>
      </c>
      <c r="J16" s="70">
        <v>0</v>
      </c>
      <c r="Q16" s="85">
        <v>10</v>
      </c>
      <c r="R16" s="85" t="s">
        <v>29</v>
      </c>
      <c r="S16" s="85" t="s">
        <v>30</v>
      </c>
      <c r="T16" s="85" t="s">
        <v>31</v>
      </c>
      <c r="U16" s="85" t="s">
        <v>353</v>
      </c>
      <c r="V16" s="85">
        <v>220</v>
      </c>
      <c r="W16" s="85">
        <v>1</v>
      </c>
      <c r="X16" s="85">
        <v>220</v>
      </c>
      <c r="Y16" s="90">
        <v>9.5200000000000007E-2</v>
      </c>
      <c r="Z16" s="91">
        <v>20.94</v>
      </c>
      <c r="AA16" s="85">
        <v>15000</v>
      </c>
      <c r="AB16" s="85" t="s">
        <v>263</v>
      </c>
      <c r="AC16" s="85">
        <v>182</v>
      </c>
      <c r="AD16" s="85" t="s">
        <v>264</v>
      </c>
      <c r="AE16" s="85" t="s">
        <v>265</v>
      </c>
      <c r="AF16" s="85" t="s">
        <v>266</v>
      </c>
      <c r="AG16" s="85"/>
      <c r="AH16" s="83"/>
    </row>
    <row r="17" spans="2:34">
      <c r="B17" s="70" t="s">
        <v>364</v>
      </c>
      <c r="C17" s="70">
        <f>VLOOKUP(R17,'[1]Atrition NPI'!$B:$AB,23,0)</f>
        <v>2200</v>
      </c>
      <c r="D17" s="70">
        <v>1</v>
      </c>
      <c r="E17" s="70">
        <f t="shared" si="1"/>
        <v>2200</v>
      </c>
      <c r="F17" s="70">
        <f t="shared" si="2"/>
        <v>1.7459</v>
      </c>
      <c r="G17" s="70">
        <f t="shared" si="3"/>
        <v>3840.98</v>
      </c>
      <c r="H17" s="82">
        <f t="shared" si="0"/>
        <v>1.420045502177103E-2</v>
      </c>
      <c r="I17" s="70">
        <f t="shared" si="4"/>
        <v>0</v>
      </c>
      <c r="J17" s="70">
        <v>0</v>
      </c>
      <c r="Q17" s="85">
        <v>11</v>
      </c>
      <c r="R17" s="85" t="s">
        <v>33</v>
      </c>
      <c r="S17" s="85" t="s">
        <v>34</v>
      </c>
      <c r="T17" s="85" t="s">
        <v>35</v>
      </c>
      <c r="U17" s="85"/>
      <c r="V17" s="85">
        <v>220</v>
      </c>
      <c r="W17" s="85">
        <v>1</v>
      </c>
      <c r="X17" s="85">
        <v>220</v>
      </c>
      <c r="Y17" s="90">
        <v>1.7459</v>
      </c>
      <c r="Z17" s="91">
        <v>384.1</v>
      </c>
      <c r="AA17" s="85">
        <v>3000</v>
      </c>
      <c r="AB17" s="85" t="s">
        <v>263</v>
      </c>
      <c r="AC17" s="85">
        <v>112</v>
      </c>
      <c r="AD17" s="85" t="s">
        <v>264</v>
      </c>
      <c r="AE17" s="85" t="s">
        <v>265</v>
      </c>
      <c r="AF17" s="85" t="s">
        <v>266</v>
      </c>
      <c r="AG17" s="85"/>
      <c r="AH17" s="83"/>
    </row>
    <row r="18" spans="2:34">
      <c r="B18" s="70" t="s">
        <v>364</v>
      </c>
      <c r="C18" s="70">
        <f>VLOOKUP(R18,'[1]Atrition NPI'!$B:$AB,23,0)</f>
        <v>2200</v>
      </c>
      <c r="D18" s="70">
        <v>1</v>
      </c>
      <c r="E18" s="70">
        <f t="shared" si="1"/>
        <v>2200</v>
      </c>
      <c r="F18" s="70">
        <f t="shared" si="2"/>
        <v>3.8929999999999998</v>
      </c>
      <c r="G18" s="70">
        <f t="shared" si="3"/>
        <v>8564.6</v>
      </c>
      <c r="H18" s="82">
        <f t="shared" si="0"/>
        <v>3.1664111002780583E-2</v>
      </c>
      <c r="I18" s="70">
        <f t="shared" si="4"/>
        <v>0</v>
      </c>
      <c r="J18" s="70">
        <v>0</v>
      </c>
      <c r="Q18" s="85">
        <v>12</v>
      </c>
      <c r="R18" s="85" t="s">
        <v>37</v>
      </c>
      <c r="S18" s="85" t="s">
        <v>38</v>
      </c>
      <c r="T18" s="85" t="s">
        <v>39</v>
      </c>
      <c r="U18" s="85" t="s">
        <v>353</v>
      </c>
      <c r="V18" s="85">
        <v>220</v>
      </c>
      <c r="W18" s="85">
        <v>1</v>
      </c>
      <c r="X18" s="85">
        <v>220</v>
      </c>
      <c r="Y18" s="90">
        <v>3.8929999999999998</v>
      </c>
      <c r="Z18" s="91">
        <v>856.46</v>
      </c>
      <c r="AA18" s="85">
        <v>400</v>
      </c>
      <c r="AB18" s="85" t="s">
        <v>263</v>
      </c>
      <c r="AC18" s="85">
        <v>112</v>
      </c>
      <c r="AD18" s="85" t="s">
        <v>264</v>
      </c>
      <c r="AE18" s="85" t="s">
        <v>265</v>
      </c>
      <c r="AF18" s="85" t="s">
        <v>266</v>
      </c>
      <c r="AG18" s="85"/>
      <c r="AH18" s="83"/>
    </row>
    <row r="19" spans="2:34">
      <c r="B19" s="70" t="s">
        <v>364</v>
      </c>
      <c r="C19" s="70">
        <f>VLOOKUP(R19,'[1]Atrition NPI'!$B:$AB,23,0)</f>
        <v>2200</v>
      </c>
      <c r="D19" s="70">
        <v>1</v>
      </c>
      <c r="E19" s="70">
        <f t="shared" si="1"/>
        <v>2200</v>
      </c>
      <c r="F19" s="70">
        <f t="shared" si="2"/>
        <v>0.49299999999999999</v>
      </c>
      <c r="G19" s="70">
        <f t="shared" si="3"/>
        <v>1084.5999999999999</v>
      </c>
      <c r="H19" s="82">
        <f t="shared" si="0"/>
        <v>4.0098655855049644E-3</v>
      </c>
      <c r="I19" s="70">
        <f t="shared" si="4"/>
        <v>0</v>
      </c>
      <c r="J19" s="70">
        <v>0</v>
      </c>
      <c r="Q19" s="85">
        <v>13</v>
      </c>
      <c r="R19" s="85" t="s">
        <v>230</v>
      </c>
      <c r="S19" s="85" t="s">
        <v>231</v>
      </c>
      <c r="T19" s="85" t="s">
        <v>131</v>
      </c>
      <c r="U19" s="92" t="s">
        <v>281</v>
      </c>
      <c r="V19" s="85">
        <v>220</v>
      </c>
      <c r="W19" s="85">
        <v>1</v>
      </c>
      <c r="X19" s="85">
        <v>220</v>
      </c>
      <c r="Y19" s="90">
        <v>0.49299999999999999</v>
      </c>
      <c r="Z19" s="91">
        <v>108.46</v>
      </c>
      <c r="AA19" s="85">
        <v>2000</v>
      </c>
      <c r="AB19" s="85" t="s">
        <v>263</v>
      </c>
      <c r="AC19" s="85">
        <v>84</v>
      </c>
      <c r="AD19" s="85" t="s">
        <v>264</v>
      </c>
      <c r="AE19" s="85" t="s">
        <v>265</v>
      </c>
      <c r="AF19" s="85" t="s">
        <v>266</v>
      </c>
      <c r="AG19" s="85"/>
      <c r="AH19" s="83"/>
    </row>
    <row r="20" spans="2:34">
      <c r="B20" s="70" t="s">
        <v>364</v>
      </c>
      <c r="C20" s="70">
        <f>VLOOKUP(R20,'[1]Atrition NPI'!$B:$AB,23,0)</f>
        <v>11000</v>
      </c>
      <c r="D20" s="70">
        <v>1</v>
      </c>
      <c r="E20" s="70">
        <f t="shared" si="1"/>
        <v>11000</v>
      </c>
      <c r="F20" s="70">
        <f t="shared" si="2"/>
        <v>2.2100000000000002E-2</v>
      </c>
      <c r="G20" s="70">
        <f t="shared" si="3"/>
        <v>243.10000000000002</v>
      </c>
      <c r="H20" s="82">
        <f t="shared" si="0"/>
        <v>8.9876297606145768E-4</v>
      </c>
      <c r="I20" s="70">
        <f t="shared" si="4"/>
        <v>0</v>
      </c>
      <c r="J20" s="70">
        <v>0</v>
      </c>
      <c r="Q20" s="85">
        <v>14</v>
      </c>
      <c r="R20" s="85" t="s">
        <v>42</v>
      </c>
      <c r="S20" s="85" t="s">
        <v>43</v>
      </c>
      <c r="T20" s="85" t="s">
        <v>44</v>
      </c>
      <c r="U20" s="85" t="s">
        <v>353</v>
      </c>
      <c r="V20" s="85">
        <v>220</v>
      </c>
      <c r="W20" s="85">
        <v>5</v>
      </c>
      <c r="X20" s="85">
        <v>1100</v>
      </c>
      <c r="Y20" s="90">
        <v>2.2100000000000002E-2</v>
      </c>
      <c r="Z20" s="91">
        <v>24.31</v>
      </c>
      <c r="AA20" s="85">
        <v>10000</v>
      </c>
      <c r="AB20" s="85" t="s">
        <v>263</v>
      </c>
      <c r="AC20" s="85">
        <v>188</v>
      </c>
      <c r="AD20" s="85" t="s">
        <v>264</v>
      </c>
      <c r="AE20" s="85" t="s">
        <v>265</v>
      </c>
      <c r="AF20" s="85" t="s">
        <v>266</v>
      </c>
      <c r="AG20" s="85"/>
      <c r="AH20" s="83"/>
    </row>
    <row r="21" spans="2:34">
      <c r="B21" s="70" t="s">
        <v>364</v>
      </c>
      <c r="C21" s="70">
        <f>VLOOKUP(R21,'[1]Atrition NPI'!$B:$AB,23,0)</f>
        <v>11000</v>
      </c>
      <c r="D21" s="70">
        <v>1</v>
      </c>
      <c r="E21" s="70">
        <f t="shared" si="1"/>
        <v>11000</v>
      </c>
      <c r="F21" s="70">
        <f t="shared" si="2"/>
        <v>1.7000000000000001E-2</v>
      </c>
      <c r="G21" s="70">
        <f t="shared" si="3"/>
        <v>187</v>
      </c>
      <c r="H21" s="82">
        <f t="shared" si="0"/>
        <v>6.9135613543189049E-4</v>
      </c>
      <c r="I21" s="70">
        <f t="shared" si="4"/>
        <v>0</v>
      </c>
      <c r="J21" s="70">
        <v>0</v>
      </c>
      <c r="Q21" s="85">
        <v>15</v>
      </c>
      <c r="R21" s="85" t="s">
        <v>46</v>
      </c>
      <c r="S21" s="85" t="s">
        <v>47</v>
      </c>
      <c r="T21" s="85" t="s">
        <v>48</v>
      </c>
      <c r="U21" s="85" t="s">
        <v>353</v>
      </c>
      <c r="V21" s="85">
        <v>220</v>
      </c>
      <c r="W21" s="85">
        <v>5</v>
      </c>
      <c r="X21" s="85">
        <v>1100</v>
      </c>
      <c r="Y21" s="90">
        <v>1.7000000000000001E-2</v>
      </c>
      <c r="Z21" s="91">
        <v>18.7</v>
      </c>
      <c r="AA21" s="85">
        <v>10000</v>
      </c>
      <c r="AB21" s="85" t="s">
        <v>263</v>
      </c>
      <c r="AC21" s="85">
        <v>140</v>
      </c>
      <c r="AD21" s="85" t="s">
        <v>264</v>
      </c>
      <c r="AE21" s="85" t="s">
        <v>265</v>
      </c>
      <c r="AF21" s="85" t="s">
        <v>266</v>
      </c>
      <c r="AG21" s="85"/>
      <c r="AH21" s="83"/>
    </row>
    <row r="22" spans="2:34">
      <c r="B22" s="70" t="s">
        <v>364</v>
      </c>
      <c r="C22" s="70">
        <f>VLOOKUP(R22,'[1]Atrition NPI'!$B:$AB,23,0)</f>
        <v>4400</v>
      </c>
      <c r="D22" s="70">
        <v>1</v>
      </c>
      <c r="E22" s="70">
        <f t="shared" si="1"/>
        <v>4400</v>
      </c>
      <c r="F22" s="70">
        <f t="shared" si="2"/>
        <v>3.9100000000000003E-2</v>
      </c>
      <c r="G22" s="70">
        <f t="shared" si="3"/>
        <v>172.04000000000002</v>
      </c>
      <c r="H22" s="82">
        <f t="shared" si="0"/>
        <v>6.3604764459733931E-4</v>
      </c>
      <c r="I22" s="70">
        <f t="shared" si="4"/>
        <v>0</v>
      </c>
      <c r="J22" s="70">
        <v>0</v>
      </c>
      <c r="Q22" s="85">
        <v>16</v>
      </c>
      <c r="R22" s="85" t="s">
        <v>50</v>
      </c>
      <c r="S22" s="85" t="s">
        <v>47</v>
      </c>
      <c r="T22" s="85" t="s">
        <v>51</v>
      </c>
      <c r="U22" s="85" t="s">
        <v>353</v>
      </c>
      <c r="V22" s="85">
        <v>220</v>
      </c>
      <c r="W22" s="85">
        <v>2</v>
      </c>
      <c r="X22" s="85">
        <v>440</v>
      </c>
      <c r="Y22" s="90">
        <v>3.9100000000000003E-2</v>
      </c>
      <c r="Z22" s="91">
        <v>17.2</v>
      </c>
      <c r="AA22" s="85">
        <v>10000</v>
      </c>
      <c r="AB22" s="85" t="s">
        <v>263</v>
      </c>
      <c r="AC22" s="85">
        <v>140</v>
      </c>
      <c r="AD22" s="85" t="s">
        <v>264</v>
      </c>
      <c r="AE22" s="85" t="s">
        <v>265</v>
      </c>
      <c r="AF22" s="85" t="s">
        <v>266</v>
      </c>
      <c r="AG22" s="85"/>
      <c r="AH22" s="83"/>
    </row>
    <row r="23" spans="2:34">
      <c r="B23" s="70" t="s">
        <v>364</v>
      </c>
      <c r="C23" s="70">
        <f>VLOOKUP(R23,'[1]Atrition NPI'!$B:$AB,23,0)</f>
        <v>2200</v>
      </c>
      <c r="D23" s="70">
        <v>1</v>
      </c>
      <c r="E23" s="70">
        <f t="shared" si="1"/>
        <v>2200</v>
      </c>
      <c r="F23" s="70">
        <f t="shared" si="2"/>
        <v>6.6299999999999998E-2</v>
      </c>
      <c r="G23" s="70">
        <f t="shared" si="3"/>
        <v>145.85999999999999</v>
      </c>
      <c r="H23" s="82">
        <f t="shared" si="0"/>
        <v>5.3925778563687448E-4</v>
      </c>
      <c r="I23" s="70">
        <f t="shared" si="4"/>
        <v>0</v>
      </c>
      <c r="J23" s="70">
        <v>0</v>
      </c>
      <c r="Q23" s="85">
        <v>17</v>
      </c>
      <c r="R23" s="85" t="s">
        <v>53</v>
      </c>
      <c r="S23" s="85" t="s">
        <v>47</v>
      </c>
      <c r="T23" s="85" t="s">
        <v>54</v>
      </c>
      <c r="U23" s="85" t="s">
        <v>353</v>
      </c>
      <c r="V23" s="85">
        <v>220</v>
      </c>
      <c r="W23" s="85">
        <v>1</v>
      </c>
      <c r="X23" s="85">
        <v>220</v>
      </c>
      <c r="Y23" s="90">
        <v>6.6299999999999998E-2</v>
      </c>
      <c r="Z23" s="91">
        <v>14.59</v>
      </c>
      <c r="AA23" s="85">
        <v>10000</v>
      </c>
      <c r="AB23" s="85" t="s">
        <v>263</v>
      </c>
      <c r="AC23" s="85">
        <v>140</v>
      </c>
      <c r="AD23" s="85" t="s">
        <v>264</v>
      </c>
      <c r="AE23" s="85" t="s">
        <v>265</v>
      </c>
      <c r="AF23" s="85" t="s">
        <v>266</v>
      </c>
      <c r="AG23" s="85"/>
      <c r="AH23" s="83"/>
    </row>
    <row r="24" spans="2:34">
      <c r="B24" s="70" t="s">
        <v>364</v>
      </c>
      <c r="C24" s="70">
        <f>VLOOKUP(R24,'[1]Atrition NPI'!$B:$AB,23,0)</f>
        <v>2080</v>
      </c>
      <c r="D24" s="70">
        <v>1</v>
      </c>
      <c r="E24" s="70">
        <f t="shared" si="1"/>
        <v>2080</v>
      </c>
      <c r="F24" s="70">
        <f t="shared" si="2"/>
        <v>12.349399999999999</v>
      </c>
      <c r="G24" s="70">
        <f t="shared" si="3"/>
        <v>25686.751999999997</v>
      </c>
      <c r="H24" s="82">
        <f t="shared" si="0"/>
        <v>9.4966275906510064E-2</v>
      </c>
      <c r="I24" s="70">
        <f t="shared" si="4"/>
        <v>0</v>
      </c>
      <c r="J24" s="70">
        <v>0</v>
      </c>
      <c r="Q24" s="85">
        <v>18</v>
      </c>
      <c r="R24" s="95" t="s">
        <v>236</v>
      </c>
      <c r="S24" s="85" t="s">
        <v>7</v>
      </c>
      <c r="T24" s="85" t="s">
        <v>55</v>
      </c>
      <c r="U24" s="85" t="s">
        <v>353</v>
      </c>
      <c r="V24" s="85">
        <v>220</v>
      </c>
      <c r="W24" s="85">
        <v>1</v>
      </c>
      <c r="X24" s="85">
        <v>220</v>
      </c>
      <c r="Y24" s="90">
        <v>12.349399999999999</v>
      </c>
      <c r="Z24" s="91">
        <v>2716.87</v>
      </c>
      <c r="AA24" s="85">
        <v>2500</v>
      </c>
      <c r="AB24" s="85" t="s">
        <v>263</v>
      </c>
      <c r="AC24" s="85">
        <v>172</v>
      </c>
      <c r="AD24" s="85" t="s">
        <v>264</v>
      </c>
      <c r="AE24" s="85" t="s">
        <v>265</v>
      </c>
      <c r="AF24" s="85" t="s">
        <v>266</v>
      </c>
      <c r="AG24" s="85"/>
      <c r="AH24" s="83"/>
    </row>
    <row r="25" spans="2:34">
      <c r="B25" s="70" t="s">
        <v>364</v>
      </c>
      <c r="C25" s="70">
        <f>VLOOKUP(R25,'[1]Atrition NPI'!$B:$AB,23,0)</f>
        <v>6600</v>
      </c>
      <c r="D25" s="70">
        <v>1</v>
      </c>
      <c r="E25" s="70">
        <f t="shared" si="1"/>
        <v>6600</v>
      </c>
      <c r="F25" s="70">
        <f t="shared" si="2"/>
        <v>1.7509999999999999</v>
      </c>
      <c r="G25" s="70">
        <f t="shared" si="3"/>
        <v>11556.599999999999</v>
      </c>
      <c r="H25" s="82">
        <f t="shared" si="0"/>
        <v>4.2725809169690827E-2</v>
      </c>
      <c r="I25" s="70">
        <f t="shared" si="4"/>
        <v>0</v>
      </c>
      <c r="J25" s="70">
        <v>0</v>
      </c>
      <c r="Q25" s="85">
        <v>19</v>
      </c>
      <c r="R25" s="85" t="s">
        <v>56</v>
      </c>
      <c r="S25" s="85" t="s">
        <v>57</v>
      </c>
      <c r="T25" s="85" t="s">
        <v>58</v>
      </c>
      <c r="U25" s="85" t="s">
        <v>353</v>
      </c>
      <c r="V25" s="85">
        <v>220</v>
      </c>
      <c r="W25" s="85">
        <v>3</v>
      </c>
      <c r="X25" s="85">
        <v>660</v>
      </c>
      <c r="Y25" s="90">
        <v>1.7509999999999999</v>
      </c>
      <c r="Z25" s="91">
        <v>1155.6600000000001</v>
      </c>
      <c r="AA25" s="85">
        <v>5000</v>
      </c>
      <c r="AB25" s="85" t="s">
        <v>263</v>
      </c>
      <c r="AC25" s="85">
        <v>35</v>
      </c>
      <c r="AD25" s="85" t="s">
        <v>264</v>
      </c>
      <c r="AE25" s="85" t="s">
        <v>265</v>
      </c>
      <c r="AF25" s="85" t="s">
        <v>266</v>
      </c>
      <c r="AG25" s="85"/>
      <c r="AH25" s="83"/>
    </row>
    <row r="26" spans="2:34">
      <c r="B26" s="70" t="s">
        <v>364</v>
      </c>
      <c r="C26" s="70">
        <f>VLOOKUP(R26,'[1]Atrition NPI'!$B:$AB,23,0)</f>
        <v>2200</v>
      </c>
      <c r="D26" s="70">
        <v>1</v>
      </c>
      <c r="E26" s="70">
        <f t="shared" si="1"/>
        <v>2200</v>
      </c>
      <c r="F26" s="70">
        <f t="shared" si="2"/>
        <v>1.7424999999999999</v>
      </c>
      <c r="G26" s="70">
        <f t="shared" si="3"/>
        <v>3833.5</v>
      </c>
      <c r="H26" s="82">
        <f t="shared" si="0"/>
        <v>1.4172800776353755E-2</v>
      </c>
      <c r="I26" s="70">
        <f t="shared" si="4"/>
        <v>0</v>
      </c>
      <c r="J26" s="70">
        <v>0</v>
      </c>
      <c r="Q26" s="85">
        <v>20</v>
      </c>
      <c r="R26" s="85" t="s">
        <v>60</v>
      </c>
      <c r="S26" s="85" t="s">
        <v>61</v>
      </c>
      <c r="T26" s="85" t="s">
        <v>62</v>
      </c>
      <c r="U26" s="85" t="s">
        <v>353</v>
      </c>
      <c r="V26" s="85">
        <v>220</v>
      </c>
      <c r="W26" s="85">
        <v>1</v>
      </c>
      <c r="X26" s="85">
        <v>220</v>
      </c>
      <c r="Y26" s="90">
        <v>1.7424999999999999</v>
      </c>
      <c r="Z26" s="91">
        <v>383.35</v>
      </c>
      <c r="AA26" s="85">
        <v>8000</v>
      </c>
      <c r="AB26" s="85" t="s">
        <v>263</v>
      </c>
      <c r="AC26" s="85">
        <v>105</v>
      </c>
      <c r="AD26" s="85" t="s">
        <v>264</v>
      </c>
      <c r="AE26" s="85" t="s">
        <v>265</v>
      </c>
      <c r="AF26" s="85" t="s">
        <v>266</v>
      </c>
      <c r="AG26" s="85"/>
      <c r="AH26" s="83"/>
    </row>
    <row r="27" spans="2:34">
      <c r="B27" s="70" t="s">
        <v>364</v>
      </c>
      <c r="C27" s="70">
        <f>VLOOKUP(R27,'[1]Atrition NPI'!$B:$AB,23,0)</f>
        <v>2200</v>
      </c>
      <c r="D27" s="70">
        <v>1</v>
      </c>
      <c r="E27" s="70">
        <f t="shared" si="1"/>
        <v>2200</v>
      </c>
      <c r="F27" s="70">
        <f t="shared" si="2"/>
        <v>2.4514</v>
      </c>
      <c r="G27" s="70">
        <f t="shared" si="3"/>
        <v>5393.08</v>
      </c>
      <c r="H27" s="82">
        <f t="shared" si="0"/>
        <v>1.9938710945855722E-2</v>
      </c>
      <c r="I27" s="70">
        <f t="shared" si="4"/>
        <v>0</v>
      </c>
      <c r="J27" s="70">
        <v>0</v>
      </c>
      <c r="Q27" s="85">
        <v>21</v>
      </c>
      <c r="R27" s="85" t="s">
        <v>64</v>
      </c>
      <c r="S27" s="85" t="s">
        <v>65</v>
      </c>
      <c r="T27" s="85" t="s">
        <v>66</v>
      </c>
      <c r="U27" s="85" t="s">
        <v>353</v>
      </c>
      <c r="V27" s="85">
        <v>220</v>
      </c>
      <c r="W27" s="85">
        <v>1</v>
      </c>
      <c r="X27" s="85">
        <v>220</v>
      </c>
      <c r="Y27" s="90">
        <v>2.4514</v>
      </c>
      <c r="Z27" s="91">
        <v>539.30999999999995</v>
      </c>
      <c r="AA27" s="85">
        <v>1000</v>
      </c>
      <c r="AB27" s="85" t="s">
        <v>263</v>
      </c>
      <c r="AC27" s="85">
        <v>42</v>
      </c>
      <c r="AD27" s="85" t="s">
        <v>264</v>
      </c>
      <c r="AE27" s="85" t="s">
        <v>265</v>
      </c>
      <c r="AF27" s="85" t="s">
        <v>266</v>
      </c>
      <c r="AG27" s="85"/>
      <c r="AH27" s="83"/>
    </row>
    <row r="28" spans="2:34">
      <c r="B28" s="70" t="s">
        <v>364</v>
      </c>
      <c r="C28" s="70">
        <f>VLOOKUP(R28,'[1]Atrition NPI'!$B:$AB,23,0)</f>
        <v>2200</v>
      </c>
      <c r="D28" s="70">
        <v>1</v>
      </c>
      <c r="E28" s="70">
        <f t="shared" si="1"/>
        <v>2200</v>
      </c>
      <c r="F28" s="70">
        <f t="shared" si="2"/>
        <v>0.79730000000000001</v>
      </c>
      <c r="G28" s="70">
        <f t="shared" si="3"/>
        <v>1754.06</v>
      </c>
      <c r="H28" s="82">
        <f t="shared" si="0"/>
        <v>6.4849205503511326E-3</v>
      </c>
      <c r="I28" s="70">
        <f t="shared" si="4"/>
        <v>0</v>
      </c>
      <c r="J28" s="70">
        <v>0</v>
      </c>
      <c r="Q28" s="85">
        <v>22</v>
      </c>
      <c r="R28" s="85" t="s">
        <v>68</v>
      </c>
      <c r="S28" s="85" t="s">
        <v>69</v>
      </c>
      <c r="T28" s="85" t="s">
        <v>70</v>
      </c>
      <c r="U28" s="85" t="s">
        <v>353</v>
      </c>
      <c r="V28" s="85">
        <v>220</v>
      </c>
      <c r="W28" s="85">
        <v>1</v>
      </c>
      <c r="X28" s="85">
        <v>220</v>
      </c>
      <c r="Y28" s="90">
        <v>0.79730000000000001</v>
      </c>
      <c r="Z28" s="91">
        <v>175.41</v>
      </c>
      <c r="AA28" s="85">
        <v>3000</v>
      </c>
      <c r="AB28" s="85" t="s">
        <v>263</v>
      </c>
      <c r="AC28" s="85">
        <v>70</v>
      </c>
      <c r="AD28" s="85" t="s">
        <v>264</v>
      </c>
      <c r="AE28" s="85" t="s">
        <v>265</v>
      </c>
      <c r="AF28" s="85" t="s">
        <v>266</v>
      </c>
      <c r="AG28" s="85"/>
      <c r="AH28" s="83"/>
    </row>
    <row r="29" spans="2:34">
      <c r="B29" s="70" t="s">
        <v>364</v>
      </c>
      <c r="C29" s="70">
        <f>VLOOKUP(R29,'[1]Atrition NPI'!$B:$AB,23,0)</f>
        <v>2200</v>
      </c>
      <c r="D29" s="70">
        <v>1</v>
      </c>
      <c r="E29" s="70">
        <f t="shared" si="1"/>
        <v>2200</v>
      </c>
      <c r="F29" s="70">
        <f t="shared" si="2"/>
        <v>9.69E-2</v>
      </c>
      <c r="G29" s="70">
        <f t="shared" si="3"/>
        <v>213.18</v>
      </c>
      <c r="H29" s="82">
        <f t="shared" si="0"/>
        <v>7.8814599439235521E-4</v>
      </c>
      <c r="I29" s="70">
        <f t="shared" si="4"/>
        <v>0</v>
      </c>
      <c r="J29" s="70">
        <v>0</v>
      </c>
      <c r="Q29" s="85">
        <v>23</v>
      </c>
      <c r="R29" s="85" t="s">
        <v>72</v>
      </c>
      <c r="S29" s="85" t="s">
        <v>30</v>
      </c>
      <c r="T29" s="85" t="s">
        <v>73</v>
      </c>
      <c r="U29" s="85" t="s">
        <v>353</v>
      </c>
      <c r="V29" s="85">
        <v>220</v>
      </c>
      <c r="W29" s="85">
        <v>1</v>
      </c>
      <c r="X29" s="85">
        <v>220</v>
      </c>
      <c r="Y29" s="90">
        <v>9.69E-2</v>
      </c>
      <c r="Z29" s="91">
        <v>21.32</v>
      </c>
      <c r="AA29" s="85">
        <v>10000</v>
      </c>
      <c r="AB29" s="85" t="s">
        <v>263</v>
      </c>
      <c r="AC29" s="85">
        <v>210</v>
      </c>
      <c r="AD29" s="85" t="s">
        <v>264</v>
      </c>
      <c r="AE29" s="85" t="s">
        <v>265</v>
      </c>
      <c r="AF29" s="85" t="s">
        <v>266</v>
      </c>
      <c r="AG29" s="85"/>
      <c r="AH29" s="83"/>
    </row>
    <row r="30" spans="2:34">
      <c r="B30" s="70" t="s">
        <v>364</v>
      </c>
      <c r="C30" s="70">
        <f>VLOOKUP(R30,'[1]Atrition NPI'!$B:$AB,23,0)</f>
        <v>2200</v>
      </c>
      <c r="D30" s="70">
        <v>1</v>
      </c>
      <c r="E30" s="70">
        <f t="shared" si="1"/>
        <v>2200</v>
      </c>
      <c r="F30" s="70">
        <f t="shared" si="2"/>
        <v>0.2006</v>
      </c>
      <c r="G30" s="70">
        <f t="shared" si="3"/>
        <v>441.32</v>
      </c>
      <c r="H30" s="82">
        <f t="shared" si="0"/>
        <v>1.6316004796192616E-3</v>
      </c>
      <c r="I30" s="70">
        <f t="shared" si="4"/>
        <v>0</v>
      </c>
      <c r="J30" s="70">
        <v>0</v>
      </c>
      <c r="Q30" s="85">
        <v>24</v>
      </c>
      <c r="R30" s="85" t="s">
        <v>74</v>
      </c>
      <c r="S30" s="85" t="s">
        <v>30</v>
      </c>
      <c r="T30" s="85" t="s">
        <v>75</v>
      </c>
      <c r="U30" s="85" t="s">
        <v>353</v>
      </c>
      <c r="V30" s="85">
        <v>220</v>
      </c>
      <c r="W30" s="85">
        <v>1</v>
      </c>
      <c r="X30" s="85">
        <v>220</v>
      </c>
      <c r="Y30" s="90">
        <v>0.2006</v>
      </c>
      <c r="Z30" s="91">
        <v>44.13</v>
      </c>
      <c r="AA30" s="85">
        <v>10000</v>
      </c>
      <c r="AB30" s="85" t="s">
        <v>263</v>
      </c>
      <c r="AC30" s="85">
        <v>168</v>
      </c>
      <c r="AD30" s="85" t="s">
        <v>264</v>
      </c>
      <c r="AE30" s="85" t="s">
        <v>265</v>
      </c>
      <c r="AF30" s="85" t="s">
        <v>266</v>
      </c>
      <c r="AG30" s="85"/>
      <c r="AH30" s="83"/>
    </row>
    <row r="31" spans="2:34">
      <c r="B31" s="70" t="s">
        <v>364</v>
      </c>
      <c r="C31" s="70">
        <f>VLOOKUP(R31,'[1]Atrition NPI'!$B:$AB,23,0)</f>
        <v>8800</v>
      </c>
      <c r="D31" s="70">
        <v>1</v>
      </c>
      <c r="E31" s="70">
        <f t="shared" si="1"/>
        <v>8800</v>
      </c>
      <c r="F31" s="70">
        <f t="shared" si="2"/>
        <v>0.20569999999999999</v>
      </c>
      <c r="G31" s="70">
        <f t="shared" si="3"/>
        <v>1810.1599999999999</v>
      </c>
      <c r="H31" s="82">
        <f t="shared" si="0"/>
        <v>6.6923273909806997E-3</v>
      </c>
      <c r="I31" s="70">
        <f t="shared" si="4"/>
        <v>0</v>
      </c>
      <c r="J31" s="70">
        <v>0</v>
      </c>
      <c r="Q31" s="85">
        <v>25</v>
      </c>
      <c r="R31" s="85" t="s">
        <v>76</v>
      </c>
      <c r="S31" s="85" t="s">
        <v>30</v>
      </c>
      <c r="T31" s="85" t="s">
        <v>77</v>
      </c>
      <c r="U31" s="85" t="s">
        <v>353</v>
      </c>
      <c r="V31" s="85">
        <v>220</v>
      </c>
      <c r="W31" s="85">
        <v>4</v>
      </c>
      <c r="X31" s="85">
        <v>880</v>
      </c>
      <c r="Y31" s="90">
        <v>0.20569999999999999</v>
      </c>
      <c r="Z31" s="91">
        <v>181.02</v>
      </c>
      <c r="AA31" s="85">
        <v>10000</v>
      </c>
      <c r="AB31" s="85" t="s">
        <v>263</v>
      </c>
      <c r="AC31" s="85">
        <v>168</v>
      </c>
      <c r="AD31" s="85" t="s">
        <v>264</v>
      </c>
      <c r="AE31" s="85" t="s">
        <v>265</v>
      </c>
      <c r="AF31" s="85" t="s">
        <v>266</v>
      </c>
      <c r="AG31" s="85"/>
      <c r="AH31" s="83"/>
    </row>
    <row r="32" spans="2:34">
      <c r="B32" s="70" t="s">
        <v>364</v>
      </c>
      <c r="C32" s="70">
        <f>VLOOKUP(R32,'[1]Atrition NPI'!$B:$AB,23,0)</f>
        <v>2200</v>
      </c>
      <c r="D32" s="70">
        <v>1</v>
      </c>
      <c r="E32" s="70">
        <f t="shared" si="1"/>
        <v>2200</v>
      </c>
      <c r="F32" s="70">
        <f t="shared" si="2"/>
        <v>0.1275</v>
      </c>
      <c r="G32" s="70">
        <f t="shared" si="3"/>
        <v>280.5</v>
      </c>
      <c r="H32" s="82">
        <f t="shared" si="0"/>
        <v>1.0370342031478356E-3</v>
      </c>
      <c r="I32" s="70">
        <f t="shared" si="4"/>
        <v>0</v>
      </c>
      <c r="J32" s="70">
        <v>0</v>
      </c>
      <c r="Q32" s="85">
        <v>26</v>
      </c>
      <c r="R32" s="85" t="s">
        <v>78</v>
      </c>
      <c r="S32" s="85" t="s">
        <v>30</v>
      </c>
      <c r="T32" s="85" t="s">
        <v>79</v>
      </c>
      <c r="U32" s="85" t="s">
        <v>353</v>
      </c>
      <c r="V32" s="85">
        <v>220</v>
      </c>
      <c r="W32" s="85">
        <v>1</v>
      </c>
      <c r="X32" s="85">
        <v>220</v>
      </c>
      <c r="Y32" s="90">
        <v>0.1275</v>
      </c>
      <c r="Z32" s="91">
        <v>28.05</v>
      </c>
      <c r="AA32" s="85">
        <v>10000</v>
      </c>
      <c r="AB32" s="85" t="s">
        <v>263</v>
      </c>
      <c r="AC32" s="85">
        <v>252</v>
      </c>
      <c r="AD32" s="85" t="s">
        <v>264</v>
      </c>
      <c r="AE32" s="85" t="s">
        <v>265</v>
      </c>
      <c r="AF32" s="85" t="s">
        <v>266</v>
      </c>
      <c r="AG32" s="85"/>
      <c r="AH32" s="83"/>
    </row>
    <row r="33" spans="2:34">
      <c r="B33" s="70" t="s">
        <v>364</v>
      </c>
      <c r="C33" s="70">
        <f>VLOOKUP(R33,'[1]Atrition NPI'!$B:$AB,23,0)</f>
        <v>4400</v>
      </c>
      <c r="D33" s="70">
        <v>1</v>
      </c>
      <c r="E33" s="70">
        <f t="shared" si="1"/>
        <v>4400</v>
      </c>
      <c r="F33" s="70">
        <f t="shared" si="2"/>
        <v>3.4000000000000002E-2</v>
      </c>
      <c r="G33" s="70">
        <f t="shared" si="3"/>
        <v>149.60000000000002</v>
      </c>
      <c r="H33" s="82">
        <f t="shared" si="0"/>
        <v>5.5308490834551243E-4</v>
      </c>
      <c r="I33" s="70">
        <f t="shared" si="4"/>
        <v>0</v>
      </c>
      <c r="J33" s="70">
        <v>0</v>
      </c>
      <c r="Q33" s="85">
        <v>27</v>
      </c>
      <c r="R33" s="85" t="s">
        <v>252</v>
      </c>
      <c r="S33" s="85" t="s">
        <v>3</v>
      </c>
      <c r="T33" s="85" t="s">
        <v>80</v>
      </c>
      <c r="U33" s="85" t="s">
        <v>353</v>
      </c>
      <c r="V33" s="85">
        <v>220</v>
      </c>
      <c r="W33" s="85">
        <v>2</v>
      </c>
      <c r="X33" s="85">
        <v>440</v>
      </c>
      <c r="Y33" s="90">
        <v>3.4000000000000002E-2</v>
      </c>
      <c r="Z33" s="91">
        <v>14.96</v>
      </c>
      <c r="AA33" s="85">
        <v>15000</v>
      </c>
      <c r="AB33" s="85" t="s">
        <v>263</v>
      </c>
      <c r="AC33" s="85">
        <v>98</v>
      </c>
      <c r="AD33" s="85" t="s">
        <v>264</v>
      </c>
      <c r="AE33" s="85" t="s">
        <v>265</v>
      </c>
      <c r="AF33" s="85" t="s">
        <v>266</v>
      </c>
      <c r="AG33" s="85"/>
      <c r="AH33" s="83"/>
    </row>
    <row r="34" spans="2:34">
      <c r="B34" s="70" t="s">
        <v>364</v>
      </c>
      <c r="C34" s="70">
        <f>VLOOKUP(R34,'[1]Atrition NPI'!$B:$AB,23,0)</f>
        <v>11000</v>
      </c>
      <c r="D34" s="70">
        <v>1</v>
      </c>
      <c r="E34" s="70">
        <f t="shared" si="1"/>
        <v>11000</v>
      </c>
      <c r="F34" s="70">
        <f t="shared" si="2"/>
        <v>9.69E-2</v>
      </c>
      <c r="G34" s="70">
        <f t="shared" si="3"/>
        <v>1065.9000000000001</v>
      </c>
      <c r="H34" s="82">
        <f t="shared" si="0"/>
        <v>3.9407299719617763E-3</v>
      </c>
      <c r="I34" s="70">
        <f t="shared" si="4"/>
        <v>0</v>
      </c>
      <c r="J34" s="70">
        <v>0</v>
      </c>
      <c r="Q34" s="85">
        <v>28</v>
      </c>
      <c r="R34" s="85" t="s">
        <v>12</v>
      </c>
      <c r="S34" s="85" t="s">
        <v>3</v>
      </c>
      <c r="T34" s="85" t="s">
        <v>13</v>
      </c>
      <c r="U34" s="85" t="s">
        <v>353</v>
      </c>
      <c r="V34" s="85">
        <v>220</v>
      </c>
      <c r="W34" s="85">
        <v>7</v>
      </c>
      <c r="X34" s="85">
        <v>1540</v>
      </c>
      <c r="Y34" s="90">
        <v>9.69E-2</v>
      </c>
      <c r="Z34" s="91">
        <v>149.22999999999999</v>
      </c>
      <c r="AA34" s="85">
        <v>10000</v>
      </c>
      <c r="AB34" s="85" t="s">
        <v>263</v>
      </c>
      <c r="AC34" s="85">
        <v>70</v>
      </c>
      <c r="AD34" s="85" t="s">
        <v>264</v>
      </c>
      <c r="AE34" s="85" t="s">
        <v>265</v>
      </c>
      <c r="AF34" s="85" t="s">
        <v>266</v>
      </c>
      <c r="AG34" s="85"/>
      <c r="AH34" s="83"/>
    </row>
    <row r="35" spans="2:34">
      <c r="B35" s="70" t="s">
        <v>364</v>
      </c>
      <c r="C35" s="70">
        <f>VLOOKUP(R35,'[1]Atrition NPI'!$B:$AB,23,0)</f>
        <v>6600</v>
      </c>
      <c r="D35" s="70">
        <v>1</v>
      </c>
      <c r="E35" s="70">
        <f t="shared" si="1"/>
        <v>6600</v>
      </c>
      <c r="F35" s="70">
        <f t="shared" si="2"/>
        <v>0.17849999999999999</v>
      </c>
      <c r="G35" s="70">
        <f t="shared" si="3"/>
        <v>1178.0999999999999</v>
      </c>
      <c r="H35" s="82">
        <f t="shared" si="0"/>
        <v>4.3555436532209096E-3</v>
      </c>
      <c r="I35" s="70">
        <f t="shared" si="4"/>
        <v>0</v>
      </c>
      <c r="J35" s="70">
        <v>0</v>
      </c>
      <c r="Q35" s="85">
        <v>29</v>
      </c>
      <c r="R35" s="85" t="s">
        <v>82</v>
      </c>
      <c r="S35" s="85" t="s">
        <v>3</v>
      </c>
      <c r="T35" s="85" t="s">
        <v>83</v>
      </c>
      <c r="U35" s="85" t="s">
        <v>353</v>
      </c>
      <c r="V35" s="85">
        <v>220</v>
      </c>
      <c r="W35" s="85">
        <v>3</v>
      </c>
      <c r="X35" s="85">
        <v>660</v>
      </c>
      <c r="Y35" s="90">
        <v>0.17849999999999999</v>
      </c>
      <c r="Z35" s="91">
        <v>117.81</v>
      </c>
      <c r="AA35" s="85">
        <v>50000</v>
      </c>
      <c r="AB35" s="85" t="s">
        <v>263</v>
      </c>
      <c r="AC35" s="85">
        <v>134</v>
      </c>
      <c r="AD35" s="85" t="s">
        <v>264</v>
      </c>
      <c r="AE35" s="85" t="s">
        <v>265</v>
      </c>
      <c r="AF35" s="85" t="s">
        <v>266</v>
      </c>
      <c r="AG35" s="85"/>
      <c r="AH35" s="83"/>
    </row>
    <row r="36" spans="2:34">
      <c r="B36" s="70" t="s">
        <v>364</v>
      </c>
      <c r="C36" s="70">
        <f>VLOOKUP(R36,'[1]Atrition NPI'!$B:$AB,23,0)</f>
        <v>15400</v>
      </c>
      <c r="D36" s="70">
        <v>1</v>
      </c>
      <c r="E36" s="70">
        <f t="shared" si="1"/>
        <v>15400</v>
      </c>
      <c r="F36" s="70">
        <f t="shared" si="2"/>
        <v>1.8700000000000001E-2</v>
      </c>
      <c r="G36" s="70">
        <f t="shared" si="3"/>
        <v>287.98</v>
      </c>
      <c r="H36" s="82">
        <f t="shared" si="0"/>
        <v>1.0646884485651113E-3</v>
      </c>
      <c r="I36" s="70">
        <f t="shared" si="4"/>
        <v>0</v>
      </c>
      <c r="J36" s="70">
        <v>0</v>
      </c>
      <c r="Q36" s="85">
        <v>30</v>
      </c>
      <c r="R36" s="85" t="s">
        <v>84</v>
      </c>
      <c r="S36" s="85" t="s">
        <v>3</v>
      </c>
      <c r="T36" s="85" t="s">
        <v>85</v>
      </c>
      <c r="U36" s="85" t="s">
        <v>353</v>
      </c>
      <c r="V36" s="85">
        <v>220</v>
      </c>
      <c r="W36" s="85">
        <v>7</v>
      </c>
      <c r="X36" s="85">
        <v>1540</v>
      </c>
      <c r="Y36" s="90">
        <v>1.8700000000000001E-2</v>
      </c>
      <c r="Z36" s="91">
        <v>28.8</v>
      </c>
      <c r="AA36" s="85">
        <v>50000</v>
      </c>
      <c r="AB36" s="85" t="s">
        <v>263</v>
      </c>
      <c r="AC36" s="85">
        <v>98</v>
      </c>
      <c r="AD36" s="85" t="s">
        <v>264</v>
      </c>
      <c r="AE36" s="85" t="s">
        <v>265</v>
      </c>
      <c r="AF36" s="85" t="s">
        <v>266</v>
      </c>
      <c r="AG36" s="85"/>
      <c r="AH36" s="83"/>
    </row>
    <row r="37" spans="2:34">
      <c r="B37" s="70" t="s">
        <v>364</v>
      </c>
      <c r="C37" s="70">
        <f>VLOOKUP(R37,'[1]Atrition NPI'!$B:$AB,23,0)</f>
        <v>2200</v>
      </c>
      <c r="D37" s="70">
        <v>1</v>
      </c>
      <c r="E37" s="70">
        <f t="shared" si="1"/>
        <v>2200</v>
      </c>
      <c r="F37" s="70">
        <f t="shared" si="2"/>
        <v>0.4199</v>
      </c>
      <c r="G37" s="70">
        <f t="shared" si="3"/>
        <v>923.78</v>
      </c>
      <c r="H37" s="82">
        <f t="shared" si="0"/>
        <v>3.4152993090335389E-3</v>
      </c>
      <c r="I37" s="70">
        <f t="shared" si="4"/>
        <v>0</v>
      </c>
      <c r="J37" s="70">
        <v>0</v>
      </c>
      <c r="Q37" s="85">
        <v>31</v>
      </c>
      <c r="R37" s="85" t="s">
        <v>87</v>
      </c>
      <c r="S37" s="85" t="s">
        <v>3</v>
      </c>
      <c r="T37" s="85" t="s">
        <v>88</v>
      </c>
      <c r="U37" s="85" t="s">
        <v>353</v>
      </c>
      <c r="V37" s="85">
        <v>220</v>
      </c>
      <c r="W37" s="85">
        <v>1</v>
      </c>
      <c r="X37" s="85">
        <v>220</v>
      </c>
      <c r="Y37" s="90">
        <v>0.4199</v>
      </c>
      <c r="Z37" s="91">
        <v>92.38</v>
      </c>
      <c r="AA37" s="85">
        <v>10000</v>
      </c>
      <c r="AB37" s="85" t="s">
        <v>263</v>
      </c>
      <c r="AC37" s="85">
        <v>112</v>
      </c>
      <c r="AD37" s="85" t="s">
        <v>264</v>
      </c>
      <c r="AE37" s="85" t="s">
        <v>265</v>
      </c>
      <c r="AF37" s="85" t="s">
        <v>266</v>
      </c>
      <c r="AG37" s="85"/>
      <c r="AH37" s="83"/>
    </row>
    <row r="38" spans="2:34">
      <c r="B38" s="70" t="s">
        <v>364</v>
      </c>
      <c r="C38" s="70">
        <f>VLOOKUP(R38,'[1]Atrition NPI'!$B:$AB,23,0)</f>
        <v>2200</v>
      </c>
      <c r="D38" s="70">
        <v>1</v>
      </c>
      <c r="E38" s="70">
        <f t="shared" si="1"/>
        <v>2200</v>
      </c>
      <c r="F38" s="70">
        <f t="shared" si="2"/>
        <v>5.9499999999999997E-2</v>
      </c>
      <c r="G38" s="70">
        <f t="shared" si="3"/>
        <v>130.9</v>
      </c>
      <c r="H38" s="82">
        <f t="shared" si="0"/>
        <v>4.8394929480232335E-4</v>
      </c>
      <c r="I38" s="70">
        <f t="shared" si="4"/>
        <v>0</v>
      </c>
      <c r="J38" s="70">
        <v>0</v>
      </c>
      <c r="Q38" s="85">
        <v>32</v>
      </c>
      <c r="R38" s="85" t="s">
        <v>90</v>
      </c>
      <c r="S38" s="85" t="s">
        <v>3</v>
      </c>
      <c r="T38" s="85" t="s">
        <v>91</v>
      </c>
      <c r="U38" s="85" t="s">
        <v>353</v>
      </c>
      <c r="V38" s="85">
        <v>220</v>
      </c>
      <c r="W38" s="85">
        <v>1</v>
      </c>
      <c r="X38" s="85">
        <v>220</v>
      </c>
      <c r="Y38" s="90">
        <v>5.9499999999999997E-2</v>
      </c>
      <c r="Z38" s="91">
        <v>13.09</v>
      </c>
      <c r="AA38" s="85">
        <v>15000</v>
      </c>
      <c r="AB38" s="85" t="s">
        <v>263</v>
      </c>
      <c r="AC38" s="85">
        <v>98</v>
      </c>
      <c r="AD38" s="85" t="s">
        <v>264</v>
      </c>
      <c r="AE38" s="85" t="s">
        <v>265</v>
      </c>
      <c r="AF38" s="85" t="s">
        <v>266</v>
      </c>
      <c r="AG38" s="85"/>
      <c r="AH38" s="83"/>
    </row>
    <row r="39" spans="2:34">
      <c r="B39" s="70" t="s">
        <v>364</v>
      </c>
      <c r="C39" s="70">
        <f>VLOOKUP(R39,'[1]Atrition NPI'!$B:$AB,23,0)</f>
        <v>22000</v>
      </c>
      <c r="D39" s="70">
        <v>1</v>
      </c>
      <c r="E39" s="70">
        <f t="shared" si="1"/>
        <v>22000</v>
      </c>
      <c r="F39" s="70">
        <f t="shared" si="2"/>
        <v>2.3800000000000002E-2</v>
      </c>
      <c r="G39" s="70">
        <f t="shared" si="3"/>
        <v>523.6</v>
      </c>
      <c r="H39" s="82">
        <f t="shared" ref="H39:H70" si="5">G39/$E$4</f>
        <v>1.9357971792092934E-3</v>
      </c>
      <c r="I39" s="70">
        <f t="shared" si="4"/>
        <v>0</v>
      </c>
      <c r="J39" s="70">
        <v>0</v>
      </c>
      <c r="Q39" s="85">
        <v>33</v>
      </c>
      <c r="R39" s="85" t="s">
        <v>93</v>
      </c>
      <c r="S39" s="85" t="s">
        <v>94</v>
      </c>
      <c r="T39" s="85" t="s">
        <v>95</v>
      </c>
      <c r="U39" s="94" t="s">
        <v>295</v>
      </c>
      <c r="V39" s="85">
        <v>220</v>
      </c>
      <c r="W39" s="85">
        <v>14</v>
      </c>
      <c r="X39" s="85">
        <v>3080</v>
      </c>
      <c r="Y39" s="90">
        <v>2.3800000000000002E-2</v>
      </c>
      <c r="Z39" s="91">
        <v>73.3</v>
      </c>
      <c r="AA39" s="85">
        <v>50000</v>
      </c>
      <c r="AB39" s="85" t="s">
        <v>263</v>
      </c>
      <c r="AC39" s="85">
        <v>252</v>
      </c>
      <c r="AD39" s="85" t="s">
        <v>264</v>
      </c>
      <c r="AE39" s="85" t="s">
        <v>265</v>
      </c>
      <c r="AF39" s="85" t="s">
        <v>266</v>
      </c>
      <c r="AG39" s="85"/>
      <c r="AH39" s="83"/>
    </row>
    <row r="40" spans="2:34">
      <c r="B40" s="70" t="s">
        <v>364</v>
      </c>
      <c r="C40" s="70">
        <f>VLOOKUP(R40,'[1]Atrition NPI'!$B:$AB,23,0)</f>
        <v>14700</v>
      </c>
      <c r="D40" s="70">
        <v>1</v>
      </c>
      <c r="E40" s="70">
        <f t="shared" si="1"/>
        <v>14700</v>
      </c>
      <c r="F40" s="70">
        <f t="shared" si="2"/>
        <v>0.30769999999999997</v>
      </c>
      <c r="G40" s="70">
        <f t="shared" si="3"/>
        <v>4523.1899999999996</v>
      </c>
      <c r="H40" s="82">
        <f t="shared" si="5"/>
        <v>1.6722647904942097E-2</v>
      </c>
      <c r="I40" s="70">
        <f t="shared" si="4"/>
        <v>0</v>
      </c>
      <c r="J40" s="70">
        <v>0</v>
      </c>
      <c r="Q40" s="85">
        <v>34</v>
      </c>
      <c r="R40" s="85" t="s">
        <v>97</v>
      </c>
      <c r="S40" s="85" t="s">
        <v>26</v>
      </c>
      <c r="T40" s="85" t="s">
        <v>98</v>
      </c>
      <c r="U40" s="85" t="s">
        <v>353</v>
      </c>
      <c r="V40" s="85">
        <v>220</v>
      </c>
      <c r="W40" s="85">
        <v>7</v>
      </c>
      <c r="X40" s="85">
        <v>1540</v>
      </c>
      <c r="Y40" s="90">
        <v>0.30769999999999997</v>
      </c>
      <c r="Z40" s="91">
        <v>473.86</v>
      </c>
      <c r="AA40" s="85">
        <v>4000</v>
      </c>
      <c r="AB40" s="85" t="s">
        <v>263</v>
      </c>
      <c r="AC40" s="85">
        <v>142</v>
      </c>
      <c r="AD40" s="85" t="s">
        <v>264</v>
      </c>
      <c r="AE40" s="85" t="s">
        <v>265</v>
      </c>
      <c r="AF40" s="85" t="s">
        <v>266</v>
      </c>
      <c r="AG40" s="85"/>
      <c r="AH40" s="83"/>
    </row>
    <row r="41" spans="2:34">
      <c r="B41" s="70" t="s">
        <v>364</v>
      </c>
      <c r="C41" s="70">
        <f>VLOOKUP(R41,'[1]Atrition NPI'!$B:$AB,23,0)</f>
        <v>6600</v>
      </c>
      <c r="D41" s="70">
        <v>1</v>
      </c>
      <c r="E41" s="70">
        <f t="shared" si="1"/>
        <v>6600</v>
      </c>
      <c r="F41" s="70">
        <f t="shared" si="2"/>
        <v>0.25669999999999998</v>
      </c>
      <c r="G41" s="70">
        <f t="shared" si="3"/>
        <v>1694.2199999999998</v>
      </c>
      <c r="H41" s="82">
        <f t="shared" si="5"/>
        <v>6.2636865870129271E-3</v>
      </c>
      <c r="I41" s="70">
        <f t="shared" si="4"/>
        <v>0</v>
      </c>
      <c r="J41" s="70">
        <v>0</v>
      </c>
      <c r="Q41" s="85">
        <v>35</v>
      </c>
      <c r="R41" s="85" t="s">
        <v>100</v>
      </c>
      <c r="S41" s="85" t="s">
        <v>3</v>
      </c>
      <c r="T41" s="85" t="s">
        <v>101</v>
      </c>
      <c r="U41" s="85" t="s">
        <v>353</v>
      </c>
      <c r="V41" s="85">
        <v>220</v>
      </c>
      <c r="W41" s="85">
        <v>3</v>
      </c>
      <c r="X41" s="85">
        <v>660</v>
      </c>
      <c r="Y41" s="90">
        <v>0.25669999999999998</v>
      </c>
      <c r="Z41" s="91">
        <v>169.42</v>
      </c>
      <c r="AA41" s="85">
        <v>15000</v>
      </c>
      <c r="AB41" s="85" t="s">
        <v>263</v>
      </c>
      <c r="AC41" s="85">
        <v>112</v>
      </c>
      <c r="AD41" s="85" t="s">
        <v>264</v>
      </c>
      <c r="AE41" s="85" t="s">
        <v>265</v>
      </c>
      <c r="AF41" s="85" t="s">
        <v>266</v>
      </c>
      <c r="AG41" s="85"/>
      <c r="AH41" s="83"/>
    </row>
    <row r="42" spans="2:34">
      <c r="B42" s="70" t="s">
        <v>364</v>
      </c>
      <c r="C42" s="70">
        <f>VLOOKUP(R42,'[1]Atrition NPI'!$B:$AB,23,0)</f>
        <v>2200</v>
      </c>
      <c r="D42" s="70">
        <v>1</v>
      </c>
      <c r="E42" s="70">
        <f t="shared" si="1"/>
        <v>2200</v>
      </c>
      <c r="F42" s="70">
        <f t="shared" si="2"/>
        <v>5.9499999999999997E-2</v>
      </c>
      <c r="G42" s="70">
        <f t="shared" si="3"/>
        <v>130.9</v>
      </c>
      <c r="H42" s="82">
        <f t="shared" si="5"/>
        <v>4.8394929480232335E-4</v>
      </c>
      <c r="I42" s="70">
        <f t="shared" si="4"/>
        <v>0</v>
      </c>
      <c r="J42" s="70">
        <v>0</v>
      </c>
      <c r="Q42" s="85">
        <v>36</v>
      </c>
      <c r="R42" s="85" t="s">
        <v>103</v>
      </c>
      <c r="S42" s="85" t="s">
        <v>3</v>
      </c>
      <c r="T42" s="85" t="s">
        <v>104</v>
      </c>
      <c r="U42" s="85" t="s">
        <v>353</v>
      </c>
      <c r="V42" s="85">
        <v>220</v>
      </c>
      <c r="W42" s="85">
        <v>1</v>
      </c>
      <c r="X42" s="85">
        <v>220</v>
      </c>
      <c r="Y42" s="90">
        <v>5.9499999999999997E-2</v>
      </c>
      <c r="Z42" s="91">
        <v>13.09</v>
      </c>
      <c r="AA42" s="85">
        <v>15000</v>
      </c>
      <c r="AB42" s="85" t="s">
        <v>263</v>
      </c>
      <c r="AC42" s="85">
        <v>98</v>
      </c>
      <c r="AD42" s="85" t="s">
        <v>264</v>
      </c>
      <c r="AE42" s="85" t="s">
        <v>265</v>
      </c>
      <c r="AF42" s="85" t="s">
        <v>266</v>
      </c>
      <c r="AG42" s="85"/>
      <c r="AH42" s="83"/>
    </row>
    <row r="43" spans="2:34">
      <c r="B43" s="70" t="s">
        <v>364</v>
      </c>
      <c r="C43" s="70">
        <f>VLOOKUP(R43,'[1]Atrition NPI'!$B:$AB,23,0)</f>
        <v>4400</v>
      </c>
      <c r="D43" s="70">
        <v>1</v>
      </c>
      <c r="E43" s="70">
        <f t="shared" si="1"/>
        <v>4400</v>
      </c>
      <c r="F43" s="70">
        <f t="shared" si="2"/>
        <v>2.3800000000000002E-2</v>
      </c>
      <c r="G43" s="70">
        <f t="shared" si="3"/>
        <v>104.72000000000001</v>
      </c>
      <c r="H43" s="82">
        <f t="shared" si="5"/>
        <v>3.8715943584185874E-4</v>
      </c>
      <c r="I43" s="70">
        <f t="shared" si="4"/>
        <v>0</v>
      </c>
      <c r="J43" s="70">
        <v>0</v>
      </c>
      <c r="Q43" s="85">
        <v>37</v>
      </c>
      <c r="R43" s="85" t="s">
        <v>106</v>
      </c>
      <c r="S43" s="85" t="s">
        <v>3</v>
      </c>
      <c r="T43" s="85" t="s">
        <v>107</v>
      </c>
      <c r="U43" s="85" t="s">
        <v>353</v>
      </c>
      <c r="V43" s="85">
        <v>220</v>
      </c>
      <c r="W43" s="85">
        <v>5</v>
      </c>
      <c r="X43" s="85">
        <v>1100</v>
      </c>
      <c r="Y43" s="90">
        <v>2.3800000000000002E-2</v>
      </c>
      <c r="Z43" s="91">
        <v>26.18</v>
      </c>
      <c r="AA43" s="85">
        <v>15000</v>
      </c>
      <c r="AB43" s="85" t="s">
        <v>263</v>
      </c>
      <c r="AC43" s="85">
        <v>98</v>
      </c>
      <c r="AD43" s="85" t="s">
        <v>264</v>
      </c>
      <c r="AE43" s="85" t="s">
        <v>265</v>
      </c>
      <c r="AF43" s="85" t="s">
        <v>266</v>
      </c>
      <c r="AG43" s="85"/>
      <c r="AH43" s="83"/>
    </row>
    <row r="44" spans="2:34">
      <c r="B44" s="70" t="s">
        <v>364</v>
      </c>
      <c r="C44" s="70">
        <f>VLOOKUP(R44,'[1]Atrition NPI'!$B:$AB,23,0)</f>
        <v>2200</v>
      </c>
      <c r="D44" s="70">
        <v>1</v>
      </c>
      <c r="E44" s="70">
        <f t="shared" si="1"/>
        <v>2200</v>
      </c>
      <c r="F44" s="70">
        <f t="shared" si="2"/>
        <v>0.1207</v>
      </c>
      <c r="G44" s="70">
        <f t="shared" si="3"/>
        <v>265.54000000000002</v>
      </c>
      <c r="H44" s="82">
        <f t="shared" si="5"/>
        <v>9.8172571231328466E-4</v>
      </c>
      <c r="I44" s="70">
        <f t="shared" si="4"/>
        <v>0</v>
      </c>
      <c r="J44" s="70">
        <v>0</v>
      </c>
      <c r="Q44" s="85">
        <v>38</v>
      </c>
      <c r="R44" s="85" t="s">
        <v>109</v>
      </c>
      <c r="S44" s="85" t="s">
        <v>30</v>
      </c>
      <c r="T44" s="85" t="s">
        <v>110</v>
      </c>
      <c r="U44" s="85" t="s">
        <v>353</v>
      </c>
      <c r="V44" s="85">
        <v>220</v>
      </c>
      <c r="W44" s="85">
        <v>1</v>
      </c>
      <c r="X44" s="85">
        <v>220</v>
      </c>
      <c r="Y44" s="90">
        <v>0.1207</v>
      </c>
      <c r="Z44" s="91">
        <v>26.55</v>
      </c>
      <c r="AA44" s="85">
        <v>10000</v>
      </c>
      <c r="AB44" s="85" t="s">
        <v>263</v>
      </c>
      <c r="AC44" s="85">
        <v>196</v>
      </c>
      <c r="AD44" s="85" t="s">
        <v>264</v>
      </c>
      <c r="AE44" s="85" t="s">
        <v>265</v>
      </c>
      <c r="AF44" s="85" t="s">
        <v>266</v>
      </c>
      <c r="AG44" s="85"/>
      <c r="AH44" s="83"/>
    </row>
    <row r="45" spans="2:34">
      <c r="B45" s="70" t="s">
        <v>364</v>
      </c>
      <c r="C45" s="70">
        <f>VLOOKUP(R45,'[1]Atrition NPI'!$B:$AB,23,0)</f>
        <v>2200</v>
      </c>
      <c r="D45" s="70">
        <v>1</v>
      </c>
      <c r="E45" s="70">
        <f t="shared" si="1"/>
        <v>2200</v>
      </c>
      <c r="F45" s="70">
        <f t="shared" si="2"/>
        <v>9.01E-2</v>
      </c>
      <c r="G45" s="70">
        <f t="shared" si="3"/>
        <v>198.22</v>
      </c>
      <c r="H45" s="82">
        <f t="shared" si="5"/>
        <v>7.3283750355780392E-4</v>
      </c>
      <c r="I45" s="70">
        <f t="shared" si="4"/>
        <v>0</v>
      </c>
      <c r="J45" s="70">
        <v>0</v>
      </c>
      <c r="Q45" s="85">
        <v>39</v>
      </c>
      <c r="R45" s="85" t="s">
        <v>111</v>
      </c>
      <c r="S45" s="85" t="s">
        <v>30</v>
      </c>
      <c r="T45" s="85" t="s">
        <v>112</v>
      </c>
      <c r="U45" s="85" t="s">
        <v>353</v>
      </c>
      <c r="V45" s="85">
        <v>220</v>
      </c>
      <c r="W45" s="85">
        <v>1</v>
      </c>
      <c r="X45" s="85">
        <v>220</v>
      </c>
      <c r="Y45" s="90">
        <v>9.01E-2</v>
      </c>
      <c r="Z45" s="91">
        <v>19.82</v>
      </c>
      <c r="AA45" s="85">
        <v>15000</v>
      </c>
      <c r="AB45" s="85" t="s">
        <v>263</v>
      </c>
      <c r="AC45" s="85">
        <v>98</v>
      </c>
      <c r="AD45" s="85" t="s">
        <v>264</v>
      </c>
      <c r="AE45" s="85" t="s">
        <v>265</v>
      </c>
      <c r="AF45" s="85" t="s">
        <v>266</v>
      </c>
      <c r="AG45" s="85"/>
      <c r="AH45" s="83"/>
    </row>
    <row r="46" spans="2:34">
      <c r="B46" s="70" t="s">
        <v>364</v>
      </c>
      <c r="C46" s="70">
        <f>VLOOKUP(R46,'[1]Atrition NPI'!$B:$AB,23,0)</f>
        <v>2200</v>
      </c>
      <c r="D46" s="70">
        <v>1</v>
      </c>
      <c r="E46" s="70">
        <f t="shared" si="1"/>
        <v>2200</v>
      </c>
      <c r="F46" s="70">
        <f t="shared" si="2"/>
        <v>0.22950000000000001</v>
      </c>
      <c r="G46" s="70">
        <f t="shared" si="3"/>
        <v>504.90000000000003</v>
      </c>
      <c r="H46" s="82">
        <f t="shared" si="5"/>
        <v>1.8666615656661044E-3</v>
      </c>
      <c r="I46" s="70">
        <f t="shared" si="4"/>
        <v>0</v>
      </c>
      <c r="J46" s="70">
        <v>0</v>
      </c>
      <c r="Q46" s="85">
        <v>40</v>
      </c>
      <c r="R46" s="85" t="s">
        <v>113</v>
      </c>
      <c r="S46" s="85" t="s">
        <v>114</v>
      </c>
      <c r="T46" s="85" t="s">
        <v>115</v>
      </c>
      <c r="U46" s="85" t="s">
        <v>353</v>
      </c>
      <c r="V46" s="85">
        <v>220</v>
      </c>
      <c r="W46" s="85">
        <v>1</v>
      </c>
      <c r="X46" s="85">
        <v>220</v>
      </c>
      <c r="Y46" s="90">
        <v>0.22950000000000001</v>
      </c>
      <c r="Z46" s="91">
        <v>50.49</v>
      </c>
      <c r="AA46" s="85">
        <v>10000</v>
      </c>
      <c r="AB46" s="85" t="s">
        <v>263</v>
      </c>
      <c r="AC46" s="85">
        <v>84</v>
      </c>
      <c r="AD46" s="85" t="s">
        <v>264</v>
      </c>
      <c r="AE46" s="85" t="s">
        <v>265</v>
      </c>
      <c r="AF46" s="85" t="s">
        <v>266</v>
      </c>
      <c r="AG46" s="85"/>
      <c r="AH46" s="83"/>
    </row>
    <row r="47" spans="2:34">
      <c r="B47" s="70" t="s">
        <v>364</v>
      </c>
      <c r="C47" s="70">
        <f>VLOOKUP(R47,'[1]Atrition NPI'!$B:$AB,23,0)</f>
        <v>2200</v>
      </c>
      <c r="D47" s="70">
        <v>1</v>
      </c>
      <c r="E47" s="70">
        <f t="shared" si="1"/>
        <v>2200</v>
      </c>
      <c r="F47" s="70">
        <f t="shared" si="2"/>
        <v>8.3299999999999999E-2</v>
      </c>
      <c r="G47" s="70">
        <f t="shared" si="3"/>
        <v>183.26</v>
      </c>
      <c r="H47" s="82">
        <f t="shared" si="5"/>
        <v>6.7752901272325264E-4</v>
      </c>
      <c r="I47" s="70">
        <f t="shared" si="4"/>
        <v>0</v>
      </c>
      <c r="J47" s="70">
        <v>0</v>
      </c>
      <c r="Q47" s="85">
        <v>41</v>
      </c>
      <c r="R47" s="85" t="s">
        <v>117</v>
      </c>
      <c r="S47" s="85" t="s">
        <v>30</v>
      </c>
      <c r="T47" s="85" t="s">
        <v>23</v>
      </c>
      <c r="U47" s="85" t="s">
        <v>353</v>
      </c>
      <c r="V47" s="85">
        <v>220</v>
      </c>
      <c r="W47" s="85">
        <v>1</v>
      </c>
      <c r="X47" s="85">
        <v>220</v>
      </c>
      <c r="Y47" s="90">
        <v>8.3299999999999999E-2</v>
      </c>
      <c r="Z47" s="91">
        <v>18.329999999999998</v>
      </c>
      <c r="AA47" s="85">
        <v>15000</v>
      </c>
      <c r="AB47" s="85" t="s">
        <v>263</v>
      </c>
      <c r="AC47" s="85">
        <v>182</v>
      </c>
      <c r="AD47" s="85" t="s">
        <v>264</v>
      </c>
      <c r="AE47" s="85" t="s">
        <v>265</v>
      </c>
      <c r="AF47" s="85" t="s">
        <v>266</v>
      </c>
      <c r="AG47" s="85"/>
      <c r="AH47" s="83"/>
    </row>
    <row r="48" spans="2:34">
      <c r="B48" s="70" t="s">
        <v>364</v>
      </c>
      <c r="C48" s="70">
        <f>VLOOKUP(R48,'[1]Atrition NPI'!$B:$AB,23,0)</f>
        <v>2200</v>
      </c>
      <c r="D48" s="70">
        <v>1</v>
      </c>
      <c r="E48" s="70">
        <f t="shared" si="1"/>
        <v>2200</v>
      </c>
      <c r="F48" s="70">
        <f t="shared" si="2"/>
        <v>0.83979999999999999</v>
      </c>
      <c r="G48" s="70">
        <f t="shared" si="3"/>
        <v>1847.56</v>
      </c>
      <c r="H48" s="82">
        <f t="shared" si="5"/>
        <v>6.8305986180670778E-3</v>
      </c>
      <c r="I48" s="70">
        <f t="shared" si="4"/>
        <v>0</v>
      </c>
      <c r="J48" s="70">
        <v>0</v>
      </c>
      <c r="Q48" s="85">
        <v>42</v>
      </c>
      <c r="R48" s="85" t="s">
        <v>118</v>
      </c>
      <c r="S48" s="85" t="s">
        <v>119</v>
      </c>
      <c r="T48" s="85" t="s">
        <v>120</v>
      </c>
      <c r="U48" s="85" t="s">
        <v>353</v>
      </c>
      <c r="V48" s="85">
        <v>220</v>
      </c>
      <c r="W48" s="85">
        <v>1</v>
      </c>
      <c r="X48" s="85">
        <v>220</v>
      </c>
      <c r="Y48" s="90">
        <v>0.83979999999999999</v>
      </c>
      <c r="Z48" s="91">
        <v>184.76</v>
      </c>
      <c r="AA48" s="85">
        <v>3000</v>
      </c>
      <c r="AB48" s="85" t="s">
        <v>263</v>
      </c>
      <c r="AC48" s="85">
        <v>59</v>
      </c>
      <c r="AD48" s="85" t="s">
        <v>264</v>
      </c>
      <c r="AE48" s="85" t="s">
        <v>265</v>
      </c>
      <c r="AF48" s="85" t="s">
        <v>266</v>
      </c>
      <c r="AG48" s="85"/>
      <c r="AH48" s="83"/>
    </row>
    <row r="49" spans="2:34">
      <c r="B49" s="70" t="s">
        <v>364</v>
      </c>
      <c r="C49" s="70">
        <f>VLOOKUP(R49,'[1]Atrition NPI'!$B:$AB,23,0)</f>
        <v>2200</v>
      </c>
      <c r="D49" s="70">
        <v>1</v>
      </c>
      <c r="E49" s="70">
        <f t="shared" si="1"/>
        <v>2200</v>
      </c>
      <c r="F49" s="70">
        <f t="shared" si="2"/>
        <v>0.97919999999999996</v>
      </c>
      <c r="G49" s="70">
        <f t="shared" si="3"/>
        <v>2154.2399999999998</v>
      </c>
      <c r="H49" s="82">
        <f t="shared" si="5"/>
        <v>7.9644226801753783E-3</v>
      </c>
      <c r="I49" s="70">
        <f t="shared" si="4"/>
        <v>0</v>
      </c>
      <c r="J49" s="70">
        <v>0</v>
      </c>
      <c r="Q49" s="85">
        <v>43</v>
      </c>
      <c r="R49" s="85" t="s">
        <v>122</v>
      </c>
      <c r="S49" s="85" t="s">
        <v>123</v>
      </c>
      <c r="T49" s="85" t="s">
        <v>124</v>
      </c>
      <c r="U49" s="85" t="s">
        <v>353</v>
      </c>
      <c r="V49" s="85">
        <v>220</v>
      </c>
      <c r="W49" s="85">
        <v>1</v>
      </c>
      <c r="X49" s="85">
        <v>220</v>
      </c>
      <c r="Y49" s="90">
        <v>0.97919999999999996</v>
      </c>
      <c r="Z49" s="91">
        <v>215.42</v>
      </c>
      <c r="AA49" s="85">
        <v>2000</v>
      </c>
      <c r="AB49" s="85" t="s">
        <v>263</v>
      </c>
      <c r="AC49" s="85">
        <v>154</v>
      </c>
      <c r="AD49" s="85" t="s">
        <v>264</v>
      </c>
      <c r="AE49" s="85" t="s">
        <v>265</v>
      </c>
      <c r="AF49" s="85" t="s">
        <v>266</v>
      </c>
      <c r="AG49" s="85"/>
      <c r="AH49" s="83"/>
    </row>
    <row r="50" spans="2:34">
      <c r="B50" s="70" t="s">
        <v>364</v>
      </c>
      <c r="C50" s="70">
        <f>VLOOKUP(R50,'[1]Atrition NPI'!$B:$AB,23,0)</f>
        <v>2200</v>
      </c>
      <c r="D50" s="70">
        <v>1</v>
      </c>
      <c r="E50" s="70">
        <f t="shared" si="1"/>
        <v>2200</v>
      </c>
      <c r="F50" s="70">
        <f t="shared" si="2"/>
        <v>1.3056000000000001</v>
      </c>
      <c r="G50" s="70">
        <f t="shared" si="3"/>
        <v>2872.32</v>
      </c>
      <c r="H50" s="82">
        <f t="shared" si="5"/>
        <v>1.0619230240233838E-2</v>
      </c>
      <c r="I50" s="70">
        <f t="shared" si="4"/>
        <v>0</v>
      </c>
      <c r="J50" s="70">
        <v>0</v>
      </c>
      <c r="Q50" s="85">
        <v>44</v>
      </c>
      <c r="R50" s="85" t="s">
        <v>126</v>
      </c>
      <c r="S50" s="85" t="s">
        <v>127</v>
      </c>
      <c r="T50" s="85" t="s">
        <v>128</v>
      </c>
      <c r="U50" s="85" t="s">
        <v>353</v>
      </c>
      <c r="V50" s="85">
        <v>220</v>
      </c>
      <c r="W50" s="85">
        <v>1</v>
      </c>
      <c r="X50" s="85">
        <v>220</v>
      </c>
      <c r="Y50" s="90">
        <v>1.3056000000000001</v>
      </c>
      <c r="Z50" s="91">
        <v>287.23</v>
      </c>
      <c r="AA50" s="85">
        <v>5000</v>
      </c>
      <c r="AB50" s="85" t="s">
        <v>263</v>
      </c>
      <c r="AC50" s="85">
        <v>196</v>
      </c>
      <c r="AD50" s="85" t="s">
        <v>264</v>
      </c>
      <c r="AE50" s="85" t="s">
        <v>265</v>
      </c>
      <c r="AF50" s="85" t="s">
        <v>266</v>
      </c>
      <c r="AG50" s="85"/>
      <c r="AH50" s="83"/>
    </row>
    <row r="51" spans="2:34">
      <c r="B51" s="70" t="s">
        <v>364</v>
      </c>
      <c r="C51" s="70">
        <f>VLOOKUP(R51,'[1]Atrition NPI'!$B:$AB,23,0)</f>
        <v>2080</v>
      </c>
      <c r="D51" s="70">
        <v>1</v>
      </c>
      <c r="E51" s="70">
        <f t="shared" si="1"/>
        <v>2080</v>
      </c>
      <c r="F51" s="70">
        <f t="shared" si="2"/>
        <v>2.38</v>
      </c>
      <c r="G51" s="70">
        <f t="shared" si="3"/>
        <v>4950.3999999999996</v>
      </c>
      <c r="H51" s="82">
        <f t="shared" si="5"/>
        <v>1.8302082421615136E-2</v>
      </c>
      <c r="I51" s="70">
        <f t="shared" si="4"/>
        <v>0</v>
      </c>
      <c r="J51" s="70">
        <v>0</v>
      </c>
      <c r="Q51" s="85">
        <v>45</v>
      </c>
      <c r="R51" s="85" t="s">
        <v>130</v>
      </c>
      <c r="S51" s="85" t="s">
        <v>127</v>
      </c>
      <c r="T51" s="85" t="s">
        <v>131</v>
      </c>
      <c r="U51" s="85" t="s">
        <v>353</v>
      </c>
      <c r="V51" s="85">
        <v>220</v>
      </c>
      <c r="W51" s="85">
        <v>1</v>
      </c>
      <c r="X51" s="85">
        <v>220</v>
      </c>
      <c r="Y51" s="90">
        <v>2.38</v>
      </c>
      <c r="Z51" s="91">
        <v>523.6</v>
      </c>
      <c r="AA51" s="85">
        <v>5000</v>
      </c>
      <c r="AB51" s="85" t="s">
        <v>263</v>
      </c>
      <c r="AC51" s="85">
        <v>196</v>
      </c>
      <c r="AD51" s="85" t="s">
        <v>264</v>
      </c>
      <c r="AE51" s="85" t="s">
        <v>265</v>
      </c>
      <c r="AF51" s="85" t="s">
        <v>266</v>
      </c>
      <c r="AG51" s="85"/>
      <c r="AH51" s="83"/>
    </row>
    <row r="52" spans="2:34">
      <c r="B52" s="70" t="s">
        <v>364</v>
      </c>
      <c r="C52" s="70">
        <f>VLOOKUP(R52,'[1]Atrition NPI'!$B:$AB,23,0)</f>
        <v>2080</v>
      </c>
      <c r="D52" s="70">
        <v>1</v>
      </c>
      <c r="E52" s="70">
        <f t="shared" si="1"/>
        <v>2080</v>
      </c>
      <c r="F52" s="70">
        <f t="shared" si="2"/>
        <v>3.4527000000000001</v>
      </c>
      <c r="G52" s="70">
        <f t="shared" si="3"/>
        <v>7181.616</v>
      </c>
      <c r="H52" s="82">
        <f t="shared" si="5"/>
        <v>2.6551092427357387E-2</v>
      </c>
      <c r="I52" s="70">
        <f t="shared" si="4"/>
        <v>0</v>
      </c>
      <c r="J52" s="70">
        <v>0</v>
      </c>
      <c r="Q52" s="85">
        <v>46</v>
      </c>
      <c r="R52" s="85" t="s">
        <v>133</v>
      </c>
      <c r="S52" s="85" t="s">
        <v>134</v>
      </c>
      <c r="T52" s="85" t="s">
        <v>135</v>
      </c>
      <c r="U52" s="85" t="s">
        <v>353</v>
      </c>
      <c r="V52" s="85">
        <v>220</v>
      </c>
      <c r="W52" s="85">
        <v>1</v>
      </c>
      <c r="X52" s="85">
        <v>220</v>
      </c>
      <c r="Y52" s="90">
        <v>3.4527000000000001</v>
      </c>
      <c r="Z52" s="91">
        <v>759.59</v>
      </c>
      <c r="AA52" s="85">
        <v>1300</v>
      </c>
      <c r="AB52" s="85" t="s">
        <v>263</v>
      </c>
      <c r="AC52" s="85">
        <v>72</v>
      </c>
      <c r="AD52" s="85" t="s">
        <v>264</v>
      </c>
      <c r="AE52" s="85" t="s">
        <v>265</v>
      </c>
      <c r="AF52" s="85" t="s">
        <v>266</v>
      </c>
      <c r="AG52" s="85"/>
      <c r="AH52" s="83"/>
    </row>
    <row r="53" spans="2:34">
      <c r="B53" s="70" t="s">
        <v>364</v>
      </c>
      <c r="C53" s="70">
        <f>VLOOKUP(R53,'[1]Atrition NPI'!$B:$AB,23,0)</f>
        <v>6600</v>
      </c>
      <c r="D53" s="70">
        <v>1</v>
      </c>
      <c r="E53" s="70">
        <f t="shared" si="1"/>
        <v>6600</v>
      </c>
      <c r="F53" s="70">
        <f t="shared" si="2"/>
        <v>0.3281</v>
      </c>
      <c r="G53" s="70">
        <f t="shared" si="3"/>
        <v>2165.46</v>
      </c>
      <c r="H53" s="82">
        <f t="shared" si="5"/>
        <v>8.0059040483012912E-3</v>
      </c>
      <c r="I53" s="70">
        <f t="shared" si="4"/>
        <v>0</v>
      </c>
      <c r="J53" s="70">
        <v>0</v>
      </c>
      <c r="Q53" s="85">
        <v>47</v>
      </c>
      <c r="R53" s="85" t="s">
        <v>137</v>
      </c>
      <c r="S53" s="85" t="s">
        <v>3</v>
      </c>
      <c r="T53" s="85" t="s">
        <v>138</v>
      </c>
      <c r="U53" s="85" t="s">
        <v>353</v>
      </c>
      <c r="V53" s="85">
        <v>220</v>
      </c>
      <c r="W53" s="85">
        <v>4</v>
      </c>
      <c r="X53" s="85">
        <v>880</v>
      </c>
      <c r="Y53" s="90">
        <v>0.3281</v>
      </c>
      <c r="Z53" s="91">
        <v>288.73</v>
      </c>
      <c r="AA53" s="85">
        <v>3000</v>
      </c>
      <c r="AB53" s="85" t="s">
        <v>263</v>
      </c>
      <c r="AC53" s="85">
        <v>84</v>
      </c>
      <c r="AD53" s="85" t="s">
        <v>264</v>
      </c>
      <c r="AE53" s="85" t="s">
        <v>265</v>
      </c>
      <c r="AF53" s="85" t="s">
        <v>266</v>
      </c>
      <c r="AG53" s="85"/>
      <c r="AH53" s="83"/>
    </row>
    <row r="54" spans="2:34">
      <c r="B54" s="70" t="s">
        <v>364</v>
      </c>
      <c r="C54" s="70">
        <f>VLOOKUP(R54,'[1]Atrition NPI'!$B:$AB,23,0)</f>
        <v>2200</v>
      </c>
      <c r="D54" s="70">
        <v>1</v>
      </c>
      <c r="E54" s="70">
        <f t="shared" si="1"/>
        <v>2200</v>
      </c>
      <c r="F54" s="70">
        <f t="shared" si="2"/>
        <v>0.36549999999999999</v>
      </c>
      <c r="G54" s="70">
        <f t="shared" si="3"/>
        <v>804.1</v>
      </c>
      <c r="H54" s="82">
        <f t="shared" si="5"/>
        <v>2.972831382357129E-3</v>
      </c>
      <c r="I54" s="70">
        <f t="shared" si="4"/>
        <v>0</v>
      </c>
      <c r="J54" s="70">
        <v>0</v>
      </c>
      <c r="Q54" s="85">
        <v>48</v>
      </c>
      <c r="R54" s="85" t="s">
        <v>140</v>
      </c>
      <c r="S54" s="85" t="s">
        <v>30</v>
      </c>
      <c r="T54" s="85" t="s">
        <v>141</v>
      </c>
      <c r="U54" s="85" t="s">
        <v>353</v>
      </c>
      <c r="V54" s="85">
        <v>220</v>
      </c>
      <c r="W54" s="85">
        <v>1</v>
      </c>
      <c r="X54" s="85">
        <v>220</v>
      </c>
      <c r="Y54" s="90">
        <v>0.36549999999999999</v>
      </c>
      <c r="Z54" s="91">
        <v>80.41</v>
      </c>
      <c r="AA54" s="85">
        <v>4000</v>
      </c>
      <c r="AB54" s="85" t="s">
        <v>263</v>
      </c>
      <c r="AC54" s="85">
        <v>280</v>
      </c>
      <c r="AD54" s="85" t="s">
        <v>264</v>
      </c>
      <c r="AE54" s="85" t="s">
        <v>265</v>
      </c>
      <c r="AF54" s="85" t="s">
        <v>266</v>
      </c>
      <c r="AG54" s="85"/>
      <c r="AH54" s="83"/>
    </row>
    <row r="55" spans="2:34">
      <c r="B55" s="70" t="s">
        <v>364</v>
      </c>
      <c r="C55" s="70">
        <f>VLOOKUP(R55,'[1]Atrition NPI'!$B:$AB,23,0)</f>
        <v>2200</v>
      </c>
      <c r="D55" s="70">
        <v>1</v>
      </c>
      <c r="E55" s="70">
        <f t="shared" si="1"/>
        <v>2200</v>
      </c>
      <c r="F55" s="70">
        <f t="shared" si="2"/>
        <v>0.1258</v>
      </c>
      <c r="G55" s="70">
        <f t="shared" si="3"/>
        <v>276.76</v>
      </c>
      <c r="H55" s="82">
        <f t="shared" si="5"/>
        <v>1.0232070804391978E-3</v>
      </c>
      <c r="I55" s="70">
        <f t="shared" si="4"/>
        <v>0</v>
      </c>
      <c r="J55" s="70">
        <v>0</v>
      </c>
      <c r="Q55" s="85">
        <v>49</v>
      </c>
      <c r="R55" s="85" t="s">
        <v>143</v>
      </c>
      <c r="S55" s="85" t="s">
        <v>3</v>
      </c>
      <c r="T55" s="85" t="s">
        <v>144</v>
      </c>
      <c r="U55" s="85" t="s">
        <v>353</v>
      </c>
      <c r="V55" s="85">
        <v>220</v>
      </c>
      <c r="W55" s="85">
        <v>1</v>
      </c>
      <c r="X55" s="85">
        <v>220</v>
      </c>
      <c r="Y55" s="90">
        <v>0.1258</v>
      </c>
      <c r="Z55" s="91">
        <v>27.68</v>
      </c>
      <c r="AA55" s="85">
        <v>4000</v>
      </c>
      <c r="AB55" s="85" t="s">
        <v>263</v>
      </c>
      <c r="AC55" s="85">
        <v>112</v>
      </c>
      <c r="AD55" s="85" t="s">
        <v>264</v>
      </c>
      <c r="AE55" s="85" t="s">
        <v>265</v>
      </c>
      <c r="AF55" s="85" t="s">
        <v>266</v>
      </c>
      <c r="AG55" s="85"/>
      <c r="AH55" s="83"/>
    </row>
    <row r="56" spans="2:34">
      <c r="B56" s="70" t="s">
        <v>364</v>
      </c>
      <c r="C56" s="70">
        <f>VLOOKUP(R56,'[1]Atrition NPI'!$B:$AB,23,0)</f>
        <v>2200</v>
      </c>
      <c r="D56" s="70">
        <v>1</v>
      </c>
      <c r="E56" s="70">
        <f t="shared" si="1"/>
        <v>2200</v>
      </c>
      <c r="F56" s="70">
        <f t="shared" si="2"/>
        <v>0.24479999999999999</v>
      </c>
      <c r="G56" s="70">
        <f t="shared" si="3"/>
        <v>538.55999999999995</v>
      </c>
      <c r="H56" s="82">
        <f t="shared" si="5"/>
        <v>1.9911056700438446E-3</v>
      </c>
      <c r="I56" s="70">
        <f t="shared" si="4"/>
        <v>0</v>
      </c>
      <c r="J56" s="70">
        <v>0</v>
      </c>
      <c r="Q56" s="85">
        <v>50</v>
      </c>
      <c r="R56" s="85" t="s">
        <v>146</v>
      </c>
      <c r="S56" s="85" t="s">
        <v>147</v>
      </c>
      <c r="T56" s="85" t="s">
        <v>148</v>
      </c>
      <c r="U56" s="85" t="s">
        <v>353</v>
      </c>
      <c r="V56" s="85">
        <v>220</v>
      </c>
      <c r="W56" s="85">
        <v>1</v>
      </c>
      <c r="X56" s="85">
        <v>220</v>
      </c>
      <c r="Y56" s="90">
        <v>0.24479999999999999</v>
      </c>
      <c r="Z56" s="91">
        <v>53.86</v>
      </c>
      <c r="AA56" s="85">
        <v>3000</v>
      </c>
      <c r="AB56" s="85" t="s">
        <v>263</v>
      </c>
      <c r="AC56" s="85">
        <v>91</v>
      </c>
      <c r="AD56" s="85" t="s">
        <v>264</v>
      </c>
      <c r="AE56" s="85" t="s">
        <v>265</v>
      </c>
      <c r="AF56" s="85" t="s">
        <v>266</v>
      </c>
      <c r="AG56" s="85"/>
      <c r="AH56" s="83"/>
    </row>
    <row r="57" spans="2:34">
      <c r="B57" s="70" t="s">
        <v>364</v>
      </c>
      <c r="C57" s="70">
        <f>VLOOKUP(R57,'[1]Atrition NPI'!$B:$AB,23,0)</f>
        <v>11000</v>
      </c>
      <c r="D57" s="70">
        <v>1</v>
      </c>
      <c r="E57" s="70">
        <f t="shared" si="1"/>
        <v>11000</v>
      </c>
      <c r="F57" s="70">
        <f t="shared" si="2"/>
        <v>1.7000000000000001E-2</v>
      </c>
      <c r="G57" s="70">
        <f t="shared" si="3"/>
        <v>187</v>
      </c>
      <c r="H57" s="82">
        <f t="shared" si="5"/>
        <v>6.9135613543189049E-4</v>
      </c>
      <c r="I57" s="70">
        <f t="shared" si="4"/>
        <v>0</v>
      </c>
      <c r="J57" s="70">
        <v>0</v>
      </c>
      <c r="Q57" s="85">
        <v>51</v>
      </c>
      <c r="R57" s="85" t="s">
        <v>46</v>
      </c>
      <c r="S57" s="85" t="s">
        <v>47</v>
      </c>
      <c r="T57" s="85" t="s">
        <v>48</v>
      </c>
      <c r="U57" s="85" t="s">
        <v>353</v>
      </c>
      <c r="V57" s="85">
        <v>220</v>
      </c>
      <c r="W57" s="85">
        <v>1</v>
      </c>
      <c r="X57" s="85">
        <v>220</v>
      </c>
      <c r="Y57" s="90">
        <v>1.7000000000000001E-2</v>
      </c>
      <c r="Z57" s="91">
        <v>3.74</v>
      </c>
      <c r="AA57" s="85">
        <v>10000</v>
      </c>
      <c r="AB57" s="85" t="s">
        <v>263</v>
      </c>
      <c r="AC57" s="85">
        <v>140</v>
      </c>
      <c r="AD57" s="85" t="s">
        <v>264</v>
      </c>
      <c r="AE57" s="85" t="s">
        <v>265</v>
      </c>
      <c r="AF57" s="85" t="s">
        <v>266</v>
      </c>
      <c r="AG57" s="85"/>
      <c r="AH57" s="83"/>
    </row>
    <row r="58" spans="2:34">
      <c r="B58" s="70" t="s">
        <v>364</v>
      </c>
      <c r="C58" s="70">
        <f>VLOOKUP(R58,'[1]Atrition NPI'!$B:$AB,23,0)</f>
        <v>4400</v>
      </c>
      <c r="D58" s="70">
        <v>1</v>
      </c>
      <c r="E58" s="70">
        <f t="shared" si="1"/>
        <v>4400</v>
      </c>
      <c r="F58" s="70">
        <f t="shared" si="2"/>
        <v>5.0999999999999997E-2</v>
      </c>
      <c r="G58" s="70">
        <f t="shared" si="3"/>
        <v>224.39999999999998</v>
      </c>
      <c r="H58" s="82">
        <f t="shared" si="5"/>
        <v>8.2962736251826854E-4</v>
      </c>
      <c r="I58" s="70">
        <f t="shared" si="4"/>
        <v>0</v>
      </c>
      <c r="J58" s="70">
        <v>0</v>
      </c>
      <c r="Q58" s="85">
        <v>52</v>
      </c>
      <c r="R58" s="85" t="s">
        <v>150</v>
      </c>
      <c r="S58" s="85" t="s">
        <v>47</v>
      </c>
      <c r="T58" s="85" t="s">
        <v>151</v>
      </c>
      <c r="U58" s="85" t="s">
        <v>353</v>
      </c>
      <c r="V58" s="85">
        <v>220</v>
      </c>
      <c r="W58" s="85">
        <v>2</v>
      </c>
      <c r="X58" s="85">
        <v>440</v>
      </c>
      <c r="Y58" s="90">
        <v>5.0999999999999997E-2</v>
      </c>
      <c r="Z58" s="91">
        <v>22.44</v>
      </c>
      <c r="AA58" s="85">
        <v>15000</v>
      </c>
      <c r="AB58" s="85" t="s">
        <v>263</v>
      </c>
      <c r="AC58" s="85">
        <v>126</v>
      </c>
      <c r="AD58" s="85" t="s">
        <v>264</v>
      </c>
      <c r="AE58" s="85" t="s">
        <v>265</v>
      </c>
      <c r="AF58" s="85" t="s">
        <v>266</v>
      </c>
      <c r="AG58" s="85"/>
      <c r="AH58" s="83"/>
    </row>
    <row r="59" spans="2:34">
      <c r="B59" s="70" t="s">
        <v>364</v>
      </c>
      <c r="C59" s="70">
        <f>VLOOKUP(R59,'[1]Atrition NPI'!$B:$AB,23,0)</f>
        <v>4400</v>
      </c>
      <c r="D59" s="70">
        <v>1</v>
      </c>
      <c r="E59" s="70">
        <f t="shared" si="1"/>
        <v>4400</v>
      </c>
      <c r="F59" s="70">
        <f t="shared" si="2"/>
        <v>5.0999999999999997E-2</v>
      </c>
      <c r="G59" s="70">
        <f t="shared" si="3"/>
        <v>224.39999999999998</v>
      </c>
      <c r="H59" s="82">
        <f t="shared" si="5"/>
        <v>8.2962736251826854E-4</v>
      </c>
      <c r="I59" s="70">
        <f t="shared" si="4"/>
        <v>0</v>
      </c>
      <c r="J59" s="70">
        <v>0</v>
      </c>
      <c r="Q59" s="85">
        <v>53</v>
      </c>
      <c r="R59" s="85" t="s">
        <v>233</v>
      </c>
      <c r="S59" s="85" t="s">
        <v>47</v>
      </c>
      <c r="T59" s="85" t="s">
        <v>152</v>
      </c>
      <c r="U59" s="85" t="s">
        <v>353</v>
      </c>
      <c r="V59" s="85">
        <v>220</v>
      </c>
      <c r="W59" s="85">
        <v>2</v>
      </c>
      <c r="X59" s="85">
        <v>440</v>
      </c>
      <c r="Y59" s="90">
        <v>5.0999999999999997E-2</v>
      </c>
      <c r="Z59" s="91">
        <v>22.44</v>
      </c>
      <c r="AA59" s="85">
        <v>15000</v>
      </c>
      <c r="AB59" s="85" t="s">
        <v>263</v>
      </c>
      <c r="AC59" s="85">
        <v>126</v>
      </c>
      <c r="AD59" s="85" t="s">
        <v>264</v>
      </c>
      <c r="AE59" s="85" t="s">
        <v>265</v>
      </c>
      <c r="AF59" s="85" t="s">
        <v>266</v>
      </c>
      <c r="AG59" s="85"/>
      <c r="AH59" s="83"/>
    </row>
    <row r="60" spans="2:34">
      <c r="B60" s="70" t="s">
        <v>364</v>
      </c>
      <c r="C60" s="70">
        <f>VLOOKUP(R60,'[1]Atrition NPI'!$B:$AB,23,0)</f>
        <v>6600</v>
      </c>
      <c r="D60" s="70">
        <v>1</v>
      </c>
      <c r="E60" s="70">
        <f t="shared" si="1"/>
        <v>6600</v>
      </c>
      <c r="F60" s="70">
        <f t="shared" si="2"/>
        <v>4.2500000000000003E-2</v>
      </c>
      <c r="G60" s="70">
        <f t="shared" si="3"/>
        <v>280.5</v>
      </c>
      <c r="H60" s="82">
        <f t="shared" si="5"/>
        <v>1.0370342031478356E-3</v>
      </c>
      <c r="I60" s="70">
        <f t="shared" si="4"/>
        <v>0</v>
      </c>
      <c r="J60" s="70">
        <v>0</v>
      </c>
      <c r="Q60" s="85">
        <v>54</v>
      </c>
      <c r="R60" s="85" t="s">
        <v>153</v>
      </c>
      <c r="S60" s="85" t="s">
        <v>47</v>
      </c>
      <c r="T60" s="85" t="s">
        <v>154</v>
      </c>
      <c r="U60" s="85" t="s">
        <v>353</v>
      </c>
      <c r="V60" s="85">
        <v>220</v>
      </c>
      <c r="W60" s="85">
        <v>3</v>
      </c>
      <c r="X60" s="85">
        <v>660</v>
      </c>
      <c r="Y60" s="90">
        <v>4.2500000000000003E-2</v>
      </c>
      <c r="Z60" s="91">
        <v>28.05</v>
      </c>
      <c r="AA60" s="85">
        <v>15000</v>
      </c>
      <c r="AB60" s="85" t="s">
        <v>263</v>
      </c>
      <c r="AC60" s="85">
        <v>126</v>
      </c>
      <c r="AD60" s="85" t="s">
        <v>264</v>
      </c>
      <c r="AE60" s="85" t="s">
        <v>265</v>
      </c>
      <c r="AF60" s="85" t="s">
        <v>266</v>
      </c>
      <c r="AG60" s="85"/>
      <c r="AH60" s="83"/>
    </row>
    <row r="61" spans="2:34">
      <c r="B61" s="70" t="s">
        <v>364</v>
      </c>
      <c r="C61" s="70">
        <f>VLOOKUP(R61,'[1]Atrition NPI'!$B:$AB,23,0)</f>
        <v>2200</v>
      </c>
      <c r="D61" s="70">
        <v>1</v>
      </c>
      <c r="E61" s="70">
        <f t="shared" si="1"/>
        <v>2200</v>
      </c>
      <c r="F61" s="70">
        <f t="shared" si="2"/>
        <v>6.4600000000000005E-2</v>
      </c>
      <c r="G61" s="70">
        <f t="shared" si="3"/>
        <v>142.12</v>
      </c>
      <c r="H61" s="82">
        <f t="shared" si="5"/>
        <v>5.2543066292823674E-4</v>
      </c>
      <c r="I61" s="70">
        <f t="shared" si="4"/>
        <v>0</v>
      </c>
      <c r="J61" s="70">
        <v>0</v>
      </c>
      <c r="Q61" s="85">
        <v>55</v>
      </c>
      <c r="R61" s="85" t="s">
        <v>155</v>
      </c>
      <c r="S61" s="85" t="s">
        <v>47</v>
      </c>
      <c r="T61" s="85" t="s">
        <v>156</v>
      </c>
      <c r="U61" s="85" t="s">
        <v>353</v>
      </c>
      <c r="V61" s="85">
        <v>220</v>
      </c>
      <c r="W61" s="85">
        <v>1</v>
      </c>
      <c r="X61" s="85">
        <v>220</v>
      </c>
      <c r="Y61" s="90">
        <v>6.4600000000000005E-2</v>
      </c>
      <c r="Z61" s="91">
        <v>14.21</v>
      </c>
      <c r="AA61" s="85">
        <v>10000</v>
      </c>
      <c r="AB61" s="85" t="s">
        <v>263</v>
      </c>
      <c r="AC61" s="85">
        <v>140</v>
      </c>
      <c r="AD61" s="85" t="s">
        <v>264</v>
      </c>
      <c r="AE61" s="85" t="s">
        <v>265</v>
      </c>
      <c r="AF61" s="85" t="s">
        <v>266</v>
      </c>
      <c r="AG61" s="85"/>
      <c r="AH61" s="83"/>
    </row>
    <row r="62" spans="2:34">
      <c r="B62" s="70" t="s">
        <v>364</v>
      </c>
      <c r="C62" s="70">
        <f>VLOOKUP(R62,'[1]Atrition NPI'!$B:$AB,23,0)</f>
        <v>2200</v>
      </c>
      <c r="D62" s="70">
        <v>1</v>
      </c>
      <c r="E62" s="70">
        <f t="shared" si="1"/>
        <v>2200</v>
      </c>
      <c r="F62" s="70">
        <f t="shared" si="2"/>
        <v>0.20399999999999999</v>
      </c>
      <c r="G62" s="70">
        <f t="shared" si="3"/>
        <v>448.79999999999995</v>
      </c>
      <c r="H62" s="82">
        <f t="shared" si="5"/>
        <v>1.6592547250365371E-3</v>
      </c>
      <c r="I62" s="70">
        <f t="shared" si="4"/>
        <v>0</v>
      </c>
      <c r="J62" s="70">
        <v>0</v>
      </c>
      <c r="Q62" s="85">
        <v>56</v>
      </c>
      <c r="R62" s="85" t="s">
        <v>158</v>
      </c>
      <c r="S62" s="85" t="s">
        <v>47</v>
      </c>
      <c r="T62" s="85" t="s">
        <v>159</v>
      </c>
      <c r="U62" s="85" t="s">
        <v>353</v>
      </c>
      <c r="V62" s="85">
        <v>220</v>
      </c>
      <c r="W62" s="85">
        <v>1</v>
      </c>
      <c r="X62" s="85">
        <v>220</v>
      </c>
      <c r="Y62" s="90">
        <v>0.20399999999999999</v>
      </c>
      <c r="Z62" s="91">
        <v>44.88</v>
      </c>
      <c r="AA62" s="85">
        <v>30000</v>
      </c>
      <c r="AB62" s="85" t="s">
        <v>263</v>
      </c>
      <c r="AC62" s="85">
        <v>126</v>
      </c>
      <c r="AD62" s="85" t="s">
        <v>264</v>
      </c>
      <c r="AE62" s="85" t="s">
        <v>265</v>
      </c>
      <c r="AF62" s="85" t="s">
        <v>266</v>
      </c>
      <c r="AG62" s="85"/>
      <c r="AH62" s="83"/>
    </row>
    <row r="63" spans="2:34">
      <c r="B63" s="70" t="s">
        <v>364</v>
      </c>
      <c r="C63" s="70">
        <f>VLOOKUP(R63,'[1]Atrition NPI'!$B:$AB,23,0)</f>
        <v>6600</v>
      </c>
      <c r="D63" s="70">
        <v>1</v>
      </c>
      <c r="E63" s="70">
        <f t="shared" si="1"/>
        <v>6600</v>
      </c>
      <c r="F63" s="70">
        <f t="shared" si="2"/>
        <v>3.5700000000000003E-2</v>
      </c>
      <c r="G63" s="70">
        <f t="shared" si="3"/>
        <v>235.62</v>
      </c>
      <c r="H63" s="82">
        <f t="shared" si="5"/>
        <v>8.7110873064418198E-4</v>
      </c>
      <c r="I63" s="70">
        <f t="shared" si="4"/>
        <v>0</v>
      </c>
      <c r="J63" s="70">
        <v>0</v>
      </c>
      <c r="Q63" s="85">
        <v>57</v>
      </c>
      <c r="R63" s="85" t="s">
        <v>234</v>
      </c>
      <c r="S63" s="85" t="s">
        <v>47</v>
      </c>
      <c r="T63" s="85" t="s">
        <v>161</v>
      </c>
      <c r="U63" s="85" t="s">
        <v>353</v>
      </c>
      <c r="V63" s="85">
        <v>220</v>
      </c>
      <c r="W63" s="85">
        <v>4</v>
      </c>
      <c r="X63" s="85">
        <v>880</v>
      </c>
      <c r="Y63" s="90">
        <v>3.5700000000000003E-2</v>
      </c>
      <c r="Z63" s="91">
        <v>31.42</v>
      </c>
      <c r="AA63" s="85">
        <v>15000</v>
      </c>
      <c r="AB63" s="85" t="s">
        <v>263</v>
      </c>
      <c r="AC63" s="85">
        <v>126</v>
      </c>
      <c r="AD63" s="85" t="s">
        <v>264</v>
      </c>
      <c r="AE63" s="85" t="s">
        <v>265</v>
      </c>
      <c r="AF63" s="85" t="s">
        <v>266</v>
      </c>
      <c r="AG63" s="85"/>
      <c r="AH63" s="83"/>
    </row>
    <row r="64" spans="2:34">
      <c r="B64" s="70" t="s">
        <v>364</v>
      </c>
      <c r="C64" s="70">
        <f>VLOOKUP(R64,'[1]Atrition NPI'!$B:$AB,23,0)</f>
        <v>6600</v>
      </c>
      <c r="D64" s="70">
        <v>1</v>
      </c>
      <c r="E64" s="70">
        <f t="shared" si="1"/>
        <v>6600</v>
      </c>
      <c r="F64" s="70">
        <f t="shared" si="2"/>
        <v>3.0599999999999999E-2</v>
      </c>
      <c r="G64" s="70">
        <f t="shared" si="3"/>
        <v>201.95999999999998</v>
      </c>
      <c r="H64" s="82">
        <f t="shared" si="5"/>
        <v>7.4666462626644167E-4</v>
      </c>
      <c r="I64" s="70">
        <f t="shared" si="4"/>
        <v>0</v>
      </c>
      <c r="J64" s="70">
        <v>0</v>
      </c>
      <c r="Q64" s="85">
        <v>58</v>
      </c>
      <c r="R64" s="85" t="s">
        <v>162</v>
      </c>
      <c r="S64" s="85" t="s">
        <v>47</v>
      </c>
      <c r="T64" s="85" t="s">
        <v>163</v>
      </c>
      <c r="U64" s="85" t="s">
        <v>353</v>
      </c>
      <c r="V64" s="85">
        <v>220</v>
      </c>
      <c r="W64" s="85">
        <v>3</v>
      </c>
      <c r="X64" s="85">
        <v>660</v>
      </c>
      <c r="Y64" s="90">
        <v>3.0599999999999999E-2</v>
      </c>
      <c r="Z64" s="91">
        <v>20.2</v>
      </c>
      <c r="AA64" s="85">
        <v>15000</v>
      </c>
      <c r="AB64" s="85" t="s">
        <v>263</v>
      </c>
      <c r="AC64" s="85">
        <v>126</v>
      </c>
      <c r="AD64" s="85" t="s">
        <v>264</v>
      </c>
      <c r="AE64" s="85" t="s">
        <v>265</v>
      </c>
      <c r="AF64" s="85" t="s">
        <v>266</v>
      </c>
      <c r="AG64" s="85"/>
      <c r="AH64" s="83"/>
    </row>
    <row r="65" spans="2:34">
      <c r="B65" s="70" t="s">
        <v>364</v>
      </c>
      <c r="C65" s="70">
        <f>VLOOKUP(R65,'[1]Atrition NPI'!$B:$AB,23,0)</f>
        <v>37400</v>
      </c>
      <c r="D65" s="70">
        <v>1</v>
      </c>
      <c r="E65" s="70">
        <f t="shared" si="1"/>
        <v>37400</v>
      </c>
      <c r="F65" s="70">
        <f t="shared" si="2"/>
        <v>1.0200000000000001E-2</v>
      </c>
      <c r="G65" s="70">
        <f t="shared" si="3"/>
        <v>381.48</v>
      </c>
      <c r="H65" s="82">
        <f t="shared" si="5"/>
        <v>1.4103665162810567E-3</v>
      </c>
      <c r="I65" s="70">
        <f t="shared" si="4"/>
        <v>0</v>
      </c>
      <c r="J65" s="70">
        <v>0</v>
      </c>
      <c r="Q65" s="85">
        <v>59</v>
      </c>
      <c r="R65" s="85" t="s">
        <v>164</v>
      </c>
      <c r="S65" s="85" t="s">
        <v>47</v>
      </c>
      <c r="T65" s="85" t="s">
        <v>44</v>
      </c>
      <c r="U65" s="85" t="s">
        <v>353</v>
      </c>
      <c r="V65" s="85">
        <v>220</v>
      </c>
      <c r="W65" s="85">
        <v>27</v>
      </c>
      <c r="X65" s="85">
        <v>5940</v>
      </c>
      <c r="Y65" s="90">
        <v>1.0200000000000001E-2</v>
      </c>
      <c r="Z65" s="91">
        <v>60.59</v>
      </c>
      <c r="AA65" s="85">
        <v>15000</v>
      </c>
      <c r="AB65" s="85" t="s">
        <v>263</v>
      </c>
      <c r="AC65" s="85">
        <v>126</v>
      </c>
      <c r="AD65" s="85" t="s">
        <v>264</v>
      </c>
      <c r="AE65" s="85" t="s">
        <v>265</v>
      </c>
      <c r="AF65" s="85" t="s">
        <v>266</v>
      </c>
      <c r="AG65" s="85"/>
      <c r="AH65" s="83"/>
    </row>
    <row r="66" spans="2:34">
      <c r="B66" s="70" t="s">
        <v>364</v>
      </c>
      <c r="C66" s="70">
        <f>VLOOKUP(R66,'[1]Atrition NPI'!$B:$AB,23,0)</f>
        <v>2200</v>
      </c>
      <c r="D66" s="70">
        <v>1</v>
      </c>
      <c r="E66" s="70">
        <f t="shared" si="1"/>
        <v>2200</v>
      </c>
      <c r="F66" s="70">
        <f t="shared" si="2"/>
        <v>6.6299999999999998E-2</v>
      </c>
      <c r="G66" s="70">
        <f t="shared" si="3"/>
        <v>145.85999999999999</v>
      </c>
      <c r="H66" s="82">
        <f t="shared" si="5"/>
        <v>5.3925778563687448E-4</v>
      </c>
      <c r="I66" s="70">
        <f t="shared" si="4"/>
        <v>0</v>
      </c>
      <c r="J66" s="70">
        <v>0</v>
      </c>
      <c r="Q66" s="85">
        <v>60</v>
      </c>
      <c r="R66" s="85" t="s">
        <v>166</v>
      </c>
      <c r="S66" s="85" t="s">
        <v>47</v>
      </c>
      <c r="T66" s="85" t="s">
        <v>167</v>
      </c>
      <c r="U66" s="85" t="s">
        <v>353</v>
      </c>
      <c r="V66" s="85">
        <v>220</v>
      </c>
      <c r="W66" s="85">
        <v>1</v>
      </c>
      <c r="X66" s="85">
        <v>220</v>
      </c>
      <c r="Y66" s="90">
        <v>6.6299999999999998E-2</v>
      </c>
      <c r="Z66" s="91">
        <v>14.59</v>
      </c>
      <c r="AA66" s="85">
        <v>10000</v>
      </c>
      <c r="AB66" s="85" t="s">
        <v>263</v>
      </c>
      <c r="AC66" s="85">
        <v>140</v>
      </c>
      <c r="AD66" s="85" t="s">
        <v>264</v>
      </c>
      <c r="AE66" s="85" t="s">
        <v>265</v>
      </c>
      <c r="AF66" s="85" t="s">
        <v>266</v>
      </c>
      <c r="AG66" s="85"/>
      <c r="AH66" s="83"/>
    </row>
    <row r="67" spans="2:34">
      <c r="B67" s="70" t="s">
        <v>364</v>
      </c>
      <c r="C67" s="70">
        <f>VLOOKUP(R67,'[1]Atrition NPI'!$B:$AB,23,0)</f>
        <v>2200</v>
      </c>
      <c r="D67" s="70">
        <v>1</v>
      </c>
      <c r="E67" s="70">
        <f t="shared" si="1"/>
        <v>2200</v>
      </c>
      <c r="F67" s="70">
        <f t="shared" si="2"/>
        <v>7.6499999999999999E-2</v>
      </c>
      <c r="G67" s="70">
        <f t="shared" si="3"/>
        <v>168.29999999999998</v>
      </c>
      <c r="H67" s="82">
        <f t="shared" si="5"/>
        <v>6.2222052188870135E-4</v>
      </c>
      <c r="I67" s="70">
        <f t="shared" si="4"/>
        <v>0</v>
      </c>
      <c r="J67" s="70">
        <v>0</v>
      </c>
      <c r="Q67" s="85">
        <v>61</v>
      </c>
      <c r="R67" s="85" t="s">
        <v>235</v>
      </c>
      <c r="S67" s="85" t="s">
        <v>47</v>
      </c>
      <c r="T67" s="85" t="s">
        <v>168</v>
      </c>
      <c r="U67" s="85" t="s">
        <v>353</v>
      </c>
      <c r="V67" s="85">
        <v>220</v>
      </c>
      <c r="W67" s="85">
        <v>1</v>
      </c>
      <c r="X67" s="85">
        <v>220</v>
      </c>
      <c r="Y67" s="90">
        <v>7.6499999999999999E-2</v>
      </c>
      <c r="Z67" s="91">
        <v>16.829999999999998</v>
      </c>
      <c r="AA67" s="85">
        <v>15000</v>
      </c>
      <c r="AB67" s="85" t="s">
        <v>263</v>
      </c>
      <c r="AC67" s="85">
        <v>126</v>
      </c>
      <c r="AD67" s="85" t="s">
        <v>264</v>
      </c>
      <c r="AE67" s="85" t="s">
        <v>265</v>
      </c>
      <c r="AF67" s="85" t="s">
        <v>266</v>
      </c>
      <c r="AG67" s="85"/>
      <c r="AH67" s="83"/>
    </row>
    <row r="68" spans="2:34">
      <c r="B68" s="70" t="s">
        <v>364</v>
      </c>
      <c r="C68" s="70">
        <f>VLOOKUP(R68,'[1]Atrition NPI'!$B:$AB,23,0)</f>
        <v>2200</v>
      </c>
      <c r="D68" s="70">
        <v>1</v>
      </c>
      <c r="E68" s="70">
        <f t="shared" si="1"/>
        <v>2200</v>
      </c>
      <c r="F68" s="70">
        <f t="shared" si="2"/>
        <v>0.1003</v>
      </c>
      <c r="G68" s="70">
        <f t="shared" si="3"/>
        <v>220.66</v>
      </c>
      <c r="H68" s="82">
        <f t="shared" si="5"/>
        <v>8.158002398096308E-4</v>
      </c>
      <c r="I68" s="70">
        <f t="shared" si="4"/>
        <v>0</v>
      </c>
      <c r="J68" s="70">
        <v>0</v>
      </c>
      <c r="Q68" s="85">
        <v>62</v>
      </c>
      <c r="R68" s="85" t="s">
        <v>169</v>
      </c>
      <c r="S68" s="85" t="s">
        <v>43</v>
      </c>
      <c r="T68" s="85" t="s">
        <v>170</v>
      </c>
      <c r="U68" s="85" t="s">
        <v>353</v>
      </c>
      <c r="V68" s="85">
        <v>220</v>
      </c>
      <c r="W68" s="85">
        <v>1</v>
      </c>
      <c r="X68" s="85">
        <v>220</v>
      </c>
      <c r="Y68" s="90">
        <v>0.1003</v>
      </c>
      <c r="Z68" s="91">
        <v>22.07</v>
      </c>
      <c r="AA68" s="85">
        <v>10000</v>
      </c>
      <c r="AB68" s="85" t="s">
        <v>263</v>
      </c>
      <c r="AC68" s="85">
        <v>280</v>
      </c>
      <c r="AD68" s="85" t="s">
        <v>264</v>
      </c>
      <c r="AE68" s="85" t="s">
        <v>265</v>
      </c>
      <c r="AF68" s="85" t="s">
        <v>266</v>
      </c>
      <c r="AG68" s="85"/>
      <c r="AH68" s="83"/>
    </row>
    <row r="69" spans="2:34">
      <c r="B69" s="70" t="s">
        <v>364</v>
      </c>
      <c r="C69" s="70">
        <f>VLOOKUP(R69,'[1]Atrition NPI'!$B:$AB,23,0)</f>
        <v>2200</v>
      </c>
      <c r="D69" s="70">
        <v>1</v>
      </c>
      <c r="E69" s="70">
        <f t="shared" si="1"/>
        <v>2200</v>
      </c>
      <c r="F69" s="70">
        <f t="shared" si="2"/>
        <v>6.4600000000000005E-2</v>
      </c>
      <c r="G69" s="70">
        <f t="shared" si="3"/>
        <v>142.12</v>
      </c>
      <c r="H69" s="82">
        <f t="shared" si="5"/>
        <v>5.2543066292823674E-4</v>
      </c>
      <c r="I69" s="70">
        <f t="shared" si="4"/>
        <v>0</v>
      </c>
      <c r="J69" s="70">
        <v>0</v>
      </c>
      <c r="Q69" s="85">
        <v>63</v>
      </c>
      <c r="R69" s="85" t="s">
        <v>172</v>
      </c>
      <c r="S69" s="85" t="s">
        <v>47</v>
      </c>
      <c r="T69" s="85" t="s">
        <v>173</v>
      </c>
      <c r="U69" s="85" t="s">
        <v>355</v>
      </c>
      <c r="V69" s="85">
        <v>220</v>
      </c>
      <c r="W69" s="85">
        <v>1</v>
      </c>
      <c r="X69" s="85">
        <v>220</v>
      </c>
      <c r="Y69" s="90">
        <v>6.4600000000000005E-2</v>
      </c>
      <c r="Z69" s="91">
        <v>14.21</v>
      </c>
      <c r="AA69" s="85">
        <v>10000</v>
      </c>
      <c r="AB69" s="85" t="s">
        <v>263</v>
      </c>
      <c r="AC69" s="85">
        <v>140</v>
      </c>
      <c r="AD69" s="85" t="s">
        <v>264</v>
      </c>
      <c r="AE69" s="85" t="s">
        <v>265</v>
      </c>
      <c r="AF69" s="85" t="s">
        <v>266</v>
      </c>
      <c r="AG69" s="85"/>
      <c r="AH69" s="83"/>
    </row>
    <row r="70" spans="2:34">
      <c r="B70" s="70" t="s">
        <v>364</v>
      </c>
      <c r="C70" s="70">
        <f>VLOOKUP(R70,'[1]Atrition NPI'!$B:$AB,23,0)</f>
        <v>11000</v>
      </c>
      <c r="D70" s="70">
        <v>1</v>
      </c>
      <c r="E70" s="70">
        <f t="shared" si="1"/>
        <v>11000</v>
      </c>
      <c r="F70" s="70">
        <f t="shared" si="2"/>
        <v>2.0400000000000001E-2</v>
      </c>
      <c r="G70" s="70">
        <f t="shared" si="3"/>
        <v>224.4</v>
      </c>
      <c r="H70" s="82">
        <f t="shared" si="5"/>
        <v>8.2962736251826865E-4</v>
      </c>
      <c r="I70" s="70">
        <f t="shared" si="4"/>
        <v>0</v>
      </c>
      <c r="J70" s="70">
        <v>0</v>
      </c>
      <c r="Q70" s="85">
        <v>64</v>
      </c>
      <c r="R70" s="85" t="s">
        <v>174</v>
      </c>
      <c r="S70" s="85" t="s">
        <v>43</v>
      </c>
      <c r="T70" s="85" t="s">
        <v>175</v>
      </c>
      <c r="U70" s="85" t="s">
        <v>353</v>
      </c>
      <c r="V70" s="85">
        <v>220</v>
      </c>
      <c r="W70" s="85">
        <v>7</v>
      </c>
      <c r="X70" s="85">
        <v>1540</v>
      </c>
      <c r="Y70" s="90">
        <v>2.0400000000000001E-2</v>
      </c>
      <c r="Z70" s="91">
        <v>31.42</v>
      </c>
      <c r="AA70" s="85">
        <v>50000</v>
      </c>
      <c r="AB70" s="85" t="s">
        <v>263</v>
      </c>
      <c r="AC70" s="85">
        <v>245</v>
      </c>
      <c r="AD70" s="85" t="s">
        <v>264</v>
      </c>
      <c r="AE70" s="85" t="s">
        <v>265</v>
      </c>
      <c r="AF70" s="85" t="s">
        <v>266</v>
      </c>
      <c r="AG70" s="85"/>
      <c r="AH70" s="83"/>
    </row>
    <row r="71" spans="2:34">
      <c r="B71" s="70" t="s">
        <v>364</v>
      </c>
      <c r="C71" s="70">
        <f>VLOOKUP(R71,'[1]Atrition NPI'!$B:$AB,23,0)</f>
        <v>4400</v>
      </c>
      <c r="D71" s="70">
        <v>1</v>
      </c>
      <c r="E71" s="70">
        <f t="shared" si="1"/>
        <v>4400</v>
      </c>
      <c r="F71" s="70">
        <f t="shared" si="2"/>
        <v>0.58479999999999999</v>
      </c>
      <c r="G71" s="70">
        <f t="shared" si="3"/>
        <v>2573.12</v>
      </c>
      <c r="H71" s="82">
        <f t="shared" ref="H71:H88" si="6">G71/$E$4</f>
        <v>9.5130604235428122E-3</v>
      </c>
      <c r="I71" s="70">
        <f t="shared" si="4"/>
        <v>0</v>
      </c>
      <c r="J71" s="70">
        <v>0</v>
      </c>
      <c r="Q71" s="85">
        <v>65</v>
      </c>
      <c r="R71" s="85" t="s">
        <v>177</v>
      </c>
      <c r="S71" s="85" t="s">
        <v>43</v>
      </c>
      <c r="T71" s="85" t="s">
        <v>178</v>
      </c>
      <c r="U71" s="85" t="s">
        <v>353</v>
      </c>
      <c r="V71" s="85">
        <v>220</v>
      </c>
      <c r="W71" s="85">
        <v>3</v>
      </c>
      <c r="X71" s="85">
        <v>660</v>
      </c>
      <c r="Y71" s="90">
        <v>0.58479999999999999</v>
      </c>
      <c r="Z71" s="91">
        <v>385.97</v>
      </c>
      <c r="AA71" s="85">
        <v>10000</v>
      </c>
      <c r="AB71" s="85" t="s">
        <v>263</v>
      </c>
      <c r="AC71" s="85">
        <v>121</v>
      </c>
      <c r="AD71" s="85" t="s">
        <v>264</v>
      </c>
      <c r="AE71" s="85" t="s">
        <v>265</v>
      </c>
      <c r="AF71" s="85" t="s">
        <v>266</v>
      </c>
      <c r="AG71" s="85"/>
      <c r="AH71" s="83"/>
    </row>
    <row r="72" spans="2:34">
      <c r="B72" s="70" t="s">
        <v>364</v>
      </c>
      <c r="C72" s="70">
        <f>VLOOKUP(R72,'[1]Atrition NPI'!$B:$AB,23,0)</f>
        <v>2200</v>
      </c>
      <c r="D72" s="70">
        <v>1</v>
      </c>
      <c r="E72" s="70">
        <f t="shared" ref="E72:E88" si="7">C72*D72</f>
        <v>2200</v>
      </c>
      <c r="F72" s="70">
        <f t="shared" ref="F72:F88" si="8">Y72</f>
        <v>2.8407</v>
      </c>
      <c r="G72" s="70">
        <f t="shared" ref="G72:G88" si="9">F72*E72</f>
        <v>6249.54</v>
      </c>
      <c r="H72" s="82">
        <f t="shared" si="6"/>
        <v>2.310512204613378E-2</v>
      </c>
      <c r="I72" s="70">
        <f t="shared" ref="I72:I88" si="10">E72-C72</f>
        <v>0</v>
      </c>
      <c r="J72" s="70">
        <v>0</v>
      </c>
      <c r="Q72" s="85">
        <v>66</v>
      </c>
      <c r="R72" s="85" t="s">
        <v>180</v>
      </c>
      <c r="S72" s="85" t="s">
        <v>181</v>
      </c>
      <c r="T72" s="85" t="s">
        <v>182</v>
      </c>
      <c r="U72" s="85" t="s">
        <v>353</v>
      </c>
      <c r="V72" s="85">
        <v>220</v>
      </c>
      <c r="W72" s="85">
        <v>1</v>
      </c>
      <c r="X72" s="85">
        <v>220</v>
      </c>
      <c r="Y72" s="90">
        <v>2.8407</v>
      </c>
      <c r="Z72" s="91">
        <v>624.95000000000005</v>
      </c>
      <c r="AA72" s="85">
        <v>1000</v>
      </c>
      <c r="AB72" s="85" t="s">
        <v>263</v>
      </c>
      <c r="AC72" s="85">
        <v>641</v>
      </c>
      <c r="AD72" s="85" t="s">
        <v>264</v>
      </c>
      <c r="AE72" s="85" t="s">
        <v>265</v>
      </c>
      <c r="AF72" s="85" t="s">
        <v>266</v>
      </c>
      <c r="AG72" s="85"/>
      <c r="AH72" s="83"/>
    </row>
    <row r="73" spans="2:34">
      <c r="B73" s="70" t="s">
        <v>364</v>
      </c>
      <c r="C73" s="70">
        <f>VLOOKUP(R73,'[1]Atrition NPI'!$B:$AB,23,0)</f>
        <v>2600</v>
      </c>
      <c r="D73" s="70">
        <v>1</v>
      </c>
      <c r="E73" s="70">
        <f t="shared" si="7"/>
        <v>2600</v>
      </c>
      <c r="F73" s="70">
        <f t="shared" si="8"/>
        <v>0.2414</v>
      </c>
      <c r="G73" s="70">
        <f t="shared" si="9"/>
        <v>627.64</v>
      </c>
      <c r="H73" s="82">
        <f t="shared" si="6"/>
        <v>2.3204425927404906E-3</v>
      </c>
      <c r="I73" s="70">
        <f t="shared" si="10"/>
        <v>0</v>
      </c>
      <c r="J73" s="70">
        <v>0</v>
      </c>
      <c r="Q73" s="85">
        <v>67</v>
      </c>
      <c r="R73" s="85" t="s">
        <v>184</v>
      </c>
      <c r="S73" s="85" t="s">
        <v>3</v>
      </c>
      <c r="T73" s="85" t="s">
        <v>185</v>
      </c>
      <c r="U73" s="85" t="s">
        <v>353</v>
      </c>
      <c r="V73" s="85">
        <v>220</v>
      </c>
      <c r="W73" s="85">
        <v>1</v>
      </c>
      <c r="X73" s="85">
        <v>220</v>
      </c>
      <c r="Y73" s="90">
        <v>0.2414</v>
      </c>
      <c r="Z73" s="91">
        <v>53.11</v>
      </c>
      <c r="AA73" s="85">
        <v>15000</v>
      </c>
      <c r="AB73" s="85" t="s">
        <v>263</v>
      </c>
      <c r="AC73" s="85">
        <v>126</v>
      </c>
      <c r="AD73" s="85" t="s">
        <v>264</v>
      </c>
      <c r="AE73" s="85" t="s">
        <v>265</v>
      </c>
      <c r="AF73" s="85" t="s">
        <v>266</v>
      </c>
      <c r="AG73" s="85"/>
      <c r="AH73" s="83"/>
    </row>
    <row r="74" spans="2:34">
      <c r="B74" s="70" t="s">
        <v>364</v>
      </c>
      <c r="C74" s="70">
        <f>VLOOKUP(R74,'[1]Atrition NPI'!$B:$AB,23,0)</f>
        <v>2200</v>
      </c>
      <c r="D74" s="70">
        <v>1</v>
      </c>
      <c r="E74" s="70">
        <f t="shared" si="7"/>
        <v>2200</v>
      </c>
      <c r="F74" s="70">
        <f t="shared" si="8"/>
        <v>0.90780000000000005</v>
      </c>
      <c r="G74" s="70">
        <f t="shared" si="9"/>
        <v>1997.16</v>
      </c>
      <c r="H74" s="82">
        <f t="shared" si="6"/>
        <v>7.3836835264125909E-3</v>
      </c>
      <c r="I74" s="70">
        <f t="shared" si="10"/>
        <v>0</v>
      </c>
      <c r="J74" s="70">
        <v>0</v>
      </c>
      <c r="Q74" s="85">
        <v>68</v>
      </c>
      <c r="R74" s="85">
        <v>434153017835</v>
      </c>
      <c r="S74" s="85" t="s">
        <v>187</v>
      </c>
      <c r="T74" s="85" t="s">
        <v>188</v>
      </c>
      <c r="U74" s="85" t="s">
        <v>353</v>
      </c>
      <c r="V74" s="85">
        <v>220</v>
      </c>
      <c r="W74" s="85">
        <v>1</v>
      </c>
      <c r="X74" s="85">
        <v>220</v>
      </c>
      <c r="Y74" s="90">
        <v>0.90780000000000005</v>
      </c>
      <c r="Z74" s="91">
        <v>199.72</v>
      </c>
      <c r="AA74" s="85">
        <v>4000</v>
      </c>
      <c r="AB74" s="85" t="s">
        <v>263</v>
      </c>
      <c r="AC74" s="85">
        <v>175</v>
      </c>
      <c r="AD74" s="85" t="s">
        <v>264</v>
      </c>
      <c r="AE74" s="85" t="s">
        <v>265</v>
      </c>
      <c r="AF74" s="85" t="s">
        <v>266</v>
      </c>
      <c r="AG74" s="85"/>
      <c r="AH74" s="83"/>
    </row>
    <row r="75" spans="2:34">
      <c r="B75" s="70" t="s">
        <v>364</v>
      </c>
      <c r="C75" s="70">
        <f>VLOOKUP(R75,'[1]Atrition NPI'!$B:$AB,23,0)</f>
        <v>2200</v>
      </c>
      <c r="D75" s="70">
        <v>1</v>
      </c>
      <c r="E75" s="70">
        <f t="shared" si="7"/>
        <v>2200</v>
      </c>
      <c r="F75" s="70">
        <f t="shared" si="8"/>
        <v>1.1475</v>
      </c>
      <c r="G75" s="70">
        <f t="shared" si="9"/>
        <v>2524.5</v>
      </c>
      <c r="H75" s="82">
        <f t="shared" si="6"/>
        <v>9.3333078283305212E-3</v>
      </c>
      <c r="I75" s="70">
        <f t="shared" si="10"/>
        <v>0</v>
      </c>
      <c r="J75" s="70">
        <v>0</v>
      </c>
      <c r="Q75" s="85">
        <v>69</v>
      </c>
      <c r="R75" s="85" t="s">
        <v>190</v>
      </c>
      <c r="S75" s="85" t="s">
        <v>47</v>
      </c>
      <c r="T75" s="85" t="s">
        <v>191</v>
      </c>
      <c r="U75" s="85" t="s">
        <v>353</v>
      </c>
      <c r="V75" s="85">
        <v>220</v>
      </c>
      <c r="W75" s="85">
        <v>1</v>
      </c>
      <c r="X75" s="85">
        <v>220</v>
      </c>
      <c r="Y75" s="90">
        <v>1.1475</v>
      </c>
      <c r="Z75" s="91">
        <v>252.45</v>
      </c>
      <c r="AA75" s="85">
        <v>5000</v>
      </c>
      <c r="AB75" s="85" t="s">
        <v>263</v>
      </c>
      <c r="AC75" s="85">
        <v>168</v>
      </c>
      <c r="AD75" s="85" t="s">
        <v>264</v>
      </c>
      <c r="AE75" s="85" t="s">
        <v>265</v>
      </c>
      <c r="AF75" s="85" t="s">
        <v>266</v>
      </c>
      <c r="AG75" s="85"/>
      <c r="AH75" s="83"/>
    </row>
    <row r="76" spans="2:34">
      <c r="B76" s="70" t="s">
        <v>364</v>
      </c>
      <c r="C76" s="70">
        <f>VLOOKUP(R76,'[1]Atrition NPI'!$B:$AB,23,0)</f>
        <v>2100</v>
      </c>
      <c r="D76" s="70">
        <v>1</v>
      </c>
      <c r="E76" s="70">
        <f t="shared" si="7"/>
        <v>2100</v>
      </c>
      <c r="F76" s="70">
        <f t="shared" si="8"/>
        <v>9</v>
      </c>
      <c r="G76" s="70">
        <f t="shared" si="9"/>
        <v>18900</v>
      </c>
      <c r="H76" s="82">
        <f t="shared" si="6"/>
        <v>6.9875031869854165E-2</v>
      </c>
      <c r="I76" s="70">
        <f t="shared" si="10"/>
        <v>0</v>
      </c>
      <c r="J76" s="70">
        <v>0</v>
      </c>
      <c r="Q76" s="85">
        <v>70</v>
      </c>
      <c r="R76" s="85" t="s">
        <v>194</v>
      </c>
      <c r="S76" s="85" t="s">
        <v>7</v>
      </c>
      <c r="T76" s="85" t="s">
        <v>193</v>
      </c>
      <c r="U76" s="85" t="s">
        <v>353</v>
      </c>
      <c r="V76" s="85">
        <v>220</v>
      </c>
      <c r="W76" s="85">
        <v>1</v>
      </c>
      <c r="X76" s="85">
        <v>2000</v>
      </c>
      <c r="Y76" s="90">
        <v>9</v>
      </c>
      <c r="Z76" s="91">
        <v>18000</v>
      </c>
      <c r="AA76" s="85">
        <v>2000</v>
      </c>
      <c r="AB76" s="85" t="s">
        <v>325</v>
      </c>
      <c r="AC76" s="85">
        <v>168</v>
      </c>
      <c r="AD76" s="85" t="s">
        <v>264</v>
      </c>
      <c r="AE76" s="85" t="s">
        <v>265</v>
      </c>
      <c r="AF76" s="85" t="s">
        <v>266</v>
      </c>
      <c r="AG76" s="85"/>
      <c r="AH76" s="83"/>
    </row>
    <row r="77" spans="2:34">
      <c r="B77" s="70" t="s">
        <v>364</v>
      </c>
      <c r="C77" s="70">
        <f>VLOOKUP(R77,'[1]Atrition NPI'!$B:$AB,23,0)</f>
        <v>2100</v>
      </c>
      <c r="D77" s="70">
        <v>1</v>
      </c>
      <c r="E77" s="70">
        <f t="shared" si="7"/>
        <v>2100</v>
      </c>
      <c r="F77" s="70">
        <f t="shared" si="8"/>
        <v>4.508</v>
      </c>
      <c r="G77" s="70">
        <f t="shared" si="9"/>
        <v>9466.7999999999993</v>
      </c>
      <c r="H77" s="82">
        <f t="shared" si="6"/>
        <v>3.4999627074366955E-2</v>
      </c>
      <c r="I77" s="70">
        <f t="shared" si="10"/>
        <v>0</v>
      </c>
      <c r="J77" s="70">
        <v>0</v>
      </c>
      <c r="Q77" s="85">
        <v>71</v>
      </c>
      <c r="R77" s="85" t="s">
        <v>195</v>
      </c>
      <c r="S77" s="85" t="s">
        <v>7</v>
      </c>
      <c r="T77" s="85" t="s">
        <v>196</v>
      </c>
      <c r="U77" s="85" t="s">
        <v>353</v>
      </c>
      <c r="V77" s="85">
        <v>220</v>
      </c>
      <c r="W77" s="85">
        <v>1</v>
      </c>
      <c r="X77" s="85">
        <v>220</v>
      </c>
      <c r="Y77" s="90">
        <v>4.508</v>
      </c>
      <c r="Z77" s="91">
        <v>991.76</v>
      </c>
      <c r="AA77" s="85">
        <v>490</v>
      </c>
      <c r="AB77" s="85" t="s">
        <v>263</v>
      </c>
      <c r="AC77" s="85">
        <v>64</v>
      </c>
      <c r="AD77" s="85" t="s">
        <v>264</v>
      </c>
      <c r="AE77" s="85" t="s">
        <v>265</v>
      </c>
      <c r="AF77" s="85" t="s">
        <v>266</v>
      </c>
      <c r="AG77" s="85"/>
      <c r="AH77" s="83"/>
    </row>
    <row r="78" spans="2:34">
      <c r="B78" s="70" t="s">
        <v>364</v>
      </c>
      <c r="C78" s="70">
        <f>VLOOKUP(R78,'[1]Atrition NPI'!$B:$AB,23,0)</f>
        <v>2100</v>
      </c>
      <c r="D78" s="70">
        <v>1</v>
      </c>
      <c r="E78" s="70">
        <f t="shared" si="7"/>
        <v>2100</v>
      </c>
      <c r="F78" s="70">
        <f t="shared" si="8"/>
        <v>9.7859999999999996</v>
      </c>
      <c r="G78" s="70">
        <f t="shared" si="9"/>
        <v>20550.599999999999</v>
      </c>
      <c r="H78" s="82">
        <f t="shared" si="6"/>
        <v>7.5977451319821435E-2</v>
      </c>
      <c r="I78" s="70">
        <f t="shared" si="10"/>
        <v>0</v>
      </c>
      <c r="J78" s="70">
        <v>0</v>
      </c>
      <c r="Q78" s="85">
        <v>72</v>
      </c>
      <c r="R78" s="85" t="s">
        <v>198</v>
      </c>
      <c r="S78" s="85" t="s">
        <v>199</v>
      </c>
      <c r="T78" s="85" t="s">
        <v>200</v>
      </c>
      <c r="U78" s="85" t="s">
        <v>353</v>
      </c>
      <c r="V78" s="85">
        <v>220</v>
      </c>
      <c r="W78" s="85">
        <v>1</v>
      </c>
      <c r="X78" s="85">
        <v>220</v>
      </c>
      <c r="Y78" s="90">
        <v>9.7859999999999996</v>
      </c>
      <c r="Z78" s="91">
        <v>2152.92</v>
      </c>
      <c r="AA78" s="85">
        <v>480</v>
      </c>
      <c r="AB78" s="85" t="s">
        <v>263</v>
      </c>
      <c r="AC78" s="85">
        <v>72</v>
      </c>
      <c r="AD78" s="85" t="s">
        <v>264</v>
      </c>
      <c r="AE78" s="85" t="s">
        <v>265</v>
      </c>
      <c r="AF78" s="85" t="s">
        <v>266</v>
      </c>
      <c r="AG78" s="85"/>
      <c r="AH78" s="83"/>
    </row>
    <row r="79" spans="2:34">
      <c r="B79" s="70" t="s">
        <v>364</v>
      </c>
      <c r="C79" s="70">
        <f>VLOOKUP(R79,'[1]Atrition NPI'!$B:$AB,23,0)</f>
        <v>2100</v>
      </c>
      <c r="D79" s="70">
        <v>1</v>
      </c>
      <c r="E79" s="70">
        <f t="shared" si="7"/>
        <v>2100</v>
      </c>
      <c r="F79" s="70">
        <f t="shared" si="8"/>
        <v>15.554</v>
      </c>
      <c r="G79" s="70">
        <f t="shared" si="9"/>
        <v>32663.4</v>
      </c>
      <c r="H79" s="82">
        <f t="shared" si="6"/>
        <v>0.12075958285596798</v>
      </c>
      <c r="I79" s="70">
        <f t="shared" si="10"/>
        <v>0</v>
      </c>
      <c r="J79" s="70">
        <v>0</v>
      </c>
      <c r="Q79" s="85">
        <v>73</v>
      </c>
      <c r="R79" s="85" t="s">
        <v>202</v>
      </c>
      <c r="S79" s="85" t="s">
        <v>7</v>
      </c>
      <c r="T79" s="85" t="s">
        <v>203</v>
      </c>
      <c r="U79" s="85" t="s">
        <v>353</v>
      </c>
      <c r="V79" s="85">
        <v>220</v>
      </c>
      <c r="W79" s="85">
        <v>1</v>
      </c>
      <c r="X79" s="85">
        <v>220</v>
      </c>
      <c r="Y79" s="90">
        <v>15.554</v>
      </c>
      <c r="Z79" s="91">
        <v>3421.88</v>
      </c>
      <c r="AA79" s="85">
        <v>348</v>
      </c>
      <c r="AB79" s="85" t="s">
        <v>263</v>
      </c>
      <c r="AC79" s="85">
        <v>210</v>
      </c>
      <c r="AD79" s="85" t="s">
        <v>264</v>
      </c>
      <c r="AE79" s="85" t="s">
        <v>265</v>
      </c>
      <c r="AF79" s="85" t="s">
        <v>266</v>
      </c>
      <c r="AG79" s="85"/>
      <c r="AH79" s="83"/>
    </row>
    <row r="80" spans="2:34">
      <c r="B80" s="70" t="s">
        <v>364</v>
      </c>
      <c r="C80" s="70">
        <f>VLOOKUP(R80,'[1]Atrition NPI'!$B:$AB,23,0)</f>
        <v>4320</v>
      </c>
      <c r="D80" s="70">
        <v>1</v>
      </c>
      <c r="E80" s="70">
        <f t="shared" si="7"/>
        <v>4320</v>
      </c>
      <c r="F80" s="70">
        <f t="shared" si="8"/>
        <v>2.1164999999999998</v>
      </c>
      <c r="G80" s="70">
        <f t="shared" si="9"/>
        <v>9143.2799999999988</v>
      </c>
      <c r="H80" s="82">
        <f t="shared" si="6"/>
        <v>3.3803543989153445E-2</v>
      </c>
      <c r="I80" s="70">
        <f t="shared" si="10"/>
        <v>0</v>
      </c>
      <c r="J80" s="70">
        <v>0</v>
      </c>
      <c r="Q80" s="85">
        <v>74</v>
      </c>
      <c r="R80" s="85" t="s">
        <v>205</v>
      </c>
      <c r="S80" s="85" t="s">
        <v>7</v>
      </c>
      <c r="T80" s="85" t="s">
        <v>206</v>
      </c>
      <c r="U80" s="85" t="s">
        <v>353</v>
      </c>
      <c r="V80" s="85">
        <v>220</v>
      </c>
      <c r="W80" s="85">
        <v>2</v>
      </c>
      <c r="X80" s="85">
        <v>440</v>
      </c>
      <c r="Y80" s="90">
        <v>2.1164999999999998</v>
      </c>
      <c r="Z80" s="91">
        <v>931.26</v>
      </c>
      <c r="AA80" s="85">
        <v>2500</v>
      </c>
      <c r="AB80" s="85" t="s">
        <v>263</v>
      </c>
      <c r="AC80" s="85">
        <v>18</v>
      </c>
      <c r="AD80" s="85" t="s">
        <v>264</v>
      </c>
      <c r="AE80" s="85" t="s">
        <v>265</v>
      </c>
      <c r="AF80" s="85" t="s">
        <v>266</v>
      </c>
      <c r="AG80" s="85"/>
      <c r="AH80" s="83"/>
    </row>
    <row r="81" spans="2:34">
      <c r="B81" s="70" t="s">
        <v>364</v>
      </c>
      <c r="C81" s="70">
        <f>VLOOKUP(R81,'[1]Atrition NPI'!$B:$AB,23,0)</f>
        <v>2120</v>
      </c>
      <c r="D81" s="70">
        <v>1</v>
      </c>
      <c r="E81" s="70">
        <f t="shared" si="7"/>
        <v>2120</v>
      </c>
      <c r="F81" s="70">
        <f t="shared" si="8"/>
        <v>2.1097000000000001</v>
      </c>
      <c r="G81" s="70">
        <f t="shared" si="9"/>
        <v>4472.5640000000003</v>
      </c>
      <c r="H81" s="82">
        <f t="shared" si="6"/>
        <v>1.653547894391336E-2</v>
      </c>
      <c r="I81" s="70">
        <f t="shared" si="10"/>
        <v>0</v>
      </c>
      <c r="J81" s="70">
        <v>0</v>
      </c>
      <c r="Q81" s="85">
        <v>75</v>
      </c>
      <c r="R81" s="85" t="s">
        <v>208</v>
      </c>
      <c r="S81" s="85" t="s">
        <v>7</v>
      </c>
      <c r="T81" s="85" t="s">
        <v>209</v>
      </c>
      <c r="U81" s="85" t="s">
        <v>353</v>
      </c>
      <c r="V81" s="85">
        <v>220</v>
      </c>
      <c r="W81" s="85">
        <v>1</v>
      </c>
      <c r="X81" s="85">
        <v>220</v>
      </c>
      <c r="Y81" s="90">
        <v>2.1097000000000001</v>
      </c>
      <c r="Z81" s="91">
        <v>464.13</v>
      </c>
      <c r="AA81" s="85">
        <v>2500</v>
      </c>
      <c r="AB81" s="85" t="s">
        <v>263</v>
      </c>
      <c r="AC81" s="85">
        <v>72</v>
      </c>
      <c r="AD81" s="85" t="s">
        <v>264</v>
      </c>
      <c r="AE81" s="85" t="s">
        <v>265</v>
      </c>
      <c r="AF81" s="85" t="s">
        <v>266</v>
      </c>
      <c r="AG81" s="85"/>
      <c r="AH81" s="83"/>
    </row>
    <row r="82" spans="2:34">
      <c r="B82" s="70" t="s">
        <v>364</v>
      </c>
      <c r="C82" s="70">
        <f>VLOOKUP(R82,'[1]Atrition NPI'!$B:$AB,23,0)</f>
        <v>4240</v>
      </c>
      <c r="D82" s="70">
        <v>1</v>
      </c>
      <c r="E82" s="70">
        <f t="shared" si="7"/>
        <v>4240</v>
      </c>
      <c r="F82" s="70">
        <f t="shared" si="8"/>
        <v>4.4729999999999999</v>
      </c>
      <c r="G82" s="70">
        <f t="shared" si="9"/>
        <v>18965.52</v>
      </c>
      <c r="H82" s="82">
        <f t="shared" si="6"/>
        <v>7.0117265313669672E-2</v>
      </c>
      <c r="I82" s="70">
        <f t="shared" si="10"/>
        <v>0</v>
      </c>
      <c r="J82" s="70">
        <v>0</v>
      </c>
      <c r="Q82" s="85">
        <v>76</v>
      </c>
      <c r="R82" s="85" t="s">
        <v>211</v>
      </c>
      <c r="S82" s="85" t="s">
        <v>7</v>
      </c>
      <c r="T82" s="85" t="s">
        <v>212</v>
      </c>
      <c r="U82" s="85" t="s">
        <v>353</v>
      </c>
      <c r="V82" s="85">
        <v>220</v>
      </c>
      <c r="W82" s="85">
        <v>2</v>
      </c>
      <c r="X82" s="85">
        <v>440</v>
      </c>
      <c r="Y82" s="90">
        <v>4.4729999999999999</v>
      </c>
      <c r="Z82" s="91">
        <v>1968.12</v>
      </c>
      <c r="AA82" s="85">
        <v>2500</v>
      </c>
      <c r="AB82" s="85" t="s">
        <v>263</v>
      </c>
      <c r="AC82" s="85">
        <v>84</v>
      </c>
      <c r="AD82" s="85" t="s">
        <v>264</v>
      </c>
      <c r="AE82" s="85" t="s">
        <v>265</v>
      </c>
      <c r="AF82" s="85" t="s">
        <v>266</v>
      </c>
      <c r="AG82" s="85"/>
      <c r="AH82" s="83"/>
    </row>
    <row r="83" spans="2:34">
      <c r="B83" s="70" t="s">
        <v>364</v>
      </c>
      <c r="C83" s="70">
        <f>VLOOKUP(R83,'[1]Atrition NPI'!$B:$AB,23,0)</f>
        <v>2200</v>
      </c>
      <c r="D83" s="70">
        <v>1</v>
      </c>
      <c r="E83" s="70">
        <f t="shared" si="7"/>
        <v>2200</v>
      </c>
      <c r="F83" s="70">
        <f t="shared" si="8"/>
        <v>2.9693999999999998</v>
      </c>
      <c r="G83" s="70">
        <f t="shared" si="9"/>
        <v>6532.6799999999994</v>
      </c>
      <c r="H83" s="82">
        <f t="shared" si="6"/>
        <v>2.4151916571193591E-2</v>
      </c>
      <c r="I83" s="70">
        <f t="shared" si="10"/>
        <v>0</v>
      </c>
      <c r="J83" s="70">
        <v>0</v>
      </c>
      <c r="Q83" s="85">
        <v>77</v>
      </c>
      <c r="R83" s="85" t="s">
        <v>214</v>
      </c>
      <c r="S83" s="85" t="s">
        <v>7</v>
      </c>
      <c r="T83" s="85" t="s">
        <v>215</v>
      </c>
      <c r="U83" s="85" t="s">
        <v>353</v>
      </c>
      <c r="V83" s="85">
        <v>220</v>
      </c>
      <c r="W83" s="85">
        <v>1</v>
      </c>
      <c r="X83" s="85">
        <v>220</v>
      </c>
      <c r="Y83" s="90">
        <v>2.9693999999999998</v>
      </c>
      <c r="Z83" s="91">
        <v>653.27</v>
      </c>
      <c r="AA83" s="85">
        <v>2500</v>
      </c>
      <c r="AB83" s="85" t="s">
        <v>263</v>
      </c>
      <c r="AC83" s="85">
        <v>17</v>
      </c>
      <c r="AD83" s="85" t="s">
        <v>264</v>
      </c>
      <c r="AE83" s="85" t="s">
        <v>265</v>
      </c>
      <c r="AF83" s="85" t="s">
        <v>266</v>
      </c>
      <c r="AG83" s="85"/>
      <c r="AH83" s="83"/>
    </row>
    <row r="84" spans="2:34">
      <c r="B84" s="70" t="s">
        <v>364</v>
      </c>
      <c r="C84" s="70">
        <f>VLOOKUP(R84,'[1]Atrition NPI'!$B:$AB,23,0)</f>
        <v>2200</v>
      </c>
      <c r="D84" s="70">
        <v>1</v>
      </c>
      <c r="E84" s="70">
        <f t="shared" si="7"/>
        <v>2200</v>
      </c>
      <c r="F84" s="70">
        <f t="shared" si="8"/>
        <v>0.94010000000000005</v>
      </c>
      <c r="G84" s="70">
        <f t="shared" si="9"/>
        <v>2068.2200000000003</v>
      </c>
      <c r="H84" s="82">
        <f t="shared" si="6"/>
        <v>7.6463988578767093E-3</v>
      </c>
      <c r="I84" s="70">
        <f t="shared" si="10"/>
        <v>0</v>
      </c>
      <c r="J84" s="70">
        <v>0</v>
      </c>
      <c r="Q84" s="85">
        <v>78</v>
      </c>
      <c r="R84" s="85" t="s">
        <v>217</v>
      </c>
      <c r="S84" s="85" t="s">
        <v>218</v>
      </c>
      <c r="T84" s="85" t="s">
        <v>219</v>
      </c>
      <c r="U84" s="85" t="s">
        <v>353</v>
      </c>
      <c r="V84" s="85">
        <v>220</v>
      </c>
      <c r="W84" s="85">
        <v>1</v>
      </c>
      <c r="X84" s="85">
        <v>220</v>
      </c>
      <c r="Y84" s="90">
        <v>0.94010000000000005</v>
      </c>
      <c r="Z84" s="91">
        <v>206.82</v>
      </c>
      <c r="AA84" s="85">
        <v>3000</v>
      </c>
      <c r="AB84" s="85" t="s">
        <v>263</v>
      </c>
      <c r="AC84" s="85">
        <v>126</v>
      </c>
      <c r="AD84" s="85" t="s">
        <v>264</v>
      </c>
      <c r="AE84" s="85" t="s">
        <v>265</v>
      </c>
      <c r="AF84" s="85" t="s">
        <v>266</v>
      </c>
      <c r="AG84" s="85"/>
      <c r="AH84" s="83"/>
    </row>
    <row r="85" spans="2:34">
      <c r="B85" s="70" t="s">
        <v>364</v>
      </c>
      <c r="C85" s="70">
        <f>VLOOKUP(R85,'[1]Atrition NPI'!$B:$AB,23,0)</f>
        <v>2100</v>
      </c>
      <c r="D85" s="70">
        <v>1</v>
      </c>
      <c r="E85" s="70">
        <f t="shared" si="7"/>
        <v>2100</v>
      </c>
      <c r="F85" s="70">
        <f t="shared" si="8"/>
        <v>1.7051000000000001</v>
      </c>
      <c r="G85" s="70">
        <f t="shared" si="9"/>
        <v>3580.71</v>
      </c>
      <c r="H85" s="82">
        <f t="shared" si="6"/>
        <v>1.3238212982365372E-2</v>
      </c>
      <c r="I85" s="70">
        <f t="shared" si="10"/>
        <v>0</v>
      </c>
      <c r="J85" s="70">
        <v>0</v>
      </c>
      <c r="Q85" s="85">
        <v>79</v>
      </c>
      <c r="R85" s="85" t="s">
        <v>221</v>
      </c>
      <c r="S85" s="85" t="s">
        <v>222</v>
      </c>
      <c r="T85" s="85" t="s">
        <v>223</v>
      </c>
      <c r="U85" s="85" t="s">
        <v>353</v>
      </c>
      <c r="V85" s="85">
        <v>220</v>
      </c>
      <c r="W85" s="85">
        <v>1</v>
      </c>
      <c r="X85" s="85">
        <v>220</v>
      </c>
      <c r="Y85" s="90">
        <v>1.7051000000000001</v>
      </c>
      <c r="Z85" s="91">
        <v>375.12</v>
      </c>
      <c r="AA85" s="85">
        <v>250</v>
      </c>
      <c r="AB85" s="85" t="s">
        <v>263</v>
      </c>
      <c r="AC85" s="85">
        <v>158</v>
      </c>
      <c r="AD85" s="85" t="s">
        <v>264</v>
      </c>
      <c r="AE85" s="85" t="s">
        <v>265</v>
      </c>
      <c r="AF85" s="85" t="s">
        <v>266</v>
      </c>
      <c r="AG85" s="85"/>
      <c r="AH85" s="83"/>
    </row>
    <row r="86" spans="2:34">
      <c r="B86" s="70" t="s">
        <v>364</v>
      </c>
      <c r="C86" s="70">
        <f>VLOOKUP(R86,'[1]Atrition NPI'!$B:$AB,23,0)</f>
        <v>2200</v>
      </c>
      <c r="D86" s="70">
        <v>1</v>
      </c>
      <c r="E86" s="70">
        <f t="shared" si="7"/>
        <v>2200</v>
      </c>
      <c r="F86" s="70">
        <f t="shared" si="8"/>
        <v>1.4195</v>
      </c>
      <c r="G86" s="70">
        <f t="shared" si="9"/>
        <v>3122.9</v>
      </c>
      <c r="H86" s="82">
        <f t="shared" si="6"/>
        <v>1.1545647461712572E-2</v>
      </c>
      <c r="I86" s="70">
        <f t="shared" si="10"/>
        <v>0</v>
      </c>
      <c r="J86" s="70">
        <v>0</v>
      </c>
      <c r="Q86" s="85">
        <v>80</v>
      </c>
      <c r="R86" s="85" t="s">
        <v>225</v>
      </c>
      <c r="S86" s="85" t="s">
        <v>226</v>
      </c>
      <c r="T86" s="85" t="s">
        <v>219</v>
      </c>
      <c r="U86" s="85" t="s">
        <v>353</v>
      </c>
      <c r="V86" s="85">
        <v>220</v>
      </c>
      <c r="W86" s="85">
        <v>1</v>
      </c>
      <c r="X86" s="85">
        <v>220</v>
      </c>
      <c r="Y86" s="90">
        <v>1.4195</v>
      </c>
      <c r="Z86" s="91">
        <v>312.29000000000002</v>
      </c>
      <c r="AA86" s="85">
        <v>5000</v>
      </c>
      <c r="AB86" s="85" t="s">
        <v>263</v>
      </c>
      <c r="AC86" s="85">
        <v>77</v>
      </c>
      <c r="AD86" s="85" t="s">
        <v>264</v>
      </c>
      <c r="AE86" s="85" t="s">
        <v>265</v>
      </c>
      <c r="AF86" s="85" t="s">
        <v>266</v>
      </c>
      <c r="AG86" s="85"/>
      <c r="AH86" s="83"/>
    </row>
    <row r="87" spans="2:34">
      <c r="B87" s="84" t="s">
        <v>365</v>
      </c>
      <c r="C87" s="70">
        <f>VLOOKUP(R87,'[1]Atrition NPI'!$B:$AB,23,0)</f>
        <v>2080</v>
      </c>
      <c r="D87" s="70">
        <v>0</v>
      </c>
      <c r="E87" s="70">
        <f t="shared" si="7"/>
        <v>0</v>
      </c>
      <c r="F87" s="70">
        <f t="shared" si="8"/>
        <v>2.63</v>
      </c>
      <c r="G87" s="70">
        <f t="shared" si="9"/>
        <v>0</v>
      </c>
      <c r="H87" s="82">
        <f t="shared" si="6"/>
        <v>0</v>
      </c>
      <c r="I87" s="70">
        <v>0</v>
      </c>
      <c r="J87" s="70">
        <v>0</v>
      </c>
      <c r="Q87" s="85">
        <v>81</v>
      </c>
      <c r="R87" s="85">
        <v>63048</v>
      </c>
      <c r="S87" s="85" t="s">
        <v>244</v>
      </c>
      <c r="T87" s="85" t="s">
        <v>248</v>
      </c>
      <c r="U87" s="94" t="s">
        <v>336</v>
      </c>
      <c r="V87" s="85">
        <v>220</v>
      </c>
      <c r="W87" s="85">
        <v>1</v>
      </c>
      <c r="X87" s="85">
        <v>220</v>
      </c>
      <c r="Y87" s="90">
        <v>2.63</v>
      </c>
      <c r="Z87" s="91">
        <v>578.6</v>
      </c>
      <c r="AA87" s="85">
        <v>65</v>
      </c>
      <c r="AB87" s="85" t="s">
        <v>263</v>
      </c>
      <c r="AC87" s="85">
        <v>140</v>
      </c>
      <c r="AD87" s="85" t="s">
        <v>338</v>
      </c>
      <c r="AE87" s="85" t="s">
        <v>339</v>
      </c>
      <c r="AF87" s="85" t="s">
        <v>266</v>
      </c>
      <c r="AG87" s="85"/>
      <c r="AH87" s="83"/>
    </row>
    <row r="88" spans="2:34">
      <c r="B88" s="70" t="s">
        <v>364</v>
      </c>
      <c r="C88" s="70">
        <f>VLOOKUP(R88,'[1]Atrition NPI'!$B:$AB,23,0)</f>
        <v>2400</v>
      </c>
      <c r="D88" s="70">
        <v>1</v>
      </c>
      <c r="E88" s="70">
        <f t="shared" si="7"/>
        <v>2400</v>
      </c>
      <c r="F88" s="70">
        <f t="shared" si="8"/>
        <v>3.9984000000000002</v>
      </c>
      <c r="G88" s="70">
        <f t="shared" si="9"/>
        <v>9596.16</v>
      </c>
      <c r="H88" s="82">
        <f t="shared" si="6"/>
        <v>3.5477882848053956E-2</v>
      </c>
      <c r="I88" s="70">
        <f t="shared" si="10"/>
        <v>0</v>
      </c>
      <c r="J88" s="70">
        <v>0</v>
      </c>
      <c r="Q88" s="85">
        <v>82</v>
      </c>
      <c r="R88" s="85">
        <v>150150225</v>
      </c>
      <c r="S88" s="85" t="s">
        <v>41</v>
      </c>
      <c r="T88" s="85" t="s">
        <v>247</v>
      </c>
      <c r="U88" s="85" t="s">
        <v>353</v>
      </c>
      <c r="V88" s="85">
        <v>220</v>
      </c>
      <c r="W88" s="85">
        <v>1</v>
      </c>
      <c r="X88" s="85">
        <v>220</v>
      </c>
      <c r="Y88" s="90">
        <v>3.9984000000000002</v>
      </c>
      <c r="Z88" s="91">
        <v>879.65</v>
      </c>
      <c r="AA88" s="85">
        <v>1000</v>
      </c>
      <c r="AB88" s="85" t="s">
        <v>263</v>
      </c>
      <c r="AC88" s="85">
        <v>57</v>
      </c>
      <c r="AD88" s="85" t="s">
        <v>264</v>
      </c>
      <c r="AE88" s="85" t="s">
        <v>265</v>
      </c>
      <c r="AF88" s="85" t="s">
        <v>266</v>
      </c>
      <c r="AG88" s="85"/>
      <c r="AH88" s="83"/>
    </row>
    <row r="89" spans="2:34">
      <c r="Q89" s="83"/>
      <c r="R89" s="98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5"/>
      <c r="AD89" s="83"/>
      <c r="AE89" s="83"/>
      <c r="AF89" s="83"/>
      <c r="AG89" s="83"/>
      <c r="AH89" s="83"/>
    </row>
    <row r="90" spans="2:34">
      <c r="Q90" s="83"/>
      <c r="R90" s="98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5"/>
      <c r="AD90" s="83"/>
      <c r="AE90" s="83"/>
      <c r="AF90" s="83"/>
      <c r="AG90" s="83"/>
      <c r="AH90" s="83"/>
    </row>
    <row r="91" spans="2:34">
      <c r="Q91" s="83"/>
      <c r="R91" s="98"/>
      <c r="S91" s="83"/>
      <c r="T91" s="83"/>
      <c r="U91" s="83"/>
      <c r="V91" s="83"/>
      <c r="W91" s="83"/>
      <c r="X91" s="83"/>
      <c r="Y91" s="83"/>
      <c r="Z91" s="83" t="s">
        <v>356</v>
      </c>
      <c r="AA91" s="83"/>
      <c r="AB91" s="83"/>
      <c r="AC91" s="85"/>
      <c r="AD91" s="83"/>
      <c r="AE91" s="83"/>
      <c r="AF91" s="83"/>
      <c r="AG91" s="83"/>
      <c r="AH91" s="83"/>
    </row>
    <row r="92" spans="2:34">
      <c r="Q92" s="83"/>
      <c r="R92" s="98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5"/>
      <c r="AD92" s="83"/>
      <c r="AE92" s="83"/>
      <c r="AF92" s="83"/>
      <c r="AG92" s="83"/>
      <c r="AH92" s="83"/>
    </row>
    <row r="93" spans="2:34">
      <c r="Q93" s="83"/>
      <c r="R93" s="98"/>
      <c r="S93" s="83"/>
      <c r="T93" s="83"/>
      <c r="U93" s="83"/>
      <c r="V93" s="83"/>
      <c r="W93" s="83"/>
      <c r="X93" s="83"/>
      <c r="Y93" s="83" t="s">
        <v>237</v>
      </c>
      <c r="Z93" s="83" t="s">
        <v>357</v>
      </c>
      <c r="AA93" s="83"/>
      <c r="AB93" s="83"/>
      <c r="AC93" s="85"/>
      <c r="AD93" s="83"/>
      <c r="AE93" s="83"/>
      <c r="AF93" s="83"/>
      <c r="AG93" s="83"/>
      <c r="AH93" s="83"/>
    </row>
    <row r="94" spans="2:34">
      <c r="Q94" s="83"/>
      <c r="R94" s="98"/>
      <c r="S94" s="83"/>
      <c r="T94" s="83"/>
      <c r="U94" s="83"/>
      <c r="V94" s="83"/>
      <c r="W94" s="83"/>
      <c r="X94" s="83"/>
      <c r="Y94" s="83" t="s">
        <v>245</v>
      </c>
      <c r="Z94" s="83" t="s">
        <v>358</v>
      </c>
      <c r="AA94" s="83"/>
      <c r="AB94" s="83"/>
      <c r="AC94" s="85"/>
      <c r="AD94" s="83"/>
      <c r="AE94" s="83"/>
      <c r="AF94" s="83"/>
    </row>
    <row r="95" spans="2:34">
      <c r="Q95" s="83"/>
      <c r="R95" s="98"/>
      <c r="S95" s="83"/>
      <c r="T95" s="83"/>
      <c r="U95" s="83"/>
      <c r="V95" s="83"/>
      <c r="W95" s="83"/>
      <c r="X95" s="83"/>
      <c r="Y95" s="83" t="s">
        <v>246</v>
      </c>
      <c r="Z95" s="86">
        <v>6861.91</v>
      </c>
      <c r="AA95" s="83"/>
      <c r="AB95" s="83"/>
      <c r="AC95" s="85"/>
      <c r="AD95" s="83"/>
      <c r="AE95" s="83"/>
      <c r="AF95" s="83"/>
    </row>
    <row r="96" spans="2:34">
      <c r="Q96" s="83"/>
      <c r="R96" s="98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5"/>
      <c r="AD96" s="83"/>
      <c r="AE96" s="83"/>
      <c r="AF96" s="83"/>
    </row>
  </sheetData>
  <autoFilter ref="B6:J88"/>
  <mergeCells count="1">
    <mergeCell ref="C3: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4:AB94"/>
  <sheetViews>
    <sheetView workbookViewId="0">
      <pane ySplit="4" topLeftCell="A5" activePane="bottomLeft" state="frozen"/>
      <selection pane="bottomLeft" activeCell="K1" sqref="A1:K1048576"/>
    </sheetView>
  </sheetViews>
  <sheetFormatPr defaultRowHeight="15"/>
  <cols>
    <col min="12" max="12" width="6" bestFit="1" customWidth="1"/>
    <col min="13" max="13" width="27.7109375" style="16" bestFit="1" customWidth="1"/>
    <col min="14" max="14" width="35.42578125" bestFit="1" customWidth="1"/>
    <col min="15" max="15" width="50" bestFit="1" customWidth="1"/>
    <col min="16" max="16" width="38.7109375" bestFit="1" customWidth="1"/>
    <col min="17" max="17" width="12.85546875" bestFit="1" customWidth="1"/>
    <col min="18" max="19" width="12.140625" bestFit="1" customWidth="1"/>
    <col min="20" max="20" width="12" bestFit="1" customWidth="1"/>
    <col min="21" max="21" width="10.7109375" bestFit="1" customWidth="1"/>
    <col min="22" max="22" width="5.7109375" bestFit="1" customWidth="1"/>
    <col min="23" max="23" width="9.7109375" bestFit="1" customWidth="1"/>
    <col min="24" max="24" width="15.5703125" bestFit="1" customWidth="1"/>
    <col min="25" max="25" width="15.140625" bestFit="1" customWidth="1"/>
    <col min="26" max="26" width="14.5703125" bestFit="1" customWidth="1"/>
    <col min="27" max="27" width="205.7109375" bestFit="1" customWidth="1"/>
  </cols>
  <sheetData>
    <row r="4" spans="1:28">
      <c r="A4" t="s">
        <v>359</v>
      </c>
      <c r="B4" t="s">
        <v>360</v>
      </c>
      <c r="C4" t="s">
        <v>255</v>
      </c>
      <c r="D4" t="s">
        <v>361</v>
      </c>
      <c r="E4" t="s">
        <v>239</v>
      </c>
      <c r="F4" t="s">
        <v>240</v>
      </c>
      <c r="G4" t="s">
        <v>362</v>
      </c>
      <c r="H4" t="s">
        <v>363</v>
      </c>
      <c r="L4" s="7" t="s">
        <v>0</v>
      </c>
      <c r="M4" s="13" t="s">
        <v>254</v>
      </c>
      <c r="N4" s="7" t="s">
        <v>1</v>
      </c>
      <c r="O4" s="7" t="s">
        <v>238</v>
      </c>
      <c r="P4" s="7" t="s">
        <v>261</v>
      </c>
      <c r="Q4" s="7" t="s">
        <v>256</v>
      </c>
      <c r="R4" s="7" t="s">
        <v>253</v>
      </c>
      <c r="S4" s="7" t="s">
        <v>241</v>
      </c>
      <c r="T4" s="7" t="s">
        <v>239</v>
      </c>
      <c r="U4" s="7" t="s">
        <v>240</v>
      </c>
      <c r="V4" s="7" t="s">
        <v>255</v>
      </c>
      <c r="W4" s="7" t="s">
        <v>259</v>
      </c>
      <c r="X4" s="7" t="s">
        <v>257</v>
      </c>
      <c r="Y4" s="7" t="s">
        <v>258</v>
      </c>
      <c r="Z4" s="7" t="s">
        <v>260</v>
      </c>
      <c r="AA4" s="7" t="s">
        <v>242</v>
      </c>
      <c r="AB4" s="7"/>
    </row>
    <row r="5" spans="1:28">
      <c r="B5">
        <f>VLOOKUP(M5,'[1]Atrition NPI'!$B:$AB,23,0)</f>
        <v>2500</v>
      </c>
      <c r="L5" s="8">
        <v>1</v>
      </c>
      <c r="M5" s="14" t="s">
        <v>2</v>
      </c>
      <c r="N5" s="8" t="s">
        <v>3</v>
      </c>
      <c r="O5" s="8" t="s">
        <v>4</v>
      </c>
      <c r="P5" s="8"/>
      <c r="Q5" s="8">
        <v>50</v>
      </c>
      <c r="R5" s="8">
        <v>1</v>
      </c>
      <c r="S5" s="8">
        <v>50</v>
      </c>
      <c r="T5" s="8" t="s">
        <v>262</v>
      </c>
      <c r="U5" s="32">
        <v>14.26</v>
      </c>
      <c r="V5" s="8">
        <v>50</v>
      </c>
      <c r="W5" s="8" t="s">
        <v>263</v>
      </c>
      <c r="X5" s="8" t="s">
        <v>264</v>
      </c>
      <c r="Y5" s="8" t="s">
        <v>265</v>
      </c>
      <c r="Z5" s="8" t="s">
        <v>266</v>
      </c>
      <c r="AA5" s="8" t="s">
        <v>5</v>
      </c>
      <c r="AB5" s="8"/>
    </row>
    <row r="6" spans="1:28">
      <c r="B6">
        <f>VLOOKUP(M6,'[1]Atrition NPI'!$B:$AB,23,0)</f>
        <v>2080</v>
      </c>
      <c r="L6" s="8">
        <v>2</v>
      </c>
      <c r="M6" s="14" t="s">
        <v>6</v>
      </c>
      <c r="N6" s="8" t="s">
        <v>7</v>
      </c>
      <c r="O6" s="8" t="s">
        <v>8</v>
      </c>
      <c r="P6" s="8"/>
      <c r="Q6" s="8">
        <v>50</v>
      </c>
      <c r="R6" s="8">
        <v>1</v>
      </c>
      <c r="S6" s="8">
        <v>50</v>
      </c>
      <c r="T6" s="8" t="s">
        <v>267</v>
      </c>
      <c r="U6" s="33">
        <v>309.75</v>
      </c>
      <c r="V6" s="8">
        <v>50</v>
      </c>
      <c r="W6" s="8" t="s">
        <v>268</v>
      </c>
      <c r="X6" s="8" t="s">
        <v>264</v>
      </c>
      <c r="Y6" s="8" t="s">
        <v>265</v>
      </c>
      <c r="Z6" s="8" t="s">
        <v>266</v>
      </c>
      <c r="AA6" s="8" t="s">
        <v>9</v>
      </c>
      <c r="AB6" s="8"/>
    </row>
    <row r="7" spans="1:28">
      <c r="B7">
        <f>VLOOKUP(M7,'[1]Atrition NPI'!$B:$AB,23,0)</f>
        <v>2020</v>
      </c>
      <c r="L7" s="8">
        <v>3</v>
      </c>
      <c r="M7" s="14" t="s">
        <v>11</v>
      </c>
      <c r="N7" s="8" t="s">
        <v>7</v>
      </c>
      <c r="O7" s="8" t="s">
        <v>10</v>
      </c>
      <c r="P7" s="9" t="s">
        <v>269</v>
      </c>
      <c r="Q7" s="8">
        <v>50</v>
      </c>
      <c r="R7" s="8">
        <v>1</v>
      </c>
      <c r="S7" s="8">
        <v>50</v>
      </c>
      <c r="T7" s="8"/>
      <c r="U7" s="10" t="s">
        <v>270</v>
      </c>
      <c r="V7" s="8">
        <v>50</v>
      </c>
      <c r="W7" s="8" t="s">
        <v>263</v>
      </c>
      <c r="X7" s="8" t="s">
        <v>264</v>
      </c>
      <c r="Y7" s="8" t="s">
        <v>265</v>
      </c>
      <c r="Z7" s="8" t="s">
        <v>266</v>
      </c>
      <c r="AA7" s="8"/>
      <c r="AB7" s="8"/>
    </row>
    <row r="8" spans="1:28">
      <c r="B8">
        <f>VLOOKUP(M8,'[1]Atrition NPI'!$B:$AB,23,0)</f>
        <v>11000</v>
      </c>
      <c r="L8" s="8">
        <v>4</v>
      </c>
      <c r="M8" s="14" t="s">
        <v>12</v>
      </c>
      <c r="N8" s="8" t="s">
        <v>3</v>
      </c>
      <c r="O8" s="8" t="s">
        <v>13</v>
      </c>
      <c r="P8" s="8"/>
      <c r="Q8" s="8">
        <v>50</v>
      </c>
      <c r="R8" s="8">
        <v>5</v>
      </c>
      <c r="S8" s="8">
        <v>250</v>
      </c>
      <c r="T8" s="8" t="s">
        <v>271</v>
      </c>
      <c r="U8" s="18">
        <v>35.880000000000003</v>
      </c>
      <c r="V8" s="8">
        <v>250</v>
      </c>
      <c r="W8" s="8" t="s">
        <v>263</v>
      </c>
      <c r="X8" s="8" t="s">
        <v>264</v>
      </c>
      <c r="Y8" s="8" t="s">
        <v>265</v>
      </c>
      <c r="Z8" s="8" t="s">
        <v>266</v>
      </c>
      <c r="AA8" s="8" t="s">
        <v>14</v>
      </c>
      <c r="AB8" s="8"/>
    </row>
    <row r="9" spans="1:28">
      <c r="B9">
        <f>VLOOKUP(M9,'[1]Atrition NPI'!$B:$AB,23,0)</f>
        <v>6600</v>
      </c>
      <c r="L9" s="8">
        <v>5</v>
      </c>
      <c r="M9" s="14" t="s">
        <v>15</v>
      </c>
      <c r="N9" s="8" t="s">
        <v>3</v>
      </c>
      <c r="O9" s="8" t="s">
        <v>16</v>
      </c>
      <c r="P9" s="8"/>
      <c r="Q9" s="8">
        <v>50</v>
      </c>
      <c r="R9" s="8">
        <v>3</v>
      </c>
      <c r="S9" s="8">
        <v>150</v>
      </c>
      <c r="T9" s="8" t="s">
        <v>272</v>
      </c>
      <c r="U9" s="34">
        <v>23.89</v>
      </c>
      <c r="V9" s="8">
        <v>150</v>
      </c>
      <c r="W9" s="8" t="s">
        <v>263</v>
      </c>
      <c r="X9" s="8" t="s">
        <v>264</v>
      </c>
      <c r="Y9" s="8" t="s">
        <v>265</v>
      </c>
      <c r="Z9" s="8" t="s">
        <v>266</v>
      </c>
      <c r="AA9" s="8" t="s">
        <v>17</v>
      </c>
      <c r="AB9" s="8"/>
    </row>
    <row r="10" spans="1:28">
      <c r="B10">
        <f>VLOOKUP(M10,'[1]Atrition NPI'!$B:$AB,23,0)</f>
        <v>6600</v>
      </c>
      <c r="L10" s="8">
        <v>6</v>
      </c>
      <c r="M10" s="14" t="s">
        <v>18</v>
      </c>
      <c r="N10" s="8" t="s">
        <v>3</v>
      </c>
      <c r="O10" s="8" t="s">
        <v>19</v>
      </c>
      <c r="P10" s="11" t="s">
        <v>273</v>
      </c>
      <c r="Q10" s="8">
        <v>50</v>
      </c>
      <c r="R10" s="8">
        <v>3</v>
      </c>
      <c r="S10" s="8">
        <v>150</v>
      </c>
      <c r="T10" s="8" t="s">
        <v>274</v>
      </c>
      <c r="U10" s="35">
        <v>22.58</v>
      </c>
      <c r="V10" s="8">
        <v>150</v>
      </c>
      <c r="W10" s="8" t="s">
        <v>263</v>
      </c>
      <c r="X10" s="8" t="s">
        <v>264</v>
      </c>
      <c r="Y10" s="8" t="s">
        <v>265</v>
      </c>
      <c r="Z10" s="8" t="s">
        <v>266</v>
      </c>
      <c r="AA10" s="8" t="s">
        <v>20</v>
      </c>
      <c r="AB10" s="8"/>
    </row>
    <row r="11" spans="1:28">
      <c r="B11">
        <f>VLOOKUP(M11,'[1]Atrition NPI'!$B:$AB,23,0)</f>
        <v>2200</v>
      </c>
      <c r="L11" s="8">
        <v>7</v>
      </c>
      <c r="M11" s="14" t="s">
        <v>228</v>
      </c>
      <c r="N11" s="8" t="s">
        <v>94</v>
      </c>
      <c r="O11" s="8" t="s">
        <v>21</v>
      </c>
      <c r="P11" s="11" t="s">
        <v>275</v>
      </c>
      <c r="Q11" s="8">
        <v>50</v>
      </c>
      <c r="R11" s="8">
        <v>1</v>
      </c>
      <c r="S11" s="8">
        <v>50</v>
      </c>
      <c r="T11" s="8" t="s">
        <v>276</v>
      </c>
      <c r="U11" s="36">
        <v>12.34</v>
      </c>
      <c r="V11" s="8">
        <v>50</v>
      </c>
      <c r="W11" s="8" t="s">
        <v>263</v>
      </c>
      <c r="X11" s="8" t="s">
        <v>264</v>
      </c>
      <c r="Y11" s="8" t="s">
        <v>265</v>
      </c>
      <c r="Z11" s="8" t="s">
        <v>266</v>
      </c>
      <c r="AA11" s="8" t="s">
        <v>229</v>
      </c>
      <c r="AB11" s="8"/>
    </row>
    <row r="12" spans="1:28">
      <c r="B12">
        <f>VLOOKUP(M12,'[1]Atrition NPI'!$B:$AB,23,0)</f>
        <v>2200</v>
      </c>
      <c r="L12" s="8">
        <v>8</v>
      </c>
      <c r="M12" s="14" t="s">
        <v>22</v>
      </c>
      <c r="N12" s="8" t="s">
        <v>3</v>
      </c>
      <c r="O12" s="8" t="s">
        <v>23</v>
      </c>
      <c r="P12" s="8"/>
      <c r="Q12" s="8">
        <v>50</v>
      </c>
      <c r="R12" s="8">
        <v>1</v>
      </c>
      <c r="S12" s="8">
        <v>50</v>
      </c>
      <c r="T12" s="8" t="s">
        <v>277</v>
      </c>
      <c r="U12" s="37">
        <v>13.13</v>
      </c>
      <c r="V12" s="8">
        <v>50</v>
      </c>
      <c r="W12" s="8" t="s">
        <v>263</v>
      </c>
      <c r="X12" s="8" t="s">
        <v>264</v>
      </c>
      <c r="Y12" s="8" t="s">
        <v>265</v>
      </c>
      <c r="Z12" s="8" t="s">
        <v>266</v>
      </c>
      <c r="AA12" s="8" t="s">
        <v>24</v>
      </c>
      <c r="AB12" s="8"/>
    </row>
    <row r="13" spans="1:28">
      <c r="B13">
        <f>VLOOKUP(M13,'[1]Atrition NPI'!$B:$AB,23,0)</f>
        <v>2200</v>
      </c>
      <c r="L13" s="8">
        <v>9</v>
      </c>
      <c r="M13" s="14" t="s">
        <v>25</v>
      </c>
      <c r="N13" s="8" t="s">
        <v>26</v>
      </c>
      <c r="O13" s="8" t="s">
        <v>27</v>
      </c>
      <c r="P13" s="8"/>
      <c r="Q13" s="8">
        <v>50</v>
      </c>
      <c r="R13" s="8">
        <v>1</v>
      </c>
      <c r="S13" s="8">
        <v>50</v>
      </c>
      <c r="T13" s="8" t="s">
        <v>278</v>
      </c>
      <c r="U13" s="38">
        <v>15.93</v>
      </c>
      <c r="V13" s="8">
        <v>50</v>
      </c>
      <c r="W13" s="8" t="s">
        <v>263</v>
      </c>
      <c r="X13" s="8" t="s">
        <v>264</v>
      </c>
      <c r="Y13" s="8" t="s">
        <v>265</v>
      </c>
      <c r="Z13" s="8" t="s">
        <v>266</v>
      </c>
      <c r="AA13" s="8" t="s">
        <v>28</v>
      </c>
      <c r="AB13" s="8"/>
    </row>
    <row r="14" spans="1:28">
      <c r="B14">
        <f>VLOOKUP(M14,'[1]Atrition NPI'!$B:$AB,23,0)</f>
        <v>2200</v>
      </c>
      <c r="L14" s="8">
        <v>10</v>
      </c>
      <c r="M14" s="14" t="s">
        <v>29</v>
      </c>
      <c r="N14" s="8" t="s">
        <v>30</v>
      </c>
      <c r="O14" s="8" t="s">
        <v>31</v>
      </c>
      <c r="P14" s="8"/>
      <c r="Q14" s="8">
        <v>50</v>
      </c>
      <c r="R14" s="8">
        <v>1</v>
      </c>
      <c r="S14" s="8">
        <v>50</v>
      </c>
      <c r="T14" s="8" t="s">
        <v>278</v>
      </c>
      <c r="U14" s="38">
        <v>15.93</v>
      </c>
      <c r="V14" s="8">
        <v>50</v>
      </c>
      <c r="W14" s="8" t="s">
        <v>263</v>
      </c>
      <c r="X14" s="8" t="s">
        <v>264</v>
      </c>
      <c r="Y14" s="8" t="s">
        <v>265</v>
      </c>
      <c r="Z14" s="8" t="s">
        <v>266</v>
      </c>
      <c r="AA14" s="8" t="s">
        <v>32</v>
      </c>
      <c r="AB14" s="8"/>
    </row>
    <row r="15" spans="1:28">
      <c r="B15">
        <f>VLOOKUP(M15,'[1]Atrition NPI'!$B:$AB,23,0)</f>
        <v>2200</v>
      </c>
      <c r="L15" s="8">
        <v>11</v>
      </c>
      <c r="M15" s="14" t="s">
        <v>33</v>
      </c>
      <c r="N15" s="8" t="s">
        <v>34</v>
      </c>
      <c r="O15" s="8" t="s">
        <v>35</v>
      </c>
      <c r="P15" s="8"/>
      <c r="Q15" s="8">
        <v>50</v>
      </c>
      <c r="R15" s="8">
        <v>1</v>
      </c>
      <c r="S15" s="8">
        <v>50</v>
      </c>
      <c r="T15" s="8" t="s">
        <v>279</v>
      </c>
      <c r="U15" s="39">
        <v>125.13</v>
      </c>
      <c r="V15" s="8">
        <v>50</v>
      </c>
      <c r="W15" s="8" t="s">
        <v>263</v>
      </c>
      <c r="X15" s="8" t="s">
        <v>264</v>
      </c>
      <c r="Y15" s="8" t="s">
        <v>265</v>
      </c>
      <c r="Z15" s="8" t="s">
        <v>266</v>
      </c>
      <c r="AA15" s="8" t="s">
        <v>36</v>
      </c>
      <c r="AB15" s="8"/>
    </row>
    <row r="16" spans="1:28">
      <c r="B16">
        <f>VLOOKUP(M16,'[1]Atrition NPI'!$B:$AB,23,0)</f>
        <v>2200</v>
      </c>
      <c r="L16" s="8">
        <v>12</v>
      </c>
      <c r="M16" s="14" t="s">
        <v>37</v>
      </c>
      <c r="N16" s="8" t="s">
        <v>38</v>
      </c>
      <c r="O16" s="8" t="s">
        <v>39</v>
      </c>
      <c r="P16" s="8"/>
      <c r="Q16" s="8">
        <v>50</v>
      </c>
      <c r="R16" s="8">
        <v>1</v>
      </c>
      <c r="S16" s="8">
        <v>50</v>
      </c>
      <c r="T16" s="8" t="s">
        <v>280</v>
      </c>
      <c r="U16" s="28">
        <v>210.88</v>
      </c>
      <c r="V16" s="8">
        <v>50</v>
      </c>
      <c r="W16" s="8" t="s">
        <v>263</v>
      </c>
      <c r="X16" s="8" t="s">
        <v>264</v>
      </c>
      <c r="Y16" s="8" t="s">
        <v>265</v>
      </c>
      <c r="Z16" s="8" t="s">
        <v>266</v>
      </c>
      <c r="AA16" s="8" t="s">
        <v>40</v>
      </c>
      <c r="AB16" s="8"/>
    </row>
    <row r="17" spans="2:28">
      <c r="B17">
        <f>VLOOKUP(M17,'[1]Atrition NPI'!$B:$AB,23,0)</f>
        <v>2200</v>
      </c>
      <c r="L17" s="8">
        <v>13</v>
      </c>
      <c r="M17" s="14" t="s">
        <v>230</v>
      </c>
      <c r="N17" s="8" t="s">
        <v>231</v>
      </c>
      <c r="O17" s="8" t="s">
        <v>131</v>
      </c>
      <c r="P17" s="9" t="s">
        <v>281</v>
      </c>
      <c r="Q17" s="8">
        <v>50</v>
      </c>
      <c r="R17" s="8">
        <v>1</v>
      </c>
      <c r="S17" s="8">
        <v>50</v>
      </c>
      <c r="T17" s="8" t="s">
        <v>282</v>
      </c>
      <c r="U17" s="18">
        <v>37.01</v>
      </c>
      <c r="V17" s="8">
        <v>50</v>
      </c>
      <c r="W17" s="8" t="s">
        <v>263</v>
      </c>
      <c r="X17" s="8" t="s">
        <v>264</v>
      </c>
      <c r="Y17" s="8" t="s">
        <v>265</v>
      </c>
      <c r="Z17" s="8" t="s">
        <v>266</v>
      </c>
      <c r="AA17" s="8" t="s">
        <v>232</v>
      </c>
      <c r="AB17" s="8"/>
    </row>
    <row r="18" spans="2:28">
      <c r="B18">
        <f>VLOOKUP(M18,'[1]Atrition NPI'!$B:$AB,23,0)</f>
        <v>11000</v>
      </c>
      <c r="L18" s="8">
        <v>14</v>
      </c>
      <c r="M18" s="14" t="s">
        <v>42</v>
      </c>
      <c r="N18" s="8" t="s">
        <v>43</v>
      </c>
      <c r="O18" s="8" t="s">
        <v>44</v>
      </c>
      <c r="P18" s="8"/>
      <c r="Q18" s="8">
        <v>50</v>
      </c>
      <c r="R18" s="8">
        <v>5</v>
      </c>
      <c r="S18" s="8">
        <v>250</v>
      </c>
      <c r="T18" s="8" t="s">
        <v>283</v>
      </c>
      <c r="U18" s="40">
        <v>17.059999999999999</v>
      </c>
      <c r="V18" s="8">
        <v>250</v>
      </c>
      <c r="W18" s="8" t="s">
        <v>263</v>
      </c>
      <c r="X18" s="8" t="s">
        <v>264</v>
      </c>
      <c r="Y18" s="8" t="s">
        <v>265</v>
      </c>
      <c r="Z18" s="8" t="s">
        <v>266</v>
      </c>
      <c r="AA18" s="8" t="s">
        <v>45</v>
      </c>
      <c r="AB18" s="8"/>
    </row>
    <row r="19" spans="2:28">
      <c r="B19">
        <f>VLOOKUP(M19,'[1]Atrition NPI'!$B:$AB,23,0)</f>
        <v>11000</v>
      </c>
      <c r="L19" s="8">
        <v>15</v>
      </c>
      <c r="M19" s="14" t="s">
        <v>46</v>
      </c>
      <c r="N19" s="8" t="s">
        <v>47</v>
      </c>
      <c r="O19" s="8" t="s">
        <v>48</v>
      </c>
      <c r="P19" s="8"/>
      <c r="Q19" s="8">
        <v>50</v>
      </c>
      <c r="R19" s="8">
        <v>5</v>
      </c>
      <c r="S19" s="8">
        <v>250</v>
      </c>
      <c r="T19" s="8" t="s">
        <v>284</v>
      </c>
      <c r="U19" s="37">
        <v>13.13</v>
      </c>
      <c r="V19" s="8">
        <v>250</v>
      </c>
      <c r="W19" s="8" t="s">
        <v>263</v>
      </c>
      <c r="X19" s="8" t="s">
        <v>264</v>
      </c>
      <c r="Y19" s="8" t="s">
        <v>265</v>
      </c>
      <c r="Z19" s="8" t="s">
        <v>266</v>
      </c>
      <c r="AA19" s="8" t="s">
        <v>49</v>
      </c>
      <c r="AB19" s="8"/>
    </row>
    <row r="20" spans="2:28">
      <c r="B20">
        <f>VLOOKUP(M20,'[1]Atrition NPI'!$B:$AB,23,0)</f>
        <v>4400</v>
      </c>
      <c r="L20" s="8">
        <v>16</v>
      </c>
      <c r="M20" s="14" t="s">
        <v>50</v>
      </c>
      <c r="N20" s="8" t="s">
        <v>47</v>
      </c>
      <c r="O20" s="8" t="s">
        <v>51</v>
      </c>
      <c r="P20" s="8"/>
      <c r="Q20" s="8">
        <v>50</v>
      </c>
      <c r="R20" s="8">
        <v>2</v>
      </c>
      <c r="S20" s="8">
        <v>100</v>
      </c>
      <c r="T20" s="8" t="s">
        <v>271</v>
      </c>
      <c r="U20" s="41">
        <v>13.65</v>
      </c>
      <c r="V20" s="8">
        <v>100</v>
      </c>
      <c r="W20" s="8" t="s">
        <v>263</v>
      </c>
      <c r="X20" s="8" t="s">
        <v>264</v>
      </c>
      <c r="Y20" s="8" t="s">
        <v>265</v>
      </c>
      <c r="Z20" s="8" t="s">
        <v>266</v>
      </c>
      <c r="AA20" s="8" t="s">
        <v>52</v>
      </c>
      <c r="AB20" s="8"/>
    </row>
    <row r="21" spans="2:28">
      <c r="B21">
        <f>VLOOKUP(M21,'[1]Atrition NPI'!$B:$AB,23,0)</f>
        <v>2200</v>
      </c>
      <c r="L21" s="8">
        <v>17</v>
      </c>
      <c r="M21" s="14" t="s">
        <v>53</v>
      </c>
      <c r="N21" s="8" t="s">
        <v>47</v>
      </c>
      <c r="O21" s="8" t="s">
        <v>54</v>
      </c>
      <c r="P21" s="8"/>
      <c r="Q21" s="8">
        <v>50</v>
      </c>
      <c r="R21" s="8">
        <v>1</v>
      </c>
      <c r="S21" s="8">
        <v>50</v>
      </c>
      <c r="T21" s="8" t="s">
        <v>285</v>
      </c>
      <c r="U21" s="42">
        <v>13.74</v>
      </c>
      <c r="V21" s="8">
        <v>50</v>
      </c>
      <c r="W21" s="8" t="s">
        <v>263</v>
      </c>
      <c r="X21" s="8" t="s">
        <v>264</v>
      </c>
      <c r="Y21" s="8" t="s">
        <v>265</v>
      </c>
      <c r="Z21" s="8" t="s">
        <v>266</v>
      </c>
      <c r="AA21" s="8" t="s">
        <v>52</v>
      </c>
      <c r="AB21" s="8"/>
    </row>
    <row r="22" spans="2:28">
      <c r="B22">
        <f>VLOOKUP(M22,'[1]Atrition NPI'!$B:$AB,23,0)</f>
        <v>2080</v>
      </c>
      <c r="L22" s="8">
        <v>18</v>
      </c>
      <c r="M22" s="15" t="s">
        <v>236</v>
      </c>
      <c r="N22" s="8" t="s">
        <v>7</v>
      </c>
      <c r="O22" s="8" t="s">
        <v>55</v>
      </c>
      <c r="P22" s="8"/>
      <c r="Q22" s="8">
        <v>50</v>
      </c>
      <c r="R22" s="8">
        <v>1</v>
      </c>
      <c r="S22" s="8">
        <v>50</v>
      </c>
      <c r="T22" s="8" t="s">
        <v>286</v>
      </c>
      <c r="U22" s="43">
        <v>898.63</v>
      </c>
      <c r="V22" s="8">
        <v>50</v>
      </c>
      <c r="W22" s="8" t="s">
        <v>263</v>
      </c>
      <c r="X22" s="8" t="s">
        <v>264</v>
      </c>
      <c r="Y22" s="8" t="s">
        <v>265</v>
      </c>
      <c r="Z22" s="8" t="s">
        <v>266</v>
      </c>
      <c r="AA22" s="8" t="s">
        <v>251</v>
      </c>
      <c r="AB22" s="8"/>
    </row>
    <row r="23" spans="2:28">
      <c r="B23">
        <f>VLOOKUP(M23,'[1]Atrition NPI'!$B:$AB,23,0)</f>
        <v>6600</v>
      </c>
      <c r="L23" s="8">
        <v>19</v>
      </c>
      <c r="M23" s="14" t="s">
        <v>56</v>
      </c>
      <c r="N23" s="8" t="s">
        <v>57</v>
      </c>
      <c r="O23" s="8" t="s">
        <v>58</v>
      </c>
      <c r="P23" s="8"/>
      <c r="Q23" s="8">
        <v>50</v>
      </c>
      <c r="R23" s="8">
        <v>3</v>
      </c>
      <c r="S23" s="8">
        <v>150</v>
      </c>
      <c r="T23" s="8" t="s">
        <v>287</v>
      </c>
      <c r="U23" s="33">
        <v>306.08</v>
      </c>
      <c r="V23" s="8">
        <v>150</v>
      </c>
      <c r="W23" s="8" t="s">
        <v>263</v>
      </c>
      <c r="X23" s="8" t="s">
        <v>264</v>
      </c>
      <c r="Y23" s="8" t="s">
        <v>265</v>
      </c>
      <c r="Z23" s="8" t="s">
        <v>266</v>
      </c>
      <c r="AA23" s="8" t="s">
        <v>59</v>
      </c>
      <c r="AB23" s="8"/>
    </row>
    <row r="24" spans="2:28">
      <c r="B24">
        <f>VLOOKUP(M24,'[1]Atrition NPI'!$B:$AB,23,0)</f>
        <v>2200</v>
      </c>
      <c r="L24" s="8">
        <v>20</v>
      </c>
      <c r="M24" s="14" t="s">
        <v>60</v>
      </c>
      <c r="N24" s="8" t="s">
        <v>61</v>
      </c>
      <c r="O24" s="8" t="s">
        <v>62</v>
      </c>
      <c r="P24" s="8"/>
      <c r="Q24" s="8">
        <v>50</v>
      </c>
      <c r="R24" s="8">
        <v>1</v>
      </c>
      <c r="S24" s="8">
        <v>50</v>
      </c>
      <c r="T24" s="8" t="s">
        <v>288</v>
      </c>
      <c r="U24" s="24">
        <v>161</v>
      </c>
      <c r="V24" s="8">
        <v>50</v>
      </c>
      <c r="W24" s="8" t="s">
        <v>263</v>
      </c>
      <c r="X24" s="8" t="s">
        <v>264</v>
      </c>
      <c r="Y24" s="8" t="s">
        <v>265</v>
      </c>
      <c r="Z24" s="8" t="s">
        <v>266</v>
      </c>
      <c r="AA24" s="8" t="s">
        <v>63</v>
      </c>
      <c r="AB24" s="8"/>
    </row>
    <row r="25" spans="2:28">
      <c r="B25">
        <f>VLOOKUP(M25,'[1]Atrition NPI'!$B:$AB,23,0)</f>
        <v>2200</v>
      </c>
      <c r="L25" s="8">
        <v>21</v>
      </c>
      <c r="M25" s="14" t="s">
        <v>64</v>
      </c>
      <c r="N25" s="8" t="s">
        <v>65</v>
      </c>
      <c r="O25" s="8" t="s">
        <v>66</v>
      </c>
      <c r="P25" s="8"/>
      <c r="Q25" s="8">
        <v>50</v>
      </c>
      <c r="R25" s="8">
        <v>1</v>
      </c>
      <c r="S25" s="8">
        <v>50</v>
      </c>
      <c r="T25" s="8" t="s">
        <v>289</v>
      </c>
      <c r="U25" s="30">
        <v>72.099999999999994</v>
      </c>
      <c r="V25" s="8">
        <v>50</v>
      </c>
      <c r="W25" s="8" t="s">
        <v>263</v>
      </c>
      <c r="X25" s="8" t="s">
        <v>264</v>
      </c>
      <c r="Y25" s="8" t="s">
        <v>265</v>
      </c>
      <c r="Z25" s="8" t="s">
        <v>266</v>
      </c>
      <c r="AA25" s="8" t="s">
        <v>67</v>
      </c>
      <c r="AB25" s="8"/>
    </row>
    <row r="26" spans="2:28">
      <c r="B26">
        <f>VLOOKUP(M26,'[1]Atrition NPI'!$B:$AB,23,0)</f>
        <v>2200</v>
      </c>
      <c r="L26" s="8">
        <v>22</v>
      </c>
      <c r="M26" s="14" t="s">
        <v>68</v>
      </c>
      <c r="N26" s="8" t="s">
        <v>69</v>
      </c>
      <c r="O26" s="8" t="s">
        <v>70</v>
      </c>
      <c r="P26" s="8"/>
      <c r="Q26" s="8">
        <v>50</v>
      </c>
      <c r="R26" s="8">
        <v>1</v>
      </c>
      <c r="S26" s="8">
        <v>50</v>
      </c>
      <c r="T26" s="8" t="s">
        <v>290</v>
      </c>
      <c r="U26" s="23">
        <v>58.63</v>
      </c>
      <c r="V26" s="8">
        <v>50</v>
      </c>
      <c r="W26" s="8" t="s">
        <v>263</v>
      </c>
      <c r="X26" s="8" t="s">
        <v>264</v>
      </c>
      <c r="Y26" s="8" t="s">
        <v>265</v>
      </c>
      <c r="Z26" s="8" t="s">
        <v>266</v>
      </c>
      <c r="AA26" s="8" t="s">
        <v>71</v>
      </c>
      <c r="AB26" s="8"/>
    </row>
    <row r="27" spans="2:28">
      <c r="B27">
        <f>VLOOKUP(M27,'[1]Atrition NPI'!$B:$AB,23,0)</f>
        <v>2200</v>
      </c>
      <c r="L27" s="8">
        <v>23</v>
      </c>
      <c r="M27" s="14" t="s">
        <v>72</v>
      </c>
      <c r="N27" s="8" t="s">
        <v>30</v>
      </c>
      <c r="O27" s="8" t="s">
        <v>73</v>
      </c>
      <c r="P27" s="8"/>
      <c r="Q27" s="8">
        <v>50</v>
      </c>
      <c r="R27" s="8">
        <v>1</v>
      </c>
      <c r="S27" s="8">
        <v>50</v>
      </c>
      <c r="T27" s="8" t="s">
        <v>278</v>
      </c>
      <c r="U27" s="38">
        <v>16.010000000000002</v>
      </c>
      <c r="V27" s="8">
        <v>50</v>
      </c>
      <c r="W27" s="8" t="s">
        <v>263</v>
      </c>
      <c r="X27" s="8" t="s">
        <v>264</v>
      </c>
      <c r="Y27" s="8" t="s">
        <v>265</v>
      </c>
      <c r="Z27" s="8" t="s">
        <v>266</v>
      </c>
      <c r="AA27" s="8" t="s">
        <v>32</v>
      </c>
      <c r="AB27" s="8"/>
    </row>
    <row r="28" spans="2:28">
      <c r="B28">
        <f>VLOOKUP(M28,'[1]Atrition NPI'!$B:$AB,23,0)</f>
        <v>2200</v>
      </c>
      <c r="L28" s="8">
        <v>24</v>
      </c>
      <c r="M28" s="14" t="s">
        <v>74</v>
      </c>
      <c r="N28" s="8" t="s">
        <v>30</v>
      </c>
      <c r="O28" s="8" t="s">
        <v>75</v>
      </c>
      <c r="P28" s="8"/>
      <c r="Q28" s="8">
        <v>50</v>
      </c>
      <c r="R28" s="8">
        <v>1</v>
      </c>
      <c r="S28" s="8">
        <v>50</v>
      </c>
      <c r="T28" s="8" t="s">
        <v>291</v>
      </c>
      <c r="U28" s="44">
        <v>24.94</v>
      </c>
      <c r="V28" s="8">
        <v>50</v>
      </c>
      <c r="W28" s="8" t="s">
        <v>263</v>
      </c>
      <c r="X28" s="8" t="s">
        <v>264</v>
      </c>
      <c r="Y28" s="8" t="s">
        <v>265</v>
      </c>
      <c r="Z28" s="8" t="s">
        <v>266</v>
      </c>
      <c r="AA28" s="8" t="s">
        <v>32</v>
      </c>
      <c r="AB28" s="8"/>
    </row>
    <row r="29" spans="2:28">
      <c r="B29">
        <f>VLOOKUP(M29,'[1]Atrition NPI'!$B:$AB,23,0)</f>
        <v>8800</v>
      </c>
      <c r="L29" s="8">
        <v>25</v>
      </c>
      <c r="M29" s="14" t="s">
        <v>76</v>
      </c>
      <c r="N29" s="8" t="s">
        <v>30</v>
      </c>
      <c r="O29" s="8" t="s">
        <v>77</v>
      </c>
      <c r="P29" s="8"/>
      <c r="Q29" s="8">
        <v>50</v>
      </c>
      <c r="R29" s="8">
        <v>4</v>
      </c>
      <c r="S29" s="8">
        <v>200</v>
      </c>
      <c r="T29" s="8" t="s">
        <v>277</v>
      </c>
      <c r="U29" s="23">
        <v>52.15</v>
      </c>
      <c r="V29" s="8">
        <v>200</v>
      </c>
      <c r="W29" s="8" t="s">
        <v>263</v>
      </c>
      <c r="X29" s="8" t="s">
        <v>264</v>
      </c>
      <c r="Y29" s="8" t="s">
        <v>265</v>
      </c>
      <c r="Z29" s="8" t="s">
        <v>266</v>
      </c>
      <c r="AA29" s="8" t="s">
        <v>32</v>
      </c>
      <c r="AB29" s="8"/>
    </row>
    <row r="30" spans="2:28">
      <c r="B30">
        <f>VLOOKUP(M30,'[1]Atrition NPI'!$B:$AB,23,0)</f>
        <v>2200</v>
      </c>
      <c r="L30" s="8">
        <v>26</v>
      </c>
      <c r="M30" s="14" t="s">
        <v>78</v>
      </c>
      <c r="N30" s="8" t="s">
        <v>30</v>
      </c>
      <c r="O30" s="8" t="s">
        <v>79</v>
      </c>
      <c r="P30" s="8"/>
      <c r="Q30" s="8">
        <v>50</v>
      </c>
      <c r="R30" s="8">
        <v>1</v>
      </c>
      <c r="S30" s="8">
        <v>50</v>
      </c>
      <c r="T30" s="8" t="s">
        <v>292</v>
      </c>
      <c r="U30" s="45">
        <v>18.899999999999999</v>
      </c>
      <c r="V30" s="8">
        <v>50</v>
      </c>
      <c r="W30" s="8" t="s">
        <v>263</v>
      </c>
      <c r="X30" s="8" t="s">
        <v>264</v>
      </c>
      <c r="Y30" s="8" t="s">
        <v>265</v>
      </c>
      <c r="Z30" s="8" t="s">
        <v>266</v>
      </c>
      <c r="AA30" s="8" t="s">
        <v>32</v>
      </c>
      <c r="AB30" s="8"/>
    </row>
    <row r="31" spans="2:28">
      <c r="B31">
        <f>VLOOKUP(M31,'[1]Atrition NPI'!$B:$AB,23,0)</f>
        <v>4400</v>
      </c>
      <c r="L31" s="8">
        <v>27</v>
      </c>
      <c r="M31" s="14" t="s">
        <v>252</v>
      </c>
      <c r="N31" s="8" t="s">
        <v>3</v>
      </c>
      <c r="O31" s="8" t="s">
        <v>80</v>
      </c>
      <c r="P31" s="8"/>
      <c r="Q31" s="8">
        <v>50</v>
      </c>
      <c r="R31" s="8">
        <v>2</v>
      </c>
      <c r="S31" s="8">
        <v>100</v>
      </c>
      <c r="T31" s="8" t="s">
        <v>293</v>
      </c>
      <c r="U31" s="37">
        <v>13.13</v>
      </c>
      <c r="V31" s="8">
        <v>100</v>
      </c>
      <c r="W31" s="8" t="s">
        <v>263</v>
      </c>
      <c r="X31" s="8" t="s">
        <v>264</v>
      </c>
      <c r="Y31" s="8" t="s">
        <v>265</v>
      </c>
      <c r="Z31" s="8" t="s">
        <v>266</v>
      </c>
      <c r="AA31" s="8" t="s">
        <v>81</v>
      </c>
      <c r="AB31" s="8"/>
    </row>
    <row r="32" spans="2:28">
      <c r="B32">
        <f>VLOOKUP(M32,'[1]Atrition NPI'!$B:$AB,23,0)</f>
        <v>11000</v>
      </c>
      <c r="L32" s="8">
        <v>28</v>
      </c>
      <c r="M32" s="14" t="s">
        <v>12</v>
      </c>
      <c r="N32" s="8" t="s">
        <v>3</v>
      </c>
      <c r="O32" s="8" t="s">
        <v>13</v>
      </c>
      <c r="P32" s="8"/>
      <c r="Q32" s="8">
        <v>50</v>
      </c>
      <c r="R32" s="8">
        <v>7</v>
      </c>
      <c r="S32" s="8">
        <v>350</v>
      </c>
      <c r="T32" s="8" t="s">
        <v>271</v>
      </c>
      <c r="U32" s="20">
        <v>50.23</v>
      </c>
      <c r="V32" s="8">
        <v>350</v>
      </c>
      <c r="W32" s="8" t="s">
        <v>263</v>
      </c>
      <c r="X32" s="8" t="s">
        <v>264</v>
      </c>
      <c r="Y32" s="8" t="s">
        <v>265</v>
      </c>
      <c r="Z32" s="8" t="s">
        <v>266</v>
      </c>
      <c r="AA32" s="8" t="s">
        <v>14</v>
      </c>
      <c r="AB32" s="8"/>
    </row>
    <row r="33" spans="2:28">
      <c r="B33">
        <f>VLOOKUP(M33,'[1]Atrition NPI'!$B:$AB,23,0)</f>
        <v>6600</v>
      </c>
      <c r="L33" s="8">
        <v>29</v>
      </c>
      <c r="M33" s="14" t="s">
        <v>82</v>
      </c>
      <c r="N33" s="8" t="s">
        <v>3</v>
      </c>
      <c r="O33" s="8" t="s">
        <v>83</v>
      </c>
      <c r="P33" s="8"/>
      <c r="Q33" s="8">
        <v>50</v>
      </c>
      <c r="R33" s="8">
        <v>3</v>
      </c>
      <c r="S33" s="8">
        <v>150</v>
      </c>
      <c r="T33" s="8" t="s">
        <v>276</v>
      </c>
      <c r="U33" s="18">
        <v>37.01</v>
      </c>
      <c r="V33" s="8">
        <v>150</v>
      </c>
      <c r="W33" s="8" t="s">
        <v>263</v>
      </c>
      <c r="X33" s="8" t="s">
        <v>264</v>
      </c>
      <c r="Y33" s="8" t="s">
        <v>265</v>
      </c>
      <c r="Z33" s="8" t="s">
        <v>266</v>
      </c>
      <c r="AA33" s="8"/>
      <c r="AB33" s="8"/>
    </row>
    <row r="34" spans="2:28">
      <c r="B34">
        <f>VLOOKUP(M34,'[1]Atrition NPI'!$B:$AB,23,0)</f>
        <v>15400</v>
      </c>
      <c r="L34" s="8">
        <v>30</v>
      </c>
      <c r="M34" s="14" t="s">
        <v>84</v>
      </c>
      <c r="N34" s="8" t="s">
        <v>3</v>
      </c>
      <c r="O34" s="8" t="s">
        <v>85</v>
      </c>
      <c r="P34" s="8"/>
      <c r="Q34" s="8">
        <v>50</v>
      </c>
      <c r="R34" s="8">
        <v>7</v>
      </c>
      <c r="S34" s="8">
        <v>350</v>
      </c>
      <c r="T34" s="8" t="s">
        <v>284</v>
      </c>
      <c r="U34" s="46">
        <v>17.760000000000002</v>
      </c>
      <c r="V34" s="8">
        <v>350</v>
      </c>
      <c r="W34" s="8" t="s">
        <v>263</v>
      </c>
      <c r="X34" s="8" t="s">
        <v>264</v>
      </c>
      <c r="Y34" s="8" t="s">
        <v>265</v>
      </c>
      <c r="Z34" s="8" t="s">
        <v>266</v>
      </c>
      <c r="AA34" s="8" t="s">
        <v>86</v>
      </c>
      <c r="AB34" s="8"/>
    </row>
    <row r="35" spans="2:28">
      <c r="B35">
        <f>VLOOKUP(M35,'[1]Atrition NPI'!$B:$AB,23,0)</f>
        <v>2200</v>
      </c>
      <c r="L35" s="8">
        <v>31</v>
      </c>
      <c r="M35" s="14" t="s">
        <v>87</v>
      </c>
      <c r="N35" s="8" t="s">
        <v>3</v>
      </c>
      <c r="O35" s="8" t="s">
        <v>88</v>
      </c>
      <c r="P35" s="8"/>
      <c r="Q35" s="8">
        <v>50</v>
      </c>
      <c r="R35" s="8">
        <v>1</v>
      </c>
      <c r="S35" s="8">
        <v>50</v>
      </c>
      <c r="T35" s="8" t="s">
        <v>294</v>
      </c>
      <c r="U35" s="18">
        <v>41.48</v>
      </c>
      <c r="V35" s="8">
        <v>50</v>
      </c>
      <c r="W35" s="8" t="s">
        <v>263</v>
      </c>
      <c r="X35" s="8" t="s">
        <v>264</v>
      </c>
      <c r="Y35" s="8" t="s">
        <v>265</v>
      </c>
      <c r="Z35" s="8" t="s">
        <v>266</v>
      </c>
      <c r="AA35" s="8" t="s">
        <v>89</v>
      </c>
      <c r="AB35" s="8"/>
    </row>
    <row r="36" spans="2:28">
      <c r="B36">
        <f>VLOOKUP(M36,'[1]Atrition NPI'!$B:$AB,23,0)</f>
        <v>2200</v>
      </c>
      <c r="L36" s="8">
        <v>32</v>
      </c>
      <c r="M36" s="14" t="s">
        <v>90</v>
      </c>
      <c r="N36" s="8" t="s">
        <v>3</v>
      </c>
      <c r="O36" s="8" t="s">
        <v>91</v>
      </c>
      <c r="P36" s="8"/>
      <c r="Q36" s="8">
        <v>50</v>
      </c>
      <c r="R36" s="8">
        <v>1</v>
      </c>
      <c r="S36" s="8">
        <v>50</v>
      </c>
      <c r="T36" s="8" t="s">
        <v>277</v>
      </c>
      <c r="U36" s="47">
        <v>12.78</v>
      </c>
      <c r="V36" s="8">
        <v>50</v>
      </c>
      <c r="W36" s="8" t="s">
        <v>263</v>
      </c>
      <c r="X36" s="8" t="s">
        <v>264</v>
      </c>
      <c r="Y36" s="8" t="s">
        <v>265</v>
      </c>
      <c r="Z36" s="8" t="s">
        <v>266</v>
      </c>
      <c r="AA36" s="8" t="s">
        <v>92</v>
      </c>
      <c r="AB36" s="8"/>
    </row>
    <row r="37" spans="2:28">
      <c r="B37">
        <f>VLOOKUP(M37,'[1]Atrition NPI'!$B:$AB,23,0)</f>
        <v>22000</v>
      </c>
      <c r="L37" s="8">
        <v>33</v>
      </c>
      <c r="M37" s="14" t="s">
        <v>93</v>
      </c>
      <c r="N37" s="8" t="s">
        <v>94</v>
      </c>
      <c r="O37" s="8" t="s">
        <v>95</v>
      </c>
      <c r="P37" s="11" t="s">
        <v>295</v>
      </c>
      <c r="Q37" s="8">
        <v>50</v>
      </c>
      <c r="R37" s="8">
        <v>14</v>
      </c>
      <c r="S37" s="8">
        <v>700</v>
      </c>
      <c r="T37" s="8" t="s">
        <v>296</v>
      </c>
      <c r="U37" s="18">
        <v>41.65</v>
      </c>
      <c r="V37" s="8">
        <v>700</v>
      </c>
      <c r="W37" s="8" t="s">
        <v>263</v>
      </c>
      <c r="X37" s="8" t="s">
        <v>264</v>
      </c>
      <c r="Y37" s="8" t="s">
        <v>265</v>
      </c>
      <c r="Z37" s="8" t="s">
        <v>266</v>
      </c>
      <c r="AA37" s="8" t="s">
        <v>96</v>
      </c>
      <c r="AB37" s="8"/>
    </row>
    <row r="38" spans="2:28">
      <c r="B38">
        <f>VLOOKUP(M38,'[1]Atrition NPI'!$B:$AB,23,0)</f>
        <v>14700</v>
      </c>
      <c r="L38" s="8">
        <v>34</v>
      </c>
      <c r="M38" s="14" t="s">
        <v>97</v>
      </c>
      <c r="N38" s="8" t="s">
        <v>26</v>
      </c>
      <c r="O38" s="8" t="s">
        <v>98</v>
      </c>
      <c r="P38" s="8"/>
      <c r="Q38" s="8">
        <v>50</v>
      </c>
      <c r="R38" s="8">
        <v>7</v>
      </c>
      <c r="S38" s="8">
        <v>350</v>
      </c>
      <c r="T38" s="8" t="s">
        <v>297</v>
      </c>
      <c r="U38" s="27">
        <v>184.36</v>
      </c>
      <c r="V38" s="8">
        <v>350</v>
      </c>
      <c r="W38" s="8" t="s">
        <v>263</v>
      </c>
      <c r="X38" s="8" t="s">
        <v>264</v>
      </c>
      <c r="Y38" s="8" t="s">
        <v>265</v>
      </c>
      <c r="Z38" s="8" t="s">
        <v>266</v>
      </c>
      <c r="AA38" s="8" t="s">
        <v>99</v>
      </c>
      <c r="AB38" s="8"/>
    </row>
    <row r="39" spans="2:28">
      <c r="B39">
        <f>VLOOKUP(M39,'[1]Atrition NPI'!$B:$AB,23,0)</f>
        <v>6600</v>
      </c>
      <c r="L39" s="8">
        <v>35</v>
      </c>
      <c r="M39" s="14" t="s">
        <v>100</v>
      </c>
      <c r="N39" s="8" t="s">
        <v>3</v>
      </c>
      <c r="O39" s="8" t="s">
        <v>101</v>
      </c>
      <c r="P39" s="8"/>
      <c r="Q39" s="8">
        <v>50</v>
      </c>
      <c r="R39" s="8">
        <v>3</v>
      </c>
      <c r="S39" s="8">
        <v>150</v>
      </c>
      <c r="T39" s="8" t="s">
        <v>285</v>
      </c>
      <c r="U39" s="18">
        <v>39.9</v>
      </c>
      <c r="V39" s="8">
        <v>150</v>
      </c>
      <c r="W39" s="8" t="s">
        <v>263</v>
      </c>
      <c r="X39" s="8" t="s">
        <v>264</v>
      </c>
      <c r="Y39" s="8" t="s">
        <v>265</v>
      </c>
      <c r="Z39" s="8" t="s">
        <v>266</v>
      </c>
      <c r="AA39" s="8" t="s">
        <v>102</v>
      </c>
      <c r="AB39" s="8"/>
    </row>
    <row r="40" spans="2:28">
      <c r="B40">
        <f>VLOOKUP(M40,'[1]Atrition NPI'!$B:$AB,23,0)</f>
        <v>2200</v>
      </c>
      <c r="L40" s="8">
        <v>36</v>
      </c>
      <c r="M40" s="14" t="s">
        <v>103</v>
      </c>
      <c r="N40" s="8" t="s">
        <v>3</v>
      </c>
      <c r="O40" s="8" t="s">
        <v>104</v>
      </c>
      <c r="P40" s="8"/>
      <c r="Q40" s="8">
        <v>50</v>
      </c>
      <c r="R40" s="8">
        <v>1</v>
      </c>
      <c r="S40" s="8">
        <v>50</v>
      </c>
      <c r="T40" s="8" t="s">
        <v>277</v>
      </c>
      <c r="U40" s="47">
        <v>12.78</v>
      </c>
      <c r="V40" s="8">
        <v>50</v>
      </c>
      <c r="W40" s="8" t="s">
        <v>263</v>
      </c>
      <c r="X40" s="8" t="s">
        <v>264</v>
      </c>
      <c r="Y40" s="8" t="s">
        <v>265</v>
      </c>
      <c r="Z40" s="8" t="s">
        <v>266</v>
      </c>
      <c r="AA40" s="8" t="s">
        <v>105</v>
      </c>
      <c r="AB40" s="8"/>
    </row>
    <row r="41" spans="2:28">
      <c r="B41">
        <f>VLOOKUP(M41,'[1]Atrition NPI'!$B:$AB,23,0)</f>
        <v>4400</v>
      </c>
      <c r="L41" s="8">
        <v>37</v>
      </c>
      <c r="M41" s="14" t="s">
        <v>106</v>
      </c>
      <c r="N41" s="8" t="s">
        <v>3</v>
      </c>
      <c r="O41" s="8" t="s">
        <v>107</v>
      </c>
      <c r="P41" s="8"/>
      <c r="Q41" s="8">
        <v>50</v>
      </c>
      <c r="R41" s="8">
        <v>5</v>
      </c>
      <c r="S41" s="8">
        <v>250</v>
      </c>
      <c r="T41" s="8" t="s">
        <v>283</v>
      </c>
      <c r="U41" s="40">
        <v>17.059999999999999</v>
      </c>
      <c r="V41" s="8">
        <v>250</v>
      </c>
      <c r="W41" s="8" t="s">
        <v>263</v>
      </c>
      <c r="X41" s="8" t="s">
        <v>264</v>
      </c>
      <c r="Y41" s="8" t="s">
        <v>265</v>
      </c>
      <c r="Z41" s="8" t="s">
        <v>266</v>
      </c>
      <c r="AA41" s="8" t="s">
        <v>108</v>
      </c>
      <c r="AB41" s="8"/>
    </row>
    <row r="42" spans="2:28">
      <c r="B42">
        <f>VLOOKUP(M42,'[1]Atrition NPI'!$B:$AB,23,0)</f>
        <v>2200</v>
      </c>
      <c r="L42" s="8">
        <v>38</v>
      </c>
      <c r="M42" s="14" t="s">
        <v>109</v>
      </c>
      <c r="N42" s="8" t="s">
        <v>30</v>
      </c>
      <c r="O42" s="8" t="s">
        <v>110</v>
      </c>
      <c r="P42" s="8"/>
      <c r="Q42" s="8">
        <v>50</v>
      </c>
      <c r="R42" s="8">
        <v>1</v>
      </c>
      <c r="S42" s="8">
        <v>50</v>
      </c>
      <c r="T42" s="8" t="s">
        <v>298</v>
      </c>
      <c r="U42" s="48">
        <v>18.29</v>
      </c>
      <c r="V42" s="8">
        <v>50</v>
      </c>
      <c r="W42" s="8" t="s">
        <v>263</v>
      </c>
      <c r="X42" s="8" t="s">
        <v>264</v>
      </c>
      <c r="Y42" s="8" t="s">
        <v>265</v>
      </c>
      <c r="Z42" s="8" t="s">
        <v>266</v>
      </c>
      <c r="AA42" s="8" t="s">
        <v>32</v>
      </c>
      <c r="AB42" s="8"/>
    </row>
    <row r="43" spans="2:28">
      <c r="B43">
        <f>VLOOKUP(M43,'[1]Atrition NPI'!$B:$AB,23,0)</f>
        <v>2200</v>
      </c>
      <c r="L43" s="8">
        <v>39</v>
      </c>
      <c r="M43" s="14" t="s">
        <v>111</v>
      </c>
      <c r="N43" s="8" t="s">
        <v>30</v>
      </c>
      <c r="O43" s="8" t="s">
        <v>112</v>
      </c>
      <c r="P43" s="8"/>
      <c r="Q43" s="8">
        <v>50</v>
      </c>
      <c r="R43" s="8">
        <v>1</v>
      </c>
      <c r="S43" s="8">
        <v>50</v>
      </c>
      <c r="T43" s="8" t="s">
        <v>299</v>
      </c>
      <c r="U43" s="49">
        <v>15.58</v>
      </c>
      <c r="V43" s="8">
        <v>50</v>
      </c>
      <c r="W43" s="8" t="s">
        <v>263</v>
      </c>
      <c r="X43" s="8" t="s">
        <v>264</v>
      </c>
      <c r="Y43" s="8" t="s">
        <v>265</v>
      </c>
      <c r="Z43" s="8" t="s">
        <v>266</v>
      </c>
      <c r="AA43" s="8" t="s">
        <v>32</v>
      </c>
      <c r="AB43" s="8"/>
    </row>
    <row r="44" spans="2:28">
      <c r="B44">
        <f>VLOOKUP(M44,'[1]Atrition NPI'!$B:$AB,23,0)</f>
        <v>2200</v>
      </c>
      <c r="L44" s="8">
        <v>40</v>
      </c>
      <c r="M44" s="14" t="s">
        <v>113</v>
      </c>
      <c r="N44" s="8" t="s">
        <v>114</v>
      </c>
      <c r="O44" s="8" t="s">
        <v>115</v>
      </c>
      <c r="P44" s="8"/>
      <c r="Q44" s="8">
        <v>50</v>
      </c>
      <c r="R44" s="8">
        <v>1</v>
      </c>
      <c r="S44" s="8">
        <v>50</v>
      </c>
      <c r="T44" s="8" t="s">
        <v>300</v>
      </c>
      <c r="U44" s="50">
        <v>22.75</v>
      </c>
      <c r="V44" s="8">
        <v>50</v>
      </c>
      <c r="W44" s="8" t="s">
        <v>263</v>
      </c>
      <c r="X44" s="8" t="s">
        <v>264</v>
      </c>
      <c r="Y44" s="8" t="s">
        <v>265</v>
      </c>
      <c r="Z44" s="8" t="s">
        <v>266</v>
      </c>
      <c r="AA44" s="8" t="s">
        <v>116</v>
      </c>
      <c r="AB44" s="8"/>
    </row>
    <row r="45" spans="2:28">
      <c r="B45">
        <f>VLOOKUP(M45,'[1]Atrition NPI'!$B:$AB,23,0)</f>
        <v>2200</v>
      </c>
      <c r="L45" s="8">
        <v>41</v>
      </c>
      <c r="M45" s="14" t="s">
        <v>117</v>
      </c>
      <c r="N45" s="8" t="s">
        <v>30</v>
      </c>
      <c r="O45" s="8" t="s">
        <v>23</v>
      </c>
      <c r="P45" s="8"/>
      <c r="Q45" s="8">
        <v>50</v>
      </c>
      <c r="R45" s="8">
        <v>1</v>
      </c>
      <c r="S45" s="8">
        <v>50</v>
      </c>
      <c r="T45" s="8" t="s">
        <v>301</v>
      </c>
      <c r="U45" s="51">
        <v>14.96</v>
      </c>
      <c r="V45" s="8">
        <v>50</v>
      </c>
      <c r="W45" s="8" t="s">
        <v>263</v>
      </c>
      <c r="X45" s="8" t="s">
        <v>264</v>
      </c>
      <c r="Y45" s="8" t="s">
        <v>265</v>
      </c>
      <c r="Z45" s="8" t="s">
        <v>266</v>
      </c>
      <c r="AA45" s="8" t="s">
        <v>32</v>
      </c>
      <c r="AB45" s="8"/>
    </row>
    <row r="46" spans="2:28">
      <c r="B46">
        <f>VLOOKUP(M46,'[1]Atrition NPI'!$B:$AB,23,0)</f>
        <v>2200</v>
      </c>
      <c r="L46" s="8">
        <v>42</v>
      </c>
      <c r="M46" s="14" t="s">
        <v>118</v>
      </c>
      <c r="N46" s="8" t="s">
        <v>119</v>
      </c>
      <c r="O46" s="8" t="s">
        <v>120</v>
      </c>
      <c r="P46" s="8"/>
      <c r="Q46" s="8">
        <v>50</v>
      </c>
      <c r="R46" s="8">
        <v>1</v>
      </c>
      <c r="S46" s="8">
        <v>50</v>
      </c>
      <c r="T46" s="8" t="s">
        <v>302</v>
      </c>
      <c r="U46" s="30">
        <v>74.03</v>
      </c>
      <c r="V46" s="8">
        <v>50</v>
      </c>
      <c r="W46" s="8" t="s">
        <v>263</v>
      </c>
      <c r="X46" s="8" t="s">
        <v>264</v>
      </c>
      <c r="Y46" s="8" t="s">
        <v>265</v>
      </c>
      <c r="Z46" s="8" t="s">
        <v>266</v>
      </c>
      <c r="AA46" s="8" t="s">
        <v>121</v>
      </c>
      <c r="AB46" s="8"/>
    </row>
    <row r="47" spans="2:28">
      <c r="B47">
        <f>VLOOKUP(M47,'[1]Atrition NPI'!$B:$AB,23,0)</f>
        <v>2200</v>
      </c>
      <c r="L47" s="8">
        <v>43</v>
      </c>
      <c r="M47" s="14" t="s">
        <v>122</v>
      </c>
      <c r="N47" s="8" t="s">
        <v>123</v>
      </c>
      <c r="O47" s="8" t="s">
        <v>124</v>
      </c>
      <c r="P47" s="8"/>
      <c r="Q47" s="8">
        <v>50</v>
      </c>
      <c r="R47" s="8">
        <v>1</v>
      </c>
      <c r="S47" s="8">
        <v>50</v>
      </c>
      <c r="T47" s="8" t="s">
        <v>303</v>
      </c>
      <c r="U47" s="26">
        <v>76.3</v>
      </c>
      <c r="V47" s="8">
        <v>50</v>
      </c>
      <c r="W47" s="8" t="s">
        <v>263</v>
      </c>
      <c r="X47" s="8" t="s">
        <v>264</v>
      </c>
      <c r="Y47" s="8" t="s">
        <v>265</v>
      </c>
      <c r="Z47" s="8" t="s">
        <v>266</v>
      </c>
      <c r="AA47" s="8" t="s">
        <v>125</v>
      </c>
      <c r="AB47" s="8"/>
    </row>
    <row r="48" spans="2:28">
      <c r="B48">
        <f>VLOOKUP(M48,'[1]Atrition NPI'!$B:$AB,23,0)</f>
        <v>2200</v>
      </c>
      <c r="L48" s="8">
        <v>44</v>
      </c>
      <c r="M48" s="14" t="s">
        <v>126</v>
      </c>
      <c r="N48" s="8" t="s">
        <v>127</v>
      </c>
      <c r="O48" s="8" t="s">
        <v>128</v>
      </c>
      <c r="P48" s="8"/>
      <c r="Q48" s="8">
        <v>50</v>
      </c>
      <c r="R48" s="8">
        <v>1</v>
      </c>
      <c r="S48" s="8">
        <v>50</v>
      </c>
      <c r="T48" s="8" t="s">
        <v>304</v>
      </c>
      <c r="U48" s="26">
        <v>77.260000000000005</v>
      </c>
      <c r="V48" s="8">
        <v>50</v>
      </c>
      <c r="W48" s="8" t="s">
        <v>263</v>
      </c>
      <c r="X48" s="8" t="s">
        <v>264</v>
      </c>
      <c r="Y48" s="8" t="s">
        <v>265</v>
      </c>
      <c r="Z48" s="8" t="s">
        <v>266</v>
      </c>
      <c r="AA48" s="8" t="s">
        <v>129</v>
      </c>
      <c r="AB48" s="8"/>
    </row>
    <row r="49" spans="2:28">
      <c r="B49">
        <f>VLOOKUP(M49,'[1]Atrition NPI'!$B:$AB,23,0)</f>
        <v>2080</v>
      </c>
      <c r="L49" s="8">
        <v>45</v>
      </c>
      <c r="M49" s="14" t="s">
        <v>130</v>
      </c>
      <c r="N49" s="8" t="s">
        <v>127</v>
      </c>
      <c r="O49" s="8" t="s">
        <v>131</v>
      </c>
      <c r="P49" s="8"/>
      <c r="Q49" s="8">
        <v>50</v>
      </c>
      <c r="R49" s="8">
        <v>1</v>
      </c>
      <c r="S49" s="8">
        <v>50</v>
      </c>
      <c r="T49" s="8" t="s">
        <v>305</v>
      </c>
      <c r="U49" s="29">
        <v>137.38</v>
      </c>
      <c r="V49" s="8">
        <v>50</v>
      </c>
      <c r="W49" s="8" t="s">
        <v>263</v>
      </c>
      <c r="X49" s="8" t="s">
        <v>264</v>
      </c>
      <c r="Y49" s="8" t="s">
        <v>265</v>
      </c>
      <c r="Z49" s="8" t="s">
        <v>266</v>
      </c>
      <c r="AA49" s="8" t="s">
        <v>132</v>
      </c>
      <c r="AB49" s="8"/>
    </row>
    <row r="50" spans="2:28">
      <c r="B50">
        <f>VLOOKUP(M50,'[1]Atrition NPI'!$B:$AB,23,0)</f>
        <v>2080</v>
      </c>
      <c r="L50" s="8">
        <v>46</v>
      </c>
      <c r="M50" s="14" t="s">
        <v>133</v>
      </c>
      <c r="N50" s="8" t="s">
        <v>134</v>
      </c>
      <c r="O50" s="8" t="s">
        <v>135</v>
      </c>
      <c r="P50" s="8"/>
      <c r="Q50" s="8">
        <v>50</v>
      </c>
      <c r="R50" s="8">
        <v>1</v>
      </c>
      <c r="S50" s="8">
        <v>50</v>
      </c>
      <c r="T50" s="8" t="s">
        <v>306</v>
      </c>
      <c r="U50" s="52">
        <v>196</v>
      </c>
      <c r="V50" s="8">
        <v>50</v>
      </c>
      <c r="W50" s="8" t="s">
        <v>263</v>
      </c>
      <c r="X50" s="8" t="s">
        <v>264</v>
      </c>
      <c r="Y50" s="8" t="s">
        <v>265</v>
      </c>
      <c r="Z50" s="8" t="s">
        <v>266</v>
      </c>
      <c r="AA50" s="8" t="s">
        <v>136</v>
      </c>
      <c r="AB50" s="8"/>
    </row>
    <row r="51" spans="2:28">
      <c r="B51">
        <f>VLOOKUP(M51,'[1]Atrition NPI'!$B:$AB,23,0)</f>
        <v>6600</v>
      </c>
      <c r="L51" s="8">
        <v>47</v>
      </c>
      <c r="M51" s="14" t="s">
        <v>137</v>
      </c>
      <c r="N51" s="8" t="s">
        <v>3</v>
      </c>
      <c r="O51" s="8" t="s">
        <v>138</v>
      </c>
      <c r="P51" s="8"/>
      <c r="Q51" s="8">
        <v>50</v>
      </c>
      <c r="R51" s="8">
        <v>4</v>
      </c>
      <c r="S51" s="8">
        <v>200</v>
      </c>
      <c r="T51" s="8" t="s">
        <v>307</v>
      </c>
      <c r="U51" s="26">
        <v>81.2</v>
      </c>
      <c r="V51" s="8">
        <v>200</v>
      </c>
      <c r="W51" s="8" t="s">
        <v>263</v>
      </c>
      <c r="X51" s="8" t="s">
        <v>264</v>
      </c>
      <c r="Y51" s="8" t="s">
        <v>265</v>
      </c>
      <c r="Z51" s="8" t="s">
        <v>266</v>
      </c>
      <c r="AA51" s="8" t="s">
        <v>139</v>
      </c>
      <c r="AB51" s="8"/>
    </row>
    <row r="52" spans="2:28">
      <c r="B52">
        <f>VLOOKUP(M52,'[1]Atrition NPI'!$B:$AB,23,0)</f>
        <v>2200</v>
      </c>
      <c r="L52" s="8">
        <v>48</v>
      </c>
      <c r="M52" s="14" t="s">
        <v>140</v>
      </c>
      <c r="N52" s="8" t="s">
        <v>30</v>
      </c>
      <c r="O52" s="8" t="s">
        <v>141</v>
      </c>
      <c r="P52" s="8"/>
      <c r="Q52" s="8">
        <v>50</v>
      </c>
      <c r="R52" s="8">
        <v>1</v>
      </c>
      <c r="S52" s="8">
        <v>50</v>
      </c>
      <c r="T52" s="8" t="s">
        <v>308</v>
      </c>
      <c r="U52" s="17">
        <v>31.59</v>
      </c>
      <c r="V52" s="8">
        <v>50</v>
      </c>
      <c r="W52" s="8" t="s">
        <v>263</v>
      </c>
      <c r="X52" s="8" t="s">
        <v>264</v>
      </c>
      <c r="Y52" s="8" t="s">
        <v>265</v>
      </c>
      <c r="Z52" s="8" t="s">
        <v>266</v>
      </c>
      <c r="AA52" s="8" t="s">
        <v>142</v>
      </c>
      <c r="AB52" s="8"/>
    </row>
    <row r="53" spans="2:28">
      <c r="B53">
        <f>VLOOKUP(M53,'[1]Atrition NPI'!$B:$AB,23,0)</f>
        <v>2200</v>
      </c>
      <c r="L53" s="8">
        <v>49</v>
      </c>
      <c r="M53" s="14" t="s">
        <v>143</v>
      </c>
      <c r="N53" s="8" t="s">
        <v>3</v>
      </c>
      <c r="O53" s="8" t="s">
        <v>144</v>
      </c>
      <c r="P53" s="8"/>
      <c r="Q53" s="8">
        <v>50</v>
      </c>
      <c r="R53" s="8">
        <v>1</v>
      </c>
      <c r="S53" s="8">
        <v>50</v>
      </c>
      <c r="T53" s="8" t="s">
        <v>309</v>
      </c>
      <c r="U53" s="46">
        <v>17.760000000000002</v>
      </c>
      <c r="V53" s="8">
        <v>50</v>
      </c>
      <c r="W53" s="8" t="s">
        <v>263</v>
      </c>
      <c r="X53" s="8" t="s">
        <v>264</v>
      </c>
      <c r="Y53" s="8" t="s">
        <v>265</v>
      </c>
      <c r="Z53" s="8" t="s">
        <v>266</v>
      </c>
      <c r="AA53" s="8" t="s">
        <v>145</v>
      </c>
      <c r="AB53" s="8"/>
    </row>
    <row r="54" spans="2:28">
      <c r="B54">
        <f>VLOOKUP(M54,'[1]Atrition NPI'!$B:$AB,23,0)</f>
        <v>2200</v>
      </c>
      <c r="L54" s="8">
        <v>50</v>
      </c>
      <c r="M54" s="14" t="s">
        <v>146</v>
      </c>
      <c r="N54" s="8" t="s">
        <v>147</v>
      </c>
      <c r="O54" s="8" t="s">
        <v>148</v>
      </c>
      <c r="P54" s="8"/>
      <c r="Q54" s="8">
        <v>50</v>
      </c>
      <c r="R54" s="8">
        <v>1</v>
      </c>
      <c r="S54" s="8">
        <v>50</v>
      </c>
      <c r="T54" s="8" t="s">
        <v>310</v>
      </c>
      <c r="U54" s="35">
        <v>22.66</v>
      </c>
      <c r="V54" s="8">
        <v>50</v>
      </c>
      <c r="W54" s="8" t="s">
        <v>263</v>
      </c>
      <c r="X54" s="8" t="s">
        <v>264</v>
      </c>
      <c r="Y54" s="8" t="s">
        <v>265</v>
      </c>
      <c r="Z54" s="8" t="s">
        <v>266</v>
      </c>
      <c r="AA54" s="8" t="s">
        <v>149</v>
      </c>
      <c r="AB54" s="8"/>
    </row>
    <row r="55" spans="2:28">
      <c r="B55">
        <f>VLOOKUP(M55,'[1]Atrition NPI'!$B:$AB,23,0)</f>
        <v>11000</v>
      </c>
      <c r="L55" s="8">
        <v>51</v>
      </c>
      <c r="M55" s="14" t="s">
        <v>46</v>
      </c>
      <c r="N55" s="8" t="s">
        <v>47</v>
      </c>
      <c r="O55" s="8" t="s">
        <v>48</v>
      </c>
      <c r="P55" s="8"/>
      <c r="Q55" s="8">
        <v>50</v>
      </c>
      <c r="R55" s="8">
        <v>1</v>
      </c>
      <c r="S55" s="8">
        <v>50</v>
      </c>
      <c r="T55" s="8" t="s">
        <v>284</v>
      </c>
      <c r="U55" s="53">
        <v>2.63</v>
      </c>
      <c r="V55" s="8">
        <v>50</v>
      </c>
      <c r="W55" s="8" t="s">
        <v>263</v>
      </c>
      <c r="X55" s="8" t="s">
        <v>264</v>
      </c>
      <c r="Y55" s="8" t="s">
        <v>265</v>
      </c>
      <c r="Z55" s="8" t="s">
        <v>266</v>
      </c>
      <c r="AA55" s="8" t="s">
        <v>49</v>
      </c>
      <c r="AB55" s="8"/>
    </row>
    <row r="56" spans="2:28">
      <c r="B56">
        <f>VLOOKUP(M56,'[1]Atrition NPI'!$B:$AB,23,0)</f>
        <v>4400</v>
      </c>
      <c r="L56" s="8">
        <v>52</v>
      </c>
      <c r="M56" s="14" t="s">
        <v>150</v>
      </c>
      <c r="N56" s="8" t="s">
        <v>47</v>
      </c>
      <c r="O56" s="8" t="s">
        <v>151</v>
      </c>
      <c r="P56" s="8"/>
      <c r="Q56" s="8">
        <v>50</v>
      </c>
      <c r="R56" s="8">
        <v>2</v>
      </c>
      <c r="S56" s="8">
        <v>100</v>
      </c>
      <c r="T56" s="8" t="s">
        <v>274</v>
      </c>
      <c r="U56" s="54">
        <v>14.88</v>
      </c>
      <c r="V56" s="8">
        <v>100</v>
      </c>
      <c r="W56" s="8" t="s">
        <v>263</v>
      </c>
      <c r="X56" s="8" t="s">
        <v>264</v>
      </c>
      <c r="Y56" s="8" t="s">
        <v>265</v>
      </c>
      <c r="Z56" s="8" t="s">
        <v>266</v>
      </c>
      <c r="AA56" s="8" t="s">
        <v>52</v>
      </c>
      <c r="AB56" s="8"/>
    </row>
    <row r="57" spans="2:28">
      <c r="B57">
        <f>VLOOKUP(M57,'[1]Atrition NPI'!$B:$AB,23,0)</f>
        <v>4400</v>
      </c>
      <c r="L57" s="8">
        <v>53</v>
      </c>
      <c r="M57" s="14" t="s">
        <v>233</v>
      </c>
      <c r="N57" s="8" t="s">
        <v>47</v>
      </c>
      <c r="O57" s="8" t="s">
        <v>152</v>
      </c>
      <c r="P57" s="8"/>
      <c r="Q57" s="8">
        <v>50</v>
      </c>
      <c r="R57" s="8">
        <v>2</v>
      </c>
      <c r="S57" s="8">
        <v>100</v>
      </c>
      <c r="T57" s="8" t="s">
        <v>274</v>
      </c>
      <c r="U57" s="54">
        <v>14.88</v>
      </c>
      <c r="V57" s="8">
        <v>100</v>
      </c>
      <c r="W57" s="8" t="s">
        <v>263</v>
      </c>
      <c r="X57" s="8" t="s">
        <v>264</v>
      </c>
      <c r="Y57" s="8" t="s">
        <v>265</v>
      </c>
      <c r="Z57" s="8" t="s">
        <v>266</v>
      </c>
      <c r="AA57" s="8" t="s">
        <v>52</v>
      </c>
      <c r="AB57" s="8"/>
    </row>
    <row r="58" spans="2:28">
      <c r="B58">
        <f>VLOOKUP(M58,'[1]Atrition NPI'!$B:$AB,23,0)</f>
        <v>6600</v>
      </c>
      <c r="L58" s="8">
        <v>54</v>
      </c>
      <c r="M58" s="14" t="s">
        <v>153</v>
      </c>
      <c r="N58" s="8" t="s">
        <v>47</v>
      </c>
      <c r="O58" s="8" t="s">
        <v>154</v>
      </c>
      <c r="P58" s="8"/>
      <c r="Q58" s="8">
        <v>50</v>
      </c>
      <c r="R58" s="8">
        <v>3</v>
      </c>
      <c r="S58" s="8">
        <v>150</v>
      </c>
      <c r="T58" s="8" t="s">
        <v>311</v>
      </c>
      <c r="U58" s="38">
        <v>16.010000000000002</v>
      </c>
      <c r="V58" s="8">
        <v>150</v>
      </c>
      <c r="W58" s="8" t="s">
        <v>263</v>
      </c>
      <c r="X58" s="8" t="s">
        <v>264</v>
      </c>
      <c r="Y58" s="8" t="s">
        <v>265</v>
      </c>
      <c r="Z58" s="8" t="s">
        <v>266</v>
      </c>
      <c r="AA58" s="8" t="s">
        <v>52</v>
      </c>
      <c r="AB58" s="8"/>
    </row>
    <row r="59" spans="2:28">
      <c r="B59">
        <f>VLOOKUP(M59,'[1]Atrition NPI'!$B:$AB,23,0)</f>
        <v>2200</v>
      </c>
      <c r="L59" s="8">
        <v>55</v>
      </c>
      <c r="M59" s="14" t="s">
        <v>155</v>
      </c>
      <c r="N59" s="8" t="s">
        <v>47</v>
      </c>
      <c r="O59" s="8" t="s">
        <v>156</v>
      </c>
      <c r="P59" s="8"/>
      <c r="Q59" s="8">
        <v>50</v>
      </c>
      <c r="R59" s="8">
        <v>1</v>
      </c>
      <c r="S59" s="8">
        <v>50</v>
      </c>
      <c r="T59" s="8" t="s">
        <v>285</v>
      </c>
      <c r="U59" s="31">
        <v>13.56</v>
      </c>
      <c r="V59" s="8">
        <v>50</v>
      </c>
      <c r="W59" s="8" t="s">
        <v>263</v>
      </c>
      <c r="X59" s="8" t="s">
        <v>264</v>
      </c>
      <c r="Y59" s="8" t="s">
        <v>265</v>
      </c>
      <c r="Z59" s="8" t="s">
        <v>266</v>
      </c>
      <c r="AA59" s="8" t="s">
        <v>157</v>
      </c>
      <c r="AB59" s="8"/>
    </row>
    <row r="60" spans="2:28">
      <c r="B60">
        <f>VLOOKUP(M60,'[1]Atrition NPI'!$B:$AB,23,0)</f>
        <v>2200</v>
      </c>
      <c r="L60" s="8">
        <v>56</v>
      </c>
      <c r="M60" s="14" t="s">
        <v>158</v>
      </c>
      <c r="N60" s="8" t="s">
        <v>47</v>
      </c>
      <c r="O60" s="8" t="s">
        <v>159</v>
      </c>
      <c r="P60" s="8"/>
      <c r="Q60" s="8">
        <v>50</v>
      </c>
      <c r="R60" s="8">
        <v>1</v>
      </c>
      <c r="S60" s="8">
        <v>50</v>
      </c>
      <c r="T60" s="8" t="s">
        <v>312</v>
      </c>
      <c r="U60" s="17">
        <v>27.74</v>
      </c>
      <c r="V60" s="8">
        <v>50</v>
      </c>
      <c r="W60" s="8" t="s">
        <v>263</v>
      </c>
      <c r="X60" s="8" t="s">
        <v>264</v>
      </c>
      <c r="Y60" s="8" t="s">
        <v>265</v>
      </c>
      <c r="Z60" s="8" t="s">
        <v>266</v>
      </c>
      <c r="AA60" s="8" t="s">
        <v>160</v>
      </c>
      <c r="AB60" s="8"/>
    </row>
    <row r="61" spans="2:28">
      <c r="B61">
        <f>VLOOKUP(M61,'[1]Atrition NPI'!$B:$AB,23,0)</f>
        <v>6600</v>
      </c>
      <c r="L61" s="8">
        <v>57</v>
      </c>
      <c r="M61" s="14" t="s">
        <v>234</v>
      </c>
      <c r="N61" s="8" t="s">
        <v>47</v>
      </c>
      <c r="O61" s="8" t="s">
        <v>161</v>
      </c>
      <c r="P61" s="8"/>
      <c r="Q61" s="8">
        <v>50</v>
      </c>
      <c r="R61" s="8">
        <v>4</v>
      </c>
      <c r="S61" s="8">
        <v>200</v>
      </c>
      <c r="T61" s="8" t="s">
        <v>313</v>
      </c>
      <c r="U61" s="40">
        <v>17.149999999999999</v>
      </c>
      <c r="V61" s="8">
        <v>200</v>
      </c>
      <c r="W61" s="8" t="s">
        <v>263</v>
      </c>
      <c r="X61" s="8" t="s">
        <v>264</v>
      </c>
      <c r="Y61" s="8" t="s">
        <v>265</v>
      </c>
      <c r="Z61" s="8" t="s">
        <v>266</v>
      </c>
      <c r="AA61" s="8" t="s">
        <v>52</v>
      </c>
      <c r="AB61" s="8"/>
    </row>
    <row r="62" spans="2:28">
      <c r="B62">
        <f>VLOOKUP(M62,'[1]Atrition NPI'!$B:$AB,23,0)</f>
        <v>6600</v>
      </c>
      <c r="L62" s="8">
        <v>58</v>
      </c>
      <c r="M62" s="14" t="s">
        <v>162</v>
      </c>
      <c r="N62" s="8" t="s">
        <v>47</v>
      </c>
      <c r="O62" s="8" t="s">
        <v>163</v>
      </c>
      <c r="P62" s="8"/>
      <c r="Q62" s="8">
        <v>50</v>
      </c>
      <c r="R62" s="8">
        <v>3</v>
      </c>
      <c r="S62" s="8">
        <v>150</v>
      </c>
      <c r="T62" s="8" t="s">
        <v>313</v>
      </c>
      <c r="U62" s="32">
        <v>14.18</v>
      </c>
      <c r="V62" s="8">
        <v>150</v>
      </c>
      <c r="W62" s="8" t="s">
        <v>263</v>
      </c>
      <c r="X62" s="8" t="s">
        <v>264</v>
      </c>
      <c r="Y62" s="8" t="s">
        <v>265</v>
      </c>
      <c r="Z62" s="8" t="s">
        <v>266</v>
      </c>
      <c r="AA62" s="8" t="s">
        <v>157</v>
      </c>
      <c r="AB62" s="8"/>
    </row>
    <row r="63" spans="2:28">
      <c r="B63">
        <f>VLOOKUP(M63,'[1]Atrition NPI'!$B:$AB,23,0)</f>
        <v>37400</v>
      </c>
      <c r="L63" s="8">
        <v>59</v>
      </c>
      <c r="M63" s="14" t="s">
        <v>164</v>
      </c>
      <c r="N63" s="8" t="s">
        <v>47</v>
      </c>
      <c r="O63" s="8" t="s">
        <v>44</v>
      </c>
      <c r="P63" s="8"/>
      <c r="Q63" s="8">
        <v>50</v>
      </c>
      <c r="R63" s="8">
        <v>27</v>
      </c>
      <c r="S63" s="8">
        <v>1350</v>
      </c>
      <c r="T63" s="8" t="s">
        <v>314</v>
      </c>
      <c r="U63" s="55">
        <v>25.99</v>
      </c>
      <c r="V63" s="8">
        <v>1350</v>
      </c>
      <c r="W63" s="8" t="s">
        <v>263</v>
      </c>
      <c r="X63" s="8" t="s">
        <v>264</v>
      </c>
      <c r="Y63" s="8" t="s">
        <v>265</v>
      </c>
      <c r="Z63" s="8" t="s">
        <v>266</v>
      </c>
      <c r="AA63" s="8" t="s">
        <v>165</v>
      </c>
      <c r="AB63" s="8"/>
    </row>
    <row r="64" spans="2:28">
      <c r="B64">
        <f>VLOOKUP(M64,'[1]Atrition NPI'!$B:$AB,23,0)</f>
        <v>2200</v>
      </c>
      <c r="L64" s="8">
        <v>60</v>
      </c>
      <c r="M64" s="14" t="s">
        <v>166</v>
      </c>
      <c r="N64" s="8" t="s">
        <v>47</v>
      </c>
      <c r="O64" s="8" t="s">
        <v>167</v>
      </c>
      <c r="P64" s="8"/>
      <c r="Q64" s="8">
        <v>50</v>
      </c>
      <c r="R64" s="8">
        <v>1</v>
      </c>
      <c r="S64" s="8">
        <v>50</v>
      </c>
      <c r="T64" s="8" t="s">
        <v>315</v>
      </c>
      <c r="U64" s="56">
        <v>13.83</v>
      </c>
      <c r="V64" s="8">
        <v>50</v>
      </c>
      <c r="W64" s="8" t="s">
        <v>263</v>
      </c>
      <c r="X64" s="8" t="s">
        <v>264</v>
      </c>
      <c r="Y64" s="8" t="s">
        <v>265</v>
      </c>
      <c r="Z64" s="8" t="s">
        <v>266</v>
      </c>
      <c r="AA64" s="8" t="s">
        <v>52</v>
      </c>
      <c r="AB64" s="8"/>
    </row>
    <row r="65" spans="2:28">
      <c r="B65">
        <f>VLOOKUP(M65,'[1]Atrition NPI'!$B:$AB,23,0)</f>
        <v>2200</v>
      </c>
      <c r="L65" s="8">
        <v>61</v>
      </c>
      <c r="M65" s="14" t="s">
        <v>235</v>
      </c>
      <c r="N65" s="8" t="s">
        <v>47</v>
      </c>
      <c r="O65" s="8" t="s">
        <v>168</v>
      </c>
      <c r="P65" s="8"/>
      <c r="Q65" s="8">
        <v>50</v>
      </c>
      <c r="R65" s="8">
        <v>1</v>
      </c>
      <c r="S65" s="8">
        <v>50</v>
      </c>
      <c r="T65" s="8" t="s">
        <v>301</v>
      </c>
      <c r="U65" s="54">
        <v>14.88</v>
      </c>
      <c r="V65" s="8">
        <v>50</v>
      </c>
      <c r="W65" s="8" t="s">
        <v>263</v>
      </c>
      <c r="X65" s="8" t="s">
        <v>264</v>
      </c>
      <c r="Y65" s="8" t="s">
        <v>265</v>
      </c>
      <c r="Z65" s="8" t="s">
        <v>266</v>
      </c>
      <c r="AA65" s="8" t="s">
        <v>52</v>
      </c>
      <c r="AB65" s="8"/>
    </row>
    <row r="66" spans="2:28">
      <c r="B66">
        <f>VLOOKUP(M66,'[1]Atrition NPI'!$B:$AB,23,0)</f>
        <v>2200</v>
      </c>
      <c r="L66" s="8">
        <v>62</v>
      </c>
      <c r="M66" s="14" t="s">
        <v>169</v>
      </c>
      <c r="N66" s="8" t="s">
        <v>43</v>
      </c>
      <c r="O66" s="8" t="s">
        <v>170</v>
      </c>
      <c r="P66" s="8"/>
      <c r="Q66" s="8">
        <v>50</v>
      </c>
      <c r="R66" s="8">
        <v>1</v>
      </c>
      <c r="S66" s="8">
        <v>50</v>
      </c>
      <c r="T66" s="8" t="s">
        <v>316</v>
      </c>
      <c r="U66" s="57">
        <v>19.95</v>
      </c>
      <c r="V66" s="8">
        <v>50</v>
      </c>
      <c r="W66" s="8" t="s">
        <v>263</v>
      </c>
      <c r="X66" s="8" t="s">
        <v>264</v>
      </c>
      <c r="Y66" s="8" t="s">
        <v>265</v>
      </c>
      <c r="Z66" s="8" t="s">
        <v>266</v>
      </c>
      <c r="AA66" s="8" t="s">
        <v>171</v>
      </c>
      <c r="AB66" s="8"/>
    </row>
    <row r="67" spans="2:28">
      <c r="B67">
        <f>VLOOKUP(M67,'[1]Atrition NPI'!$B:$AB,23,0)</f>
        <v>2200</v>
      </c>
      <c r="L67" s="8">
        <v>63</v>
      </c>
      <c r="M67" s="14" t="s">
        <v>172</v>
      </c>
      <c r="N67" s="8" t="s">
        <v>47</v>
      </c>
      <c r="O67" s="8" t="s">
        <v>173</v>
      </c>
      <c r="P67" s="8"/>
      <c r="Q67" s="8">
        <v>50</v>
      </c>
      <c r="R67" s="8">
        <v>1</v>
      </c>
      <c r="S67" s="8">
        <v>50</v>
      </c>
      <c r="T67" s="8" t="s">
        <v>285</v>
      </c>
      <c r="U67" s="31">
        <v>13.56</v>
      </c>
      <c r="V67" s="8">
        <v>50</v>
      </c>
      <c r="W67" s="8" t="s">
        <v>263</v>
      </c>
      <c r="X67" s="8" t="s">
        <v>264</v>
      </c>
      <c r="Y67" s="8" t="s">
        <v>265</v>
      </c>
      <c r="Z67" s="8" t="s">
        <v>266</v>
      </c>
      <c r="AA67" s="8" t="s">
        <v>157</v>
      </c>
      <c r="AB67" s="8"/>
    </row>
    <row r="68" spans="2:28">
      <c r="B68">
        <f>VLOOKUP(M68,'[1]Atrition NPI'!$B:$AB,23,0)</f>
        <v>11000</v>
      </c>
      <c r="L68" s="8">
        <v>64</v>
      </c>
      <c r="M68" s="14" t="s">
        <v>174</v>
      </c>
      <c r="N68" s="8" t="s">
        <v>43</v>
      </c>
      <c r="O68" s="8" t="s">
        <v>175</v>
      </c>
      <c r="P68" s="8"/>
      <c r="Q68" s="8">
        <v>50</v>
      </c>
      <c r="R68" s="8">
        <v>7</v>
      </c>
      <c r="S68" s="8">
        <v>350</v>
      </c>
      <c r="T68" s="8" t="s">
        <v>296</v>
      </c>
      <c r="U68" s="58">
        <v>19.600000000000001</v>
      </c>
      <c r="V68" s="8">
        <v>350</v>
      </c>
      <c r="W68" s="8" t="s">
        <v>263</v>
      </c>
      <c r="X68" s="8" t="s">
        <v>264</v>
      </c>
      <c r="Y68" s="8" t="s">
        <v>265</v>
      </c>
      <c r="Z68" s="8" t="s">
        <v>266</v>
      </c>
      <c r="AA68" s="8" t="s">
        <v>176</v>
      </c>
      <c r="AB68" s="8"/>
    </row>
    <row r="69" spans="2:28">
      <c r="B69">
        <f>VLOOKUP(M69,'[1]Atrition NPI'!$B:$AB,23,0)</f>
        <v>4400</v>
      </c>
      <c r="L69" s="8">
        <v>65</v>
      </c>
      <c r="M69" s="14" t="s">
        <v>177</v>
      </c>
      <c r="N69" s="8" t="s">
        <v>43</v>
      </c>
      <c r="O69" s="8" t="s">
        <v>178</v>
      </c>
      <c r="P69" s="8"/>
      <c r="Q69" s="8">
        <v>50</v>
      </c>
      <c r="R69" s="8">
        <v>3</v>
      </c>
      <c r="S69" s="8">
        <v>150</v>
      </c>
      <c r="T69" s="8" t="s">
        <v>317</v>
      </c>
      <c r="U69" s="39">
        <v>119.7</v>
      </c>
      <c r="V69" s="8">
        <v>150</v>
      </c>
      <c r="W69" s="8" t="s">
        <v>263</v>
      </c>
      <c r="X69" s="8" t="s">
        <v>264</v>
      </c>
      <c r="Y69" s="8" t="s">
        <v>265</v>
      </c>
      <c r="Z69" s="8" t="s">
        <v>266</v>
      </c>
      <c r="AA69" s="8" t="s">
        <v>179</v>
      </c>
      <c r="AB69" s="8"/>
    </row>
    <row r="70" spans="2:28">
      <c r="B70">
        <f>VLOOKUP(M70,'[1]Atrition NPI'!$B:$AB,23,0)</f>
        <v>2200</v>
      </c>
      <c r="L70" s="8">
        <v>66</v>
      </c>
      <c r="M70" s="14" t="s">
        <v>180</v>
      </c>
      <c r="N70" s="8" t="s">
        <v>181</v>
      </c>
      <c r="O70" s="8" t="s">
        <v>182</v>
      </c>
      <c r="P70" s="8"/>
      <c r="Q70" s="8">
        <v>50</v>
      </c>
      <c r="R70" s="8">
        <v>1</v>
      </c>
      <c r="S70" s="8">
        <v>50</v>
      </c>
      <c r="T70" s="8" t="s">
        <v>318</v>
      </c>
      <c r="U70" s="59">
        <v>199.5</v>
      </c>
      <c r="V70" s="8">
        <v>50</v>
      </c>
      <c r="W70" s="8" t="s">
        <v>263</v>
      </c>
      <c r="X70" s="8" t="s">
        <v>264</v>
      </c>
      <c r="Y70" s="8" t="s">
        <v>265</v>
      </c>
      <c r="Z70" s="8" t="s">
        <v>266</v>
      </c>
      <c r="AA70" s="8" t="s">
        <v>183</v>
      </c>
      <c r="AB70" s="8"/>
    </row>
    <row r="71" spans="2:28">
      <c r="B71">
        <f>VLOOKUP(M71,'[1]Atrition NPI'!$B:$AB,23,0)</f>
        <v>2600</v>
      </c>
      <c r="L71" s="8">
        <v>67</v>
      </c>
      <c r="M71" s="14" t="s">
        <v>184</v>
      </c>
      <c r="N71" s="8" t="s">
        <v>3</v>
      </c>
      <c r="O71" s="8" t="s">
        <v>185</v>
      </c>
      <c r="P71" s="8"/>
      <c r="Q71" s="8">
        <v>50</v>
      </c>
      <c r="R71" s="8">
        <v>1</v>
      </c>
      <c r="S71" s="8">
        <v>50</v>
      </c>
      <c r="T71" s="8" t="s">
        <v>319</v>
      </c>
      <c r="U71" s="34">
        <v>23.89</v>
      </c>
      <c r="V71" s="8">
        <v>50</v>
      </c>
      <c r="W71" s="8" t="s">
        <v>263</v>
      </c>
      <c r="X71" s="8" t="s">
        <v>264</v>
      </c>
      <c r="Y71" s="8" t="s">
        <v>265</v>
      </c>
      <c r="Z71" s="8" t="s">
        <v>266</v>
      </c>
      <c r="AA71" s="8" t="s">
        <v>186</v>
      </c>
      <c r="AB71" s="8"/>
    </row>
    <row r="72" spans="2:28">
      <c r="B72">
        <f>VLOOKUP(M72,'[1]Atrition NPI'!$B:$AB,23,0)</f>
        <v>2200</v>
      </c>
      <c r="L72" s="8">
        <v>68</v>
      </c>
      <c r="M72" s="14">
        <v>434153017835</v>
      </c>
      <c r="N72" s="8" t="s">
        <v>187</v>
      </c>
      <c r="O72" s="8" t="s">
        <v>188</v>
      </c>
      <c r="P72" s="8"/>
      <c r="Q72" s="8">
        <v>50</v>
      </c>
      <c r="R72" s="8">
        <v>1</v>
      </c>
      <c r="S72" s="8">
        <v>50</v>
      </c>
      <c r="T72" s="8" t="s">
        <v>320</v>
      </c>
      <c r="U72" s="60">
        <v>64.75</v>
      </c>
      <c r="V72" s="8">
        <v>50</v>
      </c>
      <c r="W72" s="8" t="s">
        <v>263</v>
      </c>
      <c r="X72" s="8" t="s">
        <v>264</v>
      </c>
      <c r="Y72" s="8" t="s">
        <v>265</v>
      </c>
      <c r="Z72" s="8" t="s">
        <v>266</v>
      </c>
      <c r="AA72" s="8" t="s">
        <v>189</v>
      </c>
      <c r="AB72" s="8"/>
    </row>
    <row r="73" spans="2:28">
      <c r="B73">
        <f>VLOOKUP(M73,'[1]Atrition NPI'!$B:$AB,23,0)</f>
        <v>2200</v>
      </c>
      <c r="L73" s="8">
        <v>69</v>
      </c>
      <c r="M73" s="14" t="s">
        <v>190</v>
      </c>
      <c r="N73" s="8" t="s">
        <v>47</v>
      </c>
      <c r="O73" s="8" t="s">
        <v>191</v>
      </c>
      <c r="P73" s="8"/>
      <c r="Q73" s="8">
        <v>50</v>
      </c>
      <c r="R73" s="8">
        <v>1</v>
      </c>
      <c r="S73" s="8">
        <v>50</v>
      </c>
      <c r="T73" s="8" t="s">
        <v>321</v>
      </c>
      <c r="U73" s="26">
        <v>77.180000000000007</v>
      </c>
      <c r="V73" s="8">
        <v>50</v>
      </c>
      <c r="W73" s="8" t="s">
        <v>263</v>
      </c>
      <c r="X73" s="8" t="s">
        <v>264</v>
      </c>
      <c r="Y73" s="8" t="s">
        <v>265</v>
      </c>
      <c r="Z73" s="8" t="s">
        <v>266</v>
      </c>
      <c r="AA73" s="8" t="s">
        <v>192</v>
      </c>
      <c r="AB73" s="8"/>
    </row>
    <row r="74" spans="2:28">
      <c r="B74">
        <f>VLOOKUP(M74,'[1]Atrition NPI'!$B:$AB,23,0)</f>
        <v>2100</v>
      </c>
      <c r="L74" s="8">
        <v>70</v>
      </c>
      <c r="M74" s="14" t="s">
        <v>194</v>
      </c>
      <c r="N74" s="8" t="s">
        <v>7</v>
      </c>
      <c r="O74" s="8" t="s">
        <v>193</v>
      </c>
      <c r="P74" s="11" t="s">
        <v>322</v>
      </c>
      <c r="Q74" s="8">
        <v>50</v>
      </c>
      <c r="R74" s="8">
        <v>1</v>
      </c>
      <c r="S74" s="8">
        <v>50</v>
      </c>
      <c r="T74" s="8" t="s">
        <v>323</v>
      </c>
      <c r="U74" s="10" t="s">
        <v>324</v>
      </c>
      <c r="V74" s="8"/>
      <c r="W74" s="8" t="s">
        <v>325</v>
      </c>
      <c r="X74" s="8" t="s">
        <v>264</v>
      </c>
      <c r="Y74" s="8" t="s">
        <v>265</v>
      </c>
      <c r="Z74" s="8" t="s">
        <v>266</v>
      </c>
      <c r="AA74" s="8" t="s">
        <v>250</v>
      </c>
      <c r="AB74" s="8"/>
    </row>
    <row r="75" spans="2:28">
      <c r="B75">
        <f>VLOOKUP(M75,'[1]Atrition NPI'!$B:$AB,23,0)</f>
        <v>2100</v>
      </c>
      <c r="L75" s="8">
        <v>71</v>
      </c>
      <c r="M75" s="14" t="s">
        <v>195</v>
      </c>
      <c r="N75" s="8" t="s">
        <v>7</v>
      </c>
      <c r="O75" s="8" t="s">
        <v>196</v>
      </c>
      <c r="P75" s="8"/>
      <c r="Q75" s="8">
        <v>50</v>
      </c>
      <c r="R75" s="8">
        <v>1</v>
      </c>
      <c r="S75" s="8">
        <v>50</v>
      </c>
      <c r="T75" s="8" t="s">
        <v>326</v>
      </c>
      <c r="U75" s="61">
        <v>325.5</v>
      </c>
      <c r="V75" s="8">
        <v>50</v>
      </c>
      <c r="W75" s="8" t="s">
        <v>263</v>
      </c>
      <c r="X75" s="8" t="s">
        <v>264</v>
      </c>
      <c r="Y75" s="8" t="s">
        <v>265</v>
      </c>
      <c r="Z75" s="8" t="s">
        <v>266</v>
      </c>
      <c r="AA75" s="8" t="s">
        <v>197</v>
      </c>
      <c r="AB75" s="8"/>
    </row>
    <row r="76" spans="2:28">
      <c r="B76">
        <f>VLOOKUP(M76,'[1]Atrition NPI'!$B:$AB,23,0)</f>
        <v>2100</v>
      </c>
      <c r="L76" s="8">
        <v>72</v>
      </c>
      <c r="M76" s="14" t="s">
        <v>198</v>
      </c>
      <c r="N76" s="8" t="s">
        <v>199</v>
      </c>
      <c r="O76" s="8" t="s">
        <v>200</v>
      </c>
      <c r="P76" s="8"/>
      <c r="Q76" s="8">
        <v>50</v>
      </c>
      <c r="R76" s="8">
        <v>1</v>
      </c>
      <c r="S76" s="8">
        <v>50</v>
      </c>
      <c r="T76" s="8" t="s">
        <v>327</v>
      </c>
      <c r="U76" s="62">
        <v>681.63</v>
      </c>
      <c r="V76" s="8">
        <v>50</v>
      </c>
      <c r="W76" s="8" t="s">
        <v>263</v>
      </c>
      <c r="X76" s="8" t="s">
        <v>264</v>
      </c>
      <c r="Y76" s="8" t="s">
        <v>265</v>
      </c>
      <c r="Z76" s="8" t="s">
        <v>266</v>
      </c>
      <c r="AA76" s="8" t="s">
        <v>201</v>
      </c>
      <c r="AB76" s="8"/>
    </row>
    <row r="77" spans="2:28">
      <c r="B77">
        <f>VLOOKUP(M77,'[1]Atrition NPI'!$B:$AB,23,0)</f>
        <v>2100</v>
      </c>
      <c r="L77" s="8">
        <v>73</v>
      </c>
      <c r="M77" s="14" t="s">
        <v>202</v>
      </c>
      <c r="N77" s="8" t="s">
        <v>7</v>
      </c>
      <c r="O77" s="8" t="s">
        <v>203</v>
      </c>
      <c r="P77" s="8"/>
      <c r="Q77" s="8">
        <v>50</v>
      </c>
      <c r="R77" s="8">
        <v>1</v>
      </c>
      <c r="S77" s="8">
        <v>50</v>
      </c>
      <c r="T77" s="8" t="s">
        <v>328</v>
      </c>
      <c r="U77" s="21">
        <v>1092.8800000000001</v>
      </c>
      <c r="V77" s="8">
        <v>50</v>
      </c>
      <c r="W77" s="8" t="s">
        <v>263</v>
      </c>
      <c r="X77" s="8" t="s">
        <v>264</v>
      </c>
      <c r="Y77" s="8" t="s">
        <v>265</v>
      </c>
      <c r="Z77" s="8" t="s">
        <v>266</v>
      </c>
      <c r="AA77" s="8" t="s">
        <v>204</v>
      </c>
      <c r="AB77" s="8"/>
    </row>
    <row r="78" spans="2:28">
      <c r="B78">
        <f>VLOOKUP(M78,'[1]Atrition NPI'!$B:$AB,23,0)</f>
        <v>4320</v>
      </c>
      <c r="L78" s="8">
        <v>74</v>
      </c>
      <c r="M78" s="14" t="s">
        <v>205</v>
      </c>
      <c r="N78" s="8" t="s">
        <v>7</v>
      </c>
      <c r="O78" s="8" t="s">
        <v>206</v>
      </c>
      <c r="P78" s="8"/>
      <c r="Q78" s="8">
        <v>50</v>
      </c>
      <c r="R78" s="8">
        <v>2</v>
      </c>
      <c r="S78" s="8">
        <v>100</v>
      </c>
      <c r="T78" s="8" t="s">
        <v>329</v>
      </c>
      <c r="U78" s="63">
        <v>241.5</v>
      </c>
      <c r="V78" s="8">
        <v>100</v>
      </c>
      <c r="W78" s="8" t="s">
        <v>263</v>
      </c>
      <c r="X78" s="8" t="s">
        <v>264</v>
      </c>
      <c r="Y78" s="8" t="s">
        <v>265</v>
      </c>
      <c r="Z78" s="8" t="s">
        <v>266</v>
      </c>
      <c r="AA78" s="8" t="s">
        <v>207</v>
      </c>
      <c r="AB78" s="8"/>
    </row>
    <row r="79" spans="2:28">
      <c r="B79">
        <f>VLOOKUP(M79,'[1]Atrition NPI'!$B:$AB,23,0)</f>
        <v>2120</v>
      </c>
      <c r="L79" s="8">
        <v>75</v>
      </c>
      <c r="M79" s="14" t="s">
        <v>208</v>
      </c>
      <c r="N79" s="8" t="s">
        <v>7</v>
      </c>
      <c r="O79" s="8" t="s">
        <v>209</v>
      </c>
      <c r="P79" s="8"/>
      <c r="Q79" s="8">
        <v>50</v>
      </c>
      <c r="R79" s="8">
        <v>1</v>
      </c>
      <c r="S79" s="8">
        <v>50</v>
      </c>
      <c r="T79" s="8" t="s">
        <v>330</v>
      </c>
      <c r="U79" s="64">
        <v>144.38</v>
      </c>
      <c r="V79" s="8">
        <v>50</v>
      </c>
      <c r="W79" s="8" t="s">
        <v>263</v>
      </c>
      <c r="X79" s="8" t="s">
        <v>264</v>
      </c>
      <c r="Y79" s="8" t="s">
        <v>265</v>
      </c>
      <c r="Z79" s="8" t="s">
        <v>266</v>
      </c>
      <c r="AA79" s="8" t="s">
        <v>210</v>
      </c>
      <c r="AB79" s="8"/>
    </row>
    <row r="80" spans="2:28">
      <c r="B80">
        <f>VLOOKUP(M80,'[1]Atrition NPI'!$B:$AB,23,0)</f>
        <v>4240</v>
      </c>
      <c r="L80" s="8">
        <v>76</v>
      </c>
      <c r="M80" s="14" t="s">
        <v>211</v>
      </c>
      <c r="N80" s="8" t="s">
        <v>7</v>
      </c>
      <c r="O80" s="8" t="s">
        <v>212</v>
      </c>
      <c r="P80" s="8"/>
      <c r="Q80" s="8">
        <v>50</v>
      </c>
      <c r="R80" s="8">
        <v>2</v>
      </c>
      <c r="S80" s="8">
        <v>100</v>
      </c>
      <c r="T80" s="8" t="s">
        <v>331</v>
      </c>
      <c r="U80" s="65">
        <v>600.25</v>
      </c>
      <c r="V80" s="8">
        <v>100</v>
      </c>
      <c r="W80" s="8" t="s">
        <v>263</v>
      </c>
      <c r="X80" s="8" t="s">
        <v>264</v>
      </c>
      <c r="Y80" s="8" t="s">
        <v>265</v>
      </c>
      <c r="Z80" s="8" t="s">
        <v>266</v>
      </c>
      <c r="AA80" s="8" t="s">
        <v>213</v>
      </c>
      <c r="AB80" s="8"/>
    </row>
    <row r="81" spans="2:28">
      <c r="B81">
        <f>VLOOKUP(M81,'[1]Atrition NPI'!$B:$AB,23,0)</f>
        <v>2200</v>
      </c>
      <c r="L81" s="8">
        <v>77</v>
      </c>
      <c r="M81" s="14" t="s">
        <v>214</v>
      </c>
      <c r="N81" s="8" t="s">
        <v>7</v>
      </c>
      <c r="O81" s="8" t="s">
        <v>215</v>
      </c>
      <c r="P81" s="8"/>
      <c r="Q81" s="8">
        <v>50</v>
      </c>
      <c r="R81" s="8">
        <v>1</v>
      </c>
      <c r="S81" s="8">
        <v>50</v>
      </c>
      <c r="T81" s="8" t="s">
        <v>332</v>
      </c>
      <c r="U81" s="66">
        <v>223.13</v>
      </c>
      <c r="V81" s="8">
        <v>50</v>
      </c>
      <c r="W81" s="8" t="s">
        <v>263</v>
      </c>
      <c r="X81" s="8" t="s">
        <v>264</v>
      </c>
      <c r="Y81" s="8" t="s">
        <v>265</v>
      </c>
      <c r="Z81" s="8" t="s">
        <v>266</v>
      </c>
      <c r="AA81" s="8" t="s">
        <v>216</v>
      </c>
      <c r="AB81" s="8"/>
    </row>
    <row r="82" spans="2:28">
      <c r="B82">
        <f>VLOOKUP(M82,'[1]Atrition NPI'!$B:$AB,23,0)</f>
        <v>2200</v>
      </c>
      <c r="L82" s="8">
        <v>78</v>
      </c>
      <c r="M82" s="14" t="s">
        <v>217</v>
      </c>
      <c r="N82" s="8" t="s">
        <v>218</v>
      </c>
      <c r="O82" s="8" t="s">
        <v>219</v>
      </c>
      <c r="P82" s="8"/>
      <c r="Q82" s="8">
        <v>50</v>
      </c>
      <c r="R82" s="8">
        <v>1</v>
      </c>
      <c r="S82" s="8">
        <v>50</v>
      </c>
      <c r="T82" s="8" t="s">
        <v>333</v>
      </c>
      <c r="U82" s="60">
        <v>64.400000000000006</v>
      </c>
      <c r="V82" s="8">
        <v>50</v>
      </c>
      <c r="W82" s="8" t="s">
        <v>263</v>
      </c>
      <c r="X82" s="8" t="s">
        <v>264</v>
      </c>
      <c r="Y82" s="8" t="s">
        <v>265</v>
      </c>
      <c r="Z82" s="8" t="s">
        <v>266</v>
      </c>
      <c r="AA82" s="8" t="s">
        <v>220</v>
      </c>
      <c r="AB82" s="8"/>
    </row>
    <row r="83" spans="2:28">
      <c r="B83">
        <f>VLOOKUP(M83,'[1]Atrition NPI'!$B:$AB,23,0)</f>
        <v>2100</v>
      </c>
      <c r="L83" s="8">
        <v>79</v>
      </c>
      <c r="M83" s="14" t="s">
        <v>221</v>
      </c>
      <c r="N83" s="8" t="s">
        <v>222</v>
      </c>
      <c r="O83" s="8" t="s">
        <v>223</v>
      </c>
      <c r="P83" s="8"/>
      <c r="Q83" s="8">
        <v>50</v>
      </c>
      <c r="R83" s="8">
        <v>1</v>
      </c>
      <c r="S83" s="8">
        <v>50</v>
      </c>
      <c r="T83" s="8" t="s">
        <v>334</v>
      </c>
      <c r="U83" s="25">
        <v>112.88</v>
      </c>
      <c r="V83" s="8">
        <v>50</v>
      </c>
      <c r="W83" s="8" t="s">
        <v>263</v>
      </c>
      <c r="X83" s="8" t="s">
        <v>264</v>
      </c>
      <c r="Y83" s="8" t="s">
        <v>265</v>
      </c>
      <c r="Z83" s="8" t="s">
        <v>266</v>
      </c>
      <c r="AA83" s="8" t="s">
        <v>224</v>
      </c>
      <c r="AB83" s="8"/>
    </row>
    <row r="84" spans="2:28">
      <c r="B84">
        <f>VLOOKUP(M84,'[1]Atrition NPI'!$B:$AB,23,0)</f>
        <v>2200</v>
      </c>
      <c r="L84" s="8">
        <v>80</v>
      </c>
      <c r="M84" s="14" t="s">
        <v>225</v>
      </c>
      <c r="N84" s="8" t="s">
        <v>226</v>
      </c>
      <c r="O84" s="8" t="s">
        <v>219</v>
      </c>
      <c r="P84" s="8"/>
      <c r="Q84" s="8">
        <v>50</v>
      </c>
      <c r="R84" s="8">
        <v>1</v>
      </c>
      <c r="S84" s="8">
        <v>50</v>
      </c>
      <c r="T84" s="8" t="s">
        <v>335</v>
      </c>
      <c r="U84" s="22">
        <v>91.79</v>
      </c>
      <c r="V84" s="8">
        <v>50</v>
      </c>
      <c r="W84" s="8" t="s">
        <v>263</v>
      </c>
      <c r="X84" s="8" t="s">
        <v>264</v>
      </c>
      <c r="Y84" s="8" t="s">
        <v>265</v>
      </c>
      <c r="Z84" s="8" t="s">
        <v>266</v>
      </c>
      <c r="AA84" s="8" t="s">
        <v>227</v>
      </c>
      <c r="AB84" s="8"/>
    </row>
    <row r="85" spans="2:28">
      <c r="B85">
        <f>VLOOKUP(M85,'[1]Atrition NPI'!$B:$AB,23,0)</f>
        <v>2080</v>
      </c>
      <c r="L85" s="8">
        <v>81</v>
      </c>
      <c r="M85" s="14">
        <v>63048</v>
      </c>
      <c r="N85" s="8" t="s">
        <v>244</v>
      </c>
      <c r="O85" s="8" t="s">
        <v>248</v>
      </c>
      <c r="P85" s="11" t="s">
        <v>336</v>
      </c>
      <c r="Q85" s="8">
        <v>50</v>
      </c>
      <c r="R85" s="8">
        <v>1</v>
      </c>
      <c r="S85" s="8">
        <v>50</v>
      </c>
      <c r="T85" s="8" t="s">
        <v>337</v>
      </c>
      <c r="U85" s="19">
        <v>131.25</v>
      </c>
      <c r="V85" s="8">
        <v>50</v>
      </c>
      <c r="W85" s="8" t="s">
        <v>263</v>
      </c>
      <c r="X85" s="8" t="s">
        <v>338</v>
      </c>
      <c r="Y85" s="8" t="s">
        <v>339</v>
      </c>
      <c r="Z85" s="8" t="s">
        <v>266</v>
      </c>
      <c r="AA85" s="8" t="s">
        <v>243</v>
      </c>
      <c r="AB85" s="8"/>
    </row>
    <row r="86" spans="2:28">
      <c r="B86">
        <f>VLOOKUP(M86,'[1]Atrition NPI'!$B:$AB,23,0)</f>
        <v>2400</v>
      </c>
      <c r="L86" s="8">
        <v>82</v>
      </c>
      <c r="M86" s="14">
        <v>150150225</v>
      </c>
      <c r="N86" s="8" t="s">
        <v>41</v>
      </c>
      <c r="O86" s="8" t="s">
        <v>247</v>
      </c>
      <c r="P86" s="8"/>
      <c r="Q86" s="8">
        <v>50</v>
      </c>
      <c r="R86" s="8">
        <v>1</v>
      </c>
      <c r="S86" s="8">
        <v>50</v>
      </c>
      <c r="T86" s="8" t="s">
        <v>340</v>
      </c>
      <c r="U86" s="67">
        <v>172.38</v>
      </c>
      <c r="V86" s="8">
        <v>50</v>
      </c>
      <c r="W86" s="8" t="s">
        <v>263</v>
      </c>
      <c r="X86" s="8" t="s">
        <v>264</v>
      </c>
      <c r="Y86" s="8" t="s">
        <v>265</v>
      </c>
      <c r="Z86" s="8" t="s">
        <v>266</v>
      </c>
      <c r="AA86" s="8" t="s">
        <v>249</v>
      </c>
      <c r="AB86" s="8"/>
    </row>
    <row r="87" spans="2:28">
      <c r="L87" s="8"/>
      <c r="M87" s="14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2:28">
      <c r="L88" s="8"/>
      <c r="M88" s="14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2:28">
      <c r="L89" s="8"/>
      <c r="M89" s="14"/>
      <c r="N89" s="8"/>
      <c r="O89" s="8"/>
      <c r="P89" s="8"/>
      <c r="Q89" s="8"/>
      <c r="R89" s="8"/>
      <c r="S89" s="8"/>
      <c r="T89" s="8"/>
      <c r="U89" s="8" t="s">
        <v>341</v>
      </c>
      <c r="V89" s="8"/>
      <c r="W89" s="8"/>
      <c r="X89" s="8"/>
      <c r="Y89" s="8"/>
      <c r="Z89" s="8"/>
      <c r="AA89" s="8"/>
      <c r="AB89" s="8"/>
    </row>
    <row r="90" spans="2:28">
      <c r="L90" s="8"/>
      <c r="M90" s="14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2:28">
      <c r="L91" s="8"/>
      <c r="M91" s="14"/>
      <c r="N91" s="8"/>
      <c r="O91" s="8"/>
      <c r="P91" s="8"/>
      <c r="Q91" s="8"/>
      <c r="R91" s="8"/>
      <c r="S91" s="8"/>
      <c r="T91" s="8" t="s">
        <v>237</v>
      </c>
      <c r="U91" s="8" t="s">
        <v>342</v>
      </c>
      <c r="V91" s="8"/>
      <c r="W91" s="8"/>
      <c r="X91" s="8"/>
      <c r="Y91" s="8"/>
      <c r="Z91" s="8"/>
      <c r="AA91" s="8"/>
      <c r="AB91" s="8"/>
    </row>
    <row r="92" spans="2:28">
      <c r="L92" s="8"/>
      <c r="M92" s="14"/>
      <c r="N92" s="8"/>
      <c r="O92" s="8"/>
      <c r="P92" s="8"/>
      <c r="Q92" s="8"/>
      <c r="R92" s="8"/>
      <c r="S92" s="8"/>
      <c r="T92" s="8" t="s">
        <v>245</v>
      </c>
      <c r="U92" s="8" t="s">
        <v>343</v>
      </c>
      <c r="V92" s="8"/>
      <c r="W92" s="8"/>
      <c r="X92" s="8"/>
      <c r="Y92" s="8"/>
      <c r="Z92" s="8"/>
      <c r="AA92" s="8"/>
      <c r="AB92" s="8"/>
    </row>
    <row r="93" spans="2:28">
      <c r="L93" s="8"/>
      <c r="M93" s="14"/>
      <c r="N93" s="8"/>
      <c r="O93" s="8"/>
      <c r="P93" s="8"/>
      <c r="Q93" s="8"/>
      <c r="R93" s="8"/>
      <c r="S93" s="8"/>
      <c r="T93" s="8" t="s">
        <v>246</v>
      </c>
      <c r="U93" s="12">
        <v>1282.92</v>
      </c>
      <c r="V93" s="8"/>
      <c r="W93" s="8"/>
      <c r="X93" s="8"/>
      <c r="Y93" s="8"/>
      <c r="Z93" s="8"/>
      <c r="AA93" s="8"/>
      <c r="AB93" s="8"/>
    </row>
    <row r="94" spans="2:28">
      <c r="L94" s="8"/>
      <c r="M94" s="14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95"/>
  <sheetViews>
    <sheetView workbookViewId="0">
      <pane ySplit="6" topLeftCell="A7" activePane="bottomLeft" state="frozen"/>
      <selection pane="bottomLeft" activeCell="B5" sqref="B5"/>
    </sheetView>
  </sheetViews>
  <sheetFormatPr defaultRowHeight="15"/>
  <cols>
    <col min="1" max="1" width="5" style="72" customWidth="1"/>
    <col min="2" max="2" width="23.28515625" style="84" customWidth="1"/>
    <col min="3" max="3" width="12.5703125" style="70" customWidth="1"/>
    <col min="4" max="4" width="13.28515625" style="70" customWidth="1"/>
    <col min="5" max="5" width="16.140625" style="70" customWidth="1"/>
    <col min="6" max="6" width="11" style="70" bestFit="1" customWidth="1"/>
    <col min="7" max="7" width="14.85546875" style="70" customWidth="1"/>
    <col min="8" max="8" width="15.5703125" style="70" customWidth="1"/>
    <col min="9" max="9" width="13" style="70" customWidth="1"/>
    <col min="10" max="10" width="12" style="70" customWidth="1"/>
    <col min="11" max="11" width="10.85546875" style="71" customWidth="1"/>
    <col min="12" max="13" width="0.42578125" style="71" customWidth="1"/>
    <col min="14" max="14" width="0.42578125" style="68" customWidth="1"/>
    <col min="15" max="16" width="3.7109375" style="71" customWidth="1"/>
    <col min="17" max="17" width="6" style="74" bestFit="1" customWidth="1"/>
    <col min="18" max="18" width="27.7109375" style="74" bestFit="1" customWidth="1"/>
    <col min="19" max="19" width="35.42578125" style="74" bestFit="1" customWidth="1"/>
    <col min="20" max="20" width="50" style="74" bestFit="1" customWidth="1"/>
    <col min="21" max="21" width="19.42578125" style="74" customWidth="1"/>
    <col min="22" max="22" width="8.5703125" style="74" bestFit="1" customWidth="1"/>
    <col min="23" max="23" width="8.7109375" style="74" bestFit="1" customWidth="1"/>
    <col min="24" max="24" width="9" style="74" bestFit="1" customWidth="1"/>
    <col min="25" max="25" width="12" style="74" bestFit="1" customWidth="1"/>
    <col min="26" max="26" width="11.7109375" style="74" bestFit="1" customWidth="1"/>
    <col min="27" max="27" width="6" style="74" bestFit="1" customWidth="1"/>
    <col min="28" max="28" width="10.7109375" style="74" customWidth="1"/>
    <col min="29" max="29" width="6.5703125" style="74" bestFit="1" customWidth="1"/>
    <col min="30" max="30" width="9.7109375" style="74" customWidth="1"/>
    <col min="31" max="31" width="15.140625" style="74" bestFit="1" customWidth="1"/>
    <col min="32" max="32" width="8.85546875" style="74" bestFit="1" customWidth="1"/>
    <col min="33" max="33" width="7.85546875" style="74" bestFit="1" customWidth="1"/>
    <col min="34" max="16384" width="9.140625" style="71"/>
  </cols>
  <sheetData>
    <row r="1" spans="1:33" ht="15.75" thickBot="1">
      <c r="B1" s="70"/>
    </row>
    <row r="2" spans="1:33" ht="18.75">
      <c r="B2" s="70"/>
      <c r="C2" s="123" t="s">
        <v>368</v>
      </c>
      <c r="D2" s="116" t="s">
        <v>366</v>
      </c>
      <c r="E2" s="116" t="s">
        <v>240</v>
      </c>
      <c r="F2" s="116" t="s">
        <v>367</v>
      </c>
      <c r="G2" s="116" t="s">
        <v>376</v>
      </c>
      <c r="L2" s="72"/>
      <c r="M2" s="73" t="s">
        <v>375</v>
      </c>
      <c r="R2" s="87" t="s">
        <v>377</v>
      </c>
    </row>
    <row r="3" spans="1:33" ht="15.75" thickBot="1">
      <c r="B3" s="70"/>
      <c r="C3" s="124"/>
      <c r="D3" s="118">
        <f>SUBTOTAL(109,E$7:E$1048576)</f>
        <v>1025536</v>
      </c>
      <c r="E3" s="119">
        <f>SUM(G$7:G$1048576)</f>
        <v>329168.04399999999</v>
      </c>
      <c r="F3" s="118">
        <f>SUM(I$7:I$1048576)</f>
        <v>650616</v>
      </c>
      <c r="G3" s="119">
        <f>SUM(J$7:J$1048576)</f>
        <v>102317.144</v>
      </c>
      <c r="L3" s="72"/>
      <c r="M3" s="72">
        <v>202945.04399999999</v>
      </c>
    </row>
    <row r="4" spans="1:33">
      <c r="B4" s="70"/>
      <c r="E4" s="119"/>
      <c r="L4" s="72">
        <v>69047</v>
      </c>
      <c r="M4" s="72">
        <f>M3-L4</f>
        <v>133898.04399999999</v>
      </c>
    </row>
    <row r="5" spans="1:33" ht="15.75" thickBot="1">
      <c r="B5" s="70"/>
    </row>
    <row r="6" spans="1:33" s="81" customFormat="1" ht="32.25" thickBot="1">
      <c r="A6" s="117"/>
      <c r="B6" s="75" t="s">
        <v>359</v>
      </c>
      <c r="C6" s="76" t="s">
        <v>360</v>
      </c>
      <c r="D6" s="77" t="s">
        <v>255</v>
      </c>
      <c r="E6" s="76" t="s">
        <v>361</v>
      </c>
      <c r="F6" s="77" t="s">
        <v>239</v>
      </c>
      <c r="G6" s="78" t="s">
        <v>240</v>
      </c>
      <c r="H6" s="79" t="s">
        <v>363</v>
      </c>
      <c r="I6" s="78" t="s">
        <v>369</v>
      </c>
      <c r="J6" s="80" t="s">
        <v>371</v>
      </c>
      <c r="L6" s="70"/>
      <c r="N6" s="69"/>
      <c r="Q6" s="88" t="s">
        <v>0</v>
      </c>
      <c r="R6" s="88" t="s">
        <v>254</v>
      </c>
      <c r="S6" s="88" t="s">
        <v>1</v>
      </c>
      <c r="T6" s="88" t="s">
        <v>238</v>
      </c>
      <c r="U6" s="89" t="s">
        <v>261</v>
      </c>
      <c r="V6" s="89" t="s">
        <v>256</v>
      </c>
      <c r="W6" s="89" t="s">
        <v>253</v>
      </c>
      <c r="X6" s="89" t="s">
        <v>241</v>
      </c>
      <c r="Y6" s="89" t="s">
        <v>239</v>
      </c>
      <c r="Z6" s="88" t="s">
        <v>240</v>
      </c>
      <c r="AA6" s="88" t="s">
        <v>344</v>
      </c>
      <c r="AB6" s="89" t="s">
        <v>345</v>
      </c>
      <c r="AC6" s="88" t="s">
        <v>346</v>
      </c>
      <c r="AD6" s="89" t="s">
        <v>257</v>
      </c>
      <c r="AE6" s="88" t="s">
        <v>258</v>
      </c>
      <c r="AF6" s="89" t="s">
        <v>260</v>
      </c>
      <c r="AG6" s="88" t="s">
        <v>347</v>
      </c>
    </row>
    <row r="7" spans="1:33">
      <c r="A7" s="72" t="str">
        <f>R7</f>
        <v>GRM033C81E104KE14D</v>
      </c>
      <c r="B7" s="70" t="s">
        <v>364</v>
      </c>
      <c r="C7" s="70">
        <f>VLOOKUP(R7,'[1]Atrition NPI'!$B:$AB,23,0)</f>
        <v>2500</v>
      </c>
      <c r="D7" s="70">
        <f>AA7</f>
        <v>15000</v>
      </c>
      <c r="E7" s="70">
        <f>IF(D7&gt;C7,D7,ROUNDUP(C7/D7,0)*D7)</f>
        <v>15000</v>
      </c>
      <c r="F7" s="70">
        <f>Y7</f>
        <v>0.01</v>
      </c>
      <c r="G7" s="70">
        <f>F7*E7</f>
        <v>150</v>
      </c>
      <c r="H7" s="82">
        <f t="shared" ref="H7:H38" si="0">G7/$E$3</f>
        <v>4.5569429576827329E-4</v>
      </c>
      <c r="I7" s="70">
        <f>E7-C7</f>
        <v>12500</v>
      </c>
      <c r="J7" s="70">
        <f>I7*F7</f>
        <v>125</v>
      </c>
      <c r="Q7" s="85">
        <v>1</v>
      </c>
      <c r="R7" s="85" t="s">
        <v>2</v>
      </c>
      <c r="S7" s="85" t="s">
        <v>3</v>
      </c>
      <c r="T7" s="85" t="s">
        <v>4</v>
      </c>
      <c r="U7" s="85"/>
      <c r="V7" s="85">
        <v>50</v>
      </c>
      <c r="W7" s="85">
        <v>1</v>
      </c>
      <c r="X7" s="85">
        <v>15000</v>
      </c>
      <c r="Y7" s="90">
        <v>0.01</v>
      </c>
      <c r="Z7" s="91">
        <v>127.5</v>
      </c>
      <c r="AA7" s="85">
        <v>15000</v>
      </c>
      <c r="AB7" s="85" t="s">
        <v>263</v>
      </c>
      <c r="AC7" s="85">
        <v>98</v>
      </c>
      <c r="AD7" s="85" t="s">
        <v>264</v>
      </c>
      <c r="AE7" s="85" t="s">
        <v>265</v>
      </c>
      <c r="AF7" s="85" t="s">
        <v>266</v>
      </c>
      <c r="AG7" s="85" t="s">
        <v>348</v>
      </c>
    </row>
    <row r="8" spans="1:33">
      <c r="A8" s="72" t="str">
        <f t="shared" ref="A8:A71" si="1">R8</f>
        <v>MAX30208CLB+</v>
      </c>
      <c r="B8" s="70" t="s">
        <v>364</v>
      </c>
      <c r="C8" s="70">
        <f>VLOOKUP(R8,'[1]Atrition NPI'!$B:$AB,23,0)</f>
        <v>2080</v>
      </c>
      <c r="D8" s="70">
        <f t="shared" ref="D8:D71" si="2">AA8</f>
        <v>2500</v>
      </c>
      <c r="E8" s="70">
        <f t="shared" ref="E8:E72" si="3">IF(D8&gt;C8,D8,ROUNDUP(C8/D8,0)*D8)</f>
        <v>2500</v>
      </c>
      <c r="F8" s="70">
        <f t="shared" ref="F8:F71" si="4">Y8</f>
        <v>3.52</v>
      </c>
      <c r="G8" s="70">
        <f t="shared" ref="G8:G71" si="5">F8*E8</f>
        <v>8800</v>
      </c>
      <c r="H8" s="82">
        <f t="shared" si="0"/>
        <v>2.6734065351738702E-2</v>
      </c>
      <c r="I8" s="70">
        <f t="shared" ref="I8:I72" si="6">E8-C8</f>
        <v>420</v>
      </c>
      <c r="J8" s="70">
        <f t="shared" ref="J8:J71" si="7">I8*F8</f>
        <v>1478.4</v>
      </c>
      <c r="Q8" s="85">
        <v>2</v>
      </c>
      <c r="R8" s="85" t="s">
        <v>6</v>
      </c>
      <c r="S8" s="85" t="s">
        <v>7</v>
      </c>
      <c r="T8" s="85" t="s">
        <v>8</v>
      </c>
      <c r="U8" s="85"/>
      <c r="V8" s="85">
        <v>50</v>
      </c>
      <c r="W8" s="85">
        <v>1</v>
      </c>
      <c r="X8" s="85">
        <v>2500</v>
      </c>
      <c r="Y8" s="90">
        <v>3.52</v>
      </c>
      <c r="Z8" s="91">
        <v>8797.5</v>
      </c>
      <c r="AA8" s="85">
        <v>2500</v>
      </c>
      <c r="AB8" s="85" t="s">
        <v>268</v>
      </c>
      <c r="AC8" s="85">
        <v>378</v>
      </c>
      <c r="AD8" s="85" t="s">
        <v>264</v>
      </c>
      <c r="AE8" s="85" t="s">
        <v>265</v>
      </c>
      <c r="AF8" s="85" t="s">
        <v>266</v>
      </c>
      <c r="AG8" s="85" t="s">
        <v>348</v>
      </c>
    </row>
    <row r="9" spans="1:33">
      <c r="A9" s="72" t="str">
        <f t="shared" si="1"/>
        <v>MAX30208_HSP3_DEMO_B</v>
      </c>
      <c r="B9" s="84" t="s">
        <v>372</v>
      </c>
      <c r="C9" s="70">
        <f>VLOOKUP(R9,'[1]Atrition NPI'!$B:$AB,23,0)</f>
        <v>2020</v>
      </c>
      <c r="D9" s="70">
        <f t="shared" si="2"/>
        <v>0</v>
      </c>
      <c r="E9" s="70">
        <v>0</v>
      </c>
      <c r="F9" s="70">
        <f t="shared" si="4"/>
        <v>0</v>
      </c>
      <c r="G9" s="70">
        <f t="shared" si="5"/>
        <v>0</v>
      </c>
      <c r="H9" s="82">
        <f t="shared" si="0"/>
        <v>0</v>
      </c>
      <c r="I9" s="70">
        <f t="shared" si="6"/>
        <v>-2020</v>
      </c>
      <c r="J9" s="70">
        <f t="shared" si="7"/>
        <v>0</v>
      </c>
      <c r="Q9" s="85">
        <v>3</v>
      </c>
      <c r="R9" s="85" t="s">
        <v>11</v>
      </c>
      <c r="S9" s="85" t="s">
        <v>7</v>
      </c>
      <c r="T9" s="85" t="s">
        <v>10</v>
      </c>
      <c r="U9" s="92" t="s">
        <v>269</v>
      </c>
      <c r="V9" s="85">
        <v>50</v>
      </c>
      <c r="W9" s="85">
        <v>1</v>
      </c>
      <c r="X9" s="85"/>
      <c r="Y9" s="85"/>
      <c r="Z9" s="93" t="s">
        <v>270</v>
      </c>
      <c r="AA9" s="85"/>
      <c r="AB9" s="85"/>
      <c r="AC9" s="85"/>
      <c r="AD9" s="85"/>
      <c r="AE9" s="85"/>
      <c r="AF9" s="85"/>
      <c r="AG9" s="85"/>
    </row>
    <row r="10" spans="1:33">
      <c r="A10" s="72" t="str">
        <f t="shared" si="1"/>
        <v>GRM188R61E106MA73J</v>
      </c>
      <c r="B10" s="84" t="s">
        <v>373</v>
      </c>
      <c r="C10" s="70">
        <f>VLOOKUP(R10,'[1]Atrition NPI'!$B:$AB,23,0)</f>
        <v>11000</v>
      </c>
      <c r="D10" s="70">
        <f t="shared" si="2"/>
        <v>10000</v>
      </c>
      <c r="E10" s="70">
        <f t="shared" si="3"/>
        <v>20000</v>
      </c>
      <c r="F10" s="70">
        <f t="shared" si="4"/>
        <v>0.08</v>
      </c>
      <c r="G10" s="70">
        <f t="shared" si="5"/>
        <v>1600</v>
      </c>
      <c r="H10" s="82">
        <f t="shared" si="0"/>
        <v>4.8607391548615821E-3</v>
      </c>
      <c r="I10" s="70">
        <f t="shared" si="6"/>
        <v>9000</v>
      </c>
      <c r="J10" s="70">
        <f t="shared" si="7"/>
        <v>720</v>
      </c>
      <c r="Q10" s="85">
        <v>4</v>
      </c>
      <c r="R10" s="85" t="s">
        <v>12</v>
      </c>
      <c r="S10" s="85" t="s">
        <v>3</v>
      </c>
      <c r="T10" s="85" t="s">
        <v>13</v>
      </c>
      <c r="U10" s="85"/>
      <c r="V10" s="85">
        <v>50</v>
      </c>
      <c r="W10" s="85">
        <v>5</v>
      </c>
      <c r="X10" s="85">
        <v>10000</v>
      </c>
      <c r="Y10" s="90">
        <v>0.08</v>
      </c>
      <c r="Z10" s="91">
        <v>816</v>
      </c>
      <c r="AA10" s="85">
        <v>10000</v>
      </c>
      <c r="AB10" s="85" t="s">
        <v>263</v>
      </c>
      <c r="AC10" s="85">
        <v>70</v>
      </c>
      <c r="AD10" s="85" t="s">
        <v>264</v>
      </c>
      <c r="AE10" s="85" t="s">
        <v>265</v>
      </c>
      <c r="AF10" s="85" t="s">
        <v>266</v>
      </c>
      <c r="AG10" s="85" t="s">
        <v>348</v>
      </c>
    </row>
    <row r="11" spans="1:33">
      <c r="A11" s="72" t="str">
        <f t="shared" si="1"/>
        <v>GRM188R72A104KA35J</v>
      </c>
      <c r="B11" s="70" t="s">
        <v>364</v>
      </c>
      <c r="C11" s="70">
        <f>VLOOKUP(R11,'[1]Atrition NPI'!$B:$AB,23,0)</f>
        <v>6600</v>
      </c>
      <c r="D11" s="70">
        <f t="shared" si="2"/>
        <v>10000</v>
      </c>
      <c r="E11" s="70">
        <f t="shared" si="3"/>
        <v>10000</v>
      </c>
      <c r="F11" s="70">
        <f t="shared" si="4"/>
        <v>0.05</v>
      </c>
      <c r="G11" s="70">
        <f t="shared" si="5"/>
        <v>500</v>
      </c>
      <c r="H11" s="82">
        <f t="shared" si="0"/>
        <v>1.5189809858942444E-3</v>
      </c>
      <c r="I11" s="70">
        <f t="shared" si="6"/>
        <v>3400</v>
      </c>
      <c r="J11" s="70">
        <f t="shared" si="7"/>
        <v>170</v>
      </c>
      <c r="Q11" s="85">
        <v>5</v>
      </c>
      <c r="R11" s="85" t="s">
        <v>15</v>
      </c>
      <c r="S11" s="85" t="s">
        <v>3</v>
      </c>
      <c r="T11" s="85" t="s">
        <v>16</v>
      </c>
      <c r="U11" s="85"/>
      <c r="V11" s="85">
        <v>50</v>
      </c>
      <c r="W11" s="85">
        <v>3</v>
      </c>
      <c r="X11" s="85">
        <v>10000</v>
      </c>
      <c r="Y11" s="90">
        <v>0.05</v>
      </c>
      <c r="Z11" s="91">
        <v>493</v>
      </c>
      <c r="AA11" s="85">
        <v>10000</v>
      </c>
      <c r="AB11" s="85" t="s">
        <v>263</v>
      </c>
      <c r="AC11" s="85">
        <v>98</v>
      </c>
      <c r="AD11" s="85" t="s">
        <v>264</v>
      </c>
      <c r="AE11" s="85" t="s">
        <v>265</v>
      </c>
      <c r="AF11" s="85" t="s">
        <v>266</v>
      </c>
      <c r="AG11" s="85" t="s">
        <v>348</v>
      </c>
    </row>
    <row r="12" spans="1:33">
      <c r="A12" s="72" t="str">
        <f t="shared" si="1"/>
        <v>GRM155R61A106ME11J</v>
      </c>
      <c r="B12" s="70" t="s">
        <v>364</v>
      </c>
      <c r="C12" s="70">
        <f>VLOOKUP(R12,'[1]Atrition NPI'!$B:$AB,23,0)</f>
        <v>6600</v>
      </c>
      <c r="D12" s="70">
        <f t="shared" si="2"/>
        <v>40000</v>
      </c>
      <c r="E12" s="70">
        <f t="shared" si="3"/>
        <v>40000</v>
      </c>
      <c r="F12" s="70">
        <f t="shared" si="4"/>
        <v>0.03</v>
      </c>
      <c r="G12" s="70">
        <f t="shared" si="5"/>
        <v>1200</v>
      </c>
      <c r="H12" s="82">
        <f t="shared" si="0"/>
        <v>3.6455543661461864E-3</v>
      </c>
      <c r="I12" s="70">
        <f t="shared" si="6"/>
        <v>33400</v>
      </c>
      <c r="J12" s="70">
        <f t="shared" si="7"/>
        <v>1002</v>
      </c>
      <c r="Q12" s="85">
        <v>6</v>
      </c>
      <c r="R12" s="85" t="s">
        <v>18</v>
      </c>
      <c r="S12" s="85" t="s">
        <v>3</v>
      </c>
      <c r="T12" s="85" t="s">
        <v>19</v>
      </c>
      <c r="U12" s="94" t="s">
        <v>273</v>
      </c>
      <c r="V12" s="85">
        <v>50</v>
      </c>
      <c r="W12" s="85">
        <v>3</v>
      </c>
      <c r="X12" s="85">
        <v>40000</v>
      </c>
      <c r="Y12" s="90">
        <v>0.03</v>
      </c>
      <c r="Z12" s="91">
        <v>1088</v>
      </c>
      <c r="AA12" s="85">
        <v>40000</v>
      </c>
      <c r="AB12" s="85" t="s">
        <v>263</v>
      </c>
      <c r="AC12" s="85">
        <v>84</v>
      </c>
      <c r="AD12" s="85" t="s">
        <v>264</v>
      </c>
      <c r="AE12" s="85" t="s">
        <v>265</v>
      </c>
      <c r="AF12" s="85" t="s">
        <v>266</v>
      </c>
      <c r="AG12" s="85" t="s">
        <v>348</v>
      </c>
    </row>
    <row r="13" spans="1:33">
      <c r="A13" s="72" t="str">
        <f t="shared" si="1"/>
        <v>C0603C105K3RAC7867</v>
      </c>
      <c r="B13" s="70" t="s">
        <v>364</v>
      </c>
      <c r="C13" s="70">
        <f>VLOOKUP(R13,'[1]Atrition NPI'!$B:$AB,23,0)</f>
        <v>2200</v>
      </c>
      <c r="D13" s="70">
        <f t="shared" si="2"/>
        <v>15000</v>
      </c>
      <c r="E13" s="70">
        <f t="shared" si="3"/>
        <v>15000</v>
      </c>
      <c r="F13" s="70">
        <f t="shared" si="4"/>
        <v>7.0000000000000007E-2</v>
      </c>
      <c r="G13" s="70">
        <f t="shared" si="5"/>
        <v>1050</v>
      </c>
      <c r="H13" s="82">
        <f t="shared" si="0"/>
        <v>3.1898600703779132E-3</v>
      </c>
      <c r="I13" s="70">
        <f t="shared" si="6"/>
        <v>12800</v>
      </c>
      <c r="J13" s="70">
        <f t="shared" si="7"/>
        <v>896.00000000000011</v>
      </c>
      <c r="Q13" s="85">
        <v>7</v>
      </c>
      <c r="R13" s="85" t="s">
        <v>228</v>
      </c>
      <c r="S13" s="85" t="s">
        <v>94</v>
      </c>
      <c r="T13" s="85" t="s">
        <v>21</v>
      </c>
      <c r="U13" s="94" t="s">
        <v>275</v>
      </c>
      <c r="V13" s="85">
        <v>50</v>
      </c>
      <c r="W13" s="85">
        <v>1</v>
      </c>
      <c r="X13" s="85">
        <v>15000</v>
      </c>
      <c r="Y13" s="90">
        <v>7.0000000000000007E-2</v>
      </c>
      <c r="Z13" s="91">
        <v>1122</v>
      </c>
      <c r="AA13" s="85">
        <v>15000</v>
      </c>
      <c r="AB13" s="85" t="s">
        <v>263</v>
      </c>
      <c r="AC13" s="85">
        <v>273</v>
      </c>
      <c r="AD13" s="85" t="s">
        <v>264</v>
      </c>
      <c r="AE13" s="85" t="s">
        <v>265</v>
      </c>
      <c r="AF13" s="85" t="s">
        <v>266</v>
      </c>
      <c r="AG13" s="85" t="s">
        <v>348</v>
      </c>
    </row>
    <row r="14" spans="1:33">
      <c r="A14" s="72" t="str">
        <f t="shared" si="1"/>
        <v>GRM033R61A104KE15J</v>
      </c>
      <c r="B14" s="70" t="s">
        <v>364</v>
      </c>
      <c r="C14" s="70">
        <f>VLOOKUP(R14,'[1]Atrition NPI'!$B:$AB,23,0)</f>
        <v>2200</v>
      </c>
      <c r="D14" s="70">
        <f t="shared" si="2"/>
        <v>50000</v>
      </c>
      <c r="E14" s="70">
        <f t="shared" si="3"/>
        <v>50000</v>
      </c>
      <c r="F14" s="70">
        <f t="shared" si="4"/>
        <v>3.3999999999999998E-3</v>
      </c>
      <c r="G14" s="70">
        <f t="shared" si="5"/>
        <v>170</v>
      </c>
      <c r="H14" s="82">
        <f t="shared" si="0"/>
        <v>5.1645353520404314E-4</v>
      </c>
      <c r="I14" s="70">
        <f t="shared" si="6"/>
        <v>47800</v>
      </c>
      <c r="J14" s="70">
        <f t="shared" si="7"/>
        <v>162.51999999999998</v>
      </c>
      <c r="Q14" s="85">
        <v>8</v>
      </c>
      <c r="R14" s="85" t="s">
        <v>22</v>
      </c>
      <c r="S14" s="85" t="s">
        <v>3</v>
      </c>
      <c r="T14" s="85" t="s">
        <v>23</v>
      </c>
      <c r="U14" s="85"/>
      <c r="V14" s="85">
        <v>50</v>
      </c>
      <c r="W14" s="85">
        <v>1</v>
      </c>
      <c r="X14" s="85">
        <v>50000</v>
      </c>
      <c r="Y14" s="90">
        <f>Z14/X14</f>
        <v>3.3999999999999998E-3</v>
      </c>
      <c r="Z14" s="91">
        <v>170</v>
      </c>
      <c r="AA14" s="85">
        <v>50000</v>
      </c>
      <c r="AB14" s="85" t="s">
        <v>263</v>
      </c>
      <c r="AC14" s="85">
        <v>83</v>
      </c>
      <c r="AD14" s="85" t="s">
        <v>264</v>
      </c>
      <c r="AE14" s="85" t="s">
        <v>265</v>
      </c>
      <c r="AF14" s="85" t="s">
        <v>266</v>
      </c>
      <c r="AG14" s="85" t="s">
        <v>348</v>
      </c>
    </row>
    <row r="15" spans="1:33">
      <c r="A15" s="72" t="str">
        <f t="shared" si="1"/>
        <v>CL05A105KO5NNNC</v>
      </c>
      <c r="B15" s="70" t="s">
        <v>364</v>
      </c>
      <c r="C15" s="70">
        <f>VLOOKUP(R15,'[1]Atrition NPI'!$B:$AB,23,0)</f>
        <v>2200</v>
      </c>
      <c r="D15" s="70">
        <f t="shared" si="2"/>
        <v>10000</v>
      </c>
      <c r="E15" s="70">
        <f t="shared" si="3"/>
        <v>10000</v>
      </c>
      <c r="F15" s="70">
        <f t="shared" si="4"/>
        <v>0.01</v>
      </c>
      <c r="G15" s="70">
        <f t="shared" si="5"/>
        <v>100</v>
      </c>
      <c r="H15" s="82">
        <f t="shared" si="0"/>
        <v>3.0379619717884888E-4</v>
      </c>
      <c r="I15" s="70">
        <f t="shared" si="6"/>
        <v>7800</v>
      </c>
      <c r="J15" s="70">
        <f t="shared" si="7"/>
        <v>78</v>
      </c>
      <c r="Q15" s="85">
        <v>9</v>
      </c>
      <c r="R15" s="85" t="s">
        <v>25</v>
      </c>
      <c r="S15" s="85" t="s">
        <v>26</v>
      </c>
      <c r="T15" s="85" t="s">
        <v>27</v>
      </c>
      <c r="U15" s="85"/>
      <c r="V15" s="85">
        <v>50</v>
      </c>
      <c r="W15" s="85">
        <v>1</v>
      </c>
      <c r="X15" s="85">
        <v>10000</v>
      </c>
      <c r="Y15" s="90">
        <v>0.01</v>
      </c>
      <c r="Z15" s="91">
        <v>119</v>
      </c>
      <c r="AA15" s="85">
        <v>10000</v>
      </c>
      <c r="AB15" s="85" t="s">
        <v>263</v>
      </c>
      <c r="AC15" s="85">
        <v>140</v>
      </c>
      <c r="AD15" s="85" t="s">
        <v>264</v>
      </c>
      <c r="AE15" s="85" t="s">
        <v>265</v>
      </c>
      <c r="AF15" s="85" t="s">
        <v>266</v>
      </c>
      <c r="AG15" s="85" t="s">
        <v>348</v>
      </c>
    </row>
    <row r="16" spans="1:33">
      <c r="A16" s="72" t="str">
        <f t="shared" si="1"/>
        <v>C0603X7R1A103K030BA</v>
      </c>
      <c r="B16" s="70" t="s">
        <v>364</v>
      </c>
      <c r="C16" s="70">
        <f>VLOOKUP(R16,'[1]Atrition NPI'!$B:$AB,23,0)</f>
        <v>2200</v>
      </c>
      <c r="D16" s="70">
        <f t="shared" si="2"/>
        <v>15000</v>
      </c>
      <c r="E16" s="70">
        <f t="shared" si="3"/>
        <v>15000</v>
      </c>
      <c r="F16" s="70">
        <f t="shared" si="4"/>
        <v>0.02</v>
      </c>
      <c r="G16" s="70">
        <f t="shared" si="5"/>
        <v>300</v>
      </c>
      <c r="H16" s="82">
        <f t="shared" si="0"/>
        <v>9.1138859153654659E-4</v>
      </c>
      <c r="I16" s="70">
        <f t="shared" si="6"/>
        <v>12800</v>
      </c>
      <c r="J16" s="70">
        <f t="shared" si="7"/>
        <v>256</v>
      </c>
      <c r="Q16" s="85">
        <v>10</v>
      </c>
      <c r="R16" s="85" t="s">
        <v>29</v>
      </c>
      <c r="S16" s="85" t="s">
        <v>30</v>
      </c>
      <c r="T16" s="85" t="s">
        <v>31</v>
      </c>
      <c r="U16" s="85"/>
      <c r="V16" s="85">
        <v>50</v>
      </c>
      <c r="W16" s="85">
        <v>1</v>
      </c>
      <c r="X16" s="85">
        <v>15000</v>
      </c>
      <c r="Y16" s="90">
        <v>0.02</v>
      </c>
      <c r="Z16" s="91">
        <v>280.5</v>
      </c>
      <c r="AA16" s="85">
        <v>15000</v>
      </c>
      <c r="AB16" s="85" t="s">
        <v>263</v>
      </c>
      <c r="AC16" s="85">
        <v>182</v>
      </c>
      <c r="AD16" s="85" t="s">
        <v>264</v>
      </c>
      <c r="AE16" s="85" t="s">
        <v>265</v>
      </c>
      <c r="AF16" s="85" t="s">
        <v>266</v>
      </c>
      <c r="AG16" s="85" t="s">
        <v>348</v>
      </c>
    </row>
    <row r="17" spans="1:33">
      <c r="A17" s="72" t="str">
        <f t="shared" si="1"/>
        <v>SFH 7016</v>
      </c>
      <c r="B17" s="70" t="s">
        <v>364</v>
      </c>
      <c r="C17" s="70">
        <f>VLOOKUP(R17,'[1]Atrition NPI'!$B:$AB,23,0)</f>
        <v>2200</v>
      </c>
      <c r="D17" s="70">
        <f t="shared" si="2"/>
        <v>3000</v>
      </c>
      <c r="E17" s="70">
        <f t="shared" si="3"/>
        <v>3000</v>
      </c>
      <c r="F17" s="70">
        <f t="shared" si="4"/>
        <v>1.24</v>
      </c>
      <c r="G17" s="70">
        <f t="shared" si="5"/>
        <v>3720</v>
      </c>
      <c r="H17" s="82">
        <f t="shared" si="0"/>
        <v>1.1301218535053179E-2</v>
      </c>
      <c r="I17" s="70">
        <f t="shared" si="6"/>
        <v>800</v>
      </c>
      <c r="J17" s="70">
        <f t="shared" si="7"/>
        <v>992</v>
      </c>
      <c r="Q17" s="85">
        <v>11</v>
      </c>
      <c r="R17" s="85" t="s">
        <v>33</v>
      </c>
      <c r="S17" s="85" t="s">
        <v>34</v>
      </c>
      <c r="T17" s="85" t="s">
        <v>35</v>
      </c>
      <c r="U17" s="85"/>
      <c r="V17" s="85">
        <v>50</v>
      </c>
      <c r="W17" s="85">
        <v>1</v>
      </c>
      <c r="X17" s="85">
        <v>3000</v>
      </c>
      <c r="Y17" s="90">
        <v>1.24</v>
      </c>
      <c r="Z17" s="91">
        <v>3723</v>
      </c>
      <c r="AA17" s="85">
        <v>3000</v>
      </c>
      <c r="AB17" s="85" t="s">
        <v>263</v>
      </c>
      <c r="AC17" s="85">
        <v>112</v>
      </c>
      <c r="AD17" s="85" t="s">
        <v>264</v>
      </c>
      <c r="AE17" s="85" t="s">
        <v>265</v>
      </c>
      <c r="AF17" s="85" t="s">
        <v>266</v>
      </c>
      <c r="AG17" s="85" t="s">
        <v>348</v>
      </c>
    </row>
    <row r="18" spans="1:33">
      <c r="A18" s="72" t="str">
        <f t="shared" si="1"/>
        <v>1981061-1</v>
      </c>
      <c r="B18" s="84" t="s">
        <v>373</v>
      </c>
      <c r="C18" s="70">
        <f>VLOOKUP(R18,'[1]Atrition NPI'!$B:$AB,23,0)</f>
        <v>2200</v>
      </c>
      <c r="D18" s="70">
        <f t="shared" si="2"/>
        <v>400</v>
      </c>
      <c r="E18" s="70">
        <f t="shared" si="3"/>
        <v>2400</v>
      </c>
      <c r="F18" s="70">
        <f t="shared" si="4"/>
        <v>3.3</v>
      </c>
      <c r="G18" s="70">
        <f t="shared" si="5"/>
        <v>7920</v>
      </c>
      <c r="H18" s="82">
        <f t="shared" si="0"/>
        <v>2.4060658816564832E-2</v>
      </c>
      <c r="I18" s="70">
        <f t="shared" si="6"/>
        <v>200</v>
      </c>
      <c r="J18" s="70">
        <f t="shared" si="7"/>
        <v>660</v>
      </c>
      <c r="Q18" s="85">
        <v>12</v>
      </c>
      <c r="R18" s="85" t="s">
        <v>37</v>
      </c>
      <c r="S18" s="85" t="s">
        <v>38</v>
      </c>
      <c r="T18" s="85" t="s">
        <v>39</v>
      </c>
      <c r="U18" s="85"/>
      <c r="V18" s="85">
        <v>50</v>
      </c>
      <c r="W18" s="85">
        <v>1</v>
      </c>
      <c r="X18" s="85">
        <v>400</v>
      </c>
      <c r="Y18" s="90">
        <v>3.3</v>
      </c>
      <c r="Z18" s="91">
        <v>1319.2</v>
      </c>
      <c r="AA18" s="85">
        <v>400</v>
      </c>
      <c r="AB18" s="85" t="s">
        <v>263</v>
      </c>
      <c r="AC18" s="85">
        <v>112</v>
      </c>
      <c r="AD18" s="85" t="s">
        <v>264</v>
      </c>
      <c r="AE18" s="85" t="s">
        <v>265</v>
      </c>
      <c r="AF18" s="85" t="s">
        <v>266</v>
      </c>
      <c r="AG18" s="85" t="s">
        <v>348</v>
      </c>
    </row>
    <row r="19" spans="1:33">
      <c r="A19" s="72" t="str">
        <f t="shared" si="1"/>
        <v>10061122-251120HLF</v>
      </c>
      <c r="B19" s="84" t="s">
        <v>373</v>
      </c>
      <c r="C19" s="70">
        <f>VLOOKUP(R19,'[1]Atrition NPI'!$B:$AB,23,0)</f>
        <v>2200</v>
      </c>
      <c r="D19" s="70">
        <f t="shared" si="2"/>
        <v>2000</v>
      </c>
      <c r="E19" s="70">
        <f t="shared" si="3"/>
        <v>4000</v>
      </c>
      <c r="F19" s="70">
        <f t="shared" si="4"/>
        <v>0.35</v>
      </c>
      <c r="G19" s="70">
        <f t="shared" si="5"/>
        <v>1400</v>
      </c>
      <c r="H19" s="82">
        <f t="shared" si="0"/>
        <v>4.253146760503884E-3</v>
      </c>
      <c r="I19" s="70">
        <f t="shared" si="6"/>
        <v>1800</v>
      </c>
      <c r="J19" s="70">
        <f t="shared" si="7"/>
        <v>630</v>
      </c>
      <c r="Q19" s="85">
        <v>13</v>
      </c>
      <c r="R19" s="85" t="s">
        <v>230</v>
      </c>
      <c r="S19" s="85" t="s">
        <v>231</v>
      </c>
      <c r="T19" s="85" t="s">
        <v>131</v>
      </c>
      <c r="U19" s="92" t="s">
        <v>281</v>
      </c>
      <c r="V19" s="85">
        <v>50</v>
      </c>
      <c r="W19" s="85">
        <v>1</v>
      </c>
      <c r="X19" s="85">
        <v>2000</v>
      </c>
      <c r="Y19" s="90">
        <v>0.35</v>
      </c>
      <c r="Z19" s="91">
        <v>700</v>
      </c>
      <c r="AA19" s="85">
        <v>2000</v>
      </c>
      <c r="AB19" s="85" t="s">
        <v>263</v>
      </c>
      <c r="AC19" s="85">
        <v>84</v>
      </c>
      <c r="AD19" s="85" t="s">
        <v>264</v>
      </c>
      <c r="AE19" s="85" t="s">
        <v>265</v>
      </c>
      <c r="AF19" s="85" t="s">
        <v>266</v>
      </c>
      <c r="AG19" s="85" t="s">
        <v>348</v>
      </c>
    </row>
    <row r="20" spans="1:33">
      <c r="A20" s="72" t="str">
        <f t="shared" si="1"/>
        <v>CRCW02010000Z0ED</v>
      </c>
      <c r="B20" s="84" t="s">
        <v>373</v>
      </c>
      <c r="C20" s="70">
        <f>VLOOKUP(R20,'[1]Atrition NPI'!$B:$AB,23,0)</f>
        <v>11000</v>
      </c>
      <c r="D20" s="70">
        <f t="shared" si="2"/>
        <v>10000</v>
      </c>
      <c r="E20" s="70">
        <f t="shared" si="3"/>
        <v>20000</v>
      </c>
      <c r="F20" s="70">
        <f t="shared" si="4"/>
        <v>0.01</v>
      </c>
      <c r="G20" s="70">
        <f t="shared" si="5"/>
        <v>200</v>
      </c>
      <c r="H20" s="82">
        <f t="shared" si="0"/>
        <v>6.0759239435769776E-4</v>
      </c>
      <c r="I20" s="70">
        <f t="shared" si="6"/>
        <v>9000</v>
      </c>
      <c r="J20" s="70">
        <f t="shared" si="7"/>
        <v>90</v>
      </c>
      <c r="Q20" s="85">
        <v>14</v>
      </c>
      <c r="R20" s="85" t="s">
        <v>42</v>
      </c>
      <c r="S20" s="85" t="s">
        <v>43</v>
      </c>
      <c r="T20" s="85" t="s">
        <v>44</v>
      </c>
      <c r="U20" s="85"/>
      <c r="V20" s="85">
        <v>50</v>
      </c>
      <c r="W20" s="85">
        <v>5</v>
      </c>
      <c r="X20" s="85">
        <v>10000</v>
      </c>
      <c r="Y20" s="90">
        <v>0.01</v>
      </c>
      <c r="Z20" s="91">
        <v>68</v>
      </c>
      <c r="AA20" s="85">
        <v>10000</v>
      </c>
      <c r="AB20" s="85" t="s">
        <v>263</v>
      </c>
      <c r="AC20" s="85">
        <v>188</v>
      </c>
      <c r="AD20" s="85" t="s">
        <v>264</v>
      </c>
      <c r="AE20" s="85" t="s">
        <v>265</v>
      </c>
      <c r="AF20" s="85" t="s">
        <v>266</v>
      </c>
      <c r="AG20" s="85" t="s">
        <v>348</v>
      </c>
    </row>
    <row r="21" spans="1:33">
      <c r="A21" s="72" t="str">
        <f t="shared" si="1"/>
        <v>ERJ-2GE0R00X</v>
      </c>
      <c r="B21" s="84" t="s">
        <v>373</v>
      </c>
      <c r="C21" s="70">
        <f>VLOOKUP(R21,'[1]Atrition NPI'!$B:$AB,23,0)</f>
        <v>11000</v>
      </c>
      <c r="D21" s="70">
        <f t="shared" si="2"/>
        <v>10000</v>
      </c>
      <c r="E21" s="70">
        <f t="shared" si="3"/>
        <v>20000</v>
      </c>
      <c r="F21" s="70">
        <f t="shared" si="4"/>
        <v>0.01</v>
      </c>
      <c r="G21" s="70">
        <f t="shared" si="5"/>
        <v>200</v>
      </c>
      <c r="H21" s="82">
        <f t="shared" si="0"/>
        <v>6.0759239435769776E-4</v>
      </c>
      <c r="I21" s="70">
        <f t="shared" si="6"/>
        <v>9000</v>
      </c>
      <c r="J21" s="70">
        <f t="shared" si="7"/>
        <v>90</v>
      </c>
      <c r="Q21" s="85">
        <v>15</v>
      </c>
      <c r="R21" s="85" t="s">
        <v>46</v>
      </c>
      <c r="S21" s="85" t="s">
        <v>47</v>
      </c>
      <c r="T21" s="85" t="s">
        <v>48</v>
      </c>
      <c r="U21" s="85"/>
      <c r="V21" s="85">
        <v>50</v>
      </c>
      <c r="W21" s="85">
        <v>5</v>
      </c>
      <c r="X21" s="85">
        <v>10000</v>
      </c>
      <c r="Y21" s="90">
        <v>0.01</v>
      </c>
      <c r="Z21" s="91">
        <v>68</v>
      </c>
      <c r="AA21" s="85">
        <v>10000</v>
      </c>
      <c r="AB21" s="85" t="s">
        <v>263</v>
      </c>
      <c r="AC21" s="85">
        <v>140</v>
      </c>
      <c r="AD21" s="85" t="s">
        <v>264</v>
      </c>
      <c r="AE21" s="85" t="s">
        <v>265</v>
      </c>
      <c r="AF21" s="85" t="s">
        <v>266</v>
      </c>
      <c r="AG21" s="85" t="s">
        <v>348</v>
      </c>
    </row>
    <row r="22" spans="1:33">
      <c r="A22" s="72" t="str">
        <f t="shared" si="1"/>
        <v>ERJ-2RKF1002X</v>
      </c>
      <c r="B22" s="70" t="s">
        <v>364</v>
      </c>
      <c r="C22" s="70">
        <f>VLOOKUP(R22,'[1]Atrition NPI'!$B:$AB,23,0)</f>
        <v>4400</v>
      </c>
      <c r="D22" s="70">
        <f t="shared" si="2"/>
        <v>10000</v>
      </c>
      <c r="E22" s="70">
        <f t="shared" si="3"/>
        <v>10000</v>
      </c>
      <c r="F22" s="70">
        <f t="shared" si="4"/>
        <v>0.01</v>
      </c>
      <c r="G22" s="70">
        <f t="shared" si="5"/>
        <v>100</v>
      </c>
      <c r="H22" s="82">
        <f t="shared" si="0"/>
        <v>3.0379619717884888E-4</v>
      </c>
      <c r="I22" s="70">
        <f t="shared" si="6"/>
        <v>5600</v>
      </c>
      <c r="J22" s="70">
        <f t="shared" si="7"/>
        <v>56</v>
      </c>
      <c r="Q22" s="85">
        <v>16</v>
      </c>
      <c r="R22" s="85" t="s">
        <v>50</v>
      </c>
      <c r="S22" s="85" t="s">
        <v>47</v>
      </c>
      <c r="T22" s="85" t="s">
        <v>51</v>
      </c>
      <c r="U22" s="85"/>
      <c r="V22" s="85">
        <v>50</v>
      </c>
      <c r="W22" s="85">
        <v>2</v>
      </c>
      <c r="X22" s="85">
        <v>10000</v>
      </c>
      <c r="Y22" s="90">
        <v>0.01</v>
      </c>
      <c r="Z22" s="91">
        <v>68</v>
      </c>
      <c r="AA22" s="85">
        <v>10000</v>
      </c>
      <c r="AB22" s="85" t="s">
        <v>263</v>
      </c>
      <c r="AC22" s="85">
        <v>140</v>
      </c>
      <c r="AD22" s="85" t="s">
        <v>264</v>
      </c>
      <c r="AE22" s="85" t="s">
        <v>265</v>
      </c>
      <c r="AF22" s="85" t="s">
        <v>266</v>
      </c>
      <c r="AG22" s="85" t="s">
        <v>348</v>
      </c>
    </row>
    <row r="23" spans="1:33">
      <c r="A23" s="72" t="str">
        <f t="shared" si="1"/>
        <v>ERJ-2RKF1003X</v>
      </c>
      <c r="B23" s="70" t="s">
        <v>364</v>
      </c>
      <c r="C23" s="70">
        <f>VLOOKUP(R23,'[1]Atrition NPI'!$B:$AB,23,0)</f>
        <v>2200</v>
      </c>
      <c r="D23" s="70">
        <f t="shared" si="2"/>
        <v>10000</v>
      </c>
      <c r="E23" s="70">
        <f t="shared" si="3"/>
        <v>10000</v>
      </c>
      <c r="F23" s="70">
        <f t="shared" si="4"/>
        <v>0.01</v>
      </c>
      <c r="G23" s="70">
        <f t="shared" si="5"/>
        <v>100</v>
      </c>
      <c r="H23" s="82">
        <f t="shared" si="0"/>
        <v>3.0379619717884888E-4</v>
      </c>
      <c r="I23" s="70">
        <f t="shared" si="6"/>
        <v>7800</v>
      </c>
      <c r="J23" s="70">
        <f t="shared" si="7"/>
        <v>78</v>
      </c>
      <c r="Q23" s="85">
        <v>17</v>
      </c>
      <c r="R23" s="85" t="s">
        <v>53</v>
      </c>
      <c r="S23" s="85" t="s">
        <v>47</v>
      </c>
      <c r="T23" s="85" t="s">
        <v>54</v>
      </c>
      <c r="U23" s="85"/>
      <c r="V23" s="85">
        <v>50</v>
      </c>
      <c r="W23" s="85">
        <v>1</v>
      </c>
      <c r="X23" s="85">
        <v>10000</v>
      </c>
      <c r="Y23" s="90">
        <v>0.01</v>
      </c>
      <c r="Z23" s="91">
        <v>68</v>
      </c>
      <c r="AA23" s="85">
        <v>10000</v>
      </c>
      <c r="AB23" s="85" t="s">
        <v>263</v>
      </c>
      <c r="AC23" s="85">
        <v>140</v>
      </c>
      <c r="AD23" s="85" t="s">
        <v>264</v>
      </c>
      <c r="AE23" s="85" t="s">
        <v>265</v>
      </c>
      <c r="AF23" s="85" t="s">
        <v>266</v>
      </c>
      <c r="AG23" s="85" t="s">
        <v>348</v>
      </c>
    </row>
    <row r="24" spans="1:33">
      <c r="A24" s="72" t="str">
        <f t="shared" si="1"/>
        <v>MAX86176ENX+T</v>
      </c>
      <c r="B24" s="70" t="s">
        <v>364</v>
      </c>
      <c r="C24" s="70">
        <f>VLOOKUP(R24,'[1]Atrition NPI'!$B:$AB,23,0)</f>
        <v>2080</v>
      </c>
      <c r="D24" s="70">
        <f t="shared" si="2"/>
        <v>2500</v>
      </c>
      <c r="E24" s="70">
        <f t="shared" si="3"/>
        <v>2500</v>
      </c>
      <c r="F24" s="70">
        <f t="shared" si="4"/>
        <v>12.17</v>
      </c>
      <c r="G24" s="70">
        <f t="shared" si="5"/>
        <v>30425</v>
      </c>
      <c r="H24" s="82">
        <f t="shared" si="0"/>
        <v>9.2429992991664767E-2</v>
      </c>
      <c r="I24" s="70">
        <f t="shared" si="6"/>
        <v>420</v>
      </c>
      <c r="J24" s="70">
        <f t="shared" si="7"/>
        <v>5111.3999999999996</v>
      </c>
      <c r="Q24" s="85">
        <v>18</v>
      </c>
      <c r="R24" s="95" t="s">
        <v>236</v>
      </c>
      <c r="S24" s="85" t="s">
        <v>7</v>
      </c>
      <c r="T24" s="85" t="s">
        <v>55</v>
      </c>
      <c r="U24" s="85"/>
      <c r="V24" s="85">
        <v>50</v>
      </c>
      <c r="W24" s="85">
        <v>1</v>
      </c>
      <c r="X24" s="85">
        <v>2500</v>
      </c>
      <c r="Y24" s="90">
        <v>12.17</v>
      </c>
      <c r="Z24" s="91">
        <v>30430</v>
      </c>
      <c r="AA24" s="85">
        <v>2500</v>
      </c>
      <c r="AB24" s="85" t="s">
        <v>263</v>
      </c>
      <c r="AC24" s="85">
        <v>172</v>
      </c>
      <c r="AD24" s="85" t="s">
        <v>264</v>
      </c>
      <c r="AE24" s="85" t="s">
        <v>265</v>
      </c>
      <c r="AF24" s="85" t="s">
        <v>266</v>
      </c>
      <c r="AG24" s="85" t="s">
        <v>348</v>
      </c>
    </row>
    <row r="25" spans="1:33">
      <c r="A25" s="72" t="str">
        <f t="shared" si="1"/>
        <v>VEMD8080</v>
      </c>
      <c r="B25" s="84" t="s">
        <v>373</v>
      </c>
      <c r="C25" s="70">
        <f>VLOOKUP(R25,'[1]Atrition NPI'!$B:$AB,23,0)</f>
        <v>6600</v>
      </c>
      <c r="D25" s="70">
        <f t="shared" si="2"/>
        <v>5000</v>
      </c>
      <c r="E25" s="70">
        <f t="shared" si="3"/>
        <v>10000</v>
      </c>
      <c r="F25" s="70">
        <f t="shared" si="4"/>
        <v>1.44</v>
      </c>
      <c r="G25" s="70">
        <f t="shared" si="5"/>
        <v>14400</v>
      </c>
      <c r="H25" s="82">
        <f t="shared" si="0"/>
        <v>4.3746652393754235E-2</v>
      </c>
      <c r="I25" s="70">
        <f t="shared" si="6"/>
        <v>3400</v>
      </c>
      <c r="J25" s="70">
        <f t="shared" si="7"/>
        <v>4896</v>
      </c>
      <c r="Q25" s="85">
        <v>19</v>
      </c>
      <c r="R25" s="85" t="s">
        <v>56</v>
      </c>
      <c r="S25" s="85" t="s">
        <v>57</v>
      </c>
      <c r="T25" s="85" t="s">
        <v>58</v>
      </c>
      <c r="U25" s="85"/>
      <c r="V25" s="85">
        <v>50</v>
      </c>
      <c r="W25" s="85">
        <v>3</v>
      </c>
      <c r="X25" s="85">
        <v>5000</v>
      </c>
      <c r="Y25" s="90">
        <v>1.44</v>
      </c>
      <c r="Z25" s="91">
        <v>7208</v>
      </c>
      <c r="AA25" s="85">
        <v>5000</v>
      </c>
      <c r="AB25" s="85" t="s">
        <v>263</v>
      </c>
      <c r="AC25" s="85">
        <v>35</v>
      </c>
      <c r="AD25" s="85" t="s">
        <v>264</v>
      </c>
      <c r="AE25" s="85" t="s">
        <v>265</v>
      </c>
      <c r="AF25" s="85" t="s">
        <v>266</v>
      </c>
      <c r="AG25" s="85" t="s">
        <v>348</v>
      </c>
    </row>
    <row r="26" spans="1:33">
      <c r="A26" s="72" t="str">
        <f t="shared" si="1"/>
        <v>LIS2DS12TR</v>
      </c>
      <c r="B26" s="84" t="s">
        <v>370</v>
      </c>
      <c r="C26" s="70">
        <f>VLOOKUP(R26,'[1]Atrition NPI'!$B:$AB,23,0)</f>
        <v>2200</v>
      </c>
      <c r="D26" s="70">
        <f t="shared" si="2"/>
        <v>8000</v>
      </c>
      <c r="E26" s="70">
        <f t="shared" si="3"/>
        <v>8000</v>
      </c>
      <c r="F26" s="70">
        <f t="shared" si="4"/>
        <v>1.7424999999999999</v>
      </c>
      <c r="G26" s="70">
        <f t="shared" si="5"/>
        <v>13940</v>
      </c>
      <c r="H26" s="82">
        <f t="shared" si="0"/>
        <v>4.2349189886731531E-2</v>
      </c>
      <c r="I26" s="70">
        <f t="shared" si="6"/>
        <v>5800</v>
      </c>
      <c r="J26" s="70">
        <f t="shared" si="7"/>
        <v>10106.5</v>
      </c>
      <c r="Q26" s="85">
        <v>20</v>
      </c>
      <c r="R26" s="85" t="s">
        <v>60</v>
      </c>
      <c r="S26" s="85" t="s">
        <v>61</v>
      </c>
      <c r="T26" s="85" t="s">
        <v>62</v>
      </c>
      <c r="U26" s="85"/>
      <c r="V26" s="85">
        <v>50</v>
      </c>
      <c r="W26" s="85">
        <v>1</v>
      </c>
      <c r="X26" s="85">
        <v>8000</v>
      </c>
      <c r="Y26" s="90">
        <v>1.7424999999999999</v>
      </c>
      <c r="Z26" s="91">
        <v>14280</v>
      </c>
      <c r="AA26" s="85">
        <v>8000</v>
      </c>
      <c r="AB26" s="85" t="s">
        <v>263</v>
      </c>
      <c r="AC26" s="85">
        <v>105</v>
      </c>
      <c r="AD26" s="85" t="s">
        <v>264</v>
      </c>
      <c r="AE26" s="85" t="s">
        <v>265</v>
      </c>
      <c r="AF26" s="85" t="s">
        <v>266</v>
      </c>
      <c r="AG26" s="85" t="s">
        <v>348</v>
      </c>
    </row>
    <row r="27" spans="1:33">
      <c r="A27" s="72" t="str">
        <f t="shared" si="1"/>
        <v>SIT1572AI-J3-18E-DCC-32.768E</v>
      </c>
      <c r="B27" s="84" t="s">
        <v>373</v>
      </c>
      <c r="C27" s="70">
        <f>VLOOKUP(R27,'[1]Atrition NPI'!$B:$AB,23,0)</f>
        <v>2200</v>
      </c>
      <c r="D27" s="70">
        <f t="shared" si="2"/>
        <v>1000</v>
      </c>
      <c r="E27" s="70">
        <f t="shared" si="3"/>
        <v>3000</v>
      </c>
      <c r="F27" s="70">
        <f t="shared" si="4"/>
        <v>2</v>
      </c>
      <c r="G27" s="70">
        <f t="shared" si="5"/>
        <v>6000</v>
      </c>
      <c r="H27" s="82">
        <f t="shared" si="0"/>
        <v>1.8227771830730932E-2</v>
      </c>
      <c r="I27" s="70">
        <f t="shared" si="6"/>
        <v>800</v>
      </c>
      <c r="J27" s="70">
        <f t="shared" si="7"/>
        <v>1600</v>
      </c>
      <c r="Q27" s="85">
        <v>21</v>
      </c>
      <c r="R27" s="85" t="s">
        <v>64</v>
      </c>
      <c r="S27" s="85" t="s">
        <v>65</v>
      </c>
      <c r="T27" s="85" t="s">
        <v>66</v>
      </c>
      <c r="U27" s="85"/>
      <c r="V27" s="85">
        <v>50</v>
      </c>
      <c r="W27" s="85">
        <v>1</v>
      </c>
      <c r="X27" s="85">
        <v>1000</v>
      </c>
      <c r="Y27" s="90">
        <v>2</v>
      </c>
      <c r="Z27" s="91">
        <v>2000</v>
      </c>
      <c r="AA27" s="85">
        <v>1000</v>
      </c>
      <c r="AB27" s="85" t="s">
        <v>263</v>
      </c>
      <c r="AC27" s="85">
        <v>42</v>
      </c>
      <c r="AD27" s="85" t="s">
        <v>264</v>
      </c>
      <c r="AE27" s="85" t="s">
        <v>265</v>
      </c>
      <c r="AF27" s="85" t="s">
        <v>266</v>
      </c>
      <c r="AG27" s="85" t="s">
        <v>348</v>
      </c>
    </row>
    <row r="28" spans="1:33">
      <c r="A28" s="72" t="str">
        <f t="shared" si="1"/>
        <v>2450AT18D0100001E</v>
      </c>
      <c r="B28" s="70" t="s">
        <v>364</v>
      </c>
      <c r="C28" s="70">
        <f>VLOOKUP(R28,'[1]Atrition NPI'!$B:$AB,23,0)</f>
        <v>2200</v>
      </c>
      <c r="D28" s="70">
        <f t="shared" si="2"/>
        <v>3000</v>
      </c>
      <c r="E28" s="70">
        <f t="shared" si="3"/>
        <v>3000</v>
      </c>
      <c r="F28" s="70">
        <f t="shared" si="4"/>
        <v>0.44</v>
      </c>
      <c r="G28" s="70">
        <f t="shared" si="5"/>
        <v>1320</v>
      </c>
      <c r="H28" s="82">
        <f t="shared" si="0"/>
        <v>4.0101098027608053E-3</v>
      </c>
      <c r="I28" s="70">
        <f t="shared" si="6"/>
        <v>800</v>
      </c>
      <c r="J28" s="70">
        <f t="shared" si="7"/>
        <v>352</v>
      </c>
      <c r="Q28" s="85">
        <v>22</v>
      </c>
      <c r="R28" s="85" t="s">
        <v>68</v>
      </c>
      <c r="S28" s="85" t="s">
        <v>69</v>
      </c>
      <c r="T28" s="85" t="s">
        <v>70</v>
      </c>
      <c r="U28" s="85"/>
      <c r="V28" s="85">
        <v>50</v>
      </c>
      <c r="W28" s="85">
        <v>1</v>
      </c>
      <c r="X28" s="85">
        <v>3000</v>
      </c>
      <c r="Y28" s="90">
        <v>0.44</v>
      </c>
      <c r="Z28" s="91">
        <v>1314</v>
      </c>
      <c r="AA28" s="85">
        <v>3000</v>
      </c>
      <c r="AB28" s="85" t="s">
        <v>263</v>
      </c>
      <c r="AC28" s="85">
        <v>70</v>
      </c>
      <c r="AD28" s="85" t="s">
        <v>264</v>
      </c>
      <c r="AE28" s="85" t="s">
        <v>265</v>
      </c>
      <c r="AF28" s="85" t="s">
        <v>266</v>
      </c>
      <c r="AG28" s="85" t="s">
        <v>348</v>
      </c>
    </row>
    <row r="29" spans="1:33">
      <c r="A29" s="72" t="str">
        <f t="shared" si="1"/>
        <v>C1005X7R1H104K050BB</v>
      </c>
      <c r="B29" s="70" t="s">
        <v>364</v>
      </c>
      <c r="C29" s="70">
        <f>VLOOKUP(R29,'[1]Atrition NPI'!$B:$AB,23,0)</f>
        <v>2200</v>
      </c>
      <c r="D29" s="70">
        <f t="shared" si="2"/>
        <v>10000</v>
      </c>
      <c r="E29" s="70">
        <f t="shared" si="3"/>
        <v>10000</v>
      </c>
      <c r="F29" s="70">
        <f t="shared" si="4"/>
        <v>0.02</v>
      </c>
      <c r="G29" s="70">
        <f t="shared" si="5"/>
        <v>200</v>
      </c>
      <c r="H29" s="82">
        <f t="shared" si="0"/>
        <v>6.0759239435769776E-4</v>
      </c>
      <c r="I29" s="70">
        <f t="shared" si="6"/>
        <v>7800</v>
      </c>
      <c r="J29" s="70">
        <f t="shared" si="7"/>
        <v>156</v>
      </c>
      <c r="Q29" s="85">
        <v>23</v>
      </c>
      <c r="R29" s="85" t="s">
        <v>72</v>
      </c>
      <c r="S29" s="85" t="s">
        <v>30</v>
      </c>
      <c r="T29" s="85" t="s">
        <v>73</v>
      </c>
      <c r="U29" s="85"/>
      <c r="V29" s="85">
        <v>50</v>
      </c>
      <c r="W29" s="85">
        <v>1</v>
      </c>
      <c r="X29" s="85">
        <v>10000</v>
      </c>
      <c r="Y29" s="90">
        <v>0.02</v>
      </c>
      <c r="Z29" s="91">
        <v>238</v>
      </c>
      <c r="AA29" s="85">
        <v>10000</v>
      </c>
      <c r="AB29" s="85" t="s">
        <v>263</v>
      </c>
      <c r="AC29" s="85">
        <v>210</v>
      </c>
      <c r="AD29" s="85" t="s">
        <v>264</v>
      </c>
      <c r="AE29" s="85" t="s">
        <v>265</v>
      </c>
      <c r="AF29" s="85" t="s">
        <v>266</v>
      </c>
      <c r="AG29" s="85" t="s">
        <v>348</v>
      </c>
    </row>
    <row r="30" spans="1:33">
      <c r="A30" s="72" t="str">
        <f t="shared" si="1"/>
        <v>C1005X5R1V225K050BC</v>
      </c>
      <c r="B30" s="70" t="s">
        <v>364</v>
      </c>
      <c r="C30" s="70">
        <f>VLOOKUP(R30,'[1]Atrition NPI'!$B:$AB,23,0)</f>
        <v>2200</v>
      </c>
      <c r="D30" s="70">
        <f t="shared" si="2"/>
        <v>10000</v>
      </c>
      <c r="E30" s="70">
        <f t="shared" si="3"/>
        <v>10000</v>
      </c>
      <c r="F30" s="70">
        <f t="shared" si="4"/>
        <v>0.09</v>
      </c>
      <c r="G30" s="70">
        <f t="shared" si="5"/>
        <v>900</v>
      </c>
      <c r="H30" s="82">
        <f t="shared" si="0"/>
        <v>2.7341657746096397E-3</v>
      </c>
      <c r="I30" s="70">
        <f t="shared" si="6"/>
        <v>7800</v>
      </c>
      <c r="J30" s="70">
        <f t="shared" si="7"/>
        <v>702</v>
      </c>
      <c r="Q30" s="85">
        <v>24</v>
      </c>
      <c r="R30" s="85" t="s">
        <v>74</v>
      </c>
      <c r="S30" s="85" t="s">
        <v>30</v>
      </c>
      <c r="T30" s="85" t="s">
        <v>75</v>
      </c>
      <c r="U30" s="85"/>
      <c r="V30" s="85">
        <v>50</v>
      </c>
      <c r="W30" s="85">
        <v>1</v>
      </c>
      <c r="X30" s="85">
        <v>10000</v>
      </c>
      <c r="Y30" s="90">
        <v>0.09</v>
      </c>
      <c r="Z30" s="91">
        <v>935</v>
      </c>
      <c r="AA30" s="85">
        <v>10000</v>
      </c>
      <c r="AB30" s="85" t="s">
        <v>263</v>
      </c>
      <c r="AC30" s="85">
        <v>168</v>
      </c>
      <c r="AD30" s="85" t="s">
        <v>264</v>
      </c>
      <c r="AE30" s="85" t="s">
        <v>265</v>
      </c>
      <c r="AF30" s="85" t="s">
        <v>266</v>
      </c>
      <c r="AG30" s="85" t="s">
        <v>348</v>
      </c>
    </row>
    <row r="31" spans="1:33">
      <c r="A31" s="72" t="str">
        <f t="shared" si="1"/>
        <v>C1005X5R0J475K050BC</v>
      </c>
      <c r="B31" s="70" t="s">
        <v>364</v>
      </c>
      <c r="C31" s="70">
        <f>VLOOKUP(R31,'[1]Atrition NPI'!$B:$AB,23,0)</f>
        <v>8800</v>
      </c>
      <c r="D31" s="70">
        <f t="shared" si="2"/>
        <v>10000</v>
      </c>
      <c r="E31" s="70">
        <f t="shared" si="3"/>
        <v>10000</v>
      </c>
      <c r="F31" s="70">
        <f t="shared" si="4"/>
        <v>0.13</v>
      </c>
      <c r="G31" s="70">
        <f t="shared" si="5"/>
        <v>1300</v>
      </c>
      <c r="H31" s="82">
        <f t="shared" si="0"/>
        <v>3.949350563325035E-3</v>
      </c>
      <c r="I31" s="70">
        <f t="shared" si="6"/>
        <v>1200</v>
      </c>
      <c r="J31" s="70">
        <f t="shared" si="7"/>
        <v>156</v>
      </c>
      <c r="Q31" s="85">
        <v>25</v>
      </c>
      <c r="R31" s="85" t="s">
        <v>76</v>
      </c>
      <c r="S31" s="85" t="s">
        <v>30</v>
      </c>
      <c r="T31" s="85" t="s">
        <v>77</v>
      </c>
      <c r="U31" s="85"/>
      <c r="V31" s="85">
        <v>50</v>
      </c>
      <c r="W31" s="85">
        <v>4</v>
      </c>
      <c r="X31" s="85">
        <v>10000</v>
      </c>
      <c r="Y31" s="90">
        <v>0.13</v>
      </c>
      <c r="Z31" s="91">
        <v>1275</v>
      </c>
      <c r="AA31" s="85">
        <v>10000</v>
      </c>
      <c r="AB31" s="85" t="s">
        <v>263</v>
      </c>
      <c r="AC31" s="85">
        <v>168</v>
      </c>
      <c r="AD31" s="85" t="s">
        <v>264</v>
      </c>
      <c r="AE31" s="85" t="s">
        <v>265</v>
      </c>
      <c r="AF31" s="85" t="s">
        <v>266</v>
      </c>
      <c r="AG31" s="85" t="s">
        <v>348</v>
      </c>
    </row>
    <row r="32" spans="1:33">
      <c r="A32" s="72" t="str">
        <f t="shared" si="1"/>
        <v>C1005X5R0J225K050BC</v>
      </c>
      <c r="B32" s="70" t="s">
        <v>364</v>
      </c>
      <c r="C32" s="70">
        <f>VLOOKUP(R32,'[1]Atrition NPI'!$B:$AB,23,0)</f>
        <v>2200</v>
      </c>
      <c r="D32" s="70">
        <f t="shared" si="2"/>
        <v>10000</v>
      </c>
      <c r="E32" s="70">
        <f t="shared" si="3"/>
        <v>10000</v>
      </c>
      <c r="F32" s="70">
        <f t="shared" si="4"/>
        <v>0.05</v>
      </c>
      <c r="G32" s="70">
        <f t="shared" si="5"/>
        <v>500</v>
      </c>
      <c r="H32" s="82">
        <f t="shared" si="0"/>
        <v>1.5189809858942444E-3</v>
      </c>
      <c r="I32" s="70">
        <f t="shared" si="6"/>
        <v>7800</v>
      </c>
      <c r="J32" s="70">
        <f t="shared" si="7"/>
        <v>390</v>
      </c>
      <c r="Q32" s="85">
        <v>26</v>
      </c>
      <c r="R32" s="85" t="s">
        <v>78</v>
      </c>
      <c r="S32" s="85" t="s">
        <v>30</v>
      </c>
      <c r="T32" s="85" t="s">
        <v>79</v>
      </c>
      <c r="U32" s="85"/>
      <c r="V32" s="85">
        <v>50</v>
      </c>
      <c r="W32" s="85">
        <v>1</v>
      </c>
      <c r="X32" s="85">
        <v>10000</v>
      </c>
      <c r="Y32" s="90">
        <v>0.05</v>
      </c>
      <c r="Z32" s="91">
        <v>510</v>
      </c>
      <c r="AA32" s="85">
        <v>10000</v>
      </c>
      <c r="AB32" s="85" t="s">
        <v>263</v>
      </c>
      <c r="AC32" s="85">
        <v>252</v>
      </c>
      <c r="AD32" s="85" t="s">
        <v>264</v>
      </c>
      <c r="AE32" s="85" t="s">
        <v>265</v>
      </c>
      <c r="AF32" s="85" t="s">
        <v>266</v>
      </c>
      <c r="AG32" s="85" t="s">
        <v>348</v>
      </c>
    </row>
    <row r="33" spans="1:33">
      <c r="A33" s="72" t="str">
        <f t="shared" si="1"/>
        <v>GRM0335C1H160JA01D</v>
      </c>
      <c r="B33" s="70" t="s">
        <v>364</v>
      </c>
      <c r="C33" s="70">
        <f>VLOOKUP(R33,'[1]Atrition NPI'!$B:$AB,23,0)</f>
        <v>4400</v>
      </c>
      <c r="D33" s="70">
        <f t="shared" si="2"/>
        <v>15000</v>
      </c>
      <c r="E33" s="70">
        <f t="shared" si="3"/>
        <v>15000</v>
      </c>
      <c r="F33" s="70">
        <f t="shared" si="4"/>
        <v>3.3999999999999998E-3</v>
      </c>
      <c r="G33" s="70">
        <f t="shared" si="5"/>
        <v>51</v>
      </c>
      <c r="H33" s="82">
        <f t="shared" si="0"/>
        <v>1.5493606056121291E-4</v>
      </c>
      <c r="I33" s="70">
        <f t="shared" si="6"/>
        <v>10600</v>
      </c>
      <c r="J33" s="70">
        <f t="shared" si="7"/>
        <v>36.04</v>
      </c>
      <c r="Q33" s="85">
        <v>27</v>
      </c>
      <c r="R33" s="85" t="s">
        <v>252</v>
      </c>
      <c r="S33" s="85" t="s">
        <v>3</v>
      </c>
      <c r="T33" s="85" t="s">
        <v>80</v>
      </c>
      <c r="U33" s="85"/>
      <c r="V33" s="85">
        <v>50</v>
      </c>
      <c r="W33" s="85">
        <v>2</v>
      </c>
      <c r="X33" s="85">
        <v>15000</v>
      </c>
      <c r="Y33" s="90">
        <f>Z33/X33</f>
        <v>3.3999999999999998E-3</v>
      </c>
      <c r="Z33" s="91">
        <v>51</v>
      </c>
      <c r="AA33" s="85">
        <v>15000</v>
      </c>
      <c r="AB33" s="85" t="s">
        <v>263</v>
      </c>
      <c r="AC33" s="85">
        <v>98</v>
      </c>
      <c r="AD33" s="85" t="s">
        <v>264</v>
      </c>
      <c r="AE33" s="85" t="s">
        <v>265</v>
      </c>
      <c r="AF33" s="85" t="s">
        <v>266</v>
      </c>
      <c r="AG33" s="85" t="s">
        <v>348</v>
      </c>
    </row>
    <row r="34" spans="1:33">
      <c r="A34" s="72" t="str">
        <f t="shared" si="1"/>
        <v>GRM188R61E106MA73J</v>
      </c>
      <c r="B34" s="84" t="s">
        <v>373</v>
      </c>
      <c r="C34" s="70">
        <f>VLOOKUP(R34,'[1]Atrition NPI'!$B:$AB,23,0)</f>
        <v>11000</v>
      </c>
      <c r="D34" s="70">
        <f t="shared" si="2"/>
        <v>10000</v>
      </c>
      <c r="E34" s="70">
        <f t="shared" si="3"/>
        <v>20000</v>
      </c>
      <c r="F34" s="70">
        <f t="shared" si="4"/>
        <v>0.08</v>
      </c>
      <c r="G34" s="70">
        <f t="shared" si="5"/>
        <v>1600</v>
      </c>
      <c r="H34" s="82">
        <f t="shared" si="0"/>
        <v>4.8607391548615821E-3</v>
      </c>
      <c r="I34" s="70">
        <f t="shared" si="6"/>
        <v>9000</v>
      </c>
      <c r="J34" s="70">
        <f t="shared" si="7"/>
        <v>720</v>
      </c>
      <c r="Q34" s="85">
        <v>28</v>
      </c>
      <c r="R34" s="85" t="s">
        <v>12</v>
      </c>
      <c r="S34" s="85" t="s">
        <v>3</v>
      </c>
      <c r="T34" s="85" t="s">
        <v>13</v>
      </c>
      <c r="U34" s="85"/>
      <c r="V34" s="85">
        <v>50</v>
      </c>
      <c r="W34" s="85">
        <v>7</v>
      </c>
      <c r="X34" s="85">
        <v>10000</v>
      </c>
      <c r="Y34" s="90">
        <v>0.08</v>
      </c>
      <c r="Z34" s="91">
        <v>816</v>
      </c>
      <c r="AA34" s="85">
        <v>10000</v>
      </c>
      <c r="AB34" s="85" t="s">
        <v>263</v>
      </c>
      <c r="AC34" s="85">
        <v>70</v>
      </c>
      <c r="AD34" s="85" t="s">
        <v>264</v>
      </c>
      <c r="AE34" s="85" t="s">
        <v>265</v>
      </c>
      <c r="AF34" s="85" t="s">
        <v>266</v>
      </c>
      <c r="AG34" s="85" t="s">
        <v>348</v>
      </c>
    </row>
    <row r="35" spans="1:33">
      <c r="A35" s="72" t="str">
        <f t="shared" si="1"/>
        <v>GRM033R61A105ME15J</v>
      </c>
      <c r="B35" s="70" t="s">
        <v>364</v>
      </c>
      <c r="C35" s="70">
        <f>VLOOKUP(R35,'[1]Atrition NPI'!$B:$AB,23,0)</f>
        <v>6600</v>
      </c>
      <c r="D35" s="70">
        <f t="shared" si="2"/>
        <v>50000</v>
      </c>
      <c r="E35" s="70">
        <f t="shared" si="3"/>
        <v>50000</v>
      </c>
      <c r="F35" s="70">
        <f t="shared" si="4"/>
        <v>0.1</v>
      </c>
      <c r="G35" s="70">
        <f t="shared" si="5"/>
        <v>5000</v>
      </c>
      <c r="H35" s="82">
        <f t="shared" si="0"/>
        <v>1.5189809858942444E-2</v>
      </c>
      <c r="I35" s="70">
        <f t="shared" si="6"/>
        <v>43400</v>
      </c>
      <c r="J35" s="70">
        <f t="shared" si="7"/>
        <v>4340</v>
      </c>
      <c r="Q35" s="85">
        <v>29</v>
      </c>
      <c r="R35" s="85" t="s">
        <v>82</v>
      </c>
      <c r="S35" s="85" t="s">
        <v>3</v>
      </c>
      <c r="T35" s="85" t="s">
        <v>83</v>
      </c>
      <c r="U35" s="85"/>
      <c r="V35" s="85">
        <v>50</v>
      </c>
      <c r="W35" s="85">
        <v>3</v>
      </c>
      <c r="X35" s="85">
        <v>50000</v>
      </c>
      <c r="Y35" s="90">
        <v>0.1</v>
      </c>
      <c r="Z35" s="91">
        <v>4930</v>
      </c>
      <c r="AA35" s="85">
        <v>50000</v>
      </c>
      <c r="AB35" s="85" t="s">
        <v>263</v>
      </c>
      <c r="AC35" s="85">
        <v>134</v>
      </c>
      <c r="AD35" s="85" t="s">
        <v>264</v>
      </c>
      <c r="AE35" s="85" t="s">
        <v>265</v>
      </c>
      <c r="AF35" s="85" t="s">
        <v>266</v>
      </c>
      <c r="AG35" s="85" t="s">
        <v>348</v>
      </c>
    </row>
    <row r="36" spans="1:33">
      <c r="A36" s="72" t="str">
        <f t="shared" si="1"/>
        <v>GRM033C71C104KE14J</v>
      </c>
      <c r="B36" s="70" t="s">
        <v>364</v>
      </c>
      <c r="C36" s="70">
        <f>VLOOKUP(R36,'[1]Atrition NPI'!$B:$AB,23,0)</f>
        <v>15400</v>
      </c>
      <c r="D36" s="70">
        <f t="shared" si="2"/>
        <v>50000</v>
      </c>
      <c r="E36" s="70">
        <f t="shared" si="3"/>
        <v>50000</v>
      </c>
      <c r="F36" s="70">
        <f t="shared" si="4"/>
        <v>0.01</v>
      </c>
      <c r="G36" s="70">
        <f t="shared" si="5"/>
        <v>500</v>
      </c>
      <c r="H36" s="82">
        <f t="shared" si="0"/>
        <v>1.5189809858942444E-3</v>
      </c>
      <c r="I36" s="70">
        <f t="shared" si="6"/>
        <v>34600</v>
      </c>
      <c r="J36" s="70">
        <f t="shared" si="7"/>
        <v>346</v>
      </c>
      <c r="Q36" s="85">
        <v>30</v>
      </c>
      <c r="R36" s="85" t="s">
        <v>84</v>
      </c>
      <c r="S36" s="85" t="s">
        <v>3</v>
      </c>
      <c r="T36" s="85" t="s">
        <v>85</v>
      </c>
      <c r="U36" s="85"/>
      <c r="V36" s="85">
        <v>50</v>
      </c>
      <c r="W36" s="85">
        <v>7</v>
      </c>
      <c r="X36" s="85">
        <v>50000</v>
      </c>
      <c r="Y36" s="90">
        <v>0.01</v>
      </c>
      <c r="Z36" s="91">
        <v>340</v>
      </c>
      <c r="AA36" s="85">
        <v>50000</v>
      </c>
      <c r="AB36" s="85" t="s">
        <v>263</v>
      </c>
      <c r="AC36" s="85">
        <v>98</v>
      </c>
      <c r="AD36" s="85" t="s">
        <v>264</v>
      </c>
      <c r="AE36" s="85" t="s">
        <v>265</v>
      </c>
      <c r="AF36" s="85" t="s">
        <v>266</v>
      </c>
      <c r="AG36" s="85" t="s">
        <v>348</v>
      </c>
    </row>
    <row r="37" spans="1:33">
      <c r="A37" s="72" t="str">
        <f t="shared" si="1"/>
        <v>GRM21BR61A476ME15K</v>
      </c>
      <c r="B37" s="70" t="s">
        <v>364</v>
      </c>
      <c r="C37" s="70">
        <f>VLOOKUP(R37,'[1]Atrition NPI'!$B:$AB,23,0)</f>
        <v>2200</v>
      </c>
      <c r="D37" s="70">
        <f t="shared" si="2"/>
        <v>10000</v>
      </c>
      <c r="E37" s="70">
        <f t="shared" si="3"/>
        <v>10000</v>
      </c>
      <c r="F37" s="70">
        <f t="shared" si="4"/>
        <v>0.25</v>
      </c>
      <c r="G37" s="70">
        <f t="shared" si="5"/>
        <v>2500</v>
      </c>
      <c r="H37" s="82">
        <f t="shared" si="0"/>
        <v>7.5949049294712218E-3</v>
      </c>
      <c r="I37" s="70">
        <f t="shared" si="6"/>
        <v>7800</v>
      </c>
      <c r="J37" s="70">
        <f t="shared" si="7"/>
        <v>1950</v>
      </c>
      <c r="Q37" s="85">
        <v>31</v>
      </c>
      <c r="R37" s="85" t="s">
        <v>87</v>
      </c>
      <c r="S37" s="85" t="s">
        <v>3</v>
      </c>
      <c r="T37" s="85" t="s">
        <v>88</v>
      </c>
      <c r="U37" s="85"/>
      <c r="V37" s="85">
        <v>50</v>
      </c>
      <c r="W37" s="85">
        <v>1</v>
      </c>
      <c r="X37" s="85">
        <v>10000</v>
      </c>
      <c r="Y37" s="90">
        <v>0.25</v>
      </c>
      <c r="Z37" s="91">
        <v>2499</v>
      </c>
      <c r="AA37" s="85">
        <v>10000</v>
      </c>
      <c r="AB37" s="85" t="s">
        <v>263</v>
      </c>
      <c r="AC37" s="85">
        <v>112</v>
      </c>
      <c r="AD37" s="85" t="s">
        <v>264</v>
      </c>
      <c r="AE37" s="85" t="s">
        <v>265</v>
      </c>
      <c r="AF37" s="85" t="s">
        <v>266</v>
      </c>
      <c r="AG37" s="85" t="s">
        <v>348</v>
      </c>
    </row>
    <row r="38" spans="1:33">
      <c r="A38" s="72" t="str">
        <f t="shared" si="1"/>
        <v>GRM033R61E472MA12D</v>
      </c>
      <c r="B38" s="70" t="s">
        <v>364</v>
      </c>
      <c r="C38" s="70">
        <f>VLOOKUP(R38,'[1]Atrition NPI'!$B:$AB,23,0)</f>
        <v>2200</v>
      </c>
      <c r="D38" s="70">
        <f t="shared" si="2"/>
        <v>15000</v>
      </c>
      <c r="E38" s="70">
        <f t="shared" si="3"/>
        <v>15000</v>
      </c>
      <c r="F38" s="70">
        <f t="shared" si="4"/>
        <v>3.3999999999999998E-3</v>
      </c>
      <c r="G38" s="70">
        <f t="shared" si="5"/>
        <v>51</v>
      </c>
      <c r="H38" s="82">
        <f t="shared" si="0"/>
        <v>1.5493606056121291E-4</v>
      </c>
      <c r="I38" s="70">
        <f t="shared" si="6"/>
        <v>12800</v>
      </c>
      <c r="J38" s="70">
        <f t="shared" si="7"/>
        <v>43.519999999999996</v>
      </c>
      <c r="Q38" s="85">
        <v>32</v>
      </c>
      <c r="R38" s="85" t="s">
        <v>90</v>
      </c>
      <c r="S38" s="85" t="s">
        <v>3</v>
      </c>
      <c r="T38" s="85" t="s">
        <v>91</v>
      </c>
      <c r="U38" s="85"/>
      <c r="V38" s="85">
        <v>50</v>
      </c>
      <c r="W38" s="85">
        <v>1</v>
      </c>
      <c r="X38" s="85">
        <v>15000</v>
      </c>
      <c r="Y38" s="90">
        <f>Z38/X38</f>
        <v>3.3999999999999998E-3</v>
      </c>
      <c r="Z38" s="91">
        <v>51</v>
      </c>
      <c r="AA38" s="85">
        <v>15000</v>
      </c>
      <c r="AB38" s="85" t="s">
        <v>263</v>
      </c>
      <c r="AC38" s="85">
        <v>98</v>
      </c>
      <c r="AD38" s="85" t="s">
        <v>264</v>
      </c>
      <c r="AE38" s="85" t="s">
        <v>265</v>
      </c>
      <c r="AF38" s="85" t="s">
        <v>266</v>
      </c>
      <c r="AG38" s="85" t="s">
        <v>348</v>
      </c>
    </row>
    <row r="39" spans="1:33">
      <c r="A39" s="72" t="str">
        <f t="shared" si="1"/>
        <v>C0402C105K8PAC7867</v>
      </c>
      <c r="B39" s="70" t="s">
        <v>364</v>
      </c>
      <c r="C39" s="70">
        <f>VLOOKUP(R39,'[1]Atrition NPI'!$B:$AB,23,0)</f>
        <v>22000</v>
      </c>
      <c r="D39" s="70">
        <f t="shared" si="2"/>
        <v>50000</v>
      </c>
      <c r="E39" s="70">
        <f t="shared" si="3"/>
        <v>50000</v>
      </c>
      <c r="F39" s="70">
        <f t="shared" si="4"/>
        <v>0.02</v>
      </c>
      <c r="G39" s="70">
        <f t="shared" si="5"/>
        <v>1000</v>
      </c>
      <c r="H39" s="82">
        <f t="shared" ref="H39:H70" si="8">G39/$E$3</f>
        <v>3.0379619717884887E-3</v>
      </c>
      <c r="I39" s="70">
        <f t="shared" si="6"/>
        <v>28000</v>
      </c>
      <c r="J39" s="70">
        <f t="shared" si="7"/>
        <v>560</v>
      </c>
      <c r="Q39" s="85">
        <v>33</v>
      </c>
      <c r="R39" s="85" t="s">
        <v>93</v>
      </c>
      <c r="S39" s="85" t="s">
        <v>94</v>
      </c>
      <c r="T39" s="85" t="s">
        <v>95</v>
      </c>
      <c r="U39" s="94" t="s">
        <v>295</v>
      </c>
      <c r="V39" s="85">
        <v>50</v>
      </c>
      <c r="W39" s="85">
        <v>14</v>
      </c>
      <c r="X39" s="85">
        <v>50000</v>
      </c>
      <c r="Y39" s="90">
        <v>0.02</v>
      </c>
      <c r="Z39" s="91">
        <v>935</v>
      </c>
      <c r="AA39" s="85">
        <v>50000</v>
      </c>
      <c r="AB39" s="85" t="s">
        <v>263</v>
      </c>
      <c r="AC39" s="85">
        <v>252</v>
      </c>
      <c r="AD39" s="85" t="s">
        <v>264</v>
      </c>
      <c r="AE39" s="85" t="s">
        <v>265</v>
      </c>
      <c r="AF39" s="85" t="s">
        <v>266</v>
      </c>
      <c r="AG39" s="85" t="s">
        <v>348</v>
      </c>
    </row>
    <row r="40" spans="1:33">
      <c r="A40" s="72" t="str">
        <f t="shared" si="1"/>
        <v>CL10A226MO7JZNC</v>
      </c>
      <c r="B40" s="84" t="s">
        <v>373</v>
      </c>
      <c r="C40" s="70">
        <f>VLOOKUP(R40,'[1]Atrition NPI'!$B:$AB,23,0)</f>
        <v>14700</v>
      </c>
      <c r="D40" s="70">
        <f t="shared" si="2"/>
        <v>4000</v>
      </c>
      <c r="E40" s="70">
        <f t="shared" si="3"/>
        <v>16000</v>
      </c>
      <c r="F40" s="70">
        <f t="shared" si="4"/>
        <v>0.28000000000000003</v>
      </c>
      <c r="G40" s="70">
        <f t="shared" si="5"/>
        <v>4480</v>
      </c>
      <c r="H40" s="82">
        <f t="shared" si="8"/>
        <v>1.3610069633612429E-2</v>
      </c>
      <c r="I40" s="70">
        <f t="shared" si="6"/>
        <v>1300</v>
      </c>
      <c r="J40" s="70">
        <f t="shared" si="7"/>
        <v>364.00000000000006</v>
      </c>
      <c r="Q40" s="85">
        <v>34</v>
      </c>
      <c r="R40" s="85" t="s">
        <v>97</v>
      </c>
      <c r="S40" s="85" t="s">
        <v>26</v>
      </c>
      <c r="T40" s="85" t="s">
        <v>98</v>
      </c>
      <c r="U40" s="85"/>
      <c r="V40" s="85">
        <v>50</v>
      </c>
      <c r="W40" s="85">
        <v>7</v>
      </c>
      <c r="X40" s="85">
        <v>4000</v>
      </c>
      <c r="Y40" s="90">
        <v>0.28000000000000003</v>
      </c>
      <c r="Z40" s="91">
        <v>1128.8</v>
      </c>
      <c r="AA40" s="85">
        <v>4000</v>
      </c>
      <c r="AB40" s="85" t="s">
        <v>263</v>
      </c>
      <c r="AC40" s="85">
        <v>142</v>
      </c>
      <c r="AD40" s="85" t="s">
        <v>264</v>
      </c>
      <c r="AE40" s="85" t="s">
        <v>265</v>
      </c>
      <c r="AF40" s="85" t="s">
        <v>266</v>
      </c>
      <c r="AG40" s="85" t="s">
        <v>348</v>
      </c>
    </row>
    <row r="41" spans="1:33">
      <c r="A41" s="72" t="str">
        <f t="shared" si="1"/>
        <v>GRM033C81A105ME05D</v>
      </c>
      <c r="B41" s="70" t="s">
        <v>364</v>
      </c>
      <c r="C41" s="70">
        <f>VLOOKUP(R41,'[1]Atrition NPI'!$B:$AB,23,0)</f>
        <v>6600</v>
      </c>
      <c r="D41" s="70">
        <f t="shared" si="2"/>
        <v>15000</v>
      </c>
      <c r="E41" s="70">
        <f t="shared" si="3"/>
        <v>15000</v>
      </c>
      <c r="F41" s="70">
        <f t="shared" si="4"/>
        <v>0.11</v>
      </c>
      <c r="G41" s="70">
        <f t="shared" si="5"/>
        <v>1650</v>
      </c>
      <c r="H41" s="82">
        <f t="shared" si="8"/>
        <v>5.0126372534510062E-3</v>
      </c>
      <c r="I41" s="70">
        <f t="shared" si="6"/>
        <v>8400</v>
      </c>
      <c r="J41" s="70">
        <f t="shared" si="7"/>
        <v>924</v>
      </c>
      <c r="Q41" s="85">
        <v>35</v>
      </c>
      <c r="R41" s="85" t="s">
        <v>100</v>
      </c>
      <c r="S41" s="85" t="s">
        <v>3</v>
      </c>
      <c r="T41" s="85" t="s">
        <v>101</v>
      </c>
      <c r="U41" s="85"/>
      <c r="V41" s="85">
        <v>50</v>
      </c>
      <c r="W41" s="85">
        <v>3</v>
      </c>
      <c r="X41" s="85">
        <v>15000</v>
      </c>
      <c r="Y41" s="90">
        <v>0.11</v>
      </c>
      <c r="Z41" s="91">
        <v>1683</v>
      </c>
      <c r="AA41" s="85">
        <v>15000</v>
      </c>
      <c r="AB41" s="85" t="s">
        <v>263</v>
      </c>
      <c r="AC41" s="85">
        <v>112</v>
      </c>
      <c r="AD41" s="85" t="s">
        <v>264</v>
      </c>
      <c r="AE41" s="85" t="s">
        <v>265</v>
      </c>
      <c r="AF41" s="85" t="s">
        <v>266</v>
      </c>
      <c r="AG41" s="85" t="s">
        <v>348</v>
      </c>
    </row>
    <row r="42" spans="1:33">
      <c r="A42" s="72" t="str">
        <f t="shared" si="1"/>
        <v>GRM033R71A472KA01D</v>
      </c>
      <c r="B42" s="70" t="s">
        <v>364</v>
      </c>
      <c r="C42" s="70">
        <f>VLOOKUP(R42,'[1]Atrition NPI'!$B:$AB,23,0)</f>
        <v>2200</v>
      </c>
      <c r="D42" s="70">
        <f t="shared" si="2"/>
        <v>15000</v>
      </c>
      <c r="E42" s="70">
        <f t="shared" si="3"/>
        <v>15000</v>
      </c>
      <c r="F42" s="70">
        <f t="shared" si="4"/>
        <v>3.3999999999999998E-3</v>
      </c>
      <c r="G42" s="70">
        <f t="shared" si="5"/>
        <v>51</v>
      </c>
      <c r="H42" s="82">
        <f t="shared" si="8"/>
        <v>1.5493606056121291E-4</v>
      </c>
      <c r="I42" s="70">
        <f t="shared" si="6"/>
        <v>12800</v>
      </c>
      <c r="J42" s="70">
        <f t="shared" si="7"/>
        <v>43.519999999999996</v>
      </c>
      <c r="Q42" s="85">
        <v>36</v>
      </c>
      <c r="R42" s="85" t="s">
        <v>103</v>
      </c>
      <c r="S42" s="85" t="s">
        <v>3</v>
      </c>
      <c r="T42" s="85" t="s">
        <v>104</v>
      </c>
      <c r="U42" s="85"/>
      <c r="V42" s="85">
        <v>50</v>
      </c>
      <c r="W42" s="85">
        <v>1</v>
      </c>
      <c r="X42" s="85">
        <v>15000</v>
      </c>
      <c r="Y42" s="90">
        <f>Z42/X42</f>
        <v>3.3999999999999998E-3</v>
      </c>
      <c r="Z42" s="91">
        <v>51</v>
      </c>
      <c r="AA42" s="85">
        <v>15000</v>
      </c>
      <c r="AB42" s="85" t="s">
        <v>263</v>
      </c>
      <c r="AC42" s="85">
        <v>98</v>
      </c>
      <c r="AD42" s="85" t="s">
        <v>264</v>
      </c>
      <c r="AE42" s="85" t="s">
        <v>265</v>
      </c>
      <c r="AF42" s="85" t="s">
        <v>266</v>
      </c>
      <c r="AG42" s="85" t="s">
        <v>348</v>
      </c>
    </row>
    <row r="43" spans="1:33">
      <c r="A43" s="72" t="str">
        <f t="shared" si="1"/>
        <v>GRM033R61C104KE14D</v>
      </c>
      <c r="B43" s="70" t="s">
        <v>364</v>
      </c>
      <c r="C43" s="70">
        <f>VLOOKUP(R43,'[1]Atrition NPI'!$B:$AB,23,0)</f>
        <v>4400</v>
      </c>
      <c r="D43" s="70">
        <f t="shared" si="2"/>
        <v>15000</v>
      </c>
      <c r="E43" s="70">
        <f t="shared" si="3"/>
        <v>15000</v>
      </c>
      <c r="F43" s="70">
        <f t="shared" si="4"/>
        <v>0.01</v>
      </c>
      <c r="G43" s="70">
        <f t="shared" si="5"/>
        <v>150</v>
      </c>
      <c r="H43" s="82">
        <f t="shared" si="8"/>
        <v>4.5569429576827329E-4</v>
      </c>
      <c r="I43" s="70">
        <f t="shared" si="6"/>
        <v>10600</v>
      </c>
      <c r="J43" s="70">
        <f t="shared" si="7"/>
        <v>106</v>
      </c>
      <c r="Q43" s="85">
        <v>37</v>
      </c>
      <c r="R43" s="85" t="s">
        <v>106</v>
      </c>
      <c r="S43" s="85" t="s">
        <v>3</v>
      </c>
      <c r="T43" s="85" t="s">
        <v>107</v>
      </c>
      <c r="U43" s="85"/>
      <c r="V43" s="85">
        <v>50</v>
      </c>
      <c r="W43" s="85">
        <v>5</v>
      </c>
      <c r="X43" s="85">
        <v>15000</v>
      </c>
      <c r="Y43" s="90">
        <v>0.01</v>
      </c>
      <c r="Z43" s="91">
        <v>127.5</v>
      </c>
      <c r="AA43" s="85">
        <v>15000</v>
      </c>
      <c r="AB43" s="85" t="s">
        <v>263</v>
      </c>
      <c r="AC43" s="85">
        <v>98</v>
      </c>
      <c r="AD43" s="85" t="s">
        <v>264</v>
      </c>
      <c r="AE43" s="85" t="s">
        <v>265</v>
      </c>
      <c r="AF43" s="85" t="s">
        <v>266</v>
      </c>
      <c r="AG43" s="85" t="s">
        <v>348</v>
      </c>
    </row>
    <row r="44" spans="1:33">
      <c r="A44" s="72" t="str">
        <f t="shared" si="1"/>
        <v>C1005X5R1V105K050BC</v>
      </c>
      <c r="B44" s="70" t="s">
        <v>364</v>
      </c>
      <c r="C44" s="70">
        <f>VLOOKUP(R44,'[1]Atrition NPI'!$B:$AB,23,0)</f>
        <v>2200</v>
      </c>
      <c r="D44" s="70">
        <f t="shared" si="2"/>
        <v>10000</v>
      </c>
      <c r="E44" s="70">
        <f t="shared" si="3"/>
        <v>10000</v>
      </c>
      <c r="F44" s="70">
        <f t="shared" si="4"/>
        <v>0.04</v>
      </c>
      <c r="G44" s="70">
        <f t="shared" si="5"/>
        <v>400</v>
      </c>
      <c r="H44" s="82">
        <f t="shared" si="8"/>
        <v>1.2151847887153955E-3</v>
      </c>
      <c r="I44" s="70">
        <f t="shared" si="6"/>
        <v>7800</v>
      </c>
      <c r="J44" s="70">
        <f t="shared" si="7"/>
        <v>312</v>
      </c>
      <c r="Q44" s="85">
        <v>38</v>
      </c>
      <c r="R44" s="85" t="s">
        <v>109</v>
      </c>
      <c r="S44" s="85" t="s">
        <v>30</v>
      </c>
      <c r="T44" s="85" t="s">
        <v>110</v>
      </c>
      <c r="U44" s="85"/>
      <c r="V44" s="85">
        <v>50</v>
      </c>
      <c r="W44" s="85">
        <v>1</v>
      </c>
      <c r="X44" s="85">
        <v>10000</v>
      </c>
      <c r="Y44" s="90">
        <v>0.04</v>
      </c>
      <c r="Z44" s="91">
        <v>442</v>
      </c>
      <c r="AA44" s="85">
        <v>10000</v>
      </c>
      <c r="AB44" s="85" t="s">
        <v>263</v>
      </c>
      <c r="AC44" s="85">
        <v>196</v>
      </c>
      <c r="AD44" s="85" t="s">
        <v>264</v>
      </c>
      <c r="AE44" s="85" t="s">
        <v>265</v>
      </c>
      <c r="AF44" s="85" t="s">
        <v>266</v>
      </c>
      <c r="AG44" s="85" t="s">
        <v>348</v>
      </c>
    </row>
    <row r="45" spans="1:33">
      <c r="A45" s="72" t="str">
        <f t="shared" si="1"/>
        <v>C0603X5R1E104M030BB</v>
      </c>
      <c r="B45" s="70" t="s">
        <v>364</v>
      </c>
      <c r="C45" s="70">
        <f>VLOOKUP(R45,'[1]Atrition NPI'!$B:$AB,23,0)</f>
        <v>2200</v>
      </c>
      <c r="D45" s="70">
        <f t="shared" si="2"/>
        <v>15000</v>
      </c>
      <c r="E45" s="70">
        <f t="shared" si="3"/>
        <v>15000</v>
      </c>
      <c r="F45" s="70">
        <f t="shared" si="4"/>
        <v>0.02</v>
      </c>
      <c r="G45" s="70">
        <f t="shared" si="5"/>
        <v>300</v>
      </c>
      <c r="H45" s="82">
        <f t="shared" si="8"/>
        <v>9.1138859153654659E-4</v>
      </c>
      <c r="I45" s="70">
        <f t="shared" si="6"/>
        <v>12800</v>
      </c>
      <c r="J45" s="70">
        <f t="shared" si="7"/>
        <v>256</v>
      </c>
      <c r="Q45" s="85">
        <v>39</v>
      </c>
      <c r="R45" s="85" t="s">
        <v>111</v>
      </c>
      <c r="S45" s="85" t="s">
        <v>30</v>
      </c>
      <c r="T45" s="85" t="s">
        <v>112</v>
      </c>
      <c r="U45" s="85"/>
      <c r="V45" s="85">
        <v>50</v>
      </c>
      <c r="W45" s="85">
        <v>1</v>
      </c>
      <c r="X45" s="85">
        <v>15000</v>
      </c>
      <c r="Y45" s="90">
        <v>0.02</v>
      </c>
      <c r="Z45" s="91">
        <v>306</v>
      </c>
      <c r="AA45" s="85">
        <v>15000</v>
      </c>
      <c r="AB45" s="85" t="s">
        <v>263</v>
      </c>
      <c r="AC45" s="85">
        <v>98</v>
      </c>
      <c r="AD45" s="85" t="s">
        <v>264</v>
      </c>
      <c r="AE45" s="85" t="s">
        <v>265</v>
      </c>
      <c r="AF45" s="85" t="s">
        <v>266</v>
      </c>
      <c r="AG45" s="85" t="s">
        <v>348</v>
      </c>
    </row>
    <row r="46" spans="1:33">
      <c r="A46" s="72" t="str">
        <f t="shared" si="1"/>
        <v>KGM05AR51E103KH</v>
      </c>
      <c r="B46" s="70" t="s">
        <v>364</v>
      </c>
      <c r="C46" s="70">
        <f>VLOOKUP(R46,'[1]Atrition NPI'!$B:$AB,23,0)</f>
        <v>2200</v>
      </c>
      <c r="D46" s="70">
        <f t="shared" si="2"/>
        <v>10000</v>
      </c>
      <c r="E46" s="70">
        <f t="shared" si="3"/>
        <v>10000</v>
      </c>
      <c r="F46" s="70">
        <f t="shared" si="4"/>
        <v>0.09</v>
      </c>
      <c r="G46" s="70">
        <f t="shared" si="5"/>
        <v>900</v>
      </c>
      <c r="H46" s="82">
        <f t="shared" si="8"/>
        <v>2.7341657746096397E-3</v>
      </c>
      <c r="I46" s="70">
        <f t="shared" si="6"/>
        <v>7800</v>
      </c>
      <c r="J46" s="70">
        <f t="shared" si="7"/>
        <v>702</v>
      </c>
      <c r="Q46" s="85">
        <v>40</v>
      </c>
      <c r="R46" s="85" t="s">
        <v>113</v>
      </c>
      <c r="S46" s="85" t="s">
        <v>114</v>
      </c>
      <c r="T46" s="85" t="s">
        <v>115</v>
      </c>
      <c r="U46" s="85"/>
      <c r="V46" s="85">
        <v>50</v>
      </c>
      <c r="W46" s="85">
        <v>1</v>
      </c>
      <c r="X46" s="85">
        <v>10000</v>
      </c>
      <c r="Y46" s="90">
        <v>0.09</v>
      </c>
      <c r="Z46" s="91">
        <v>850</v>
      </c>
      <c r="AA46" s="85">
        <v>10000</v>
      </c>
      <c r="AB46" s="85" t="s">
        <v>263</v>
      </c>
      <c r="AC46" s="85">
        <v>84</v>
      </c>
      <c r="AD46" s="85" t="s">
        <v>264</v>
      </c>
      <c r="AE46" s="85" t="s">
        <v>265</v>
      </c>
      <c r="AF46" s="85" t="s">
        <v>266</v>
      </c>
      <c r="AG46" s="85" t="s">
        <v>348</v>
      </c>
    </row>
    <row r="47" spans="1:33">
      <c r="A47" s="72" t="str">
        <f t="shared" si="1"/>
        <v>C0603X5R1A104K030BC</v>
      </c>
      <c r="B47" s="70" t="s">
        <v>364</v>
      </c>
      <c r="C47" s="70">
        <f>VLOOKUP(R47,'[1]Atrition NPI'!$B:$AB,23,0)</f>
        <v>2200</v>
      </c>
      <c r="D47" s="70">
        <f t="shared" si="2"/>
        <v>15000</v>
      </c>
      <c r="E47" s="70">
        <f t="shared" si="3"/>
        <v>15000</v>
      </c>
      <c r="F47" s="70">
        <f t="shared" si="4"/>
        <v>0.02</v>
      </c>
      <c r="G47" s="70">
        <f t="shared" si="5"/>
        <v>300</v>
      </c>
      <c r="H47" s="82">
        <f t="shared" si="8"/>
        <v>9.1138859153654659E-4</v>
      </c>
      <c r="I47" s="70">
        <f t="shared" si="6"/>
        <v>12800</v>
      </c>
      <c r="J47" s="70">
        <f t="shared" si="7"/>
        <v>256</v>
      </c>
      <c r="Q47" s="85">
        <v>41</v>
      </c>
      <c r="R47" s="85" t="s">
        <v>117</v>
      </c>
      <c r="S47" s="85" t="s">
        <v>30</v>
      </c>
      <c r="T47" s="85" t="s">
        <v>23</v>
      </c>
      <c r="U47" s="85"/>
      <c r="V47" s="85">
        <v>50</v>
      </c>
      <c r="W47" s="85">
        <v>1</v>
      </c>
      <c r="X47" s="85">
        <v>15000</v>
      </c>
      <c r="Y47" s="90">
        <v>0.02</v>
      </c>
      <c r="Z47" s="91">
        <v>229.5</v>
      </c>
      <c r="AA47" s="85">
        <v>15000</v>
      </c>
      <c r="AB47" s="85" t="s">
        <v>263</v>
      </c>
      <c r="AC47" s="85">
        <v>182</v>
      </c>
      <c r="AD47" s="85" t="s">
        <v>264</v>
      </c>
      <c r="AE47" s="85" t="s">
        <v>265</v>
      </c>
      <c r="AF47" s="85" t="s">
        <v>266</v>
      </c>
      <c r="AG47" s="85" t="s">
        <v>348</v>
      </c>
    </row>
    <row r="48" spans="1:33">
      <c r="A48" s="72" t="str">
        <f t="shared" si="1"/>
        <v>APFA2507QBDSEEZGKC</v>
      </c>
      <c r="B48" s="70" t="s">
        <v>364</v>
      </c>
      <c r="C48" s="70">
        <f>VLOOKUP(R48,'[1]Atrition NPI'!$B:$AB,23,0)</f>
        <v>2200</v>
      </c>
      <c r="D48" s="70">
        <f t="shared" si="2"/>
        <v>3000</v>
      </c>
      <c r="E48" s="70">
        <f t="shared" si="3"/>
        <v>3000</v>
      </c>
      <c r="F48" s="70">
        <f t="shared" si="4"/>
        <v>0.54</v>
      </c>
      <c r="G48" s="70">
        <f t="shared" si="5"/>
        <v>1620</v>
      </c>
      <c r="H48" s="82">
        <f t="shared" si="8"/>
        <v>4.9214983942973516E-3</v>
      </c>
      <c r="I48" s="70">
        <f t="shared" si="6"/>
        <v>800</v>
      </c>
      <c r="J48" s="70">
        <f t="shared" si="7"/>
        <v>432</v>
      </c>
      <c r="Q48" s="85">
        <v>42</v>
      </c>
      <c r="R48" s="85" t="s">
        <v>118</v>
      </c>
      <c r="S48" s="85" t="s">
        <v>119</v>
      </c>
      <c r="T48" s="85" t="s">
        <v>120</v>
      </c>
      <c r="U48" s="85"/>
      <c r="V48" s="85">
        <v>50</v>
      </c>
      <c r="W48" s="85">
        <v>1</v>
      </c>
      <c r="X48" s="85">
        <v>3000</v>
      </c>
      <c r="Y48" s="90">
        <v>0.54</v>
      </c>
      <c r="Z48" s="91">
        <v>1611.6</v>
      </c>
      <c r="AA48" s="85">
        <v>3000</v>
      </c>
      <c r="AB48" s="85" t="s">
        <v>263</v>
      </c>
      <c r="AC48" s="85">
        <v>59</v>
      </c>
      <c r="AD48" s="85" t="s">
        <v>264</v>
      </c>
      <c r="AE48" s="85" t="s">
        <v>265</v>
      </c>
      <c r="AF48" s="85" t="s">
        <v>266</v>
      </c>
      <c r="AG48" s="85" t="s">
        <v>348</v>
      </c>
    </row>
    <row r="49" spans="1:33">
      <c r="A49" s="72" t="str">
        <f t="shared" si="1"/>
        <v>SML-LX0404SIUPGUSB</v>
      </c>
      <c r="B49" s="84" t="s">
        <v>373</v>
      </c>
      <c r="C49" s="70">
        <f>VLOOKUP(R49,'[1]Atrition NPI'!$B:$AB,23,0)</f>
        <v>2200</v>
      </c>
      <c r="D49" s="70">
        <f t="shared" si="2"/>
        <v>2000</v>
      </c>
      <c r="E49" s="70">
        <f t="shared" si="3"/>
        <v>4000</v>
      </c>
      <c r="F49" s="70">
        <f t="shared" si="4"/>
        <v>0.69</v>
      </c>
      <c r="G49" s="70">
        <f t="shared" si="5"/>
        <v>2760</v>
      </c>
      <c r="H49" s="82">
        <f t="shared" si="8"/>
        <v>8.3847750421362291E-3</v>
      </c>
      <c r="I49" s="70">
        <f t="shared" si="6"/>
        <v>1800</v>
      </c>
      <c r="J49" s="70">
        <f t="shared" si="7"/>
        <v>1242</v>
      </c>
      <c r="Q49" s="85">
        <v>43</v>
      </c>
      <c r="R49" s="85" t="s">
        <v>122</v>
      </c>
      <c r="S49" s="85" t="s">
        <v>123</v>
      </c>
      <c r="T49" s="85" t="s">
        <v>124</v>
      </c>
      <c r="U49" s="85"/>
      <c r="V49" s="85">
        <v>50</v>
      </c>
      <c r="W49" s="85">
        <v>1</v>
      </c>
      <c r="X49" s="85">
        <v>2000</v>
      </c>
      <c r="Y49" s="90">
        <v>0.69</v>
      </c>
      <c r="Z49" s="91">
        <v>1380.4</v>
      </c>
      <c r="AA49" s="85">
        <v>2000</v>
      </c>
      <c r="AB49" s="85" t="s">
        <v>263</v>
      </c>
      <c r="AC49" s="85">
        <v>154</v>
      </c>
      <c r="AD49" s="85" t="s">
        <v>264</v>
      </c>
      <c r="AE49" s="85" t="s">
        <v>265</v>
      </c>
      <c r="AF49" s="85" t="s">
        <v>266</v>
      </c>
      <c r="AG49" s="85" t="s">
        <v>348</v>
      </c>
    </row>
    <row r="50" spans="1:33">
      <c r="A50" s="72" t="str">
        <f t="shared" si="1"/>
        <v>TF13BA-6S-0.4SH(800)</v>
      </c>
      <c r="B50" s="70" t="s">
        <v>364</v>
      </c>
      <c r="C50" s="70">
        <f>VLOOKUP(R50,'[1]Atrition NPI'!$B:$AB,23,0)</f>
        <v>2200</v>
      </c>
      <c r="D50" s="70">
        <f t="shared" si="2"/>
        <v>5000</v>
      </c>
      <c r="E50" s="70">
        <f t="shared" si="3"/>
        <v>5000</v>
      </c>
      <c r="F50" s="70">
        <f t="shared" si="4"/>
        <v>0.91</v>
      </c>
      <c r="G50" s="70">
        <f t="shared" si="5"/>
        <v>4550</v>
      </c>
      <c r="H50" s="82">
        <f t="shared" si="8"/>
        <v>1.3822726971637623E-2</v>
      </c>
      <c r="I50" s="70">
        <f t="shared" si="6"/>
        <v>2800</v>
      </c>
      <c r="J50" s="70">
        <f t="shared" si="7"/>
        <v>2548</v>
      </c>
      <c r="Q50" s="85">
        <v>44</v>
      </c>
      <c r="R50" s="85" t="s">
        <v>126</v>
      </c>
      <c r="S50" s="85" t="s">
        <v>127</v>
      </c>
      <c r="T50" s="85" t="s">
        <v>128</v>
      </c>
      <c r="U50" s="85"/>
      <c r="V50" s="85">
        <v>50</v>
      </c>
      <c r="W50" s="85">
        <v>1</v>
      </c>
      <c r="X50" s="85">
        <v>5000</v>
      </c>
      <c r="Y50" s="90">
        <v>0.91</v>
      </c>
      <c r="Z50" s="91">
        <v>4564.5</v>
      </c>
      <c r="AA50" s="85">
        <v>5000</v>
      </c>
      <c r="AB50" s="85" t="s">
        <v>263</v>
      </c>
      <c r="AC50" s="85">
        <v>196</v>
      </c>
      <c r="AD50" s="85" t="s">
        <v>264</v>
      </c>
      <c r="AE50" s="85" t="s">
        <v>265</v>
      </c>
      <c r="AF50" s="85" t="s">
        <v>266</v>
      </c>
      <c r="AG50" s="85" t="s">
        <v>348</v>
      </c>
    </row>
    <row r="51" spans="1:33">
      <c r="A51" s="72" t="str">
        <f t="shared" si="1"/>
        <v>FH26W-25S-0.3SHW(60)</v>
      </c>
      <c r="B51" s="70" t="s">
        <v>364</v>
      </c>
      <c r="C51" s="70">
        <f>VLOOKUP(R51,'[1]Atrition NPI'!$B:$AB,23,0)</f>
        <v>2080</v>
      </c>
      <c r="D51" s="70">
        <f t="shared" si="2"/>
        <v>5000</v>
      </c>
      <c r="E51" s="70">
        <f t="shared" si="3"/>
        <v>5000</v>
      </c>
      <c r="F51" s="70">
        <f t="shared" si="4"/>
        <v>1.51</v>
      </c>
      <c r="G51" s="70">
        <f t="shared" si="5"/>
        <v>7550</v>
      </c>
      <c r="H51" s="82">
        <f t="shared" si="8"/>
        <v>2.2936612887003091E-2</v>
      </c>
      <c r="I51" s="70">
        <f t="shared" si="6"/>
        <v>2920</v>
      </c>
      <c r="J51" s="70">
        <f t="shared" si="7"/>
        <v>4409.2</v>
      </c>
      <c r="Q51" s="85">
        <v>45</v>
      </c>
      <c r="R51" s="85" t="s">
        <v>130</v>
      </c>
      <c r="S51" s="85" t="s">
        <v>127</v>
      </c>
      <c r="T51" s="85" t="s">
        <v>131</v>
      </c>
      <c r="U51" s="85"/>
      <c r="V51" s="85">
        <v>50</v>
      </c>
      <c r="W51" s="85">
        <v>1</v>
      </c>
      <c r="X51" s="85">
        <v>5000</v>
      </c>
      <c r="Y51" s="90">
        <v>1.51</v>
      </c>
      <c r="Z51" s="91">
        <v>7531</v>
      </c>
      <c r="AA51" s="85">
        <v>5000</v>
      </c>
      <c r="AB51" s="85" t="s">
        <v>263</v>
      </c>
      <c r="AC51" s="85">
        <v>196</v>
      </c>
      <c r="AD51" s="85" t="s">
        <v>264</v>
      </c>
      <c r="AE51" s="85" t="s">
        <v>265</v>
      </c>
      <c r="AF51" s="85" t="s">
        <v>266</v>
      </c>
      <c r="AG51" s="85" t="s">
        <v>348</v>
      </c>
    </row>
    <row r="52" spans="1:33">
      <c r="A52" s="72" t="str">
        <f t="shared" si="1"/>
        <v>DX07S024JJ3R1300</v>
      </c>
      <c r="B52" s="84" t="s">
        <v>373</v>
      </c>
      <c r="C52" s="70">
        <f>VLOOKUP(R52,'[1]Atrition NPI'!$B:$AB,23,0)</f>
        <v>2080</v>
      </c>
      <c r="D52" s="70">
        <f t="shared" si="2"/>
        <v>1300</v>
      </c>
      <c r="E52" s="70">
        <f t="shared" si="3"/>
        <v>2600</v>
      </c>
      <c r="F52" s="70">
        <f t="shared" si="4"/>
        <v>2.4700000000000002</v>
      </c>
      <c r="G52" s="70">
        <f t="shared" si="5"/>
        <v>6422.0000000000009</v>
      </c>
      <c r="H52" s="82">
        <f t="shared" si="8"/>
        <v>1.9509791782825678E-2</v>
      </c>
      <c r="I52" s="70">
        <f t="shared" si="6"/>
        <v>520</v>
      </c>
      <c r="J52" s="70">
        <f t="shared" si="7"/>
        <v>1284.4000000000001</v>
      </c>
      <c r="Q52" s="85">
        <v>46</v>
      </c>
      <c r="R52" s="85" t="s">
        <v>133</v>
      </c>
      <c r="S52" s="85" t="s">
        <v>134</v>
      </c>
      <c r="T52" s="85" t="s">
        <v>135</v>
      </c>
      <c r="U52" s="85"/>
      <c r="V52" s="85">
        <v>50</v>
      </c>
      <c r="W52" s="85">
        <v>1</v>
      </c>
      <c r="X52" s="85">
        <v>1300</v>
      </c>
      <c r="Y52" s="90">
        <v>2.4700000000000002</v>
      </c>
      <c r="Z52" s="91">
        <v>3204.5</v>
      </c>
      <c r="AA52" s="85">
        <v>1300</v>
      </c>
      <c r="AB52" s="85" t="s">
        <v>263</v>
      </c>
      <c r="AC52" s="85">
        <v>72</v>
      </c>
      <c r="AD52" s="85" t="s">
        <v>264</v>
      </c>
      <c r="AE52" s="85" t="s">
        <v>265</v>
      </c>
      <c r="AF52" s="85" t="s">
        <v>266</v>
      </c>
      <c r="AG52" s="85" t="s">
        <v>348</v>
      </c>
    </row>
    <row r="53" spans="1:33">
      <c r="A53" s="72" t="str">
        <f t="shared" si="1"/>
        <v>DFE201612E-2R2M=P2</v>
      </c>
      <c r="B53" s="84" t="s">
        <v>373</v>
      </c>
      <c r="C53" s="70">
        <f>VLOOKUP(R53,'[1]Atrition NPI'!$B:$AB,23,0)</f>
        <v>6600</v>
      </c>
      <c r="D53" s="70">
        <f t="shared" si="2"/>
        <v>3000</v>
      </c>
      <c r="E53" s="70">
        <f t="shared" si="3"/>
        <v>9000</v>
      </c>
      <c r="F53" s="70">
        <f t="shared" si="4"/>
        <v>0.21</v>
      </c>
      <c r="G53" s="70">
        <f t="shared" si="5"/>
        <v>1890</v>
      </c>
      <c r="H53" s="82">
        <f t="shared" si="8"/>
        <v>5.7417481266802441E-3</v>
      </c>
      <c r="I53" s="70">
        <f t="shared" si="6"/>
        <v>2400</v>
      </c>
      <c r="J53" s="70">
        <f t="shared" si="7"/>
        <v>504</v>
      </c>
      <c r="Q53" s="85">
        <v>47</v>
      </c>
      <c r="R53" s="85" t="s">
        <v>137</v>
      </c>
      <c r="S53" s="85" t="s">
        <v>3</v>
      </c>
      <c r="T53" s="85" t="s">
        <v>138</v>
      </c>
      <c r="U53" s="85"/>
      <c r="V53" s="85">
        <v>50</v>
      </c>
      <c r="W53" s="85">
        <v>4</v>
      </c>
      <c r="X53" s="85">
        <v>3000</v>
      </c>
      <c r="Y53" s="90">
        <v>0.21</v>
      </c>
      <c r="Z53" s="91">
        <v>622.20000000000005</v>
      </c>
      <c r="AA53" s="85">
        <v>3000</v>
      </c>
      <c r="AB53" s="85" t="s">
        <v>263</v>
      </c>
      <c r="AC53" s="85">
        <v>84</v>
      </c>
      <c r="AD53" s="85" t="s">
        <v>264</v>
      </c>
      <c r="AE53" s="85" t="s">
        <v>265</v>
      </c>
      <c r="AF53" s="85" t="s">
        <v>266</v>
      </c>
      <c r="AG53" s="85" t="s">
        <v>348</v>
      </c>
    </row>
    <row r="54" spans="1:33">
      <c r="A54" s="72" t="str">
        <f t="shared" si="1"/>
        <v>MLP2012H2R2MT0S1</v>
      </c>
      <c r="B54" s="70" t="s">
        <v>364</v>
      </c>
      <c r="C54" s="70">
        <f>VLOOKUP(R54,'[1]Atrition NPI'!$B:$AB,23,0)</f>
        <v>2200</v>
      </c>
      <c r="D54" s="70">
        <f t="shared" si="2"/>
        <v>4000</v>
      </c>
      <c r="E54" s="70">
        <f t="shared" si="3"/>
        <v>4000</v>
      </c>
      <c r="F54" s="70">
        <f t="shared" si="4"/>
        <v>0.2</v>
      </c>
      <c r="G54" s="70">
        <f t="shared" si="5"/>
        <v>800</v>
      </c>
      <c r="H54" s="82">
        <f t="shared" si="8"/>
        <v>2.430369577430791E-3</v>
      </c>
      <c r="I54" s="70">
        <f t="shared" si="6"/>
        <v>1800</v>
      </c>
      <c r="J54" s="70">
        <f t="shared" si="7"/>
        <v>360</v>
      </c>
      <c r="Q54" s="85">
        <v>48</v>
      </c>
      <c r="R54" s="85" t="s">
        <v>140</v>
      </c>
      <c r="S54" s="85" t="s">
        <v>30</v>
      </c>
      <c r="T54" s="85" t="s">
        <v>141</v>
      </c>
      <c r="U54" s="85"/>
      <c r="V54" s="85">
        <v>50</v>
      </c>
      <c r="W54" s="85">
        <v>1</v>
      </c>
      <c r="X54" s="85">
        <v>4000</v>
      </c>
      <c r="Y54" s="90">
        <v>0.2</v>
      </c>
      <c r="Z54" s="91">
        <v>809.2</v>
      </c>
      <c r="AA54" s="85">
        <v>4000</v>
      </c>
      <c r="AB54" s="85" t="s">
        <v>263</v>
      </c>
      <c r="AC54" s="85">
        <v>280</v>
      </c>
      <c r="AD54" s="85" t="s">
        <v>264</v>
      </c>
      <c r="AE54" s="85" t="s">
        <v>265</v>
      </c>
      <c r="AF54" s="85" t="s">
        <v>266</v>
      </c>
      <c r="AG54" s="85" t="s">
        <v>348</v>
      </c>
    </row>
    <row r="55" spans="1:33">
      <c r="A55" s="72" t="str">
        <f t="shared" si="1"/>
        <v>BLM21PG221SN1D</v>
      </c>
      <c r="B55" s="70" t="s">
        <v>364</v>
      </c>
      <c r="C55" s="70">
        <f>VLOOKUP(R55,'[1]Atrition NPI'!$B:$AB,23,0)</f>
        <v>2200</v>
      </c>
      <c r="D55" s="70">
        <f t="shared" si="2"/>
        <v>4000</v>
      </c>
      <c r="E55" s="70">
        <f t="shared" si="3"/>
        <v>4000</v>
      </c>
      <c r="F55" s="70">
        <f t="shared" si="4"/>
        <v>0.05</v>
      </c>
      <c r="G55" s="70">
        <f t="shared" si="5"/>
        <v>200</v>
      </c>
      <c r="H55" s="82">
        <f t="shared" si="8"/>
        <v>6.0759239435769776E-4</v>
      </c>
      <c r="I55" s="70">
        <f t="shared" si="6"/>
        <v>1800</v>
      </c>
      <c r="J55" s="70">
        <f t="shared" si="7"/>
        <v>90</v>
      </c>
      <c r="Q55" s="85">
        <v>49</v>
      </c>
      <c r="R55" s="85" t="s">
        <v>143</v>
      </c>
      <c r="S55" s="85" t="s">
        <v>3</v>
      </c>
      <c r="T55" s="85" t="s">
        <v>144</v>
      </c>
      <c r="U55" s="85"/>
      <c r="V55" s="85">
        <v>50</v>
      </c>
      <c r="W55" s="85">
        <v>1</v>
      </c>
      <c r="X55" s="85">
        <v>4000</v>
      </c>
      <c r="Y55" s="90">
        <v>0.05</v>
      </c>
      <c r="Z55" s="91">
        <v>190.4</v>
      </c>
      <c r="AA55" s="85">
        <v>4000</v>
      </c>
      <c r="AB55" s="85" t="s">
        <v>263</v>
      </c>
      <c r="AC55" s="85">
        <v>112</v>
      </c>
      <c r="AD55" s="85" t="s">
        <v>264</v>
      </c>
      <c r="AE55" s="85" t="s">
        <v>265</v>
      </c>
      <c r="AF55" s="85" t="s">
        <v>266</v>
      </c>
      <c r="AG55" s="85" t="s">
        <v>348</v>
      </c>
    </row>
    <row r="56" spans="1:33">
      <c r="A56" s="72" t="str">
        <f t="shared" si="1"/>
        <v>HZ1206C202R-10</v>
      </c>
      <c r="B56" s="70" t="s">
        <v>364</v>
      </c>
      <c r="C56" s="70">
        <f>VLOOKUP(R56,'[1]Atrition NPI'!$B:$AB,23,0)</f>
        <v>2200</v>
      </c>
      <c r="D56" s="70">
        <f t="shared" si="2"/>
        <v>3000</v>
      </c>
      <c r="E56" s="70">
        <f t="shared" si="3"/>
        <v>3000</v>
      </c>
      <c r="F56" s="70">
        <f t="shared" si="4"/>
        <v>0.12</v>
      </c>
      <c r="G56" s="70">
        <f t="shared" si="5"/>
        <v>360</v>
      </c>
      <c r="H56" s="82">
        <f t="shared" si="8"/>
        <v>1.093666309843856E-3</v>
      </c>
      <c r="I56" s="70">
        <f t="shared" si="6"/>
        <v>800</v>
      </c>
      <c r="J56" s="70">
        <f t="shared" si="7"/>
        <v>96</v>
      </c>
      <c r="Q56" s="85">
        <v>50</v>
      </c>
      <c r="R56" s="85" t="s">
        <v>146</v>
      </c>
      <c r="S56" s="85" t="s">
        <v>147</v>
      </c>
      <c r="T56" s="85" t="s">
        <v>148</v>
      </c>
      <c r="U56" s="85"/>
      <c r="V56" s="85">
        <v>50</v>
      </c>
      <c r="W56" s="85">
        <v>1</v>
      </c>
      <c r="X56" s="85">
        <v>3000</v>
      </c>
      <c r="Y56" s="90">
        <v>0.12</v>
      </c>
      <c r="Z56" s="91">
        <v>351.9</v>
      </c>
      <c r="AA56" s="85">
        <v>3000</v>
      </c>
      <c r="AB56" s="85" t="s">
        <v>263</v>
      </c>
      <c r="AC56" s="85">
        <v>91</v>
      </c>
      <c r="AD56" s="85" t="s">
        <v>264</v>
      </c>
      <c r="AE56" s="85" t="s">
        <v>265</v>
      </c>
      <c r="AF56" s="85" t="s">
        <v>266</v>
      </c>
      <c r="AG56" s="85" t="s">
        <v>348</v>
      </c>
    </row>
    <row r="57" spans="1:33">
      <c r="A57" s="72" t="str">
        <f t="shared" si="1"/>
        <v>ERJ-2GE0R00X</v>
      </c>
      <c r="B57" s="84" t="s">
        <v>373</v>
      </c>
      <c r="C57" s="70">
        <f>VLOOKUP(R57,'[1]Atrition NPI'!$B:$AB,23,0)</f>
        <v>11000</v>
      </c>
      <c r="D57" s="70">
        <f t="shared" si="2"/>
        <v>10000</v>
      </c>
      <c r="E57" s="70">
        <f t="shared" si="3"/>
        <v>20000</v>
      </c>
      <c r="F57" s="70">
        <f t="shared" si="4"/>
        <v>0.01</v>
      </c>
      <c r="G57" s="70">
        <f t="shared" si="5"/>
        <v>200</v>
      </c>
      <c r="H57" s="82">
        <f t="shared" si="8"/>
        <v>6.0759239435769776E-4</v>
      </c>
      <c r="I57" s="70">
        <f t="shared" si="6"/>
        <v>9000</v>
      </c>
      <c r="J57" s="70">
        <f t="shared" si="7"/>
        <v>90</v>
      </c>
      <c r="Q57" s="85">
        <v>51</v>
      </c>
      <c r="R57" s="85" t="s">
        <v>46</v>
      </c>
      <c r="S57" s="85" t="s">
        <v>47</v>
      </c>
      <c r="T57" s="85" t="s">
        <v>48</v>
      </c>
      <c r="U57" s="85"/>
      <c r="V57" s="85">
        <v>50</v>
      </c>
      <c r="W57" s="85">
        <v>1</v>
      </c>
      <c r="X57" s="85">
        <v>10000</v>
      </c>
      <c r="Y57" s="90">
        <v>0.01</v>
      </c>
      <c r="Z57" s="91">
        <v>68</v>
      </c>
      <c r="AA57" s="85">
        <v>10000</v>
      </c>
      <c r="AB57" s="85" t="s">
        <v>263</v>
      </c>
      <c r="AC57" s="85">
        <v>140</v>
      </c>
      <c r="AD57" s="85" t="s">
        <v>264</v>
      </c>
      <c r="AE57" s="85" t="s">
        <v>265</v>
      </c>
      <c r="AF57" s="85" t="s">
        <v>266</v>
      </c>
      <c r="AG57" s="85" t="s">
        <v>348</v>
      </c>
    </row>
    <row r="58" spans="1:33">
      <c r="A58" s="72" t="str">
        <f t="shared" si="1"/>
        <v>ERJ-1GNF5101C</v>
      </c>
      <c r="B58" s="70" t="s">
        <v>364</v>
      </c>
      <c r="C58" s="70">
        <f>VLOOKUP(R58,'[1]Atrition NPI'!$B:$AB,23,0)</f>
        <v>4400</v>
      </c>
      <c r="D58" s="70">
        <f t="shared" si="2"/>
        <v>15000</v>
      </c>
      <c r="E58" s="70">
        <f t="shared" si="3"/>
        <v>15000</v>
      </c>
      <c r="F58" s="70">
        <f t="shared" si="4"/>
        <v>0.01</v>
      </c>
      <c r="G58" s="70">
        <f t="shared" si="5"/>
        <v>150</v>
      </c>
      <c r="H58" s="82">
        <f t="shared" si="8"/>
        <v>4.5569429576827329E-4</v>
      </c>
      <c r="I58" s="70">
        <f t="shared" si="6"/>
        <v>10600</v>
      </c>
      <c r="J58" s="70">
        <f t="shared" si="7"/>
        <v>106</v>
      </c>
      <c r="Q58" s="85">
        <v>52</v>
      </c>
      <c r="R58" s="85" t="s">
        <v>150</v>
      </c>
      <c r="S58" s="85" t="s">
        <v>47</v>
      </c>
      <c r="T58" s="85" t="s">
        <v>151</v>
      </c>
      <c r="U58" s="85"/>
      <c r="V58" s="85">
        <v>50</v>
      </c>
      <c r="W58" s="85">
        <v>2</v>
      </c>
      <c r="X58" s="85">
        <v>15000</v>
      </c>
      <c r="Y58" s="90">
        <v>0.01</v>
      </c>
      <c r="Z58" s="91">
        <v>153</v>
      </c>
      <c r="AA58" s="85">
        <v>15000</v>
      </c>
      <c r="AB58" s="85" t="s">
        <v>263</v>
      </c>
      <c r="AC58" s="85">
        <v>126</v>
      </c>
      <c r="AD58" s="85" t="s">
        <v>264</v>
      </c>
      <c r="AE58" s="85" t="s">
        <v>265</v>
      </c>
      <c r="AF58" s="85" t="s">
        <v>266</v>
      </c>
      <c r="AG58" s="85" t="s">
        <v>348</v>
      </c>
    </row>
    <row r="59" spans="1:33">
      <c r="A59" s="72" t="str">
        <f t="shared" si="1"/>
        <v>ERJ-1GNF27R0C</v>
      </c>
      <c r="B59" s="70" t="s">
        <v>364</v>
      </c>
      <c r="C59" s="70">
        <f>VLOOKUP(R59,'[1]Atrition NPI'!$B:$AB,23,0)</f>
        <v>4400</v>
      </c>
      <c r="D59" s="70">
        <f t="shared" si="2"/>
        <v>15000</v>
      </c>
      <c r="E59" s="70">
        <f t="shared" si="3"/>
        <v>15000</v>
      </c>
      <c r="F59" s="70">
        <f t="shared" si="4"/>
        <v>0.01</v>
      </c>
      <c r="G59" s="70">
        <f t="shared" si="5"/>
        <v>150</v>
      </c>
      <c r="H59" s="82">
        <f t="shared" si="8"/>
        <v>4.5569429576827329E-4</v>
      </c>
      <c r="I59" s="70">
        <f t="shared" si="6"/>
        <v>10600</v>
      </c>
      <c r="J59" s="70">
        <f t="shared" si="7"/>
        <v>106</v>
      </c>
      <c r="Q59" s="85">
        <v>53</v>
      </c>
      <c r="R59" s="85" t="s">
        <v>233</v>
      </c>
      <c r="S59" s="85" t="s">
        <v>47</v>
      </c>
      <c r="T59" s="85" t="s">
        <v>152</v>
      </c>
      <c r="U59" s="85"/>
      <c r="V59" s="85">
        <v>50</v>
      </c>
      <c r="W59" s="85">
        <v>2</v>
      </c>
      <c r="X59" s="85">
        <v>15000</v>
      </c>
      <c r="Y59" s="90">
        <v>0.01</v>
      </c>
      <c r="Z59" s="91">
        <v>153</v>
      </c>
      <c r="AA59" s="85">
        <v>15000</v>
      </c>
      <c r="AB59" s="85" t="s">
        <v>263</v>
      </c>
      <c r="AC59" s="85">
        <v>126</v>
      </c>
      <c r="AD59" s="85" t="s">
        <v>264</v>
      </c>
      <c r="AE59" s="85" t="s">
        <v>265</v>
      </c>
      <c r="AF59" s="85" t="s">
        <v>266</v>
      </c>
      <c r="AG59" s="85" t="s">
        <v>348</v>
      </c>
    </row>
    <row r="60" spans="1:33">
      <c r="A60" s="72" t="str">
        <f t="shared" si="1"/>
        <v>ERJ-1GNF4701C</v>
      </c>
      <c r="B60" s="70" t="s">
        <v>364</v>
      </c>
      <c r="C60" s="70">
        <f>VLOOKUP(R60,'[1]Atrition NPI'!$B:$AB,23,0)</f>
        <v>6600</v>
      </c>
      <c r="D60" s="70">
        <f t="shared" si="2"/>
        <v>15000</v>
      </c>
      <c r="E60" s="70">
        <f t="shared" si="3"/>
        <v>15000</v>
      </c>
      <c r="F60" s="70">
        <f t="shared" si="4"/>
        <v>0.01</v>
      </c>
      <c r="G60" s="70">
        <f t="shared" si="5"/>
        <v>150</v>
      </c>
      <c r="H60" s="82">
        <f t="shared" si="8"/>
        <v>4.5569429576827329E-4</v>
      </c>
      <c r="I60" s="70">
        <f t="shared" si="6"/>
        <v>8400</v>
      </c>
      <c r="J60" s="70">
        <f t="shared" si="7"/>
        <v>84</v>
      </c>
      <c r="Q60" s="85">
        <v>54</v>
      </c>
      <c r="R60" s="85" t="s">
        <v>153</v>
      </c>
      <c r="S60" s="85" t="s">
        <v>47</v>
      </c>
      <c r="T60" s="85" t="s">
        <v>154</v>
      </c>
      <c r="U60" s="85"/>
      <c r="V60" s="85">
        <v>50</v>
      </c>
      <c r="W60" s="85">
        <v>3</v>
      </c>
      <c r="X60" s="85">
        <v>15000</v>
      </c>
      <c r="Y60" s="90">
        <v>0.01</v>
      </c>
      <c r="Z60" s="91">
        <v>153</v>
      </c>
      <c r="AA60" s="85">
        <v>15000</v>
      </c>
      <c r="AB60" s="85" t="s">
        <v>263</v>
      </c>
      <c r="AC60" s="85">
        <v>126</v>
      </c>
      <c r="AD60" s="85" t="s">
        <v>264</v>
      </c>
      <c r="AE60" s="85" t="s">
        <v>265</v>
      </c>
      <c r="AF60" s="85" t="s">
        <v>266</v>
      </c>
      <c r="AG60" s="85" t="s">
        <v>348</v>
      </c>
    </row>
    <row r="61" spans="1:33">
      <c r="A61" s="72" t="str">
        <f t="shared" si="1"/>
        <v>ERJ-2GEJ103X</v>
      </c>
      <c r="B61" s="70" t="s">
        <v>364</v>
      </c>
      <c r="C61" s="70">
        <f>VLOOKUP(R61,'[1]Atrition NPI'!$B:$AB,23,0)</f>
        <v>2200</v>
      </c>
      <c r="D61" s="70">
        <f t="shared" si="2"/>
        <v>10000</v>
      </c>
      <c r="E61" s="70">
        <f t="shared" si="3"/>
        <v>10000</v>
      </c>
      <c r="F61" s="70">
        <f t="shared" si="4"/>
        <v>0.01</v>
      </c>
      <c r="G61" s="70">
        <f t="shared" si="5"/>
        <v>100</v>
      </c>
      <c r="H61" s="82">
        <f t="shared" si="8"/>
        <v>3.0379619717884888E-4</v>
      </c>
      <c r="I61" s="70">
        <f t="shared" si="6"/>
        <v>7800</v>
      </c>
      <c r="J61" s="70">
        <f t="shared" si="7"/>
        <v>78</v>
      </c>
      <c r="Q61" s="85">
        <v>55</v>
      </c>
      <c r="R61" s="85" t="s">
        <v>155</v>
      </c>
      <c r="S61" s="85" t="s">
        <v>47</v>
      </c>
      <c r="T61" s="85" t="s">
        <v>156</v>
      </c>
      <c r="U61" s="85"/>
      <c r="V61" s="85">
        <v>50</v>
      </c>
      <c r="W61" s="85">
        <v>1</v>
      </c>
      <c r="X61" s="85">
        <v>10000</v>
      </c>
      <c r="Y61" s="90">
        <v>0.01</v>
      </c>
      <c r="Z61" s="91">
        <v>68</v>
      </c>
      <c r="AA61" s="85">
        <v>10000</v>
      </c>
      <c r="AB61" s="85" t="s">
        <v>263</v>
      </c>
      <c r="AC61" s="85">
        <v>140</v>
      </c>
      <c r="AD61" s="85" t="s">
        <v>264</v>
      </c>
      <c r="AE61" s="85" t="s">
        <v>265</v>
      </c>
      <c r="AF61" s="85" t="s">
        <v>266</v>
      </c>
      <c r="AG61" s="85" t="s">
        <v>348</v>
      </c>
    </row>
    <row r="62" spans="1:33">
      <c r="A62" s="72" t="str">
        <f t="shared" si="1"/>
        <v>ERJ-2LWFR010X</v>
      </c>
      <c r="B62" s="70" t="s">
        <v>364</v>
      </c>
      <c r="C62" s="70">
        <f>VLOOKUP(R62,'[1]Atrition NPI'!$B:$AB,23,0)</f>
        <v>2200</v>
      </c>
      <c r="D62" s="70">
        <f t="shared" si="2"/>
        <v>30000</v>
      </c>
      <c r="E62" s="70">
        <f t="shared" si="3"/>
        <v>30000</v>
      </c>
      <c r="F62" s="70">
        <f t="shared" si="4"/>
        <v>0.08</v>
      </c>
      <c r="G62" s="70">
        <f t="shared" si="5"/>
        <v>2400</v>
      </c>
      <c r="H62" s="82">
        <f t="shared" si="8"/>
        <v>7.2911087322923727E-3</v>
      </c>
      <c r="I62" s="70">
        <f t="shared" si="6"/>
        <v>27800</v>
      </c>
      <c r="J62" s="70">
        <f t="shared" si="7"/>
        <v>2224</v>
      </c>
      <c r="Q62" s="85">
        <v>56</v>
      </c>
      <c r="R62" s="85" t="s">
        <v>158</v>
      </c>
      <c r="S62" s="85" t="s">
        <v>47</v>
      </c>
      <c r="T62" s="85" t="s">
        <v>159</v>
      </c>
      <c r="U62" s="85"/>
      <c r="V62" s="85">
        <v>50</v>
      </c>
      <c r="W62" s="85">
        <v>1</v>
      </c>
      <c r="X62" s="85">
        <v>30000</v>
      </c>
      <c r="Y62" s="90">
        <v>0.08</v>
      </c>
      <c r="Z62" s="91">
        <v>2499</v>
      </c>
      <c r="AA62" s="85">
        <v>30000</v>
      </c>
      <c r="AB62" s="85" t="s">
        <v>263</v>
      </c>
      <c r="AC62" s="85">
        <v>126</v>
      </c>
      <c r="AD62" s="85" t="s">
        <v>264</v>
      </c>
      <c r="AE62" s="85" t="s">
        <v>265</v>
      </c>
      <c r="AF62" s="85" t="s">
        <v>266</v>
      </c>
      <c r="AG62" s="85" t="s">
        <v>348</v>
      </c>
    </row>
    <row r="63" spans="1:33">
      <c r="A63" s="72" t="str">
        <f t="shared" si="1"/>
        <v>ERJ-1GNF3301C</v>
      </c>
      <c r="B63" s="70" t="s">
        <v>364</v>
      </c>
      <c r="C63" s="70">
        <f>VLOOKUP(R63,'[1]Atrition NPI'!$B:$AB,23,0)</f>
        <v>6600</v>
      </c>
      <c r="D63" s="70">
        <f t="shared" si="2"/>
        <v>15000</v>
      </c>
      <c r="E63" s="70">
        <f t="shared" si="3"/>
        <v>15000</v>
      </c>
      <c r="F63" s="70">
        <f t="shared" si="4"/>
        <v>0.01</v>
      </c>
      <c r="G63" s="70">
        <f t="shared" si="5"/>
        <v>150</v>
      </c>
      <c r="H63" s="82">
        <f t="shared" si="8"/>
        <v>4.5569429576827329E-4</v>
      </c>
      <c r="I63" s="70">
        <f t="shared" si="6"/>
        <v>8400</v>
      </c>
      <c r="J63" s="70">
        <f t="shared" si="7"/>
        <v>84</v>
      </c>
      <c r="Q63" s="85">
        <v>57</v>
      </c>
      <c r="R63" s="85" t="s">
        <v>234</v>
      </c>
      <c r="S63" s="85" t="s">
        <v>47</v>
      </c>
      <c r="T63" s="85" t="s">
        <v>161</v>
      </c>
      <c r="U63" s="85"/>
      <c r="V63" s="85">
        <v>50</v>
      </c>
      <c r="W63" s="85">
        <v>4</v>
      </c>
      <c r="X63" s="85">
        <v>15000</v>
      </c>
      <c r="Y63" s="90">
        <v>0.01</v>
      </c>
      <c r="Z63" s="91">
        <v>153</v>
      </c>
      <c r="AA63" s="85">
        <v>15000</v>
      </c>
      <c r="AB63" s="85" t="s">
        <v>263</v>
      </c>
      <c r="AC63" s="85">
        <v>126</v>
      </c>
      <c r="AD63" s="85" t="s">
        <v>264</v>
      </c>
      <c r="AE63" s="85" t="s">
        <v>265</v>
      </c>
      <c r="AF63" s="85" t="s">
        <v>266</v>
      </c>
      <c r="AG63" s="85" t="s">
        <v>348</v>
      </c>
    </row>
    <row r="64" spans="1:33">
      <c r="A64" s="72" t="str">
        <f t="shared" si="1"/>
        <v>ERJ-1GNJ103C</v>
      </c>
      <c r="B64" s="70" t="s">
        <v>364</v>
      </c>
      <c r="C64" s="70">
        <f>VLOOKUP(R64,'[1]Atrition NPI'!$B:$AB,23,0)</f>
        <v>6600</v>
      </c>
      <c r="D64" s="70">
        <f t="shared" si="2"/>
        <v>15000</v>
      </c>
      <c r="E64" s="70">
        <f t="shared" si="3"/>
        <v>15000</v>
      </c>
      <c r="F64" s="70">
        <f t="shared" si="4"/>
        <v>0.01</v>
      </c>
      <c r="G64" s="70">
        <f t="shared" si="5"/>
        <v>150</v>
      </c>
      <c r="H64" s="82">
        <f t="shared" si="8"/>
        <v>4.5569429576827329E-4</v>
      </c>
      <c r="I64" s="70">
        <f t="shared" si="6"/>
        <v>8400</v>
      </c>
      <c r="J64" s="70">
        <f t="shared" si="7"/>
        <v>84</v>
      </c>
      <c r="Q64" s="85">
        <v>58</v>
      </c>
      <c r="R64" s="85" t="s">
        <v>162</v>
      </c>
      <c r="S64" s="85" t="s">
        <v>47</v>
      </c>
      <c r="T64" s="85" t="s">
        <v>163</v>
      </c>
      <c r="U64" s="85"/>
      <c r="V64" s="85">
        <v>50</v>
      </c>
      <c r="W64" s="85">
        <v>3</v>
      </c>
      <c r="X64" s="85">
        <v>15000</v>
      </c>
      <c r="Y64" s="90">
        <v>0.01</v>
      </c>
      <c r="Z64" s="91">
        <v>76.5</v>
      </c>
      <c r="AA64" s="85">
        <v>15000</v>
      </c>
      <c r="AB64" s="85" t="s">
        <v>263</v>
      </c>
      <c r="AC64" s="85">
        <v>126</v>
      </c>
      <c r="AD64" s="85" t="s">
        <v>264</v>
      </c>
      <c r="AE64" s="85" t="s">
        <v>265</v>
      </c>
      <c r="AF64" s="85" t="s">
        <v>266</v>
      </c>
      <c r="AG64" s="85" t="s">
        <v>348</v>
      </c>
    </row>
    <row r="65" spans="1:33">
      <c r="A65" s="72" t="str">
        <f t="shared" si="1"/>
        <v>ERJ-1GN0R00C</v>
      </c>
      <c r="B65" s="84" t="s">
        <v>373</v>
      </c>
      <c r="C65" s="70">
        <f>VLOOKUP(R65,'[1]Atrition NPI'!$B:$AB,23,0)</f>
        <v>37400</v>
      </c>
      <c r="D65" s="70">
        <f t="shared" si="2"/>
        <v>15000</v>
      </c>
      <c r="E65" s="70">
        <f t="shared" si="3"/>
        <v>45000</v>
      </c>
      <c r="F65" s="70">
        <f t="shared" si="4"/>
        <v>0.01</v>
      </c>
      <c r="G65" s="70">
        <f t="shared" si="5"/>
        <v>450</v>
      </c>
      <c r="H65" s="82">
        <f t="shared" si="8"/>
        <v>1.3670828873048198E-3</v>
      </c>
      <c r="I65" s="70">
        <f t="shared" si="6"/>
        <v>7600</v>
      </c>
      <c r="J65" s="70">
        <f t="shared" si="7"/>
        <v>76</v>
      </c>
      <c r="Q65" s="85">
        <v>59</v>
      </c>
      <c r="R65" s="85" t="s">
        <v>164</v>
      </c>
      <c r="S65" s="85" t="s">
        <v>47</v>
      </c>
      <c r="T65" s="85" t="s">
        <v>44</v>
      </c>
      <c r="U65" s="85"/>
      <c r="V65" s="85">
        <v>50</v>
      </c>
      <c r="W65" s="85">
        <v>27</v>
      </c>
      <c r="X65" s="85">
        <v>15000</v>
      </c>
      <c r="Y65" s="90">
        <v>0.01</v>
      </c>
      <c r="Z65" s="91">
        <v>102</v>
      </c>
      <c r="AA65" s="85">
        <v>15000</v>
      </c>
      <c r="AB65" s="85" t="s">
        <v>263</v>
      </c>
      <c r="AC65" s="85">
        <v>126</v>
      </c>
      <c r="AD65" s="85" t="s">
        <v>264</v>
      </c>
      <c r="AE65" s="85" t="s">
        <v>265</v>
      </c>
      <c r="AF65" s="85" t="s">
        <v>266</v>
      </c>
      <c r="AG65" s="85" t="s">
        <v>348</v>
      </c>
    </row>
    <row r="66" spans="1:33">
      <c r="A66" s="72" t="str">
        <f t="shared" si="1"/>
        <v>ERJ-2RKF1004X</v>
      </c>
      <c r="B66" s="70" t="s">
        <v>364</v>
      </c>
      <c r="C66" s="70">
        <f>VLOOKUP(R66,'[1]Atrition NPI'!$B:$AB,23,0)</f>
        <v>2200</v>
      </c>
      <c r="D66" s="70">
        <f t="shared" si="2"/>
        <v>10000</v>
      </c>
      <c r="E66" s="70">
        <f t="shared" si="3"/>
        <v>10000</v>
      </c>
      <c r="F66" s="70">
        <f t="shared" si="4"/>
        <v>0.01</v>
      </c>
      <c r="G66" s="70">
        <f t="shared" si="5"/>
        <v>100</v>
      </c>
      <c r="H66" s="82">
        <f t="shared" si="8"/>
        <v>3.0379619717884888E-4</v>
      </c>
      <c r="I66" s="70">
        <f t="shared" si="6"/>
        <v>7800</v>
      </c>
      <c r="J66" s="70">
        <f t="shared" si="7"/>
        <v>78</v>
      </c>
      <c r="Q66" s="85">
        <v>60</v>
      </c>
      <c r="R66" s="85" t="s">
        <v>166</v>
      </c>
      <c r="S66" s="85" t="s">
        <v>47</v>
      </c>
      <c r="T66" s="85" t="s">
        <v>167</v>
      </c>
      <c r="U66" s="85"/>
      <c r="V66" s="85">
        <v>50</v>
      </c>
      <c r="W66" s="85">
        <v>1</v>
      </c>
      <c r="X66" s="85">
        <v>10000</v>
      </c>
      <c r="Y66" s="90">
        <v>0.01</v>
      </c>
      <c r="Z66" s="91">
        <v>68</v>
      </c>
      <c r="AA66" s="85">
        <v>10000</v>
      </c>
      <c r="AB66" s="85" t="s">
        <v>263</v>
      </c>
      <c r="AC66" s="85">
        <v>140</v>
      </c>
      <c r="AD66" s="85" t="s">
        <v>264</v>
      </c>
      <c r="AE66" s="85" t="s">
        <v>265</v>
      </c>
      <c r="AF66" s="85" t="s">
        <v>266</v>
      </c>
      <c r="AG66" s="85" t="s">
        <v>348</v>
      </c>
    </row>
    <row r="67" spans="1:33">
      <c r="A67" s="72" t="str">
        <f t="shared" si="1"/>
        <v>ERJ-1GNF10R0C</v>
      </c>
      <c r="B67" s="70" t="s">
        <v>364</v>
      </c>
      <c r="C67" s="70">
        <f>VLOOKUP(R67,'[1]Atrition NPI'!$B:$AB,23,0)</f>
        <v>2200</v>
      </c>
      <c r="D67" s="70">
        <f t="shared" si="2"/>
        <v>15000</v>
      </c>
      <c r="E67" s="70">
        <f t="shared" si="3"/>
        <v>15000</v>
      </c>
      <c r="F67" s="70">
        <f t="shared" si="4"/>
        <v>0.01</v>
      </c>
      <c r="G67" s="70">
        <f t="shared" si="5"/>
        <v>150</v>
      </c>
      <c r="H67" s="82">
        <f t="shared" si="8"/>
        <v>4.5569429576827329E-4</v>
      </c>
      <c r="I67" s="70">
        <f t="shared" si="6"/>
        <v>12800</v>
      </c>
      <c r="J67" s="70">
        <f t="shared" si="7"/>
        <v>128</v>
      </c>
      <c r="Q67" s="85">
        <v>61</v>
      </c>
      <c r="R67" s="85" t="s">
        <v>235</v>
      </c>
      <c r="S67" s="85" t="s">
        <v>47</v>
      </c>
      <c r="T67" s="85" t="s">
        <v>168</v>
      </c>
      <c r="U67" s="85"/>
      <c r="V67" s="85">
        <v>50</v>
      </c>
      <c r="W67" s="85">
        <v>1</v>
      </c>
      <c r="X67" s="85">
        <v>15000</v>
      </c>
      <c r="Y67" s="90">
        <v>0.01</v>
      </c>
      <c r="Z67" s="91">
        <v>127.5</v>
      </c>
      <c r="AA67" s="85">
        <v>15000</v>
      </c>
      <c r="AB67" s="85" t="s">
        <v>263</v>
      </c>
      <c r="AC67" s="85">
        <v>126</v>
      </c>
      <c r="AD67" s="85" t="s">
        <v>264</v>
      </c>
      <c r="AE67" s="85" t="s">
        <v>265</v>
      </c>
      <c r="AF67" s="85" t="s">
        <v>266</v>
      </c>
      <c r="AG67" s="85" t="s">
        <v>348</v>
      </c>
    </row>
    <row r="68" spans="1:33">
      <c r="A68" s="72" t="str">
        <f t="shared" si="1"/>
        <v>CRCW04024K70FKEDHP</v>
      </c>
      <c r="B68" s="70" t="s">
        <v>364</v>
      </c>
      <c r="C68" s="70">
        <f>VLOOKUP(R68,'[1]Atrition NPI'!$B:$AB,23,0)</f>
        <v>2200</v>
      </c>
      <c r="D68" s="70">
        <f t="shared" si="2"/>
        <v>10000</v>
      </c>
      <c r="E68" s="70">
        <f t="shared" si="3"/>
        <v>10000</v>
      </c>
      <c r="F68" s="70">
        <f t="shared" si="4"/>
        <v>0.02</v>
      </c>
      <c r="G68" s="70">
        <f t="shared" si="5"/>
        <v>200</v>
      </c>
      <c r="H68" s="82">
        <f t="shared" si="8"/>
        <v>6.0759239435769776E-4</v>
      </c>
      <c r="I68" s="70">
        <f t="shared" si="6"/>
        <v>7800</v>
      </c>
      <c r="J68" s="70">
        <f t="shared" si="7"/>
        <v>156</v>
      </c>
      <c r="Q68" s="85">
        <v>62</v>
      </c>
      <c r="R68" s="85" t="s">
        <v>169</v>
      </c>
      <c r="S68" s="85" t="s">
        <v>43</v>
      </c>
      <c r="T68" s="85" t="s">
        <v>170</v>
      </c>
      <c r="U68" s="85"/>
      <c r="V68" s="85">
        <v>50</v>
      </c>
      <c r="W68" s="85">
        <v>1</v>
      </c>
      <c r="X68" s="85">
        <v>10000</v>
      </c>
      <c r="Y68" s="90">
        <v>0.02</v>
      </c>
      <c r="Z68" s="91">
        <v>204</v>
      </c>
      <c r="AA68" s="85">
        <v>10000</v>
      </c>
      <c r="AB68" s="85" t="s">
        <v>263</v>
      </c>
      <c r="AC68" s="85">
        <v>280</v>
      </c>
      <c r="AD68" s="85" t="s">
        <v>264</v>
      </c>
      <c r="AE68" s="85" t="s">
        <v>265</v>
      </c>
      <c r="AF68" s="85" t="s">
        <v>266</v>
      </c>
      <c r="AG68" s="85" t="s">
        <v>348</v>
      </c>
    </row>
    <row r="69" spans="1:33">
      <c r="A69" s="72" t="str">
        <f t="shared" si="1"/>
        <v>ERJ-2GEJ220X</v>
      </c>
      <c r="B69" s="70" t="s">
        <v>364</v>
      </c>
      <c r="C69" s="70">
        <f>VLOOKUP(R69,'[1]Atrition NPI'!$B:$AB,23,0)</f>
        <v>2200</v>
      </c>
      <c r="D69" s="70">
        <f t="shared" si="2"/>
        <v>10000</v>
      </c>
      <c r="E69" s="70">
        <f t="shared" si="3"/>
        <v>10000</v>
      </c>
      <c r="F69" s="70">
        <f t="shared" si="4"/>
        <v>0.01</v>
      </c>
      <c r="G69" s="70">
        <f t="shared" si="5"/>
        <v>100</v>
      </c>
      <c r="H69" s="82">
        <f t="shared" si="8"/>
        <v>3.0379619717884888E-4</v>
      </c>
      <c r="I69" s="70">
        <f t="shared" si="6"/>
        <v>7800</v>
      </c>
      <c r="J69" s="70">
        <f t="shared" si="7"/>
        <v>78</v>
      </c>
      <c r="Q69" s="85">
        <v>63</v>
      </c>
      <c r="R69" s="85" t="s">
        <v>172</v>
      </c>
      <c r="S69" s="85" t="s">
        <v>47</v>
      </c>
      <c r="T69" s="85" t="s">
        <v>173</v>
      </c>
      <c r="U69" s="85"/>
      <c r="V69" s="85">
        <v>50</v>
      </c>
      <c r="W69" s="85">
        <v>1</v>
      </c>
      <c r="X69" s="85">
        <v>10000</v>
      </c>
      <c r="Y69" s="90">
        <v>0.01</v>
      </c>
      <c r="Z69" s="91">
        <v>68</v>
      </c>
      <c r="AA69" s="85">
        <v>10000</v>
      </c>
      <c r="AB69" s="85" t="s">
        <v>263</v>
      </c>
      <c r="AC69" s="85">
        <v>140</v>
      </c>
      <c r="AD69" s="85" t="s">
        <v>264</v>
      </c>
      <c r="AE69" s="85" t="s">
        <v>265</v>
      </c>
      <c r="AF69" s="85" t="s">
        <v>266</v>
      </c>
      <c r="AG69" s="85" t="s">
        <v>348</v>
      </c>
    </row>
    <row r="70" spans="1:33">
      <c r="A70" s="72" t="str">
        <f t="shared" si="1"/>
        <v>CRCW040210K0FKEE</v>
      </c>
      <c r="B70" s="70" t="s">
        <v>364</v>
      </c>
      <c r="C70" s="70">
        <f>VLOOKUP(R70,'[1]Atrition NPI'!$B:$AB,23,0)</f>
        <v>11000</v>
      </c>
      <c r="D70" s="70">
        <f t="shared" si="2"/>
        <v>50000</v>
      </c>
      <c r="E70" s="70">
        <f t="shared" si="3"/>
        <v>50000</v>
      </c>
      <c r="F70" s="70">
        <f t="shared" si="4"/>
        <v>0.01</v>
      </c>
      <c r="G70" s="70">
        <f t="shared" si="5"/>
        <v>500</v>
      </c>
      <c r="H70" s="82">
        <f t="shared" si="8"/>
        <v>1.5189809858942444E-3</v>
      </c>
      <c r="I70" s="70">
        <f t="shared" si="6"/>
        <v>39000</v>
      </c>
      <c r="J70" s="70">
        <f t="shared" si="7"/>
        <v>390</v>
      </c>
      <c r="Q70" s="85">
        <v>64</v>
      </c>
      <c r="R70" s="85" t="s">
        <v>174</v>
      </c>
      <c r="S70" s="85" t="s">
        <v>43</v>
      </c>
      <c r="T70" s="85" t="s">
        <v>175</v>
      </c>
      <c r="U70" s="85"/>
      <c r="V70" s="85">
        <v>50</v>
      </c>
      <c r="W70" s="85">
        <v>7</v>
      </c>
      <c r="X70" s="85">
        <v>50000</v>
      </c>
      <c r="Y70" s="90">
        <v>0.01</v>
      </c>
      <c r="Z70" s="91">
        <v>340</v>
      </c>
      <c r="AA70" s="85">
        <v>50000</v>
      </c>
      <c r="AB70" s="85" t="s">
        <v>263</v>
      </c>
      <c r="AC70" s="85">
        <v>245</v>
      </c>
      <c r="AD70" s="85" t="s">
        <v>264</v>
      </c>
      <c r="AE70" s="85" t="s">
        <v>265</v>
      </c>
      <c r="AF70" s="85" t="s">
        <v>266</v>
      </c>
      <c r="AG70" s="85" t="s">
        <v>348</v>
      </c>
    </row>
    <row r="71" spans="1:33">
      <c r="A71" s="72" t="str">
        <f t="shared" si="1"/>
        <v>TNPW04021K00BETD</v>
      </c>
      <c r="B71" s="70" t="s">
        <v>364</v>
      </c>
      <c r="C71" s="70">
        <f>VLOOKUP(R71,'[1]Atrition NPI'!$B:$AB,23,0)</f>
        <v>4400</v>
      </c>
      <c r="D71" s="70">
        <f t="shared" si="2"/>
        <v>10000</v>
      </c>
      <c r="E71" s="70">
        <f t="shared" si="3"/>
        <v>10000</v>
      </c>
      <c r="F71" s="70">
        <f t="shared" si="4"/>
        <v>0.44</v>
      </c>
      <c r="G71" s="70">
        <f t="shared" si="5"/>
        <v>4400</v>
      </c>
      <c r="H71" s="82">
        <f t="shared" ref="H71:H88" si="9">G71/$E$3</f>
        <v>1.3367032675869351E-2</v>
      </c>
      <c r="I71" s="70">
        <f t="shared" si="6"/>
        <v>5600</v>
      </c>
      <c r="J71" s="70">
        <f t="shared" si="7"/>
        <v>2464</v>
      </c>
      <c r="Q71" s="85">
        <v>65</v>
      </c>
      <c r="R71" s="85" t="s">
        <v>177</v>
      </c>
      <c r="S71" s="85" t="s">
        <v>43</v>
      </c>
      <c r="T71" s="85" t="s">
        <v>178</v>
      </c>
      <c r="U71" s="85"/>
      <c r="V71" s="85">
        <v>50</v>
      </c>
      <c r="W71" s="85">
        <v>3</v>
      </c>
      <c r="X71" s="85">
        <v>10000</v>
      </c>
      <c r="Y71" s="90">
        <v>0.44</v>
      </c>
      <c r="Z71" s="91">
        <v>4386</v>
      </c>
      <c r="AA71" s="85">
        <v>10000</v>
      </c>
      <c r="AB71" s="85" t="s">
        <v>263</v>
      </c>
      <c r="AC71" s="85">
        <v>121</v>
      </c>
      <c r="AD71" s="85" t="s">
        <v>264</v>
      </c>
      <c r="AE71" s="85" t="s">
        <v>265</v>
      </c>
      <c r="AF71" s="85" t="s">
        <v>266</v>
      </c>
      <c r="AG71" s="85" t="s">
        <v>348</v>
      </c>
    </row>
    <row r="72" spans="1:33">
      <c r="A72" s="72" t="str">
        <f t="shared" ref="A72:A88" si="10">R72</f>
        <v>PNM0402E2502BST1</v>
      </c>
      <c r="B72" s="84" t="s">
        <v>373</v>
      </c>
      <c r="C72" s="70">
        <f>VLOOKUP(R72,'[1]Atrition NPI'!$B:$AB,23,0)</f>
        <v>2200</v>
      </c>
      <c r="D72" s="70">
        <f t="shared" ref="D72:D88" si="11">AA72</f>
        <v>1000</v>
      </c>
      <c r="E72" s="70">
        <f t="shared" si="3"/>
        <v>3000</v>
      </c>
      <c r="F72" s="70">
        <f t="shared" ref="F72:F88" si="12">Y72</f>
        <v>1.72</v>
      </c>
      <c r="G72" s="70">
        <f t="shared" ref="G72:G88" si="13">F72*E72</f>
        <v>5160</v>
      </c>
      <c r="H72" s="82">
        <f t="shared" si="9"/>
        <v>1.5675883774428603E-2</v>
      </c>
      <c r="I72" s="70">
        <f t="shared" si="6"/>
        <v>800</v>
      </c>
      <c r="J72" s="70">
        <f t="shared" ref="J72:J88" si="14">I72*F72</f>
        <v>1376</v>
      </c>
      <c r="Q72" s="85">
        <v>66</v>
      </c>
      <c r="R72" s="85" t="s">
        <v>180</v>
      </c>
      <c r="S72" s="85" t="s">
        <v>181</v>
      </c>
      <c r="T72" s="85" t="s">
        <v>182</v>
      </c>
      <c r="U72" s="85"/>
      <c r="V72" s="85">
        <v>50</v>
      </c>
      <c r="W72" s="85">
        <v>1</v>
      </c>
      <c r="X72" s="85">
        <v>1000</v>
      </c>
      <c r="Y72" s="90">
        <v>1.72</v>
      </c>
      <c r="Z72" s="91">
        <v>1717</v>
      </c>
      <c r="AA72" s="85">
        <v>1000</v>
      </c>
      <c r="AB72" s="85" t="s">
        <v>263</v>
      </c>
      <c r="AC72" s="85">
        <v>641</v>
      </c>
      <c r="AD72" s="85" t="s">
        <v>264</v>
      </c>
      <c r="AE72" s="85" t="s">
        <v>265</v>
      </c>
      <c r="AF72" s="85" t="s">
        <v>266</v>
      </c>
      <c r="AG72" s="85" t="s">
        <v>348</v>
      </c>
    </row>
    <row r="73" spans="1:33">
      <c r="A73" s="72" t="str">
        <f t="shared" si="10"/>
        <v>NCP03XH103J05RL</v>
      </c>
      <c r="B73" s="70" t="s">
        <v>364</v>
      </c>
      <c r="C73" s="70">
        <f>VLOOKUP(R73,'[1]Atrition NPI'!$B:$AB,23,0)</f>
        <v>2600</v>
      </c>
      <c r="D73" s="70">
        <f t="shared" si="11"/>
        <v>15000</v>
      </c>
      <c r="E73" s="70">
        <f t="shared" ref="E73:E86" si="15">IF(D73&gt;C73,D73,ROUNDUP(C73/D73,0)*D73)</f>
        <v>15000</v>
      </c>
      <c r="F73" s="70">
        <f t="shared" si="12"/>
        <v>0.1</v>
      </c>
      <c r="G73" s="70">
        <f t="shared" si="13"/>
        <v>1500</v>
      </c>
      <c r="H73" s="82">
        <f t="shared" si="9"/>
        <v>4.5569429576827331E-3</v>
      </c>
      <c r="I73" s="70">
        <f t="shared" ref="I73:I86" si="16">E73-C73</f>
        <v>12400</v>
      </c>
      <c r="J73" s="70">
        <f t="shared" si="14"/>
        <v>1240</v>
      </c>
      <c r="Q73" s="85">
        <v>67</v>
      </c>
      <c r="R73" s="85" t="s">
        <v>184</v>
      </c>
      <c r="S73" s="85" t="s">
        <v>3</v>
      </c>
      <c r="T73" s="85" t="s">
        <v>185</v>
      </c>
      <c r="U73" s="85"/>
      <c r="V73" s="85">
        <v>50</v>
      </c>
      <c r="W73" s="85">
        <v>1</v>
      </c>
      <c r="X73" s="85">
        <v>15000</v>
      </c>
      <c r="Y73" s="90">
        <v>0.1</v>
      </c>
      <c r="Z73" s="91">
        <v>1530</v>
      </c>
      <c r="AA73" s="85">
        <v>15000</v>
      </c>
      <c r="AB73" s="85" t="s">
        <v>263</v>
      </c>
      <c r="AC73" s="85">
        <v>126</v>
      </c>
      <c r="AD73" s="85" t="s">
        <v>264</v>
      </c>
      <c r="AE73" s="85" t="s">
        <v>265</v>
      </c>
      <c r="AF73" s="85" t="s">
        <v>266</v>
      </c>
      <c r="AG73" s="85" t="s">
        <v>348</v>
      </c>
    </row>
    <row r="74" spans="1:33">
      <c r="A74" s="72">
        <f t="shared" si="10"/>
        <v>434153017835</v>
      </c>
      <c r="B74" s="70" t="s">
        <v>364</v>
      </c>
      <c r="C74" s="70">
        <f>VLOOKUP(R74,'[1]Atrition NPI'!$B:$AB,23,0)</f>
        <v>2200</v>
      </c>
      <c r="D74" s="70">
        <f t="shared" si="11"/>
        <v>4000</v>
      </c>
      <c r="E74" s="70">
        <f t="shared" si="15"/>
        <v>4000</v>
      </c>
      <c r="F74" s="70">
        <f t="shared" si="12"/>
        <v>0.6</v>
      </c>
      <c r="G74" s="70">
        <f t="shared" si="13"/>
        <v>2400</v>
      </c>
      <c r="H74" s="82">
        <f t="shared" si="9"/>
        <v>7.2911087322923727E-3</v>
      </c>
      <c r="I74" s="70">
        <f t="shared" si="16"/>
        <v>1800</v>
      </c>
      <c r="J74" s="70">
        <f t="shared" si="14"/>
        <v>1080</v>
      </c>
      <c r="Q74" s="85">
        <v>68</v>
      </c>
      <c r="R74" s="85">
        <v>434153017835</v>
      </c>
      <c r="S74" s="85" t="s">
        <v>187</v>
      </c>
      <c r="T74" s="85" t="s">
        <v>188</v>
      </c>
      <c r="U74" s="85"/>
      <c r="V74" s="85">
        <v>50</v>
      </c>
      <c r="W74" s="85">
        <v>1</v>
      </c>
      <c r="X74" s="85">
        <v>4000</v>
      </c>
      <c r="Y74" s="90">
        <v>0.6</v>
      </c>
      <c r="Z74" s="91">
        <v>2414</v>
      </c>
      <c r="AA74" s="85">
        <v>4000</v>
      </c>
      <c r="AB74" s="85" t="s">
        <v>263</v>
      </c>
      <c r="AC74" s="85">
        <v>175</v>
      </c>
      <c r="AD74" s="85" t="s">
        <v>264</v>
      </c>
      <c r="AE74" s="85" t="s">
        <v>265</v>
      </c>
      <c r="AF74" s="85" t="s">
        <v>266</v>
      </c>
      <c r="AG74" s="85" t="s">
        <v>348</v>
      </c>
    </row>
    <row r="75" spans="1:33">
      <c r="A75" s="72" t="str">
        <f t="shared" si="10"/>
        <v>EVP-AA102K</v>
      </c>
      <c r="B75" s="70" t="s">
        <v>364</v>
      </c>
      <c r="C75" s="70">
        <f>VLOOKUP(R75,'[1]Atrition NPI'!$B:$AB,23,0)</f>
        <v>2200</v>
      </c>
      <c r="D75" s="70">
        <f t="shared" si="11"/>
        <v>5000</v>
      </c>
      <c r="E75" s="70">
        <f t="shared" si="15"/>
        <v>5000</v>
      </c>
      <c r="F75" s="70">
        <f t="shared" si="12"/>
        <v>0.74</v>
      </c>
      <c r="G75" s="70">
        <f t="shared" si="13"/>
        <v>3700</v>
      </c>
      <c r="H75" s="82">
        <f t="shared" si="9"/>
        <v>1.1240459295617409E-2</v>
      </c>
      <c r="I75" s="70">
        <f t="shared" si="16"/>
        <v>2800</v>
      </c>
      <c r="J75" s="70">
        <f t="shared" si="14"/>
        <v>2072</v>
      </c>
      <c r="Q75" s="85">
        <v>69</v>
      </c>
      <c r="R75" s="85" t="s">
        <v>190</v>
      </c>
      <c r="S75" s="85" t="s">
        <v>47</v>
      </c>
      <c r="T75" s="85" t="s">
        <v>191</v>
      </c>
      <c r="U75" s="85"/>
      <c r="V75" s="85">
        <v>50</v>
      </c>
      <c r="W75" s="85">
        <v>1</v>
      </c>
      <c r="X75" s="85">
        <v>5000</v>
      </c>
      <c r="Y75" s="90">
        <v>0.74</v>
      </c>
      <c r="Z75" s="91">
        <v>3714.5</v>
      </c>
      <c r="AA75" s="85">
        <v>5000</v>
      </c>
      <c r="AB75" s="85" t="s">
        <v>263</v>
      </c>
      <c r="AC75" s="85">
        <v>168</v>
      </c>
      <c r="AD75" s="85" t="s">
        <v>264</v>
      </c>
      <c r="AE75" s="85" t="s">
        <v>265</v>
      </c>
      <c r="AF75" s="85" t="s">
        <v>266</v>
      </c>
      <c r="AG75" s="85" t="s">
        <v>348</v>
      </c>
    </row>
    <row r="76" spans="1:33">
      <c r="A76" s="72" t="str">
        <f t="shared" si="10"/>
        <v>MAX20360FEWZ+T</v>
      </c>
      <c r="B76" s="84" t="s">
        <v>374</v>
      </c>
      <c r="C76" s="70">
        <f>VLOOKUP(R76,'[1]Atrition NPI'!$B:$AB,23,0)</f>
        <v>2100</v>
      </c>
      <c r="D76" s="70">
        <f t="shared" si="11"/>
        <v>2000</v>
      </c>
      <c r="E76" s="70">
        <f t="shared" si="15"/>
        <v>4000</v>
      </c>
      <c r="F76" s="70">
        <f t="shared" si="12"/>
        <v>9</v>
      </c>
      <c r="G76" s="70">
        <f t="shared" si="13"/>
        <v>36000</v>
      </c>
      <c r="H76" s="82">
        <f t="shared" si="9"/>
        <v>0.10936663098438559</v>
      </c>
      <c r="I76" s="70">
        <f t="shared" si="16"/>
        <v>1900</v>
      </c>
      <c r="J76" s="70">
        <f t="shared" si="14"/>
        <v>17100</v>
      </c>
      <c r="Q76" s="85">
        <v>70</v>
      </c>
      <c r="R76" s="85" t="s">
        <v>194</v>
      </c>
      <c r="S76" s="85" t="s">
        <v>7</v>
      </c>
      <c r="T76" s="85" t="s">
        <v>193</v>
      </c>
      <c r="U76" s="85"/>
      <c r="V76" s="85">
        <v>50</v>
      </c>
      <c r="W76" s="85">
        <v>1</v>
      </c>
      <c r="X76" s="85">
        <v>2000</v>
      </c>
      <c r="Y76" s="90">
        <v>9</v>
      </c>
      <c r="Z76" s="91">
        <v>27948</v>
      </c>
      <c r="AA76" s="85">
        <v>2000</v>
      </c>
      <c r="AB76" s="85" t="s">
        <v>325</v>
      </c>
      <c r="AC76" s="85">
        <v>168</v>
      </c>
      <c r="AD76" s="85" t="s">
        <v>264</v>
      </c>
      <c r="AE76" s="85" t="s">
        <v>265</v>
      </c>
      <c r="AF76" s="85" t="s">
        <v>266</v>
      </c>
      <c r="AG76" s="85" t="s">
        <v>348</v>
      </c>
    </row>
    <row r="77" spans="1:33">
      <c r="A77" s="72" t="str">
        <f t="shared" si="10"/>
        <v>MAX32670GTL+</v>
      </c>
      <c r="B77" s="84" t="s">
        <v>374</v>
      </c>
      <c r="C77" s="70">
        <f>VLOOKUP(R77,'[1]Atrition NPI'!$B:$AB,23,0)</f>
        <v>2100</v>
      </c>
      <c r="D77" s="70">
        <f t="shared" si="11"/>
        <v>490</v>
      </c>
      <c r="E77" s="70">
        <f t="shared" si="15"/>
        <v>2450</v>
      </c>
      <c r="F77" s="70">
        <f t="shared" si="12"/>
        <v>4.508</v>
      </c>
      <c r="G77" s="70">
        <f t="shared" si="13"/>
        <v>11044.6</v>
      </c>
      <c r="H77" s="82">
        <f t="shared" si="9"/>
        <v>3.3553074793615141E-2</v>
      </c>
      <c r="I77" s="70">
        <f t="shared" si="16"/>
        <v>350</v>
      </c>
      <c r="J77" s="70">
        <f t="shared" si="14"/>
        <v>1577.8</v>
      </c>
      <c r="Q77" s="85">
        <v>71</v>
      </c>
      <c r="R77" s="85" t="s">
        <v>195</v>
      </c>
      <c r="S77" s="85" t="s">
        <v>7</v>
      </c>
      <c r="T77" s="85" t="s">
        <v>196</v>
      </c>
      <c r="U77" s="85"/>
      <c r="V77" s="85">
        <v>50</v>
      </c>
      <c r="W77" s="85">
        <v>1</v>
      </c>
      <c r="X77" s="85">
        <v>490</v>
      </c>
      <c r="Y77" s="90">
        <v>4.508</v>
      </c>
      <c r="Z77" s="91">
        <v>2282.42</v>
      </c>
      <c r="AA77" s="85">
        <v>490</v>
      </c>
      <c r="AB77" s="85" t="s">
        <v>263</v>
      </c>
      <c r="AC77" s="85">
        <v>64</v>
      </c>
      <c r="AD77" s="85" t="s">
        <v>264</v>
      </c>
      <c r="AE77" s="85" t="s">
        <v>265</v>
      </c>
      <c r="AF77" s="85" t="s">
        <v>266</v>
      </c>
      <c r="AG77" s="85" t="s">
        <v>348</v>
      </c>
    </row>
    <row r="78" spans="1:33">
      <c r="A78" s="72" t="str">
        <f t="shared" si="10"/>
        <v>MX25U51245GZ4I54</v>
      </c>
      <c r="B78" s="84" t="s">
        <v>374</v>
      </c>
      <c r="C78" s="70">
        <f>VLOOKUP(R78,'[1]Atrition NPI'!$B:$AB,23,0)</f>
        <v>2100</v>
      </c>
      <c r="D78" s="70">
        <f t="shared" si="11"/>
        <v>480</v>
      </c>
      <c r="E78" s="70">
        <f t="shared" si="15"/>
        <v>2400</v>
      </c>
      <c r="F78" s="70">
        <f t="shared" si="12"/>
        <v>9.7859999999999996</v>
      </c>
      <c r="G78" s="70">
        <f t="shared" si="13"/>
        <v>23486.399999999998</v>
      </c>
      <c r="H78" s="82">
        <f t="shared" si="9"/>
        <v>7.1350790054213159E-2</v>
      </c>
      <c r="I78" s="70">
        <f t="shared" si="16"/>
        <v>300</v>
      </c>
      <c r="J78" s="70">
        <f t="shared" si="14"/>
        <v>2935.7999999999997</v>
      </c>
      <c r="Q78" s="85">
        <v>72</v>
      </c>
      <c r="R78" s="85" t="s">
        <v>198</v>
      </c>
      <c r="S78" s="85" t="s">
        <v>199</v>
      </c>
      <c r="T78" s="85" t="s">
        <v>200</v>
      </c>
      <c r="U78" s="85"/>
      <c r="V78" s="85">
        <v>50</v>
      </c>
      <c r="W78" s="85">
        <v>1</v>
      </c>
      <c r="X78" s="85">
        <v>480</v>
      </c>
      <c r="Y78" s="90">
        <v>9.7859999999999996</v>
      </c>
      <c r="Z78" s="91">
        <v>5260.8</v>
      </c>
      <c r="AA78" s="85">
        <v>480</v>
      </c>
      <c r="AB78" s="85" t="s">
        <v>263</v>
      </c>
      <c r="AC78" s="85">
        <v>72</v>
      </c>
      <c r="AD78" s="85" t="s">
        <v>264</v>
      </c>
      <c r="AE78" s="85" t="s">
        <v>265</v>
      </c>
      <c r="AF78" s="85" t="s">
        <v>266</v>
      </c>
      <c r="AG78" s="85" t="s">
        <v>348</v>
      </c>
    </row>
    <row r="79" spans="1:33">
      <c r="A79" s="72" t="str">
        <f t="shared" si="10"/>
        <v>MAX32666GXMBT+</v>
      </c>
      <c r="B79" s="84" t="s">
        <v>374</v>
      </c>
      <c r="C79" s="70">
        <f>VLOOKUP(R79,'[1]Atrition NPI'!$B:$AB,23,0)</f>
        <v>2100</v>
      </c>
      <c r="D79" s="70">
        <f t="shared" si="11"/>
        <v>348</v>
      </c>
      <c r="E79" s="70">
        <f t="shared" si="15"/>
        <v>2436</v>
      </c>
      <c r="F79" s="70">
        <f t="shared" si="12"/>
        <v>15.554</v>
      </c>
      <c r="G79" s="70">
        <f t="shared" si="13"/>
        <v>37889.544000000002</v>
      </c>
      <c r="H79" s="82">
        <f t="shared" si="9"/>
        <v>0.1151069938004067</v>
      </c>
      <c r="I79" s="70">
        <f t="shared" si="16"/>
        <v>336</v>
      </c>
      <c r="J79" s="70">
        <f t="shared" si="14"/>
        <v>5226.1440000000002</v>
      </c>
      <c r="Q79" s="85">
        <v>73</v>
      </c>
      <c r="R79" s="85" t="s">
        <v>202</v>
      </c>
      <c r="S79" s="85" t="s">
        <v>7</v>
      </c>
      <c r="T79" s="85" t="s">
        <v>203</v>
      </c>
      <c r="U79" s="85"/>
      <c r="V79" s="85">
        <v>50</v>
      </c>
      <c r="W79" s="85">
        <v>1</v>
      </c>
      <c r="X79" s="85">
        <v>348</v>
      </c>
      <c r="Y79" s="90">
        <v>15.554</v>
      </c>
      <c r="Z79" s="91">
        <v>5992.91</v>
      </c>
      <c r="AA79" s="85">
        <v>348</v>
      </c>
      <c r="AB79" s="85" t="s">
        <v>263</v>
      </c>
      <c r="AC79" s="85">
        <v>210</v>
      </c>
      <c r="AD79" s="85" t="s">
        <v>264</v>
      </c>
      <c r="AE79" s="85" t="s">
        <v>265</v>
      </c>
      <c r="AF79" s="85" t="s">
        <v>266</v>
      </c>
      <c r="AG79" s="85" t="s">
        <v>348</v>
      </c>
    </row>
    <row r="80" spans="1:33">
      <c r="A80" s="72" t="str">
        <f t="shared" si="10"/>
        <v>MAX9062EBS+TG45</v>
      </c>
      <c r="B80" s="84" t="s">
        <v>373</v>
      </c>
      <c r="C80" s="70">
        <f>VLOOKUP(R80,'[1]Atrition NPI'!$B:$AB,23,0)</f>
        <v>4320</v>
      </c>
      <c r="D80" s="70">
        <f t="shared" si="11"/>
        <v>2500</v>
      </c>
      <c r="E80" s="70">
        <f t="shared" si="15"/>
        <v>5000</v>
      </c>
      <c r="F80" s="70">
        <f t="shared" si="12"/>
        <v>1.56</v>
      </c>
      <c r="G80" s="70">
        <f t="shared" si="13"/>
        <v>7800</v>
      </c>
      <c r="H80" s="82">
        <f t="shared" si="9"/>
        <v>2.3696103379950213E-2</v>
      </c>
      <c r="I80" s="70">
        <f t="shared" si="16"/>
        <v>680</v>
      </c>
      <c r="J80" s="70">
        <f t="shared" si="14"/>
        <v>1060.8</v>
      </c>
      <c r="Q80" s="85">
        <v>74</v>
      </c>
      <c r="R80" s="85" t="s">
        <v>205</v>
      </c>
      <c r="S80" s="85" t="s">
        <v>7</v>
      </c>
      <c r="T80" s="85" t="s">
        <v>206</v>
      </c>
      <c r="U80" s="85"/>
      <c r="V80" s="85">
        <v>50</v>
      </c>
      <c r="W80" s="85">
        <v>2</v>
      </c>
      <c r="X80" s="85">
        <v>2500</v>
      </c>
      <c r="Y80" s="90">
        <v>1.56</v>
      </c>
      <c r="Z80" s="91">
        <v>3901.5</v>
      </c>
      <c r="AA80" s="85">
        <v>2500</v>
      </c>
      <c r="AB80" s="85" t="s">
        <v>263</v>
      </c>
      <c r="AC80" s="85">
        <v>18</v>
      </c>
      <c r="AD80" s="85" t="s">
        <v>264</v>
      </c>
      <c r="AE80" s="85" t="s">
        <v>265</v>
      </c>
      <c r="AF80" s="85" t="s">
        <v>266</v>
      </c>
      <c r="AG80" s="85" t="s">
        <v>348</v>
      </c>
    </row>
    <row r="81" spans="1:33">
      <c r="A81" s="72" t="str">
        <f t="shared" si="10"/>
        <v>MAX3207EAUT+T</v>
      </c>
      <c r="B81" s="70" t="s">
        <v>364</v>
      </c>
      <c r="C81" s="70">
        <f>VLOOKUP(R81,'[1]Atrition NPI'!$B:$AB,23,0)</f>
        <v>2120</v>
      </c>
      <c r="D81" s="70">
        <f t="shared" si="11"/>
        <v>2500</v>
      </c>
      <c r="E81" s="70">
        <f t="shared" si="15"/>
        <v>2500</v>
      </c>
      <c r="F81" s="70">
        <f t="shared" si="12"/>
        <v>1.43</v>
      </c>
      <c r="G81" s="70">
        <f t="shared" si="13"/>
        <v>3575</v>
      </c>
      <c r="H81" s="82">
        <f t="shared" si="9"/>
        <v>1.0860714049143847E-2</v>
      </c>
      <c r="I81" s="70">
        <f t="shared" si="16"/>
        <v>380</v>
      </c>
      <c r="J81" s="70">
        <f t="shared" si="14"/>
        <v>543.4</v>
      </c>
      <c r="Q81" s="85">
        <v>75</v>
      </c>
      <c r="R81" s="85" t="s">
        <v>208</v>
      </c>
      <c r="S81" s="85" t="s">
        <v>7</v>
      </c>
      <c r="T81" s="85" t="s">
        <v>209</v>
      </c>
      <c r="U81" s="85"/>
      <c r="V81" s="85">
        <v>50</v>
      </c>
      <c r="W81" s="85">
        <v>1</v>
      </c>
      <c r="X81" s="85">
        <v>2500</v>
      </c>
      <c r="Y81" s="90">
        <v>1.43</v>
      </c>
      <c r="Z81" s="91">
        <v>3565.75</v>
      </c>
      <c r="AA81" s="85">
        <v>2500</v>
      </c>
      <c r="AB81" s="85" t="s">
        <v>263</v>
      </c>
      <c r="AC81" s="85">
        <v>72</v>
      </c>
      <c r="AD81" s="85" t="s">
        <v>264</v>
      </c>
      <c r="AE81" s="85" t="s">
        <v>265</v>
      </c>
      <c r="AF81" s="85" t="s">
        <v>266</v>
      </c>
      <c r="AG81" s="85" t="s">
        <v>348</v>
      </c>
    </row>
    <row r="82" spans="1:33">
      <c r="A82" s="72" t="str">
        <f t="shared" si="10"/>
        <v>MAX4737EBE+T</v>
      </c>
      <c r="B82" s="84" t="s">
        <v>373</v>
      </c>
      <c r="C82" s="70">
        <f>VLOOKUP(R82,'[1]Atrition NPI'!$B:$AB,23,0)</f>
        <v>4240</v>
      </c>
      <c r="D82" s="70">
        <f t="shared" si="11"/>
        <v>2500</v>
      </c>
      <c r="E82" s="70">
        <f t="shared" si="15"/>
        <v>5000</v>
      </c>
      <c r="F82" s="70">
        <f t="shared" si="12"/>
        <v>4.37</v>
      </c>
      <c r="G82" s="70">
        <f t="shared" si="13"/>
        <v>21850</v>
      </c>
      <c r="H82" s="82">
        <f t="shared" si="9"/>
        <v>6.6379469083578474E-2</v>
      </c>
      <c r="I82" s="70">
        <f t="shared" si="16"/>
        <v>760</v>
      </c>
      <c r="J82" s="70">
        <f t="shared" si="14"/>
        <v>3321.2000000000003</v>
      </c>
      <c r="Q82" s="85">
        <v>76</v>
      </c>
      <c r="R82" s="85" t="s">
        <v>211</v>
      </c>
      <c r="S82" s="85" t="s">
        <v>7</v>
      </c>
      <c r="T82" s="85" t="s">
        <v>212</v>
      </c>
      <c r="U82" s="85"/>
      <c r="V82" s="85">
        <v>50</v>
      </c>
      <c r="W82" s="85">
        <v>2</v>
      </c>
      <c r="X82" s="85">
        <v>2500</v>
      </c>
      <c r="Y82" s="90">
        <v>4.37</v>
      </c>
      <c r="Z82" s="91">
        <v>10922.5</v>
      </c>
      <c r="AA82" s="85">
        <v>2500</v>
      </c>
      <c r="AB82" s="85" t="s">
        <v>263</v>
      </c>
      <c r="AC82" s="85">
        <v>84</v>
      </c>
      <c r="AD82" s="85" t="s">
        <v>264</v>
      </c>
      <c r="AE82" s="85" t="s">
        <v>265</v>
      </c>
      <c r="AF82" s="85" t="s">
        <v>266</v>
      </c>
      <c r="AG82" s="85" t="s">
        <v>348</v>
      </c>
    </row>
    <row r="83" spans="1:33">
      <c r="A83" s="72" t="str">
        <f t="shared" si="10"/>
        <v>MAX14689EWL+T</v>
      </c>
      <c r="B83" s="70" t="s">
        <v>364</v>
      </c>
      <c r="C83" s="70">
        <f>VLOOKUP(R83,'[1]Atrition NPI'!$B:$AB,23,0)</f>
        <v>2200</v>
      </c>
      <c r="D83" s="70">
        <f t="shared" si="11"/>
        <v>2500</v>
      </c>
      <c r="E83" s="70">
        <f t="shared" si="15"/>
        <v>2500</v>
      </c>
      <c r="F83" s="70">
        <f t="shared" si="12"/>
        <v>2.64</v>
      </c>
      <c r="G83" s="70">
        <f t="shared" si="13"/>
        <v>6600</v>
      </c>
      <c r="H83" s="82">
        <f t="shared" si="9"/>
        <v>2.0050549013804025E-2</v>
      </c>
      <c r="I83" s="70">
        <f t="shared" si="16"/>
        <v>300</v>
      </c>
      <c r="J83" s="70">
        <f t="shared" si="14"/>
        <v>792</v>
      </c>
      <c r="Q83" s="85">
        <v>77</v>
      </c>
      <c r="R83" s="85" t="s">
        <v>214</v>
      </c>
      <c r="S83" s="85" t="s">
        <v>7</v>
      </c>
      <c r="T83" s="85" t="s">
        <v>215</v>
      </c>
      <c r="U83" s="85"/>
      <c r="V83" s="85">
        <v>50</v>
      </c>
      <c r="W83" s="85">
        <v>1</v>
      </c>
      <c r="X83" s="85">
        <v>2500</v>
      </c>
      <c r="Y83" s="90">
        <v>2.64</v>
      </c>
      <c r="Z83" s="91">
        <v>6587.5</v>
      </c>
      <c r="AA83" s="85">
        <v>2500</v>
      </c>
      <c r="AB83" s="85" t="s">
        <v>263</v>
      </c>
      <c r="AC83" s="85">
        <v>17</v>
      </c>
      <c r="AD83" s="85" t="s">
        <v>264</v>
      </c>
      <c r="AE83" s="85" t="s">
        <v>265</v>
      </c>
      <c r="AF83" s="85" t="s">
        <v>266</v>
      </c>
      <c r="AG83" s="85" t="s">
        <v>348</v>
      </c>
    </row>
    <row r="84" spans="1:33">
      <c r="A84" s="72" t="str">
        <f t="shared" si="10"/>
        <v>ABS07-32.768KHZ-6-T</v>
      </c>
      <c r="B84" s="70" t="s">
        <v>364</v>
      </c>
      <c r="C84" s="70">
        <f>VLOOKUP(R84,'[1]Atrition NPI'!$B:$AB,23,0)</f>
        <v>2200</v>
      </c>
      <c r="D84" s="70">
        <f t="shared" si="11"/>
        <v>3000</v>
      </c>
      <c r="E84" s="70">
        <f t="shared" si="15"/>
        <v>3000</v>
      </c>
      <c r="F84" s="70">
        <f t="shared" si="12"/>
        <v>0.68</v>
      </c>
      <c r="G84" s="70">
        <f t="shared" si="13"/>
        <v>2040.0000000000002</v>
      </c>
      <c r="H84" s="82">
        <f t="shared" si="9"/>
        <v>6.1974424224485181E-3</v>
      </c>
      <c r="I84" s="70">
        <f t="shared" si="16"/>
        <v>800</v>
      </c>
      <c r="J84" s="70">
        <f t="shared" si="14"/>
        <v>544</v>
      </c>
      <c r="Q84" s="85">
        <v>78</v>
      </c>
      <c r="R84" s="85" t="s">
        <v>217</v>
      </c>
      <c r="S84" s="85" t="s">
        <v>218</v>
      </c>
      <c r="T84" s="85" t="s">
        <v>219</v>
      </c>
      <c r="U84" s="85"/>
      <c r="V84" s="85">
        <v>50</v>
      </c>
      <c r="W84" s="85">
        <v>1</v>
      </c>
      <c r="X84" s="85">
        <v>3000</v>
      </c>
      <c r="Y84" s="90">
        <v>0.68</v>
      </c>
      <c r="Z84" s="91">
        <v>2050.1999999999998</v>
      </c>
      <c r="AA84" s="85">
        <v>3000</v>
      </c>
      <c r="AB84" s="85" t="s">
        <v>263</v>
      </c>
      <c r="AC84" s="85">
        <v>126</v>
      </c>
      <c r="AD84" s="85" t="s">
        <v>264</v>
      </c>
      <c r="AE84" s="85" t="s">
        <v>265</v>
      </c>
      <c r="AF84" s="85" t="s">
        <v>266</v>
      </c>
      <c r="AG84" s="85" t="s">
        <v>348</v>
      </c>
    </row>
    <row r="85" spans="1:33">
      <c r="A85" s="72" t="str">
        <f t="shared" si="10"/>
        <v>FA-20H 32.0000MF12Y-W3</v>
      </c>
      <c r="B85" s="84" t="s">
        <v>373</v>
      </c>
      <c r="C85" s="70">
        <f>VLOOKUP(R85,'[1]Atrition NPI'!$B:$AB,23,0)</f>
        <v>2100</v>
      </c>
      <c r="D85" s="70">
        <f t="shared" si="11"/>
        <v>250</v>
      </c>
      <c r="E85" s="70">
        <f t="shared" si="15"/>
        <v>2250</v>
      </c>
      <c r="F85" s="70">
        <f t="shared" si="12"/>
        <v>1.65</v>
      </c>
      <c r="G85" s="70">
        <f t="shared" si="13"/>
        <v>3712.5</v>
      </c>
      <c r="H85" s="82">
        <f t="shared" si="9"/>
        <v>1.1278433820264765E-2</v>
      </c>
      <c r="I85" s="70">
        <f t="shared" si="16"/>
        <v>150</v>
      </c>
      <c r="J85" s="70">
        <f t="shared" si="14"/>
        <v>247.5</v>
      </c>
      <c r="Q85" s="85">
        <v>79</v>
      </c>
      <c r="R85" s="85" t="s">
        <v>221</v>
      </c>
      <c r="S85" s="85" t="s">
        <v>222</v>
      </c>
      <c r="T85" s="85" t="s">
        <v>223</v>
      </c>
      <c r="U85" s="85"/>
      <c r="V85" s="85">
        <v>50</v>
      </c>
      <c r="W85" s="85">
        <v>1</v>
      </c>
      <c r="X85" s="85">
        <v>250</v>
      </c>
      <c r="Y85" s="90">
        <v>1.65</v>
      </c>
      <c r="Z85" s="91">
        <v>413.1</v>
      </c>
      <c r="AA85" s="85">
        <v>250</v>
      </c>
      <c r="AB85" s="85" t="s">
        <v>263</v>
      </c>
      <c r="AC85" s="85">
        <v>158</v>
      </c>
      <c r="AD85" s="85" t="s">
        <v>264</v>
      </c>
      <c r="AE85" s="85" t="s">
        <v>265</v>
      </c>
      <c r="AF85" s="85" t="s">
        <v>266</v>
      </c>
      <c r="AG85" s="85" t="s">
        <v>348</v>
      </c>
    </row>
    <row r="86" spans="1:33">
      <c r="A86" s="72" t="str">
        <f t="shared" si="10"/>
        <v>CM1610H32768DZBT</v>
      </c>
      <c r="B86" s="70" t="s">
        <v>364</v>
      </c>
      <c r="C86" s="70">
        <f>VLOOKUP(R86,'[1]Atrition NPI'!$B:$AB,23,0)</f>
        <v>2200</v>
      </c>
      <c r="D86" s="70">
        <f t="shared" si="11"/>
        <v>5000</v>
      </c>
      <c r="E86" s="70">
        <f t="shared" si="15"/>
        <v>5000</v>
      </c>
      <c r="F86" s="70">
        <f t="shared" si="12"/>
        <v>1</v>
      </c>
      <c r="G86" s="70">
        <f t="shared" si="13"/>
        <v>5000</v>
      </c>
      <c r="H86" s="82">
        <f t="shared" si="9"/>
        <v>1.5189809858942444E-2</v>
      </c>
      <c r="I86" s="70">
        <f t="shared" si="16"/>
        <v>2800</v>
      </c>
      <c r="J86" s="70">
        <f t="shared" si="14"/>
        <v>2800</v>
      </c>
      <c r="Q86" s="85">
        <v>80</v>
      </c>
      <c r="R86" s="85" t="s">
        <v>225</v>
      </c>
      <c r="S86" s="85" t="s">
        <v>226</v>
      </c>
      <c r="T86" s="85" t="s">
        <v>219</v>
      </c>
      <c r="U86" s="85"/>
      <c r="V86" s="85">
        <v>50</v>
      </c>
      <c r="W86" s="85">
        <v>1</v>
      </c>
      <c r="X86" s="85">
        <v>5000</v>
      </c>
      <c r="Y86" s="90">
        <v>1</v>
      </c>
      <c r="Z86" s="91">
        <v>5000</v>
      </c>
      <c r="AA86" s="85">
        <v>5000</v>
      </c>
      <c r="AB86" s="85" t="s">
        <v>263</v>
      </c>
      <c r="AC86" s="85">
        <v>77</v>
      </c>
      <c r="AD86" s="85" t="s">
        <v>264</v>
      </c>
      <c r="AE86" s="85" t="s">
        <v>265</v>
      </c>
      <c r="AF86" s="85" t="s">
        <v>266</v>
      </c>
      <c r="AG86" s="85" t="s">
        <v>348</v>
      </c>
    </row>
    <row r="87" spans="1:33">
      <c r="A87" s="72">
        <f t="shared" si="10"/>
        <v>63048</v>
      </c>
      <c r="B87" s="84" t="s">
        <v>365</v>
      </c>
      <c r="C87" s="70">
        <f>VLOOKUP(R87,'[1]Atrition NPI'!$B:$AB,23,0)</f>
        <v>2080</v>
      </c>
      <c r="D87" s="70">
        <f t="shared" si="11"/>
        <v>50</v>
      </c>
      <c r="E87" s="70">
        <v>0</v>
      </c>
      <c r="F87" s="70">
        <f t="shared" si="12"/>
        <v>2.63</v>
      </c>
      <c r="G87" s="70">
        <f t="shared" si="13"/>
        <v>0</v>
      </c>
      <c r="H87" s="82">
        <f t="shared" si="9"/>
        <v>0</v>
      </c>
      <c r="I87" s="70">
        <v>0</v>
      </c>
      <c r="J87" s="70">
        <f t="shared" si="14"/>
        <v>0</v>
      </c>
      <c r="Q87" s="85">
        <v>81</v>
      </c>
      <c r="R87" s="85">
        <v>63048</v>
      </c>
      <c r="S87" s="85" t="s">
        <v>244</v>
      </c>
      <c r="T87" s="85" t="s">
        <v>248</v>
      </c>
      <c r="U87" s="94" t="s">
        <v>336</v>
      </c>
      <c r="V87" s="85">
        <v>50</v>
      </c>
      <c r="W87" s="85">
        <v>1</v>
      </c>
      <c r="X87" s="85">
        <v>50</v>
      </c>
      <c r="Y87" s="90">
        <v>2.63</v>
      </c>
      <c r="Z87" s="91">
        <v>131.5</v>
      </c>
      <c r="AA87" s="85">
        <v>50</v>
      </c>
      <c r="AB87" s="85" t="s">
        <v>263</v>
      </c>
      <c r="AC87" s="85">
        <v>140</v>
      </c>
      <c r="AD87" s="85" t="s">
        <v>338</v>
      </c>
      <c r="AE87" s="85" t="s">
        <v>339</v>
      </c>
      <c r="AF87" s="85" t="s">
        <v>266</v>
      </c>
      <c r="AG87" s="85" t="s">
        <v>348</v>
      </c>
    </row>
    <row r="88" spans="1:33">
      <c r="A88" s="72">
        <f t="shared" si="10"/>
        <v>150150225</v>
      </c>
      <c r="B88" s="84" t="s">
        <v>373</v>
      </c>
      <c r="C88" s="70">
        <f>VLOOKUP(R88,'[1]Atrition NPI'!$B:$AB,23,0)</f>
        <v>2400</v>
      </c>
      <c r="D88" s="70">
        <f t="shared" si="11"/>
        <v>1000</v>
      </c>
      <c r="E88" s="70">
        <f t="shared" ref="E88" si="17">IF(D88&gt;C88,D88,ROUNDUP(C88/D88,0)*D88)</f>
        <v>3000</v>
      </c>
      <c r="F88" s="70">
        <f t="shared" si="12"/>
        <v>2.16</v>
      </c>
      <c r="G88" s="70">
        <f t="shared" si="13"/>
        <v>6480</v>
      </c>
      <c r="H88" s="82">
        <f t="shared" si="9"/>
        <v>1.9685993577189406E-2</v>
      </c>
      <c r="I88" s="70">
        <f t="shared" ref="I88" si="18">E88-C88</f>
        <v>600</v>
      </c>
      <c r="J88" s="70">
        <f t="shared" si="14"/>
        <v>1296</v>
      </c>
      <c r="Q88" s="85">
        <v>82</v>
      </c>
      <c r="R88" s="85">
        <v>150150225</v>
      </c>
      <c r="S88" s="85" t="s">
        <v>41</v>
      </c>
      <c r="T88" s="85" t="s">
        <v>247</v>
      </c>
      <c r="U88" s="85"/>
      <c r="V88" s="85">
        <v>50</v>
      </c>
      <c r="W88" s="85">
        <v>1</v>
      </c>
      <c r="X88" s="85">
        <v>1000</v>
      </c>
      <c r="Y88" s="90">
        <v>2.16</v>
      </c>
      <c r="Z88" s="91">
        <v>2159</v>
      </c>
      <c r="AA88" s="85">
        <v>1000</v>
      </c>
      <c r="AB88" s="85" t="s">
        <v>263</v>
      </c>
      <c r="AC88" s="85">
        <v>57</v>
      </c>
      <c r="AD88" s="85" t="s">
        <v>264</v>
      </c>
      <c r="AE88" s="85" t="s">
        <v>265</v>
      </c>
      <c r="AF88" s="85" t="s">
        <v>266</v>
      </c>
      <c r="AG88" s="85" t="s">
        <v>348</v>
      </c>
    </row>
    <row r="89" spans="1:33"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</row>
    <row r="90" spans="1:33"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</row>
    <row r="91" spans="1:33">
      <c r="Q91" s="85"/>
      <c r="R91" s="85"/>
      <c r="S91" s="85"/>
      <c r="T91" s="85"/>
      <c r="U91" s="85"/>
      <c r="V91" s="85"/>
      <c r="W91" s="85"/>
      <c r="X91" s="85"/>
      <c r="Y91" s="85"/>
      <c r="Z91" s="85" t="s">
        <v>349</v>
      </c>
      <c r="AA91" s="85"/>
      <c r="AB91" s="85"/>
      <c r="AC91" s="85"/>
      <c r="AD91" s="85"/>
      <c r="AE91" s="85"/>
      <c r="AF91" s="85"/>
      <c r="AG91" s="85"/>
    </row>
    <row r="92" spans="1:33"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</row>
    <row r="93" spans="1:33">
      <c r="Q93" s="85"/>
      <c r="R93" s="85"/>
      <c r="S93" s="85"/>
      <c r="T93" s="85"/>
      <c r="U93" s="85"/>
      <c r="V93" s="85"/>
      <c r="W93" s="85"/>
      <c r="X93" s="85"/>
      <c r="Y93" s="85" t="s">
        <v>237</v>
      </c>
      <c r="Z93" s="85" t="s">
        <v>350</v>
      </c>
      <c r="AA93" s="85"/>
      <c r="AB93" s="85"/>
      <c r="AC93" s="85"/>
      <c r="AD93" s="85"/>
      <c r="AE93" s="85"/>
      <c r="AF93" s="85"/>
      <c r="AG93" s="85"/>
    </row>
    <row r="94" spans="1:33">
      <c r="Q94" s="85"/>
      <c r="R94" s="85"/>
      <c r="S94" s="85"/>
      <c r="T94" s="85"/>
      <c r="U94" s="85"/>
      <c r="V94" s="85"/>
      <c r="W94" s="85"/>
      <c r="X94" s="85"/>
      <c r="Y94" s="85" t="s">
        <v>245</v>
      </c>
      <c r="Z94" s="85" t="s">
        <v>351</v>
      </c>
      <c r="AA94" s="85"/>
      <c r="AB94" s="85"/>
      <c r="AC94" s="85"/>
      <c r="AD94" s="85"/>
      <c r="AE94" s="85"/>
      <c r="AF94" s="85"/>
      <c r="AG94" s="85"/>
    </row>
    <row r="95" spans="1:33">
      <c r="Q95" s="85"/>
      <c r="R95" s="85"/>
      <c r="S95" s="85"/>
      <c r="T95" s="85"/>
      <c r="U95" s="85"/>
      <c r="V95" s="85"/>
      <c r="W95" s="85"/>
      <c r="X95" s="85"/>
      <c r="Y95" s="85" t="s">
        <v>246</v>
      </c>
      <c r="Z95" s="96">
        <v>31662.01</v>
      </c>
      <c r="AA95" s="85"/>
      <c r="AB95" s="85"/>
      <c r="AC95" s="85"/>
      <c r="AD95" s="85"/>
      <c r="AE95" s="85"/>
      <c r="AF95" s="85"/>
      <c r="AG95" s="85"/>
    </row>
  </sheetData>
  <autoFilter ref="A6:J88"/>
  <mergeCells count="1">
    <mergeCell ref="C2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4:S20"/>
  <sheetViews>
    <sheetView tabSelected="1" zoomScale="115" zoomScaleNormal="115" workbookViewId="0">
      <selection activeCell="W9" sqref="W9"/>
    </sheetView>
  </sheetViews>
  <sheetFormatPr defaultRowHeight="15" outlineLevelCol="1"/>
  <cols>
    <col min="1" max="2" width="9.140625" style="71"/>
    <col min="3" max="3" width="11.85546875" style="71" hidden="1" customWidth="1" outlineLevel="1"/>
    <col min="4" max="4" width="1.85546875" style="71" hidden="1" customWidth="1" outlineLevel="1"/>
    <col min="5" max="5" width="10.140625" style="71" hidden="1" customWidth="1" outlineLevel="1"/>
    <col min="6" max="6" width="12.140625" style="71" hidden="1" customWidth="1" outlineLevel="1"/>
    <col min="7" max="7" width="20.85546875" style="71" hidden="1" customWidth="1" outlineLevel="1"/>
    <col min="8" max="8" width="2.28515625" style="71" hidden="1" customWidth="1" outlineLevel="1"/>
    <col min="9" max="9" width="9.140625" style="71" hidden="1" customWidth="1" outlineLevel="1"/>
    <col min="10" max="10" width="1.7109375" style="71" hidden="1" customWidth="1" outlineLevel="1"/>
    <col min="11" max="11" width="9.140625" style="71" collapsed="1"/>
    <col min="12" max="13" width="9.140625" style="71"/>
    <col min="14" max="14" width="8.85546875" style="71" customWidth="1"/>
    <col min="15" max="15" width="2.140625" style="71" customWidth="1"/>
    <col min="16" max="16" width="19.85546875" style="71" customWidth="1"/>
    <col min="17" max="17" width="21.140625" style="71" hidden="1" customWidth="1"/>
    <col min="18" max="18" width="20.7109375" style="71" hidden="1" customWidth="1"/>
    <col min="19" max="19" width="12.5703125" style="71" customWidth="1"/>
    <col min="20" max="16384" width="9.140625" style="71"/>
  </cols>
  <sheetData>
    <row r="4" spans="3:19" ht="15.75" thickBot="1"/>
    <row r="5" spans="3:19" ht="15.75" thickBot="1">
      <c r="E5" s="125" t="s">
        <v>378</v>
      </c>
      <c r="F5" s="125"/>
      <c r="G5" s="125"/>
      <c r="N5" s="74"/>
      <c r="O5" s="74"/>
      <c r="P5" s="122" t="s">
        <v>379</v>
      </c>
      <c r="Q5" s="101" t="s">
        <v>390</v>
      </c>
      <c r="R5" s="100" t="s">
        <v>388</v>
      </c>
    </row>
    <row r="6" spans="3:19" ht="15.75" thickBot="1">
      <c r="C6" s="74"/>
      <c r="D6" s="74"/>
      <c r="E6" s="99" t="s">
        <v>380</v>
      </c>
      <c r="F6" s="101" t="s">
        <v>381</v>
      </c>
      <c r="G6" s="100" t="s">
        <v>382</v>
      </c>
      <c r="N6" s="74"/>
      <c r="O6" s="74"/>
      <c r="P6" s="102"/>
      <c r="Q6" s="102"/>
    </row>
    <row r="7" spans="3:19" ht="15.75" thickBot="1">
      <c r="C7" s="74"/>
      <c r="D7" s="74"/>
      <c r="E7" s="102"/>
      <c r="F7" s="102"/>
      <c r="G7" s="102"/>
      <c r="H7" s="74"/>
      <c r="N7" s="103" t="s">
        <v>383</v>
      </c>
      <c r="O7" s="74"/>
      <c r="P7" s="105">
        <f>'[2]EPE quotation 220 units'!K88</f>
        <v>270868.78199999995</v>
      </c>
      <c r="Q7" s="113">
        <v>195270.492</v>
      </c>
      <c r="R7" s="113">
        <v>329168.04399999999</v>
      </c>
      <c r="S7" s="120"/>
    </row>
    <row r="8" spans="3:19">
      <c r="C8" s="103" t="s">
        <v>384</v>
      </c>
      <c r="D8" s="74"/>
      <c r="E8" s="106">
        <v>36964.97</v>
      </c>
      <c r="F8" s="104">
        <v>53690</v>
      </c>
      <c r="G8" s="107" t="s">
        <v>349</v>
      </c>
      <c r="N8" s="121" t="s">
        <v>237</v>
      </c>
      <c r="P8" s="105">
        <f>P7/2000</f>
        <v>135.43439099999998</v>
      </c>
      <c r="Q8" s="113">
        <f>Q7/2000</f>
        <v>97.635245999999995</v>
      </c>
      <c r="R8" s="113">
        <f>R7/2000</f>
        <v>164.584022</v>
      </c>
    </row>
    <row r="9" spans="3:19" ht="15.75" thickBot="1">
      <c r="C9" s="108" t="s">
        <v>385</v>
      </c>
      <c r="D9" s="74"/>
      <c r="E9" s="109">
        <v>184.82485</v>
      </c>
      <c r="F9" s="106">
        <v>268.45</v>
      </c>
      <c r="G9" s="107" t="s">
        <v>350</v>
      </c>
      <c r="N9" s="108" t="s">
        <v>391</v>
      </c>
      <c r="O9" s="74"/>
      <c r="P9" s="105">
        <f>P8*1.6</f>
        <v>216.69502559999998</v>
      </c>
      <c r="Q9" s="113">
        <f t="shared" ref="Q9:R9" si="0">Q8*1.6</f>
        <v>156.2163936</v>
      </c>
      <c r="R9" s="113">
        <f t="shared" si="0"/>
        <v>263.33443520000003</v>
      </c>
    </row>
    <row r="10" spans="3:19" ht="15.75" thickBot="1">
      <c r="C10" s="74"/>
      <c r="D10" s="74"/>
      <c r="E10" s="74"/>
      <c r="F10" s="102"/>
      <c r="G10" s="102"/>
      <c r="H10" s="74"/>
      <c r="N10" s="74"/>
      <c r="O10" s="74"/>
      <c r="P10" s="102"/>
      <c r="Q10" s="102"/>
    </row>
    <row r="11" spans="3:19" ht="18" customHeight="1" thickBot="1">
      <c r="C11" s="74"/>
      <c r="D11" s="74"/>
      <c r="E11" s="74"/>
      <c r="F11" s="102"/>
      <c r="G11" s="102"/>
      <c r="H11" s="74"/>
      <c r="N11" s="74"/>
      <c r="O11" s="74"/>
      <c r="P11" s="102"/>
      <c r="Q11" s="114" t="s">
        <v>386</v>
      </c>
      <c r="R11" s="115" t="s">
        <v>389</v>
      </c>
    </row>
    <row r="12" spans="3:19">
      <c r="C12" s="103" t="s">
        <v>387</v>
      </c>
      <c r="D12" s="74"/>
      <c r="E12" s="110">
        <v>63466.768000000033</v>
      </c>
      <c r="F12" s="111">
        <v>67286.25</v>
      </c>
      <c r="G12" s="110" t="s">
        <v>364</v>
      </c>
      <c r="H12" s="74"/>
      <c r="O12" s="74"/>
      <c r="P12" s="102"/>
    </row>
    <row r="13" spans="3:19" ht="15.75" thickBot="1">
      <c r="C13" s="108" t="s">
        <v>385</v>
      </c>
      <c r="D13" s="74"/>
      <c r="E13" s="110">
        <v>317.33384000000018</v>
      </c>
      <c r="F13" s="110">
        <v>336.43124999999998</v>
      </c>
      <c r="G13" s="110" t="s">
        <v>364</v>
      </c>
      <c r="H13" s="74"/>
      <c r="Q13" s="112">
        <v>55209.5</v>
      </c>
      <c r="R13" s="112">
        <v>101956.144</v>
      </c>
    </row>
    <row r="19" spans="17:17">
      <c r="Q19" s="120"/>
    </row>
    <row r="20" spans="17:17">
      <c r="Q20" s="120"/>
    </row>
  </sheetData>
  <mergeCells count="1"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MAXREFDEF104_COMPLETE</vt:lpstr>
      <vt:lpstr>EPE quotation 220 units</vt:lpstr>
      <vt:lpstr>EPE Quotation 50 units</vt:lpstr>
      <vt:lpstr>EPE Quotation MOQ Full RELL</vt:lpstr>
      <vt:lpstr>Resume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2023-07-06T12:10:05Z</dcterms:modified>
</cp:coreProperties>
</file>