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95" windowHeight="8010" activeTab="1"/>
  </bookViews>
  <sheets>
    <sheet name="TXT " sheetId="4" r:id="rId1"/>
    <sheet name="Request Foxconn 17_07" sheetId="3" r:id="rId2"/>
    <sheet name="EPE Quotation MOQ Full RELL" sheetId="1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'EPE Quotation MOQ Full RELL'!$A$6:$J$88</definedName>
    <definedName name="_xlnm._FilterDatabase" localSheetId="1" hidden="1">'Request Foxconn 17_07'!$A$2:$W$95</definedName>
    <definedName name="_xlnm._FilterDatabase" localSheetId="0" hidden="1">'TXT '!$B$2:$Q$400</definedName>
    <definedName name="a" localSheetId="0">#REF!</definedName>
    <definedName name="a">#REF!</definedName>
    <definedName name="Asus" localSheetId="0">#REF!</definedName>
    <definedName name="Asus">#REF!</definedName>
    <definedName name="b" localSheetId="0">#REF!</definedName>
    <definedName name="b">#REF!</definedName>
    <definedName name="fhhf" localSheetId="0">#REF!</definedName>
    <definedName name="fhhf">#REF!</definedName>
    <definedName name="fkgjf" localSheetId="0">#REF!</definedName>
    <definedName name="fkgjf">#REF!</definedName>
    <definedName name="Ju" localSheetId="0">#REF!</definedName>
    <definedName name="Ju">#REF!</definedName>
    <definedName name="lll" localSheetId="0">#REF!</definedName>
    <definedName name="lll">#REF!</definedName>
    <definedName name="MainFMEA" localSheetId="0">#REF!</definedName>
    <definedName name="MainFMEA">#REF!</definedName>
    <definedName name="Validation">[4]References!$A$2:$A$4</definedName>
    <definedName name="vivi" localSheetId="0">#REF!</definedName>
    <definedName name="vivi">#REF!</definedName>
    <definedName name="Viviane" localSheetId="0">#REF!</definedName>
    <definedName name="Viviane">#REF!</definedName>
  </definedNames>
  <calcPr calcId="125725"/>
  <fileRecoveryPr repairLoad="1"/>
</workbook>
</file>

<file path=xl/calcChain.xml><?xml version="1.0" encoding="utf-8"?>
<calcChain xmlns="http://schemas.openxmlformats.org/spreadsheetml/2006/main"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3"/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3"/>
  <c r="O4" i="3" l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3"/>
  <c r="N5"/>
  <c r="N8"/>
  <c r="N9"/>
  <c r="N35"/>
  <c r="P8"/>
  <c r="P9"/>
  <c r="M4"/>
  <c r="P4" s="1"/>
  <c r="M5"/>
  <c r="P5" s="1"/>
  <c r="M6"/>
  <c r="P6" s="1"/>
  <c r="M7"/>
  <c r="P7" s="1"/>
  <c r="M10"/>
  <c r="P10" s="1"/>
  <c r="M11"/>
  <c r="P11" s="1"/>
  <c r="M12"/>
  <c r="P12" s="1"/>
  <c r="M13"/>
  <c r="P13" s="1"/>
  <c r="M14"/>
  <c r="P14" s="1"/>
  <c r="M15"/>
  <c r="P15" s="1"/>
  <c r="M16"/>
  <c r="P16" s="1"/>
  <c r="M17"/>
  <c r="P17" s="1"/>
  <c r="M18"/>
  <c r="P18" s="1"/>
  <c r="M19"/>
  <c r="P19" s="1"/>
  <c r="M20"/>
  <c r="P20" s="1"/>
  <c r="M21"/>
  <c r="P21" s="1"/>
  <c r="M22"/>
  <c r="P22" s="1"/>
  <c r="M23"/>
  <c r="P23" s="1"/>
  <c r="M24"/>
  <c r="P24" s="1"/>
  <c r="M25"/>
  <c r="P25" s="1"/>
  <c r="M26"/>
  <c r="P26" s="1"/>
  <c r="M27"/>
  <c r="P27" s="1"/>
  <c r="M28"/>
  <c r="P28" s="1"/>
  <c r="M29"/>
  <c r="P29" s="1"/>
  <c r="M30"/>
  <c r="P30" s="1"/>
  <c r="M31"/>
  <c r="P31" s="1"/>
  <c r="M32"/>
  <c r="P32" s="1"/>
  <c r="M33"/>
  <c r="P33" s="1"/>
  <c r="M34"/>
  <c r="P34" s="1"/>
  <c r="P35"/>
  <c r="M36"/>
  <c r="P36" s="1"/>
  <c r="M37"/>
  <c r="P37" s="1"/>
  <c r="M38"/>
  <c r="P38" s="1"/>
  <c r="M39"/>
  <c r="P39" s="1"/>
  <c r="M40"/>
  <c r="P40" s="1"/>
  <c r="M41"/>
  <c r="P41" s="1"/>
  <c r="M42"/>
  <c r="P42" s="1"/>
  <c r="M43"/>
  <c r="P43" s="1"/>
  <c r="M44"/>
  <c r="P44" s="1"/>
  <c r="M45"/>
  <c r="P45" s="1"/>
  <c r="M46"/>
  <c r="P46" s="1"/>
  <c r="M47"/>
  <c r="P47" s="1"/>
  <c r="M48"/>
  <c r="P48" s="1"/>
  <c r="M49"/>
  <c r="P49" s="1"/>
  <c r="M50"/>
  <c r="P50" s="1"/>
  <c r="M51"/>
  <c r="P51" s="1"/>
  <c r="M52"/>
  <c r="P52" s="1"/>
  <c r="M53"/>
  <c r="P53" s="1"/>
  <c r="M54"/>
  <c r="P54" s="1"/>
  <c r="M55"/>
  <c r="P55" s="1"/>
  <c r="M56"/>
  <c r="P56" s="1"/>
  <c r="M57"/>
  <c r="P57" s="1"/>
  <c r="M58"/>
  <c r="P58" s="1"/>
  <c r="M59"/>
  <c r="P59" s="1"/>
  <c r="M60"/>
  <c r="P60" s="1"/>
  <c r="M61"/>
  <c r="P61" s="1"/>
  <c r="M62"/>
  <c r="P62" s="1"/>
  <c r="M63"/>
  <c r="P63" s="1"/>
  <c r="M64"/>
  <c r="P64" s="1"/>
  <c r="M65"/>
  <c r="P65" s="1"/>
  <c r="M66"/>
  <c r="P66" s="1"/>
  <c r="M67"/>
  <c r="P67" s="1"/>
  <c r="M68"/>
  <c r="P68" s="1"/>
  <c r="M69"/>
  <c r="P69" s="1"/>
  <c r="M70"/>
  <c r="P70" s="1"/>
  <c r="M71"/>
  <c r="P71" s="1"/>
  <c r="M72"/>
  <c r="P72" s="1"/>
  <c r="P73"/>
  <c r="M74"/>
  <c r="P74" s="1"/>
  <c r="M75"/>
  <c r="P75" s="1"/>
  <c r="M76"/>
  <c r="P76" s="1"/>
  <c r="M77"/>
  <c r="P77" s="1"/>
  <c r="M78"/>
  <c r="P78" s="1"/>
  <c r="M79"/>
  <c r="P79" s="1"/>
  <c r="M80"/>
  <c r="P80" s="1"/>
  <c r="M81"/>
  <c r="P81" s="1"/>
  <c r="M82"/>
  <c r="P82" s="1"/>
  <c r="M3"/>
  <c r="P3" s="1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F88" i="1"/>
  <c r="D88"/>
  <c r="C88"/>
  <c r="A88"/>
  <c r="J87"/>
  <c r="F87"/>
  <c r="G87" s="1"/>
  <c r="D87"/>
  <c r="C87"/>
  <c r="A87"/>
  <c r="F86"/>
  <c r="D86"/>
  <c r="C86"/>
  <c r="A86"/>
  <c r="F85"/>
  <c r="D85"/>
  <c r="C85"/>
  <c r="A85"/>
  <c r="F84"/>
  <c r="D84"/>
  <c r="C84"/>
  <c r="E84" s="1"/>
  <c r="I84" s="1"/>
  <c r="J84" s="1"/>
  <c r="A84"/>
  <c r="F83"/>
  <c r="D83"/>
  <c r="E83" s="1"/>
  <c r="I83" s="1"/>
  <c r="J83" s="1"/>
  <c r="C83"/>
  <c r="A83"/>
  <c r="F82"/>
  <c r="E82"/>
  <c r="G82" s="1"/>
  <c r="D82"/>
  <c r="C82"/>
  <c r="A82"/>
  <c r="F81"/>
  <c r="D81"/>
  <c r="C81"/>
  <c r="A81"/>
  <c r="F80"/>
  <c r="D80"/>
  <c r="C80"/>
  <c r="A80"/>
  <c r="F79"/>
  <c r="D79"/>
  <c r="C79"/>
  <c r="E79" s="1"/>
  <c r="I79" s="1"/>
  <c r="J79" s="1"/>
  <c r="A79"/>
  <c r="F78"/>
  <c r="D78"/>
  <c r="C78"/>
  <c r="A78"/>
  <c r="F77"/>
  <c r="D77"/>
  <c r="C77"/>
  <c r="A77"/>
  <c r="F76"/>
  <c r="D76"/>
  <c r="C76"/>
  <c r="E76" s="1"/>
  <c r="I76" s="1"/>
  <c r="J76" s="1"/>
  <c r="A76"/>
  <c r="F75"/>
  <c r="D75"/>
  <c r="C75"/>
  <c r="A75"/>
  <c r="F74"/>
  <c r="E74"/>
  <c r="G74" s="1"/>
  <c r="D74"/>
  <c r="C74"/>
  <c r="A74"/>
  <c r="F73"/>
  <c r="D73"/>
  <c r="C73"/>
  <c r="E73" s="1"/>
  <c r="I73" s="1"/>
  <c r="J73" s="1"/>
  <c r="A73"/>
  <c r="F72"/>
  <c r="D72"/>
  <c r="E72" s="1"/>
  <c r="C72"/>
  <c r="A72"/>
  <c r="F71"/>
  <c r="D71"/>
  <c r="C71"/>
  <c r="E71" s="1"/>
  <c r="A71"/>
  <c r="F70"/>
  <c r="D70"/>
  <c r="C70"/>
  <c r="A70"/>
  <c r="F69"/>
  <c r="D69"/>
  <c r="C69"/>
  <c r="A69"/>
  <c r="F68"/>
  <c r="D68"/>
  <c r="C68"/>
  <c r="E68" s="1"/>
  <c r="I68" s="1"/>
  <c r="J68" s="1"/>
  <c r="A68"/>
  <c r="F67"/>
  <c r="D67"/>
  <c r="C67"/>
  <c r="A67"/>
  <c r="F66"/>
  <c r="D66"/>
  <c r="C66"/>
  <c r="E66" s="1"/>
  <c r="G66" s="1"/>
  <c r="A66"/>
  <c r="F65"/>
  <c r="D65"/>
  <c r="C65"/>
  <c r="E65" s="1"/>
  <c r="I65" s="1"/>
  <c r="J65" s="1"/>
  <c r="A65"/>
  <c r="F64"/>
  <c r="D64"/>
  <c r="C64"/>
  <c r="A64"/>
  <c r="F63"/>
  <c r="D63"/>
  <c r="C63"/>
  <c r="E63" s="1"/>
  <c r="A63"/>
  <c r="F62"/>
  <c r="D62"/>
  <c r="C62"/>
  <c r="A62"/>
  <c r="F61"/>
  <c r="D61"/>
  <c r="C61"/>
  <c r="A61"/>
  <c r="F60"/>
  <c r="D60"/>
  <c r="C60"/>
  <c r="E60" s="1"/>
  <c r="I60" s="1"/>
  <c r="J60" s="1"/>
  <c r="A60"/>
  <c r="F59"/>
  <c r="D59"/>
  <c r="C59"/>
  <c r="A59"/>
  <c r="F58"/>
  <c r="E58"/>
  <c r="G58" s="1"/>
  <c r="D58"/>
  <c r="C58"/>
  <c r="A58"/>
  <c r="F57"/>
  <c r="D57"/>
  <c r="C57"/>
  <c r="E57" s="1"/>
  <c r="I57" s="1"/>
  <c r="J57" s="1"/>
  <c r="A57"/>
  <c r="F56"/>
  <c r="D56"/>
  <c r="C56"/>
  <c r="E56" s="1"/>
  <c r="A56"/>
  <c r="F55"/>
  <c r="D55"/>
  <c r="C55"/>
  <c r="A55"/>
  <c r="F54"/>
  <c r="D54"/>
  <c r="C54"/>
  <c r="A54"/>
  <c r="F53"/>
  <c r="D53"/>
  <c r="C53"/>
  <c r="A53"/>
  <c r="F52"/>
  <c r="D52"/>
  <c r="C52"/>
  <c r="E52" s="1"/>
  <c r="I52" s="1"/>
  <c r="J52" s="1"/>
  <c r="A52"/>
  <c r="F51"/>
  <c r="D51"/>
  <c r="C51"/>
  <c r="A51"/>
  <c r="F50"/>
  <c r="D50"/>
  <c r="C50"/>
  <c r="E50" s="1"/>
  <c r="G50" s="1"/>
  <c r="A50"/>
  <c r="F49"/>
  <c r="D49"/>
  <c r="C49"/>
  <c r="E49" s="1"/>
  <c r="I49" s="1"/>
  <c r="J49" s="1"/>
  <c r="A49"/>
  <c r="F48"/>
  <c r="D48"/>
  <c r="C48"/>
  <c r="E48" s="1"/>
  <c r="A48"/>
  <c r="F47"/>
  <c r="D47"/>
  <c r="C47"/>
  <c r="A47"/>
  <c r="F46"/>
  <c r="D46"/>
  <c r="C46"/>
  <c r="A46"/>
  <c r="F45"/>
  <c r="D45"/>
  <c r="C45"/>
  <c r="A45"/>
  <c r="F44"/>
  <c r="D44"/>
  <c r="C44"/>
  <c r="E44" s="1"/>
  <c r="I44" s="1"/>
  <c r="J44" s="1"/>
  <c r="A44"/>
  <c r="F43"/>
  <c r="D43"/>
  <c r="C43"/>
  <c r="A43"/>
  <c r="Y42"/>
  <c r="F42"/>
  <c r="D42"/>
  <c r="C42"/>
  <c r="E42" s="1"/>
  <c r="I42" s="1"/>
  <c r="J42" s="1"/>
  <c r="A42"/>
  <c r="F41"/>
  <c r="D41"/>
  <c r="C41"/>
  <c r="A41"/>
  <c r="F40"/>
  <c r="D40"/>
  <c r="C40"/>
  <c r="A40"/>
  <c r="F39"/>
  <c r="D39"/>
  <c r="C39"/>
  <c r="A39"/>
  <c r="Y38"/>
  <c r="F38" s="1"/>
  <c r="D38"/>
  <c r="C38"/>
  <c r="E38" s="1"/>
  <c r="I38" s="1"/>
  <c r="J38" s="1"/>
  <c r="A38"/>
  <c r="F37"/>
  <c r="D37"/>
  <c r="C37"/>
  <c r="A37"/>
  <c r="F36"/>
  <c r="D36"/>
  <c r="C36"/>
  <c r="E36" s="1"/>
  <c r="G36" s="1"/>
  <c r="A36"/>
  <c r="F35"/>
  <c r="D35"/>
  <c r="C35"/>
  <c r="E35" s="1"/>
  <c r="I35" s="1"/>
  <c r="J35" s="1"/>
  <c r="A35"/>
  <c r="F34"/>
  <c r="D34"/>
  <c r="C34"/>
  <c r="A34"/>
  <c r="Y33"/>
  <c r="F33" s="1"/>
  <c r="D33"/>
  <c r="C33"/>
  <c r="A33"/>
  <c r="F32"/>
  <c r="D32"/>
  <c r="C32"/>
  <c r="A32"/>
  <c r="F31"/>
  <c r="D31"/>
  <c r="C31"/>
  <c r="E31" s="1"/>
  <c r="I31" s="1"/>
  <c r="J31" s="1"/>
  <c r="A31"/>
  <c r="F30"/>
  <c r="D30"/>
  <c r="C30"/>
  <c r="A30"/>
  <c r="F29"/>
  <c r="D29"/>
  <c r="C29"/>
  <c r="E29" s="1"/>
  <c r="I29" s="1"/>
  <c r="J29" s="1"/>
  <c r="A29"/>
  <c r="F28"/>
  <c r="D28"/>
  <c r="C28"/>
  <c r="E28" s="1"/>
  <c r="I28" s="1"/>
  <c r="J28" s="1"/>
  <c r="A28"/>
  <c r="F27"/>
  <c r="D27"/>
  <c r="E27" s="1"/>
  <c r="C27"/>
  <c r="A27"/>
  <c r="F26"/>
  <c r="D26"/>
  <c r="C26"/>
  <c r="E26" s="1"/>
  <c r="A26"/>
  <c r="F25"/>
  <c r="D25"/>
  <c r="E25" s="1"/>
  <c r="I25" s="1"/>
  <c r="J25" s="1"/>
  <c r="C25"/>
  <c r="A25"/>
  <c r="F24"/>
  <c r="D24"/>
  <c r="C24"/>
  <c r="A24"/>
  <c r="F23"/>
  <c r="D23"/>
  <c r="C23"/>
  <c r="E23" s="1"/>
  <c r="I23" s="1"/>
  <c r="J23" s="1"/>
  <c r="A23"/>
  <c r="F22"/>
  <c r="D22"/>
  <c r="C22"/>
  <c r="A22"/>
  <c r="F21"/>
  <c r="E21"/>
  <c r="I21" s="1"/>
  <c r="J21" s="1"/>
  <c r="D21"/>
  <c r="C21"/>
  <c r="A21"/>
  <c r="F20"/>
  <c r="D20"/>
  <c r="C20"/>
  <c r="E20" s="1"/>
  <c r="I20" s="1"/>
  <c r="J20" s="1"/>
  <c r="A20"/>
  <c r="F19"/>
  <c r="D19"/>
  <c r="C19"/>
  <c r="A19"/>
  <c r="F18"/>
  <c r="D18"/>
  <c r="E18" s="1"/>
  <c r="C18"/>
  <c r="A18"/>
  <c r="F17"/>
  <c r="D17"/>
  <c r="C17"/>
  <c r="A17"/>
  <c r="F16"/>
  <c r="D16"/>
  <c r="E16" s="1"/>
  <c r="I16" s="1"/>
  <c r="J16" s="1"/>
  <c r="C16"/>
  <c r="A16"/>
  <c r="F15"/>
  <c r="D15"/>
  <c r="C15"/>
  <c r="E15" s="1"/>
  <c r="I15" s="1"/>
  <c r="J15" s="1"/>
  <c r="A15"/>
  <c r="Y14"/>
  <c r="F14"/>
  <c r="D14"/>
  <c r="C14"/>
  <c r="E14" s="1"/>
  <c r="A14"/>
  <c r="F13"/>
  <c r="E13"/>
  <c r="I13" s="1"/>
  <c r="J13" s="1"/>
  <c r="D13"/>
  <c r="C13"/>
  <c r="A13"/>
  <c r="F12"/>
  <c r="D12"/>
  <c r="E12" s="1"/>
  <c r="C12"/>
  <c r="A12"/>
  <c r="F11"/>
  <c r="D11"/>
  <c r="E11" s="1"/>
  <c r="C11"/>
  <c r="A11"/>
  <c r="F10"/>
  <c r="D10"/>
  <c r="E10" s="1"/>
  <c r="I10" s="1"/>
  <c r="J10" s="1"/>
  <c r="C10"/>
  <c r="A10"/>
  <c r="F9"/>
  <c r="G9" s="1"/>
  <c r="D9"/>
  <c r="C9"/>
  <c r="I9" s="1"/>
  <c r="J9" s="1"/>
  <c r="A9"/>
  <c r="F8"/>
  <c r="D8"/>
  <c r="E8" s="1"/>
  <c r="C8"/>
  <c r="A8"/>
  <c r="F7"/>
  <c r="G7" s="1"/>
  <c r="E7"/>
  <c r="I7" s="1"/>
  <c r="D7"/>
  <c r="C7"/>
  <c r="A7"/>
  <c r="M4"/>
  <c r="I14" l="1"/>
  <c r="J14" s="1"/>
  <c r="G14"/>
  <c r="E37"/>
  <c r="I37" s="1"/>
  <c r="J37" s="1"/>
  <c r="E39"/>
  <c r="I39" s="1"/>
  <c r="J39" s="1"/>
  <c r="E41"/>
  <c r="G68"/>
  <c r="E70"/>
  <c r="I70" s="1"/>
  <c r="J70" s="1"/>
  <c r="E30"/>
  <c r="I30" s="1"/>
  <c r="J30" s="1"/>
  <c r="E32"/>
  <c r="E34"/>
  <c r="E40"/>
  <c r="G65"/>
  <c r="E59"/>
  <c r="I59" s="1"/>
  <c r="J59" s="1"/>
  <c r="E61"/>
  <c r="G39"/>
  <c r="G76"/>
  <c r="E54"/>
  <c r="G59"/>
  <c r="E67"/>
  <c r="I67" s="1"/>
  <c r="J67" s="1"/>
  <c r="E69"/>
  <c r="G84"/>
  <c r="E88"/>
  <c r="I88" s="1"/>
  <c r="J88" s="1"/>
  <c r="E86"/>
  <c r="I86" s="1"/>
  <c r="J86" s="1"/>
  <c r="G78"/>
  <c r="G35"/>
  <c r="E46"/>
  <c r="E78"/>
  <c r="I78" s="1"/>
  <c r="J78" s="1"/>
  <c r="E80"/>
  <c r="G28"/>
  <c r="G57"/>
  <c r="G8"/>
  <c r="G10"/>
  <c r="E17"/>
  <c r="I17" s="1"/>
  <c r="J17" s="1"/>
  <c r="E19"/>
  <c r="E22"/>
  <c r="I22" s="1"/>
  <c r="J22" s="1"/>
  <c r="E24"/>
  <c r="G42"/>
  <c r="E51"/>
  <c r="I51" s="1"/>
  <c r="J51" s="1"/>
  <c r="E53"/>
  <c r="I53" s="1"/>
  <c r="J53" s="1"/>
  <c r="E55"/>
  <c r="G55" s="1"/>
  <c r="G62"/>
  <c r="E33"/>
  <c r="I33" s="1"/>
  <c r="G49"/>
  <c r="E62"/>
  <c r="I62" s="1"/>
  <c r="J62" s="1"/>
  <c r="E64"/>
  <c r="E85"/>
  <c r="G81"/>
  <c r="G20"/>
  <c r="G13"/>
  <c r="G21"/>
  <c r="E43"/>
  <c r="I43" s="1"/>
  <c r="J43" s="1"/>
  <c r="E45"/>
  <c r="I45" s="1"/>
  <c r="J45" s="1"/>
  <c r="E47"/>
  <c r="I47" s="1"/>
  <c r="J47" s="1"/>
  <c r="G73"/>
  <c r="E75"/>
  <c r="I75" s="1"/>
  <c r="J75" s="1"/>
  <c r="E77"/>
  <c r="I77" s="1"/>
  <c r="J77" s="1"/>
  <c r="E81"/>
  <c r="I81" s="1"/>
  <c r="J81" s="1"/>
  <c r="N7" i="3"/>
  <c r="N3"/>
  <c r="N72"/>
  <c r="N75"/>
  <c r="N67"/>
  <c r="N59"/>
  <c r="N51"/>
  <c r="N43"/>
  <c r="N27"/>
  <c r="N19"/>
  <c r="N11"/>
  <c r="N76"/>
  <c r="N68"/>
  <c r="N60"/>
  <c r="N52"/>
  <c r="N44"/>
  <c r="N36"/>
  <c r="N28"/>
  <c r="N20"/>
  <c r="N12"/>
  <c r="N4"/>
  <c r="N77"/>
  <c r="N69"/>
  <c r="N61"/>
  <c r="N53"/>
  <c r="N45"/>
  <c r="N37"/>
  <c r="N29"/>
  <c r="N21"/>
  <c r="N13"/>
  <c r="N78"/>
  <c r="N70"/>
  <c r="N62"/>
  <c r="N54"/>
  <c r="N46"/>
  <c r="N38"/>
  <c r="N30"/>
  <c r="N22"/>
  <c r="N14"/>
  <c r="N6"/>
  <c r="N79"/>
  <c r="N71"/>
  <c r="N63"/>
  <c r="N55"/>
  <c r="N47"/>
  <c r="N39"/>
  <c r="N31"/>
  <c r="N23"/>
  <c r="N15"/>
  <c r="N80"/>
  <c r="N64"/>
  <c r="N56"/>
  <c r="N48"/>
  <c r="N40"/>
  <c r="N32"/>
  <c r="N24"/>
  <c r="N16"/>
  <c r="N81"/>
  <c r="N73"/>
  <c r="N65"/>
  <c r="N57"/>
  <c r="N49"/>
  <c r="N41"/>
  <c r="N33"/>
  <c r="N25"/>
  <c r="N17"/>
  <c r="N82"/>
  <c r="N74"/>
  <c r="N66"/>
  <c r="N58"/>
  <c r="N50"/>
  <c r="N42"/>
  <c r="N34"/>
  <c r="N26"/>
  <c r="N18"/>
  <c r="N10"/>
  <c r="G40" i="1"/>
  <c r="I40"/>
  <c r="J40" s="1"/>
  <c r="G79"/>
  <c r="G16"/>
  <c r="G23"/>
  <c r="G25"/>
  <c r="G52"/>
  <c r="G67"/>
  <c r="G88"/>
  <c r="G18"/>
  <c r="I18"/>
  <c r="J18" s="1"/>
  <c r="J7"/>
  <c r="G11"/>
  <c r="I11"/>
  <c r="J11" s="1"/>
  <c r="G32"/>
  <c r="I32"/>
  <c r="J32" s="1"/>
  <c r="I34"/>
  <c r="J34" s="1"/>
  <c r="G34"/>
  <c r="I56"/>
  <c r="J56" s="1"/>
  <c r="G56"/>
  <c r="G61"/>
  <c r="I61"/>
  <c r="J61" s="1"/>
  <c r="G71"/>
  <c r="I71"/>
  <c r="J71" s="1"/>
  <c r="I41"/>
  <c r="J41" s="1"/>
  <c r="G41"/>
  <c r="G63"/>
  <c r="I63"/>
  <c r="J63" s="1"/>
  <c r="G44"/>
  <c r="G54"/>
  <c r="I54"/>
  <c r="J54" s="1"/>
  <c r="G46"/>
  <c r="I46"/>
  <c r="J46" s="1"/>
  <c r="I80"/>
  <c r="J80" s="1"/>
  <c r="G80"/>
  <c r="G15"/>
  <c r="G22"/>
  <c r="G51"/>
  <c r="G53"/>
  <c r="G70"/>
  <c r="G69"/>
  <c r="I69"/>
  <c r="J69" s="1"/>
  <c r="I19"/>
  <c r="J19" s="1"/>
  <c r="G19"/>
  <c r="G24"/>
  <c r="I24"/>
  <c r="J24" s="1"/>
  <c r="I48"/>
  <c r="J48" s="1"/>
  <c r="G48"/>
  <c r="I55"/>
  <c r="J55" s="1"/>
  <c r="I72"/>
  <c r="J72" s="1"/>
  <c r="G72"/>
  <c r="G60"/>
  <c r="G27"/>
  <c r="I27"/>
  <c r="J27" s="1"/>
  <c r="D3"/>
  <c r="I8"/>
  <c r="J8" s="1"/>
  <c r="G12"/>
  <c r="I12"/>
  <c r="J12" s="1"/>
  <c r="G26"/>
  <c r="I26"/>
  <c r="J26" s="1"/>
  <c r="I64"/>
  <c r="J64" s="1"/>
  <c r="G64"/>
  <c r="G85"/>
  <c r="I85"/>
  <c r="J85" s="1"/>
  <c r="G31"/>
  <c r="J33"/>
  <c r="G38"/>
  <c r="G83"/>
  <c r="G29"/>
  <c r="I36"/>
  <c r="J36" s="1"/>
  <c r="I50"/>
  <c r="J50" s="1"/>
  <c r="I58"/>
  <c r="J58" s="1"/>
  <c r="I66"/>
  <c r="J66" s="1"/>
  <c r="I74"/>
  <c r="J74" s="1"/>
  <c r="I82"/>
  <c r="J82" s="1"/>
  <c r="G43" l="1"/>
  <c r="G45"/>
  <c r="G75"/>
  <c r="G17"/>
  <c r="G86"/>
  <c r="G37"/>
  <c r="G30"/>
  <c r="G47"/>
  <c r="G33"/>
  <c r="E3" s="1"/>
  <c r="G77"/>
  <c r="G3"/>
  <c r="F3"/>
  <c r="H29" l="1"/>
  <c r="H85"/>
  <c r="H19"/>
  <c r="H63"/>
  <c r="H79"/>
  <c r="H83"/>
  <c r="H60"/>
  <c r="H51"/>
  <c r="H80"/>
  <c r="H72"/>
  <c r="H41"/>
  <c r="H47"/>
  <c r="H55"/>
  <c r="H48"/>
  <c r="H70"/>
  <c r="H61"/>
  <c r="H11"/>
  <c r="H56"/>
  <c r="H36"/>
  <c r="H21"/>
  <c r="H39"/>
  <c r="H33"/>
  <c r="H49"/>
  <c r="H75"/>
  <c r="H57"/>
  <c r="H37"/>
  <c r="H28"/>
  <c r="H74"/>
  <c r="H10"/>
  <c r="H7"/>
  <c r="H13"/>
  <c r="H84"/>
  <c r="H86"/>
  <c r="H59"/>
  <c r="H62"/>
  <c r="H43"/>
  <c r="H58"/>
  <c r="H81"/>
  <c r="H73"/>
  <c r="H50"/>
  <c r="H65"/>
  <c r="H68"/>
  <c r="H30"/>
  <c r="H87"/>
  <c r="H9"/>
  <c r="H42"/>
  <c r="H82"/>
  <c r="H14"/>
  <c r="H20"/>
  <c r="H66"/>
  <c r="H8"/>
  <c r="H78"/>
  <c r="H45"/>
  <c r="H76"/>
  <c r="H35"/>
  <c r="H88"/>
  <c r="H17"/>
  <c r="H46"/>
  <c r="H77"/>
  <c r="H54"/>
  <c r="H24"/>
  <c r="H25"/>
  <c r="H26"/>
  <c r="H38"/>
  <c r="H15"/>
  <c r="H12"/>
  <c r="H44"/>
  <c r="H18"/>
  <c r="H64"/>
  <c r="H71"/>
  <c r="H53"/>
  <c r="H40"/>
  <c r="H52"/>
  <c r="H27"/>
  <c r="H69"/>
  <c r="H31"/>
  <c r="H34"/>
  <c r="H16"/>
  <c r="H23"/>
  <c r="H32"/>
  <c r="H67"/>
  <c r="H22"/>
</calcChain>
</file>

<file path=xl/comments1.xml><?xml version="1.0" encoding="utf-8"?>
<comments xmlns="http://schemas.openxmlformats.org/spreadsheetml/2006/main">
  <authors>
    <author>israelsouza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israelsouza:</t>
        </r>
        <r>
          <rPr>
            <sz val="9"/>
            <color indexed="81"/>
            <rFont val="Tahoma"/>
            <family val="2"/>
          </rPr>
          <t xml:space="preserve">
esconder essa coluna antes de copiar pro txt.</t>
        </r>
      </text>
    </comment>
  </commentList>
</comments>
</file>

<file path=xl/sharedStrings.xml><?xml version="1.0" encoding="utf-8"?>
<sst xmlns="http://schemas.openxmlformats.org/spreadsheetml/2006/main" count="2266" uniqueCount="316">
  <si>
    <t>resume</t>
  </si>
  <si>
    <t>PN Qty</t>
  </si>
  <si>
    <t>Total Price</t>
  </si>
  <si>
    <t>Excess</t>
  </si>
  <si>
    <t>Cost Excess</t>
  </si>
  <si>
    <t>ExFOX</t>
  </si>
  <si>
    <t>Supplier Data Base</t>
  </si>
  <si>
    <t>Coments</t>
  </si>
  <si>
    <t>Pur Qty  w/ Attrition</t>
  </si>
  <si>
    <t>MOQ</t>
  </si>
  <si>
    <t>Qty w/ supplier's MOQ</t>
  </si>
  <si>
    <t>Unit Price</t>
  </si>
  <si>
    <t>% relation Total Price</t>
  </si>
  <si>
    <t>Excess QTY</t>
  </si>
  <si>
    <t>Excess Cost</t>
  </si>
  <si>
    <t>Index</t>
  </si>
  <si>
    <t>Manufacture Part Number</t>
  </si>
  <si>
    <t>Manufacturer Name</t>
  </si>
  <si>
    <t>Description</t>
  </si>
  <si>
    <t>PROPOSED ALTERNATIVE</t>
  </si>
  <si>
    <t>Assembly qty</t>
  </si>
  <si>
    <t>Quantity per</t>
  </si>
  <si>
    <t>Purchase Qt.</t>
  </si>
  <si>
    <t>SPQ</t>
  </si>
  <si>
    <t>Lead time @ 28/6</t>
  </si>
  <si>
    <t>STD LT</t>
  </si>
  <si>
    <t>Shipment Origin</t>
  </si>
  <si>
    <t>Incoterms</t>
  </si>
  <si>
    <t>Payment terms</t>
  </si>
  <si>
    <t>Validity</t>
  </si>
  <si>
    <t>-</t>
  </si>
  <si>
    <t>GRM033C81E104KE14D</t>
  </si>
  <si>
    <t>Murata Electronics</t>
  </si>
  <si>
    <t>CAP CER 0.1UF 25V X6S 0201</t>
  </si>
  <si>
    <t>7 Days</t>
  </si>
  <si>
    <t>USA</t>
  </si>
  <si>
    <t>FCA MIA</t>
  </si>
  <si>
    <t>NET 30</t>
  </si>
  <si>
    <t>15 Days</t>
  </si>
  <si>
    <t>MAX30208CLB+</t>
  </si>
  <si>
    <t>Analog Devices Inc./Maxim Integrated</t>
  </si>
  <si>
    <t>IC TEMP SENSOR</t>
  </si>
  <si>
    <t>25 Days</t>
  </si>
  <si>
    <t>Didn't find the Item</t>
  </si>
  <si>
    <t>MAX30208_HSP3_DEMO_B</t>
  </si>
  <si>
    <t>PCB:MAX30208_HSP3_DEMO_B</t>
  </si>
  <si>
    <t>UNABLE TO IDENTIFY</t>
  </si>
  <si>
    <t xml:space="preserve">$-   </t>
  </si>
  <si>
    <t>Items with MOQ ajustment</t>
  </si>
  <si>
    <t>GRM188R61E106MA73J</t>
  </si>
  <si>
    <t>CAP CER 10UF 25V X5R 0603</t>
  </si>
  <si>
    <t>GRM188R72A104KA35J</t>
  </si>
  <si>
    <t>CAP CER 0.1UF 100V X7R 0603</t>
  </si>
  <si>
    <t>GRM155R61A106ME11J</t>
  </si>
  <si>
    <t>CAP CER 10UF 10V X5R 0402</t>
  </si>
  <si>
    <t>GRM155R61A106ME11D</t>
  </si>
  <si>
    <t>C0603C105K3RAC7867</t>
  </si>
  <si>
    <t>KEMET</t>
  </si>
  <si>
    <t>CAP CER 1UF 25V X7R 0603</t>
  </si>
  <si>
    <t>C0603C105K3RACTU</t>
  </si>
  <si>
    <t>GRM033R61A104KE15J</t>
  </si>
  <si>
    <t>CAP CER 0.1UF 10V X5R 0201</t>
  </si>
  <si>
    <t>CL05A105KO5NNNC</t>
  </si>
  <si>
    <t>Samsung Electro-Mechanics</t>
  </si>
  <si>
    <t>CAP CER 1UF 16V X5R 0402</t>
  </si>
  <si>
    <t>C0603X7R1A103K030BA</t>
  </si>
  <si>
    <t>TDK Corporation</t>
  </si>
  <si>
    <t>CAP CER 10000PF 10V X7R 0201</t>
  </si>
  <si>
    <t>SFH 7016</t>
  </si>
  <si>
    <t>ams-OSRAM USA INC.</t>
  </si>
  <si>
    <t>CHIP LED</t>
  </si>
  <si>
    <t>1981061-1</t>
  </si>
  <si>
    <t>TE Connectivity AMP Connectors</t>
  </si>
  <si>
    <t>CONN SPRING BATTERY 3POS R/A SMD</t>
  </si>
  <si>
    <t>10061122-251120HLF</t>
  </si>
  <si>
    <t>Amphenol ICC (FCI)</t>
  </si>
  <si>
    <t>CONN FPC BOTTOM 25POS 0.3MM R/A</t>
  </si>
  <si>
    <t>End of Life</t>
  </si>
  <si>
    <t>CRCW02010000Z0ED</t>
  </si>
  <si>
    <t>Vishay Dale</t>
  </si>
  <si>
    <t>RES SMD 0 OHM JUMPER 1/20W 0201</t>
  </si>
  <si>
    <t>ERJ-2GE0R00X</t>
  </si>
  <si>
    <t>Panasonic Electronic Components</t>
  </si>
  <si>
    <t>RES SMD 0 OHM JUMPER 1/10W 0402</t>
  </si>
  <si>
    <t>ERJ-2RKF1002X</t>
  </si>
  <si>
    <t>RES SMD 10K OHM 1% 1/10W 0402</t>
  </si>
  <si>
    <t>ERJ-2RKF1003X</t>
  </si>
  <si>
    <t>RES SMD 100K OHM 1% 1/10W 0402</t>
  </si>
  <si>
    <t>MAX86176ENX+T</t>
  </si>
  <si>
    <t>PPG + ECG COMBO AFE</t>
  </si>
  <si>
    <t>VEMD8080</t>
  </si>
  <si>
    <t>Vishay Semiconductor Opto Division</t>
  </si>
  <si>
    <t>PHOTODIODE 780 TO 1050 NM</t>
  </si>
  <si>
    <t>Price Update</t>
  </si>
  <si>
    <t>LIS2DS12TR</t>
  </si>
  <si>
    <t>STMicroelectronics</t>
  </si>
  <si>
    <t>ACCEL 2-16G I2C/SPI 12LGA</t>
  </si>
  <si>
    <t>SIT1572AI-J3-18E-DCC-32.768E</t>
  </si>
  <si>
    <t>SiTime</t>
  </si>
  <si>
    <t>MEMS OSC XO 32.7680KHZ LVCMOS</t>
  </si>
  <si>
    <t>2450AT18D0100001E</t>
  </si>
  <si>
    <t>Johanson Technology Inc.</t>
  </si>
  <si>
    <t>RF ANT 2.4GHZ CHIP SOLDER SMD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</si>
  <si>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</si>
  <si>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</si>
  <si>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</si>
  <si>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</si>
  <si>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</si>
  <si>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</si>
  <si>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</si>
  <si>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</si>
  <si>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GRM0335C1H160JA01D</t>
  </si>
  <si>
    <t>CAP CER 16PF 50V C0G/NP0 0201</t>
  </si>
  <si>
    <t>GRM033R61A105ME15J</t>
  </si>
  <si>
    <t>CAP CER MLCC</t>
  </si>
  <si>
    <t>GRM033C71C104KE14J</t>
  </si>
  <si>
    <t>CAP CER 0.1UF 16V X7S 0201</t>
  </si>
  <si>
    <t>GRM21BR61A476ME15K</t>
  </si>
  <si>
    <t>CAP CER 47UF 10V X5R 0805</t>
  </si>
  <si>
    <t>GRM033R61E472MA12D</t>
  </si>
  <si>
    <t>CAP CER 4700PF 25V X5R 0201</t>
  </si>
  <si>
    <t>C0402C105K8PAC7867</t>
  </si>
  <si>
    <t>CAP CER 1UF 10V X5R 0402</t>
  </si>
  <si>
    <t>C0402C105K8PACTU</t>
  </si>
  <si>
    <t>CL10A226MO7JZNC</t>
  </si>
  <si>
    <t>CAP CER 22UF 16V X5R 0603</t>
  </si>
  <si>
    <t>GRM033C81A105ME05D</t>
  </si>
  <si>
    <t>CAP CER 1UF 10V X6S 0201</t>
  </si>
  <si>
    <t>GRM033R71A472KA01D</t>
  </si>
  <si>
    <t>CAP CER 4700PF 10V X7R 0201</t>
  </si>
  <si>
    <t>GRM033R61C104KE14D</t>
  </si>
  <si>
    <t>CAP CER 0.1UF 16V X5R 0201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</si>
  <si>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</si>
  <si>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</si>
  <si>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</si>
  <si>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</si>
  <si>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</si>
  <si>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</si>
  <si>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</si>
  <si>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C0603X5R1A104K030BC</t>
  </si>
  <si>
    <t>APFA2507QBDSEEZGKC</t>
  </si>
  <si>
    <t>Kingbright</t>
  </si>
  <si>
    <t>LED RGB CLEAR 4SMD R/A</t>
  </si>
  <si>
    <t>SML-LX0404SIUPGUSB</t>
  </si>
  <si>
    <t>Lumex Opto/Components Inc.</t>
  </si>
  <si>
    <t>LED RGB CLEAR SMD</t>
  </si>
  <si>
    <t>TF13BA-6S-0.4SH(800)</t>
  </si>
  <si>
    <t>Hirose Electric Co Ltd</t>
  </si>
  <si>
    <t>CONN FPC BOTTOM 6POS 0.4MM R/A</t>
  </si>
  <si>
    <t>FH26W-25S-0.3SHW(60)</t>
  </si>
  <si>
    <t>DX07S024JJ3R1300</t>
  </si>
  <si>
    <t>JAE Electronics</t>
  </si>
  <si>
    <t>CONN RCP USB3.1 TYPEC 24P SMD RA</t>
  </si>
  <si>
    <t>DFE201612E-2R2M=P2</t>
  </si>
  <si>
    <t>FIXED IND 2.2UH 1.8A 116MOHM SMD</t>
  </si>
  <si>
    <t>MLP2012H2R2MT0S1</t>
  </si>
  <si>
    <t>FIXED IND 2.2UH 1A 195 MOHM SMD</t>
  </si>
  <si>
    <t>BLM21PG221SN1D</t>
  </si>
  <si>
    <t>FERRITE BEAD 220 OHM 0805 1LN</t>
  </si>
  <si>
    <t>HZ1206C202R-10</t>
  </si>
  <si>
    <t>Laird-Signal Integrity Products</t>
  </si>
  <si>
    <t>FERRITE BEAD 2 KOHM 1206 1LN</t>
  </si>
  <si>
    <t>ERJ-1GNF5101C</t>
  </si>
  <si>
    <t>RES SMD 5.1K OHM 1% 1/20W 0201</t>
  </si>
  <si>
    <t>ERJ-1GNF27R0C</t>
  </si>
  <si>
    <t>RES SMD 27 OHM 1% 1/20W 0201</t>
  </si>
  <si>
    <t>ERJ-1GNF4701C</t>
  </si>
  <si>
    <t>RES SMD 4.7K OHM 1% 1/20W 0201</t>
  </si>
  <si>
    <t>ERJ-2GEJ103X</t>
  </si>
  <si>
    <t>RES SMD 10K OHM 5% 1/10W 0402</t>
  </si>
  <si>
    <t>ERJ-2LWFR010X</t>
  </si>
  <si>
    <t>RES 0.01 OHM 1% 1/5W 0402</t>
  </si>
  <si>
    <t>ERJ-1GNF3301C</t>
  </si>
  <si>
    <t>RES SMD 3.3K OHM 1% 1/20W 0201</t>
  </si>
  <si>
    <t>ERJ-1GNJ103C</t>
  </si>
  <si>
    <t>RES SMD 10K OHM 5% 1/20W 0201</t>
  </si>
  <si>
    <t>ERJ-1GN0R00C</t>
  </si>
  <si>
    <t>ERJ-2RKF1004X</t>
  </si>
  <si>
    <t>RES SMD 1M OHM 1% 1/10W 0402</t>
  </si>
  <si>
    <t>ERJ-1GNF10R0C</t>
  </si>
  <si>
    <t>RES SMD 10 OHM 1% 1/20W 0201</t>
  </si>
  <si>
    <t>CRCW04024K70FKEDHP</t>
  </si>
  <si>
    <t>RES SMD 4.7K OHM 1% 1/5W 0402</t>
  </si>
  <si>
    <t>ERJ-2GEJ220X</t>
  </si>
  <si>
    <t>RES SMD 22 OHM 5% 1/10W 0402</t>
  </si>
  <si>
    <t>CRCW040210K0FKEE</t>
  </si>
  <si>
    <t>RES SMD 10K OHM 1% 1/16W 0402</t>
  </si>
  <si>
    <t>TNPW04021K00BETD</t>
  </si>
  <si>
    <t>RES 1K OHM 0.1% 1/16W 0402</t>
  </si>
  <si>
    <t>PNM0402E2502BST1</t>
  </si>
  <si>
    <t>Vishay Dale Thin Film</t>
  </si>
  <si>
    <t>RES SMD 25K OHM 0.1% 1/20W 0402</t>
  </si>
  <si>
    <t>NCP03XH103J05RL</t>
  </si>
  <si>
    <t>THERMISTOR NTC 10KOHM 3380K 0201</t>
  </si>
  <si>
    <t>Würth Elektronik</t>
  </si>
  <si>
    <t>SWITCH TACTILE SPST-NO 0.05A 12V</t>
  </si>
  <si>
    <t>EVP-AA102K</t>
  </si>
  <si>
    <t>SWITCH TACTILE SPST-NO 0.02A 15V</t>
  </si>
  <si>
    <t>Items with MOQ ajustment |Price Update</t>
  </si>
  <si>
    <t>MAX20360FEWZ+T</t>
  </si>
  <si>
    <t>EVKIT PART- IC; PMIC WITH ULTRA-LOW IQ REGULATOR</t>
  </si>
  <si>
    <t>10 Days</t>
  </si>
  <si>
    <t>MAX32670GTL+</t>
  </si>
  <si>
    <t>IC MCU 32BIT 384KB FLASH 40TQFN</t>
  </si>
  <si>
    <t>MX25U51245GZ4I54</t>
  </si>
  <si>
    <t>Macronix</t>
  </si>
  <si>
    <t>IC FLASH 512MBIT SPI/QUAD 8WSON</t>
  </si>
  <si>
    <t>MAX32666GXMBT+</t>
  </si>
  <si>
    <t>IC MCU 32BIT 1MB FLASH 121CTBGA</t>
  </si>
  <si>
    <t>MAX9062EBS+TG45</t>
  </si>
  <si>
    <t>IC COMPARATOR 1 W/VOLT REF 4UCSP</t>
  </si>
  <si>
    <t>MAX3207EAUT+T</t>
  </si>
  <si>
    <t>TVS DIODE SOT23-6</t>
  </si>
  <si>
    <t>MAX4737EBE+T</t>
  </si>
  <si>
    <t>IC SW SPST-NOX4 4.5OHM 16UCSP</t>
  </si>
  <si>
    <t>MAX14689EWL+T</t>
  </si>
  <si>
    <t>IC SWITCH DPDT X 1 450MOHM 9WLP</t>
  </si>
  <si>
    <t>ABS07-32.768KHZ-6-T</t>
  </si>
  <si>
    <t>Abracon LLC</t>
  </si>
  <si>
    <t>CRYSTAL 32.7680KHZ 6PF SMD</t>
  </si>
  <si>
    <t>FA-20H 32.0000MF12Y-W3</t>
  </si>
  <si>
    <t>EPSON</t>
  </si>
  <si>
    <t>CRYSTAL 32.0000MHZ 12PF SMD</t>
  </si>
  <si>
    <t>CM1610H32768DZBT</t>
  </si>
  <si>
    <t>Citizen Finedevice Co Ltd</t>
  </si>
  <si>
    <t>PN will be treated a part</t>
  </si>
  <si>
    <t>EX-POWER</t>
  </si>
  <si>
    <t>Battery pack 800mAh 04x30x42</t>
  </si>
  <si>
    <t>Suggest Local order.</t>
  </si>
  <si>
    <t>BRAZIL</t>
  </si>
  <si>
    <t>EXW CAMPINAS</t>
  </si>
  <si>
    <t>Molex</t>
  </si>
  <si>
    <t>Host board to sensor board flex cable</t>
  </si>
  <si>
    <t xml:space="preserve">$206,132.88 </t>
  </si>
  <si>
    <t>FOB</t>
  </si>
  <si>
    <t xml:space="preserve">$4,122.66 </t>
  </si>
  <si>
    <t>est. USD CIF</t>
  </si>
  <si>
    <t xml:space="preserve">$6,596.25 </t>
  </si>
  <si>
    <t>est. Unit BRL</t>
  </si>
  <si>
    <t>EPE COMPONENTS OFFER</t>
  </si>
  <si>
    <t>Part Number</t>
  </si>
  <si>
    <t>Broker PN</t>
  </si>
  <si>
    <t>Quantity</t>
  </si>
  <si>
    <t>Availability</t>
  </si>
  <si>
    <t>Packaging</t>
  </si>
  <si>
    <t>Lead Time</t>
  </si>
  <si>
    <t>Lifecycle</t>
  </si>
  <si>
    <t>Price USD</t>
  </si>
  <si>
    <t>Value</t>
  </si>
  <si>
    <t>Supply Terms</t>
  </si>
  <si>
    <t>Payment Terms</t>
  </si>
  <si>
    <t>Comment</t>
  </si>
  <si>
    <t>Check PN</t>
  </si>
  <si>
    <t>Available</t>
  </si>
  <si>
    <t>REEL</t>
  </si>
  <si>
    <t>ok</t>
  </si>
  <si>
    <t>FCA MIAMI</t>
  </si>
  <si>
    <t>NET 30 Days</t>
  </si>
  <si>
    <r>
      <t>MAX30208CLB+</t>
    </r>
    <r>
      <rPr>
        <sz val="12"/>
        <color rgb="FFFF0000"/>
        <rFont val="Calibri"/>
        <family val="2"/>
        <scheme val="minor"/>
      </rPr>
      <t>T</t>
    </r>
  </si>
  <si>
    <t>MAX30208EVSYS#</t>
  </si>
  <si>
    <t>LIMITED</t>
  </si>
  <si>
    <t>EOL</t>
  </si>
  <si>
    <t>NRND</t>
  </si>
  <si>
    <r>
      <t>CRCW040210K0FKE</t>
    </r>
    <r>
      <rPr>
        <b/>
        <sz val="12"/>
        <color rgb="FFFF0000"/>
        <rFont val="Calibri"/>
        <family val="2"/>
        <scheme val="minor"/>
      </rPr>
      <t>D</t>
    </r>
  </si>
  <si>
    <t>MAX32674CGWGZ+</t>
  </si>
  <si>
    <t>IC MCU 32BIT  PACKAGE OUTLINE DRAWING: 21-100151; PACKAGE CODE: W241H2+1; WLP24</t>
  </si>
  <si>
    <t>PENDING</t>
  </si>
  <si>
    <t>BW48ABKCLASBK</t>
  </si>
  <si>
    <t>Watertigh enclosure BW4 with Strap</t>
  </si>
  <si>
    <t>Host board</t>
  </si>
  <si>
    <t>PCB BOARD 7 Layers</t>
  </si>
  <si>
    <t>Sensor board</t>
  </si>
  <si>
    <t>PCB BOARD 5 Layers</t>
  </si>
  <si>
    <t>BATERIA RECARREGÁVEL LI-POLIMERO 3,7V 1000MAH</t>
  </si>
  <si>
    <t>BULK</t>
  </si>
  <si>
    <t>Top ECG Contact Board</t>
  </si>
  <si>
    <t>PCB BOARD 2 Layers</t>
  </si>
  <si>
    <t>CUSTOM 2-key membrane keyboard 10x20mm</t>
  </si>
  <si>
    <t>CUSTOM 0.4mm pitch 6 pos flat cable 40mm</t>
  </si>
  <si>
    <t xml:space="preserve">Silver plated ECG bottom terminal </t>
  </si>
  <si>
    <t>Silver plated Temperature terminal</t>
  </si>
  <si>
    <t>Male type C connector with solder board</t>
  </si>
  <si>
    <t>Female Magnetic pogo pin contact 2.8mm pitch 2 poles</t>
  </si>
  <si>
    <t>USB charger cable with magnectic pogo pin 2.8mm pitch 2 poles</t>
  </si>
  <si>
    <t>OLD Price</t>
  </si>
  <si>
    <t>Delta</t>
  </si>
  <si>
    <t>X</t>
  </si>
  <si>
    <t>Aguardando Desenvolvimento de Forncedores Locais</t>
  </si>
  <si>
    <t xml:space="preserve">Aguardando Fornecedor &gt; </t>
  </si>
  <si>
    <t>Aguardando desenvolvimento de Fornecedores Locais - Item encontrado nao Atende</t>
  </si>
  <si>
    <t>Vendor</t>
  </si>
  <si>
    <t>Tipo de PO</t>
  </si>
  <si>
    <t>P.Organization</t>
  </si>
  <si>
    <t>P. Group</t>
  </si>
  <si>
    <t>Plant</t>
  </si>
  <si>
    <t>S.location</t>
  </si>
  <si>
    <t xml:space="preserve">Incoterms </t>
  </si>
  <si>
    <t>Text Incoterms</t>
  </si>
  <si>
    <t>Material</t>
  </si>
  <si>
    <t>Qty</t>
  </si>
  <si>
    <t>Delivery date</t>
  </si>
  <si>
    <t>Unit price</t>
  </si>
  <si>
    <t>Net price</t>
  </si>
  <si>
    <t>Per</t>
  </si>
  <si>
    <t>Tax Code</t>
  </si>
  <si>
    <t>P40</t>
  </si>
  <si>
    <t>W001</t>
  </si>
  <si>
    <t>I0</t>
  </si>
  <si>
    <t>FOXCONN</t>
  </si>
  <si>
    <t>M0081</t>
  </si>
  <si>
    <t>ZFN2</t>
  </si>
  <si>
    <t>0106</t>
  </si>
  <si>
    <t>275A</t>
  </si>
  <si>
    <t>I030</t>
  </si>
  <si>
    <t>Aguardando validacao tecnica</t>
  </si>
  <si>
    <t>EXW</t>
  </si>
</sst>
</file>

<file path=xl/styles.xml><?xml version="1.0" encoding="utf-8"?>
<styleSheet xmlns="http://schemas.openxmlformats.org/spreadsheetml/2006/main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&quot;R$&quot;\ #,##0.00;[Red]\-&quot;R$&quot;\ #,##0.00"/>
    <numFmt numFmtId="167" formatCode="[$-409]dd\-mmm\-yy;@"/>
    <numFmt numFmtId="168" formatCode="mm/dd/yyyy"/>
    <numFmt numFmtId="169" formatCode="_-&quot;R$&quot;\ * #,##0.00_-;\-&quot;R$&quot;\ * #,##0.00_-;_-&quot;R$&quot;\ * &quot;-&quot;??_-;_-@_-"/>
    <numFmt numFmtId="170" formatCode="0.00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0"/>
      <color rgb="FF9C6500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Helv"/>
      <charset val="204"/>
    </font>
    <font>
      <sz val="10"/>
      <name val="Geneva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theme="0"/>
      <name val="Segoe UI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i/>
      <sz val="16"/>
      <name val="Helv"/>
    </font>
    <font>
      <sz val="12"/>
      <name val="新細明體"/>
      <family val="1"/>
      <charset val="136"/>
    </font>
    <font>
      <b/>
      <sz val="11"/>
      <color indexed="63"/>
      <name val="Arial"/>
      <family val="2"/>
    </font>
    <font>
      <sz val="10"/>
      <name val="Helv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</font>
    <font>
      <sz val="11"/>
      <color theme="1"/>
      <name val="Calibri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11" borderId="0" applyNumberFormat="0" applyBorder="0" applyAlignment="0" applyProtection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26" fillId="0" borderId="0"/>
    <xf numFmtId="167" fontId="27" fillId="0" borderId="0"/>
    <xf numFmtId="167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167" fontId="19" fillId="0" borderId="0"/>
    <xf numFmtId="167" fontId="19" fillId="0" borderId="0"/>
    <xf numFmtId="167" fontId="19" fillId="0" borderId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7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8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19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1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2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4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5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0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3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8" fillId="26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7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4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5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0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1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2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33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30" fillId="12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8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29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30" fillId="13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29" fillId="34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1" fillId="18" borderId="0" applyNumberFormat="0" applyBorder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2" fillId="35" borderId="9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167" fontId="33" fillId="36" borderId="10" applyNumberFormat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167" fontId="19" fillId="0" borderId="0"/>
    <xf numFmtId="167" fontId="19" fillId="0" borderId="0"/>
    <xf numFmtId="167" fontId="19" fillId="0" borderId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167" fontId="36" fillId="19" borderId="0" applyNumberFormat="0" applyBorder="0" applyAlignment="0" applyProtection="0"/>
    <xf numFmtId="38" fontId="37" fillId="37" borderId="0" applyNumberFormat="0" applyBorder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8" fillId="0" borderId="11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39" fillId="0" borderId="12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13" applyNumberFormat="0" applyFill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67" fontId="40" fillId="0" borderId="0" applyNumberFormat="0" applyFill="0" applyBorder="0" applyAlignment="0" applyProtection="0"/>
    <xf numFmtId="10" fontId="37" fillId="38" borderId="8" applyNumberFormat="0" applyBorder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1" fillId="22" borderId="9" applyNumberFormat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2" fillId="0" borderId="14" applyNumberFormat="0" applyFill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67" fontId="43" fillId="39" borderId="0" applyNumberFormat="0" applyBorder="0" applyAlignment="0" applyProtection="0"/>
    <xf numFmtId="170" fontId="44" fillId="0" borderId="0"/>
    <xf numFmtId="167" fontId="28" fillId="0" borderId="0"/>
    <xf numFmtId="167" fontId="19" fillId="0" borderId="0"/>
    <xf numFmtId="167" fontId="28" fillId="0" borderId="0"/>
    <xf numFmtId="167" fontId="19" fillId="0" borderId="0"/>
    <xf numFmtId="167" fontId="28" fillId="0" borderId="0"/>
    <xf numFmtId="167" fontId="19" fillId="0" borderId="0"/>
    <xf numFmtId="167" fontId="34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34" fillId="0" borderId="0"/>
    <xf numFmtId="167" fontId="34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3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9" fillId="0" borderId="0"/>
    <xf numFmtId="167" fontId="19" fillId="0" borderId="0"/>
    <xf numFmtId="167" fontId="19" fillId="0" borderId="0"/>
    <xf numFmtId="167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9" fillId="0" borderId="0"/>
    <xf numFmtId="167" fontId="28" fillId="0" borderId="0"/>
    <xf numFmtId="167" fontId="34" fillId="0" borderId="0"/>
    <xf numFmtId="167" fontId="1" fillId="0" borderId="0"/>
    <xf numFmtId="167" fontId="1" fillId="0" borderId="0"/>
    <xf numFmtId="167" fontId="45" fillId="0" borderId="0">
      <alignment vertical="center"/>
    </xf>
    <xf numFmtId="167" fontId="19" fillId="0" borderId="0"/>
    <xf numFmtId="0" fontId="1" fillId="0" borderId="0"/>
    <xf numFmtId="0" fontId="1" fillId="0" borderId="0"/>
    <xf numFmtId="167" fontId="28" fillId="0" borderId="0"/>
    <xf numFmtId="167" fontId="28" fillId="0" borderId="0"/>
    <xf numFmtId="167" fontId="28" fillId="0" borderId="0"/>
    <xf numFmtId="167" fontId="28" fillId="0" borderId="0"/>
    <xf numFmtId="167" fontId="28" fillId="0" borderId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34" fillId="40" borderId="15" applyNumberFormat="0" applyFont="0" applyAlignment="0" applyProtection="0"/>
    <xf numFmtId="167" fontId="34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28" fillId="40" borderId="15" applyNumberFormat="0" applyFon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67" fontId="46" fillId="35" borderId="16" applyNumberFormat="0" applyAlignment="0" applyProtection="0"/>
    <xf numFmtId="10" fontId="19" fillId="0" borderId="0" applyFont="0" applyFill="0" applyBorder="0" applyAlignment="0" applyProtection="0"/>
    <xf numFmtId="9" fontId="34" fillId="0" borderId="0" applyFont="0" applyFill="0" applyBorder="0" applyAlignment="0" applyProtection="0"/>
    <xf numFmtId="167" fontId="47" fillId="0" borderId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8" fillId="0" borderId="17" applyNumberFormat="0" applyFill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0" fontId="19" fillId="0" borderId="0"/>
    <xf numFmtId="0" fontId="50" fillId="0" borderId="0">
      <alignment vertical="center"/>
    </xf>
    <xf numFmtId="0" fontId="19" fillId="0" borderId="0"/>
    <xf numFmtId="0" fontId="51" fillId="0" borderId="0">
      <alignment vertical="center"/>
    </xf>
    <xf numFmtId="0" fontId="52" fillId="0" borderId="0"/>
    <xf numFmtId="0" fontId="19" fillId="0" borderId="0"/>
  </cellStyleXfs>
  <cellXfs count="85">
    <xf numFmtId="0" fontId="0" fillId="0" borderId="0" xfId="0"/>
    <xf numFmtId="0" fontId="6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165" fontId="0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8" fontId="11" fillId="2" borderId="0" xfId="0" applyNumberFormat="1" applyFont="1" applyFill="1" applyAlignment="1">
      <alignment horizontal="center"/>
    </xf>
    <xf numFmtId="8" fontId="1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3" fontId="11" fillId="0" borderId="0" xfId="0" applyNumberFormat="1" applyFont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0" fontId="18" fillId="7" borderId="0" xfId="0" applyFont="1" applyFill="1"/>
    <xf numFmtId="0" fontId="18" fillId="7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11" fillId="9" borderId="0" xfId="0" applyFont="1" applyFill="1"/>
    <xf numFmtId="0" fontId="11" fillId="10" borderId="0" xfId="0" applyFont="1" applyFill="1"/>
    <xf numFmtId="0" fontId="11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7" fontId="20" fillId="0" borderId="0" xfId="4" applyFont="1"/>
    <xf numFmtId="49" fontId="20" fillId="0" borderId="0" xfId="4" applyNumberFormat="1" applyFont="1"/>
    <xf numFmtId="0" fontId="20" fillId="0" borderId="0" xfId="4" applyNumberFormat="1" applyFont="1"/>
    <xf numFmtId="168" fontId="21" fillId="11" borderId="8" xfId="3" applyNumberFormat="1" applyFont="1" applyBorder="1" applyAlignment="1">
      <alignment horizontal="center"/>
    </xf>
    <xf numFmtId="4" fontId="20" fillId="0" borderId="0" xfId="4" applyNumberFormat="1" applyFont="1" applyAlignment="1">
      <alignment horizontal="center"/>
    </xf>
    <xf numFmtId="167" fontId="20" fillId="0" borderId="0" xfId="4" applyFont="1" applyAlignment="1">
      <alignment horizontal="center"/>
    </xf>
    <xf numFmtId="0" fontId="19" fillId="0" borderId="0" xfId="4" applyNumberFormat="1"/>
    <xf numFmtId="167" fontId="19" fillId="0" borderId="0" xfId="4"/>
    <xf numFmtId="167" fontId="22" fillId="14" borderId="0" xfId="4" applyFont="1" applyFill="1" applyAlignment="1">
      <alignment horizontal="center"/>
    </xf>
    <xf numFmtId="49" fontId="22" fillId="14" borderId="0" xfId="4" applyNumberFormat="1" applyFont="1" applyFill="1" applyAlignment="1">
      <alignment horizontal="center"/>
    </xf>
    <xf numFmtId="4" fontId="23" fillId="15" borderId="0" xfId="4" applyNumberFormat="1" applyFont="1" applyFill="1" applyAlignment="1">
      <alignment horizontal="center"/>
    </xf>
    <xf numFmtId="0" fontId="23" fillId="15" borderId="0" xfId="4" applyNumberFormat="1" applyFont="1" applyFill="1" applyAlignment="1">
      <alignment horizontal="center"/>
    </xf>
    <xf numFmtId="167" fontId="23" fillId="10" borderId="0" xfId="4" applyFont="1" applyFill="1" applyAlignment="1">
      <alignment horizontal="center"/>
    </xf>
    <xf numFmtId="1" fontId="22" fillId="14" borderId="0" xfId="4" applyNumberFormat="1" applyFont="1" applyFill="1" applyAlignment="1">
      <alignment horizontal="center"/>
    </xf>
    <xf numFmtId="0" fontId="20" fillId="0" borderId="0" xfId="4" applyNumberFormat="1" applyFont="1" applyAlignment="1">
      <alignment horizontal="center"/>
    </xf>
    <xf numFmtId="167" fontId="20" fillId="0" borderId="8" xfId="4" applyFont="1" applyBorder="1" applyAlignment="1">
      <alignment horizontal="center"/>
    </xf>
    <xf numFmtId="49" fontId="20" fillId="0" borderId="8" xfId="4" applyNumberFormat="1" applyFont="1" applyBorder="1" applyAlignment="1">
      <alignment horizontal="center"/>
    </xf>
    <xf numFmtId="167" fontId="20" fillId="16" borderId="8" xfId="4" applyFont="1" applyFill="1" applyBorder="1" applyAlignment="1">
      <alignment horizontal="center"/>
    </xf>
    <xf numFmtId="0" fontId="20" fillId="0" borderId="8" xfId="4" applyNumberFormat="1" applyFont="1" applyBorder="1" applyAlignment="1">
      <alignment horizontal="center"/>
    </xf>
    <xf numFmtId="43" fontId="20" fillId="0" borderId="8" xfId="2" applyFont="1" applyFill="1" applyBorder="1" applyAlignment="1">
      <alignment horizontal="right" vertical="center"/>
    </xf>
    <xf numFmtId="2" fontId="20" fillId="0" borderId="8" xfId="4" applyNumberFormat="1" applyFont="1" applyBorder="1" applyAlignment="1">
      <alignment horizontal="center"/>
    </xf>
    <xf numFmtId="1" fontId="20" fillId="0" borderId="8" xfId="4" applyNumberFormat="1" applyFont="1" applyBorder="1" applyAlignment="1">
      <alignment horizontal="center"/>
    </xf>
    <xf numFmtId="2" fontId="20" fillId="0" borderId="0" xfId="4" applyNumberFormat="1" applyFont="1"/>
    <xf numFmtId="0" fontId="20" fillId="0" borderId="8" xfId="4" applyNumberFormat="1" applyFont="1" applyFill="1" applyBorder="1" applyAlignment="1">
      <alignment horizontal="right" vertical="center"/>
    </xf>
    <xf numFmtId="0" fontId="20" fillId="0" borderId="0" xfId="4" applyNumberFormat="1" applyFont="1" applyAlignment="1">
      <alignment horizontal="center" vertical="center"/>
    </xf>
    <xf numFmtId="0" fontId="23" fillId="15" borderId="0" xfId="4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</cellXfs>
  <cellStyles count="503">
    <cellStyle name="_April_Commercial" xfId="5"/>
    <cellStyle name="_April_Consumer" xfId="6"/>
    <cellStyle name="_May_Commercial" xfId="7"/>
    <cellStyle name="_May_Consumer" xfId="8"/>
    <cellStyle name="_Request" xfId="9"/>
    <cellStyle name="_Sheet1" xfId="10"/>
    <cellStyle name="=C:\WINDOWS\SYSTEM32\COMMAND.COM" xfId="11"/>
    <cellStyle name="=C:\WINDOWS\SYSTEM32\COMMAND.COM 2" xfId="12"/>
    <cellStyle name="=C:\WINDOWS\SYSTEM32\COMMAND.COM 3" xfId="13"/>
    <cellStyle name="=C:\WINDOWS\SYSTEM32\COMMAND.COM_4-PO'S Abr-10 Nilza" xfId="14"/>
    <cellStyle name="0,0_x000d__x000a_NA_x000d__x000a_" xfId="15"/>
    <cellStyle name="20% - Accent1 10" xfId="16"/>
    <cellStyle name="20% - Accent1 11" xfId="17"/>
    <cellStyle name="20% - Accent1 2" xfId="18"/>
    <cellStyle name="20% - Accent1 3" xfId="19"/>
    <cellStyle name="20% - Accent1 4" xfId="20"/>
    <cellStyle name="20% - Accent1 5" xfId="21"/>
    <cellStyle name="20% - Accent1 6" xfId="22"/>
    <cellStyle name="20% - Accent1 7" xfId="23"/>
    <cellStyle name="20% - Accent1 8" xfId="24"/>
    <cellStyle name="20% - Accent1 9" xfId="25"/>
    <cellStyle name="20% - Accent2 10" xfId="26"/>
    <cellStyle name="20% - Accent2 11" xfId="27"/>
    <cellStyle name="20% - Accent2 2" xfId="28"/>
    <cellStyle name="20% - Accent2 3" xfId="29"/>
    <cellStyle name="20% - Accent2 4" xfId="30"/>
    <cellStyle name="20% - Accent2 5" xfId="31"/>
    <cellStyle name="20% - Accent2 6" xfId="32"/>
    <cellStyle name="20% - Accent2 7" xfId="33"/>
    <cellStyle name="20% - Accent2 8" xfId="34"/>
    <cellStyle name="20% - Accent2 9" xfId="35"/>
    <cellStyle name="20% - Accent3 10" xfId="36"/>
    <cellStyle name="20% - Accent3 11" xfId="37"/>
    <cellStyle name="20% - Accent3 2" xfId="38"/>
    <cellStyle name="20% - Accent3 3" xfId="39"/>
    <cellStyle name="20% - Accent3 4" xfId="40"/>
    <cellStyle name="20% - Accent3 5" xfId="41"/>
    <cellStyle name="20% - Accent3 6" xfId="42"/>
    <cellStyle name="20% - Accent3 7" xfId="43"/>
    <cellStyle name="20% - Accent3 8" xfId="44"/>
    <cellStyle name="20% - Accent3 9" xfId="45"/>
    <cellStyle name="20% - Accent4 10" xfId="46"/>
    <cellStyle name="20% - Accent4 11" xfId="47"/>
    <cellStyle name="20% - Accent4 2" xfId="48"/>
    <cellStyle name="20% - Accent4 3" xfId="49"/>
    <cellStyle name="20% - Accent4 4" xfId="50"/>
    <cellStyle name="20% - Accent4 5" xfId="51"/>
    <cellStyle name="20% - Accent4 6" xfId="52"/>
    <cellStyle name="20% - Accent4 7" xfId="53"/>
    <cellStyle name="20% - Accent4 8" xfId="54"/>
    <cellStyle name="20% - Accent4 9" xfId="55"/>
    <cellStyle name="20% - Accent5 10" xfId="56"/>
    <cellStyle name="20% - Accent5 11" xfId="57"/>
    <cellStyle name="20% - Accent5 2" xfId="58"/>
    <cellStyle name="20% - Accent5 3" xfId="59"/>
    <cellStyle name="20% - Accent5 4" xfId="60"/>
    <cellStyle name="20% - Accent5 5" xfId="61"/>
    <cellStyle name="20% - Accent5 6" xfId="62"/>
    <cellStyle name="20% - Accent5 7" xfId="63"/>
    <cellStyle name="20% - Accent5 8" xfId="64"/>
    <cellStyle name="20% - Accent5 9" xfId="65"/>
    <cellStyle name="20% - Accent6 10" xfId="66"/>
    <cellStyle name="20% - Accent6 11" xfId="67"/>
    <cellStyle name="20% - Accent6 2" xfId="68"/>
    <cellStyle name="20% - Accent6 3" xfId="69"/>
    <cellStyle name="20% - Accent6 4" xfId="70"/>
    <cellStyle name="20% - Accent6 5" xfId="71"/>
    <cellStyle name="20% - Accent6 6" xfId="72"/>
    <cellStyle name="20% - Accent6 7" xfId="73"/>
    <cellStyle name="20% - Accent6 8" xfId="74"/>
    <cellStyle name="20% - Accent6 9" xfId="75"/>
    <cellStyle name="40% - Accent1 10" xfId="76"/>
    <cellStyle name="40% - Accent1 11" xfId="77"/>
    <cellStyle name="40% - Accent1 2" xfId="78"/>
    <cellStyle name="40% - Accent1 3" xfId="79"/>
    <cellStyle name="40% - Accent1 4" xfId="80"/>
    <cellStyle name="40% - Accent1 5" xfId="81"/>
    <cellStyle name="40% - Accent1 6" xfId="82"/>
    <cellStyle name="40% - Accent1 7" xfId="83"/>
    <cellStyle name="40% - Accent1 8" xfId="84"/>
    <cellStyle name="40% - Accent1 9" xfId="85"/>
    <cellStyle name="40% - Accent2 10" xfId="86"/>
    <cellStyle name="40% - Accent2 11" xfId="87"/>
    <cellStyle name="40% - Accent2 2" xfId="88"/>
    <cellStyle name="40% - Accent2 3" xfId="89"/>
    <cellStyle name="40% - Accent2 4" xfId="90"/>
    <cellStyle name="40% - Accent2 5" xfId="91"/>
    <cellStyle name="40% - Accent2 6" xfId="92"/>
    <cellStyle name="40% - Accent2 7" xfId="93"/>
    <cellStyle name="40% - Accent2 8" xfId="94"/>
    <cellStyle name="40% - Accent2 9" xfId="95"/>
    <cellStyle name="40% - Accent3 10" xfId="96"/>
    <cellStyle name="40% - Accent3 11" xfId="97"/>
    <cellStyle name="40% - Accent3 2" xfId="98"/>
    <cellStyle name="40% - Accent3 3" xfId="99"/>
    <cellStyle name="40% - Accent3 4" xfId="100"/>
    <cellStyle name="40% - Accent3 5" xfId="101"/>
    <cellStyle name="40% - Accent3 6" xfId="102"/>
    <cellStyle name="40% - Accent3 7" xfId="103"/>
    <cellStyle name="40% - Accent3 8" xfId="104"/>
    <cellStyle name="40% - Accent3 9" xfId="105"/>
    <cellStyle name="40% - Accent4 10" xfId="106"/>
    <cellStyle name="40% - Accent4 11" xfId="107"/>
    <cellStyle name="40% - Accent4 2" xfId="108"/>
    <cellStyle name="40% - Accent4 3" xfId="109"/>
    <cellStyle name="40% - Accent4 4" xfId="110"/>
    <cellStyle name="40% - Accent4 5" xfId="111"/>
    <cellStyle name="40% - Accent4 6" xfId="112"/>
    <cellStyle name="40% - Accent4 7" xfId="113"/>
    <cellStyle name="40% - Accent4 8" xfId="114"/>
    <cellStyle name="40% - Accent4 9" xfId="115"/>
    <cellStyle name="40% - Accent5 10" xfId="116"/>
    <cellStyle name="40% - Accent5 11" xfId="117"/>
    <cellStyle name="40% - Accent5 2" xfId="118"/>
    <cellStyle name="40% - Accent5 3" xfId="119"/>
    <cellStyle name="40% - Accent5 4" xfId="120"/>
    <cellStyle name="40% - Accent5 5" xfId="121"/>
    <cellStyle name="40% - Accent5 6" xfId="122"/>
    <cellStyle name="40% - Accent5 7" xfId="123"/>
    <cellStyle name="40% - Accent5 8" xfId="124"/>
    <cellStyle name="40% - Accent5 9" xfId="125"/>
    <cellStyle name="40% - Accent6 10" xfId="126"/>
    <cellStyle name="40% - Accent6 11" xfId="127"/>
    <cellStyle name="40% - Accent6 2" xfId="128"/>
    <cellStyle name="40% - Accent6 3" xfId="129"/>
    <cellStyle name="40% - Accent6 4" xfId="130"/>
    <cellStyle name="40% - Accent6 5" xfId="131"/>
    <cellStyle name="40% - Accent6 6" xfId="132"/>
    <cellStyle name="40% - Accent6 7" xfId="133"/>
    <cellStyle name="40% - Accent6 8" xfId="134"/>
    <cellStyle name="40% - Accent6 9" xfId="135"/>
    <cellStyle name="60% - Accent1 10" xfId="136"/>
    <cellStyle name="60% - Accent1 11" xfId="137"/>
    <cellStyle name="60% - Accent1 2" xfId="138"/>
    <cellStyle name="60% - Accent1 3" xfId="139"/>
    <cellStyle name="60% - Accent1 4" xfId="140"/>
    <cellStyle name="60% - Accent1 5" xfId="141"/>
    <cellStyle name="60% - Accent1 6" xfId="142"/>
    <cellStyle name="60% - Accent1 7" xfId="143"/>
    <cellStyle name="60% - Accent1 8" xfId="144"/>
    <cellStyle name="60% - Accent1 9" xfId="145"/>
    <cellStyle name="60% - Accent2 10" xfId="146"/>
    <cellStyle name="60% - Accent2 11" xfId="147"/>
    <cellStyle name="60% - Accent2 2" xfId="148"/>
    <cellStyle name="60% - Accent2 3" xfId="149"/>
    <cellStyle name="60% - Accent2 4" xfId="150"/>
    <cellStyle name="60% - Accent2 5" xfId="151"/>
    <cellStyle name="60% - Accent2 6" xfId="152"/>
    <cellStyle name="60% - Accent2 7" xfId="153"/>
    <cellStyle name="60% - Accent2 8" xfId="154"/>
    <cellStyle name="60% - Accent2 9" xfId="155"/>
    <cellStyle name="60% - Accent3 10" xfId="156"/>
    <cellStyle name="60% - Accent3 11" xfId="157"/>
    <cellStyle name="60% - Accent3 2" xfId="158"/>
    <cellStyle name="60% - Accent3 3" xfId="159"/>
    <cellStyle name="60% - Accent3 4" xfId="160"/>
    <cellStyle name="60% - Accent3 5" xfId="161"/>
    <cellStyle name="60% - Accent3 6" xfId="162"/>
    <cellStyle name="60% - Accent3 7" xfId="163"/>
    <cellStyle name="60% - Accent3 8" xfId="164"/>
    <cellStyle name="60% - Accent3 9" xfId="165"/>
    <cellStyle name="60% - Accent4 10" xfId="166"/>
    <cellStyle name="60% - Accent4 11" xfId="167"/>
    <cellStyle name="60% - Accent4 2" xfId="168"/>
    <cellStyle name="60% - Accent4 3" xfId="169"/>
    <cellStyle name="60% - Accent4 4" xfId="170"/>
    <cellStyle name="60% - Accent4 5" xfId="171"/>
    <cellStyle name="60% - Accent4 6" xfId="172"/>
    <cellStyle name="60% - Accent4 7" xfId="173"/>
    <cellStyle name="60% - Accent4 8" xfId="174"/>
    <cellStyle name="60% - Accent4 9" xfId="175"/>
    <cellStyle name="60% - Accent5 10" xfId="176"/>
    <cellStyle name="60% - Accent5 11" xfId="177"/>
    <cellStyle name="60% - Accent5 2" xfId="178"/>
    <cellStyle name="60% - Accent5 3" xfId="179"/>
    <cellStyle name="60% - Accent5 4" xfId="180"/>
    <cellStyle name="60% - Accent5 5" xfId="181"/>
    <cellStyle name="60% - Accent5 6" xfId="182"/>
    <cellStyle name="60% - Accent5 7" xfId="183"/>
    <cellStyle name="60% - Accent5 8" xfId="184"/>
    <cellStyle name="60% - Accent5 9" xfId="185"/>
    <cellStyle name="60% - Accent6 10" xfId="186"/>
    <cellStyle name="60% - Accent6 11" xfId="187"/>
    <cellStyle name="60% - Accent6 2" xfId="188"/>
    <cellStyle name="60% - Accent6 3" xfId="189"/>
    <cellStyle name="60% - Accent6 4" xfId="190"/>
    <cellStyle name="60% - Accent6 5" xfId="191"/>
    <cellStyle name="60% - Accent6 6" xfId="192"/>
    <cellStyle name="60% - Accent6 7" xfId="193"/>
    <cellStyle name="60% - Accent6 8" xfId="194"/>
    <cellStyle name="60% - Accent6 9" xfId="195"/>
    <cellStyle name="Accent1 10" xfId="196"/>
    <cellStyle name="Accent1 11" xfId="197"/>
    <cellStyle name="Accent1 2" xfId="198"/>
    <cellStyle name="Accent1 3" xfId="199"/>
    <cellStyle name="Accent1 4" xfId="200"/>
    <cellStyle name="Accent1 5" xfId="201"/>
    <cellStyle name="Accent1 6" xfId="202"/>
    <cellStyle name="Accent1 7" xfId="203"/>
    <cellStyle name="Accent1 8" xfId="204"/>
    <cellStyle name="Accent1 9" xfId="205"/>
    <cellStyle name="Accent2 10" xfId="206"/>
    <cellStyle name="Accent2 11" xfId="207"/>
    <cellStyle name="Accent2 2" xfId="208"/>
    <cellStyle name="Accent2 3" xfId="209"/>
    <cellStyle name="Accent2 4" xfId="210"/>
    <cellStyle name="Accent2 5" xfId="211"/>
    <cellStyle name="Accent2 6" xfId="212"/>
    <cellStyle name="Accent2 7" xfId="213"/>
    <cellStyle name="Accent2 8" xfId="214"/>
    <cellStyle name="Accent2 9" xfId="215"/>
    <cellStyle name="Accent3 10" xfId="216"/>
    <cellStyle name="Accent3 11" xfId="217"/>
    <cellStyle name="Accent3 2" xfId="218"/>
    <cellStyle name="Accent3 3" xfId="219"/>
    <cellStyle name="Accent3 4" xfId="220"/>
    <cellStyle name="Accent3 5" xfId="221"/>
    <cellStyle name="Accent3 6" xfId="222"/>
    <cellStyle name="Accent3 7" xfId="223"/>
    <cellStyle name="Accent3 8" xfId="224"/>
    <cellStyle name="Accent3 9" xfId="225"/>
    <cellStyle name="Accent4 10" xfId="226"/>
    <cellStyle name="Accent4 11" xfId="227"/>
    <cellStyle name="Accent4 12" xfId="228"/>
    <cellStyle name="Accent4 2" xfId="229"/>
    <cellStyle name="Accent4 3" xfId="230"/>
    <cellStyle name="Accent4 4" xfId="231"/>
    <cellStyle name="Accent4 5" xfId="232"/>
    <cellStyle name="Accent4 6" xfId="233"/>
    <cellStyle name="Accent4 7" xfId="234"/>
    <cellStyle name="Accent4 8" xfId="235"/>
    <cellStyle name="Accent4 9" xfId="236"/>
    <cellStyle name="Accent5 10" xfId="237"/>
    <cellStyle name="Accent5 11" xfId="238"/>
    <cellStyle name="Accent5 2" xfId="239"/>
    <cellStyle name="Accent5 3" xfId="240"/>
    <cellStyle name="Accent5 4" xfId="241"/>
    <cellStyle name="Accent5 5" xfId="242"/>
    <cellStyle name="Accent5 6" xfId="243"/>
    <cellStyle name="Accent5 7" xfId="244"/>
    <cellStyle name="Accent5 8" xfId="245"/>
    <cellStyle name="Accent5 9" xfId="246"/>
    <cellStyle name="Accent6 10" xfId="247"/>
    <cellStyle name="Accent6 11" xfId="248"/>
    <cellStyle name="Accent6 12" xfId="249"/>
    <cellStyle name="Accent6 2" xfId="250"/>
    <cellStyle name="Accent6 3" xfId="251"/>
    <cellStyle name="Accent6 4" xfId="252"/>
    <cellStyle name="Accent6 5" xfId="253"/>
    <cellStyle name="Accent6 6" xfId="254"/>
    <cellStyle name="Accent6 7" xfId="255"/>
    <cellStyle name="Accent6 8" xfId="256"/>
    <cellStyle name="Accent6 9" xfId="257"/>
    <cellStyle name="Bad 10" xfId="258"/>
    <cellStyle name="Bad 11" xfId="259"/>
    <cellStyle name="Bad 2" xfId="260"/>
    <cellStyle name="Bad 3" xfId="261"/>
    <cellStyle name="Bad 4" xfId="262"/>
    <cellStyle name="Bad 5" xfId="263"/>
    <cellStyle name="Bad 6" xfId="264"/>
    <cellStyle name="Bad 7" xfId="265"/>
    <cellStyle name="Bad 8" xfId="266"/>
    <cellStyle name="Bad 9" xfId="267"/>
    <cellStyle name="Calculation 10" xfId="268"/>
    <cellStyle name="Calculation 11" xfId="269"/>
    <cellStyle name="Calculation 2" xfId="270"/>
    <cellStyle name="Calculation 3" xfId="271"/>
    <cellStyle name="Calculation 4" xfId="272"/>
    <cellStyle name="Calculation 5" xfId="273"/>
    <cellStyle name="Calculation 6" xfId="274"/>
    <cellStyle name="Calculation 7" xfId="275"/>
    <cellStyle name="Calculation 8" xfId="276"/>
    <cellStyle name="Calculation 9" xfId="277"/>
    <cellStyle name="Check Cell 10" xfId="278"/>
    <cellStyle name="Check Cell 11" xfId="279"/>
    <cellStyle name="Check Cell 2" xfId="280"/>
    <cellStyle name="Check Cell 3" xfId="281"/>
    <cellStyle name="Check Cell 4" xfId="282"/>
    <cellStyle name="Check Cell 5" xfId="283"/>
    <cellStyle name="Check Cell 6" xfId="284"/>
    <cellStyle name="Check Cell 7" xfId="285"/>
    <cellStyle name="Check Cell 8" xfId="286"/>
    <cellStyle name="Check Cell 9" xfId="287"/>
    <cellStyle name="Comma" xfId="2" builtinId="3"/>
    <cellStyle name="Comma 2" xfId="288"/>
    <cellStyle name="Comma 3" xfId="289"/>
    <cellStyle name="Comma 3 2" xfId="290"/>
    <cellStyle name="Comma 4" xfId="291"/>
    <cellStyle name="Comma 4 2" xfId="292"/>
    <cellStyle name="Comma 5" xfId="293"/>
    <cellStyle name="Comma 6" xfId="294"/>
    <cellStyle name="Currency 2" xfId="295"/>
    <cellStyle name="Currency 2 2" xfId="296"/>
    <cellStyle name="Currency 3" xfId="297"/>
    <cellStyle name="Estilo 1" xfId="298"/>
    <cellStyle name="Estilo 1 10" xfId="299"/>
    <cellStyle name="Estilo 1 2" xfId="300"/>
    <cellStyle name="Explanatory Text 10" xfId="301"/>
    <cellStyle name="Explanatory Text 11" xfId="302"/>
    <cellStyle name="Explanatory Text 2" xfId="303"/>
    <cellStyle name="Explanatory Text 3" xfId="304"/>
    <cellStyle name="Explanatory Text 4" xfId="305"/>
    <cellStyle name="Explanatory Text 5" xfId="306"/>
    <cellStyle name="Explanatory Text 6" xfId="307"/>
    <cellStyle name="Explanatory Text 7" xfId="308"/>
    <cellStyle name="Explanatory Text 8" xfId="309"/>
    <cellStyle name="Explanatory Text 9" xfId="310"/>
    <cellStyle name="Good 10" xfId="311"/>
    <cellStyle name="Good 11" xfId="312"/>
    <cellStyle name="Good 2" xfId="313"/>
    <cellStyle name="Good 3" xfId="314"/>
    <cellStyle name="Good 4" xfId="315"/>
    <cellStyle name="Good 5" xfId="316"/>
    <cellStyle name="Good 6" xfId="317"/>
    <cellStyle name="Good 7" xfId="318"/>
    <cellStyle name="Good 8" xfId="319"/>
    <cellStyle name="Good 9" xfId="320"/>
    <cellStyle name="Grey" xfId="321"/>
    <cellStyle name="Heading 1 10" xfId="322"/>
    <cellStyle name="Heading 1 11" xfId="323"/>
    <cellStyle name="Heading 1 2" xfId="324"/>
    <cellStyle name="Heading 1 3" xfId="325"/>
    <cellStyle name="Heading 1 4" xfId="326"/>
    <cellStyle name="Heading 1 5" xfId="327"/>
    <cellStyle name="Heading 1 6" xfId="328"/>
    <cellStyle name="Heading 1 7" xfId="329"/>
    <cellStyle name="Heading 1 8" xfId="330"/>
    <cellStyle name="Heading 1 9" xfId="331"/>
    <cellStyle name="Heading 2 10" xfId="332"/>
    <cellStyle name="Heading 2 11" xfId="333"/>
    <cellStyle name="Heading 2 2" xfId="334"/>
    <cellStyle name="Heading 2 3" xfId="335"/>
    <cellStyle name="Heading 2 4" xfId="336"/>
    <cellStyle name="Heading 2 5" xfId="337"/>
    <cellStyle name="Heading 2 6" xfId="338"/>
    <cellStyle name="Heading 2 7" xfId="339"/>
    <cellStyle name="Heading 2 8" xfId="340"/>
    <cellStyle name="Heading 2 9" xfId="341"/>
    <cellStyle name="Heading 3 10" xfId="342"/>
    <cellStyle name="Heading 3 11" xfId="343"/>
    <cellStyle name="Heading 3 2" xfId="344"/>
    <cellStyle name="Heading 3 3" xfId="345"/>
    <cellStyle name="Heading 3 4" xfId="346"/>
    <cellStyle name="Heading 3 5" xfId="347"/>
    <cellStyle name="Heading 3 6" xfId="348"/>
    <cellStyle name="Heading 3 7" xfId="349"/>
    <cellStyle name="Heading 3 8" xfId="350"/>
    <cellStyle name="Heading 3 9" xfId="351"/>
    <cellStyle name="Heading 4 10" xfId="352"/>
    <cellStyle name="Heading 4 11" xfId="353"/>
    <cellStyle name="Heading 4 2" xfId="354"/>
    <cellStyle name="Heading 4 3" xfId="355"/>
    <cellStyle name="Heading 4 4" xfId="356"/>
    <cellStyle name="Heading 4 5" xfId="357"/>
    <cellStyle name="Heading 4 6" xfId="358"/>
    <cellStyle name="Heading 4 7" xfId="359"/>
    <cellStyle name="Heading 4 8" xfId="360"/>
    <cellStyle name="Heading 4 9" xfId="361"/>
    <cellStyle name="Input [yellow]" xfId="362"/>
    <cellStyle name="Input 10" xfId="363"/>
    <cellStyle name="Input 11" xfId="364"/>
    <cellStyle name="Input 2" xfId="365"/>
    <cellStyle name="Input 3" xfId="366"/>
    <cellStyle name="Input 4" xfId="367"/>
    <cellStyle name="Input 5" xfId="368"/>
    <cellStyle name="Input 6" xfId="369"/>
    <cellStyle name="Input 7" xfId="370"/>
    <cellStyle name="Input 8" xfId="371"/>
    <cellStyle name="Input 9" xfId="372"/>
    <cellStyle name="Linked Cell 10" xfId="373"/>
    <cellStyle name="Linked Cell 11" xfId="374"/>
    <cellStyle name="Linked Cell 2" xfId="375"/>
    <cellStyle name="Linked Cell 3" xfId="376"/>
    <cellStyle name="Linked Cell 4" xfId="377"/>
    <cellStyle name="Linked Cell 5" xfId="378"/>
    <cellStyle name="Linked Cell 6" xfId="379"/>
    <cellStyle name="Linked Cell 7" xfId="380"/>
    <cellStyle name="Linked Cell 8" xfId="381"/>
    <cellStyle name="Linked Cell 9" xfId="382"/>
    <cellStyle name="Neutral" xfId="3" builtinId="28"/>
    <cellStyle name="Neutral 10" xfId="383"/>
    <cellStyle name="Neutral 11" xfId="384"/>
    <cellStyle name="Neutral 2" xfId="385"/>
    <cellStyle name="Neutral 3" xfId="386"/>
    <cellStyle name="Neutral 4" xfId="387"/>
    <cellStyle name="Neutral 5" xfId="388"/>
    <cellStyle name="Neutral 6" xfId="389"/>
    <cellStyle name="Neutral 7" xfId="390"/>
    <cellStyle name="Neutral 8" xfId="391"/>
    <cellStyle name="Neutral 9" xfId="392"/>
    <cellStyle name="Normal" xfId="0" builtinId="0"/>
    <cellStyle name="Normal - Style1" xfId="393"/>
    <cellStyle name="Normal 10" xfId="394"/>
    <cellStyle name="Normal 11" xfId="395"/>
    <cellStyle name="Normal 12" xfId="396"/>
    <cellStyle name="Normal 13" xfId="397"/>
    <cellStyle name="Normal 14" xfId="398"/>
    <cellStyle name="Normal 15" xfId="399"/>
    <cellStyle name="Normal 16" xfId="400"/>
    <cellStyle name="Normal 17" xfId="401"/>
    <cellStyle name="Normal 18" xfId="402"/>
    <cellStyle name="Normal 19" xfId="403"/>
    <cellStyle name="Normal 2" xfId="4"/>
    <cellStyle name="Normal 2 2" xfId="404"/>
    <cellStyle name="Normal 2 2 2" xfId="405"/>
    <cellStyle name="Normal 2 3" xfId="406"/>
    <cellStyle name="Normal 2 4" xfId="407"/>
    <cellStyle name="Normal 2_June" xfId="408"/>
    <cellStyle name="Normal 20" xfId="409"/>
    <cellStyle name="Normal 21" xfId="410"/>
    <cellStyle name="Normal 22" xfId="411"/>
    <cellStyle name="Normal 23" xfId="412"/>
    <cellStyle name="Normal 24" xfId="413"/>
    <cellStyle name="Normal 25" xfId="414"/>
    <cellStyle name="Normal 26" xfId="415"/>
    <cellStyle name="Normal 27" xfId="416"/>
    <cellStyle name="Normal 28" xfId="417"/>
    <cellStyle name="Normal 29" xfId="418"/>
    <cellStyle name="Normal 29 2" xfId="419"/>
    <cellStyle name="Normal 3" xfId="420"/>
    <cellStyle name="Normal 3 2" xfId="421"/>
    <cellStyle name="Normal 30" xfId="422"/>
    <cellStyle name="Normal 30 2" xfId="423"/>
    <cellStyle name="Normal 31" xfId="424"/>
    <cellStyle name="Normal 31 2" xfId="425"/>
    <cellStyle name="Normal 32" xfId="426"/>
    <cellStyle name="Normal 32 2" xfId="427"/>
    <cellStyle name="Normal 33" xfId="428"/>
    <cellStyle name="Normal 33 2" xfId="429"/>
    <cellStyle name="Normal 34" xfId="430"/>
    <cellStyle name="Normal 35" xfId="431"/>
    <cellStyle name="Normal 36" xfId="432"/>
    <cellStyle name="Normal 37" xfId="433"/>
    <cellStyle name="Normal 38" xfId="434"/>
    <cellStyle name="Normal 38 2" xfId="435"/>
    <cellStyle name="Normal 39" xfId="436"/>
    <cellStyle name="Normal 39 2" xfId="437"/>
    <cellStyle name="Normal 4" xfId="438"/>
    <cellStyle name="Normal 4 2" xfId="439"/>
    <cellStyle name="Normal 4 3" xfId="440"/>
    <cellStyle name="Normal 40" xfId="441"/>
    <cellStyle name="Normal 40 2" xfId="442"/>
    <cellStyle name="Normal 41" xfId="443"/>
    <cellStyle name="Normal 42" xfId="444"/>
    <cellStyle name="Normal 43" xfId="445"/>
    <cellStyle name="Normal 44" xfId="446"/>
    <cellStyle name="Normal 5" xfId="447"/>
    <cellStyle name="Normal 6" xfId="448"/>
    <cellStyle name="Normal 7" xfId="449"/>
    <cellStyle name="Normal 8" xfId="450"/>
    <cellStyle name="Normal 9" xfId="451"/>
    <cellStyle name="Note 10" xfId="452"/>
    <cellStyle name="Note 11" xfId="453"/>
    <cellStyle name="Note 12" xfId="454"/>
    <cellStyle name="Note 13" xfId="455"/>
    <cellStyle name="Note 2" xfId="456"/>
    <cellStyle name="Note 3" xfId="457"/>
    <cellStyle name="Note 4" xfId="458"/>
    <cellStyle name="Note 5" xfId="459"/>
    <cellStyle name="Note 6" xfId="460"/>
    <cellStyle name="Note 7" xfId="461"/>
    <cellStyle name="Note 8" xfId="462"/>
    <cellStyle name="Note 9" xfId="463"/>
    <cellStyle name="Output 10" xfId="464"/>
    <cellStyle name="Output 11" xfId="465"/>
    <cellStyle name="Output 2" xfId="466"/>
    <cellStyle name="Output 3" xfId="467"/>
    <cellStyle name="Output 4" xfId="468"/>
    <cellStyle name="Output 5" xfId="469"/>
    <cellStyle name="Output 6" xfId="470"/>
    <cellStyle name="Output 7" xfId="471"/>
    <cellStyle name="Output 8" xfId="472"/>
    <cellStyle name="Output 9" xfId="473"/>
    <cellStyle name="Percent" xfId="1" builtinId="5"/>
    <cellStyle name="Percent [2]" xfId="474"/>
    <cellStyle name="Percent 2" xfId="475"/>
    <cellStyle name="Style 1" xfId="476"/>
    <cellStyle name="Total 10" xfId="477"/>
    <cellStyle name="Total 11" xfId="478"/>
    <cellStyle name="Total 2" xfId="479"/>
    <cellStyle name="Total 3" xfId="480"/>
    <cellStyle name="Total 4" xfId="481"/>
    <cellStyle name="Total 5" xfId="482"/>
    <cellStyle name="Total 6" xfId="483"/>
    <cellStyle name="Total 7" xfId="484"/>
    <cellStyle name="Total 8" xfId="485"/>
    <cellStyle name="Total 9" xfId="486"/>
    <cellStyle name="Warning Text 10" xfId="487"/>
    <cellStyle name="Warning Text 11" xfId="488"/>
    <cellStyle name="Warning Text 2" xfId="489"/>
    <cellStyle name="Warning Text 3" xfId="490"/>
    <cellStyle name="Warning Text 4" xfId="491"/>
    <cellStyle name="Warning Text 5" xfId="492"/>
    <cellStyle name="Warning Text 6" xfId="493"/>
    <cellStyle name="Warning Text 7" xfId="494"/>
    <cellStyle name="Warning Text 8" xfId="495"/>
    <cellStyle name="Warning Text 9" xfId="496"/>
    <cellStyle name="一般 19" xfId="497"/>
    <cellStyle name="一般 2" xfId="498"/>
    <cellStyle name="一般 22" xfId="499"/>
    <cellStyle name="一般_POSITIVO(CKD)-NKE07060256 (PO#510124)" xfId="500"/>
    <cellStyle name="常规 2" xfId="501"/>
    <cellStyle name="常规 3" xfId="502"/>
  </cellStyles>
  <dxfs count="5"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Analysis.re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G_BOM%20MAXREF104_Digikey_V1_%20Atrition%20NPI%202000%20units.%20REV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3)%20TPLink/TPLINK%20ZM%2043%20Test.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a2.know.hp.com/Documents%20and%20Settings/michael_george/My%20Documents/My%20files/PM/Projects/Concord/Concord%20Requirements%20Analys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EPE quotation 220 units"/>
      <sheetName val="EPE Quotation 50 units"/>
      <sheetName val="EPE Quotation MOQ Full RELL"/>
      <sheetName val="Resume"/>
    </sheetNames>
    <sheetDataSet>
      <sheetData sheetId="0"/>
      <sheetData sheetId="1"/>
      <sheetData sheetId="2"/>
      <sheetData sheetId="3">
        <row r="2">
          <cell r="C2" t="str">
            <v>resume</v>
          </cell>
          <cell r="R2" t="str">
            <v>Supplier Data Base</v>
          </cell>
        </row>
        <row r="6">
          <cell r="R6" t="str">
            <v>Manufacture Part Number</v>
          </cell>
          <cell r="S6" t="str">
            <v>Manufacturer Name</v>
          </cell>
          <cell r="T6" t="str">
            <v>Description</v>
          </cell>
          <cell r="U6" t="str">
            <v>PROPOSED ALTERNATIVE</v>
          </cell>
          <cell r="V6" t="str">
            <v>Assembly qty</v>
          </cell>
          <cell r="W6" t="str">
            <v>Quantity per</v>
          </cell>
          <cell r="X6" t="str">
            <v>Purchase Qt.</v>
          </cell>
          <cell r="Y6" t="str">
            <v>Unit Price</v>
          </cell>
          <cell r="Z6" t="str">
            <v>Total Price</v>
          </cell>
        </row>
        <row r="7">
          <cell r="R7" t="str">
            <v>GRM033C81E104KE14D</v>
          </cell>
          <cell r="S7" t="str">
            <v>Murata Electronics</v>
          </cell>
          <cell r="T7" t="str">
            <v>CAP CER 0.1UF 25V X6S 0201</v>
          </cell>
          <cell r="U7"/>
          <cell r="V7">
            <v>50</v>
          </cell>
          <cell r="W7">
            <v>1</v>
          </cell>
          <cell r="X7">
            <v>15000</v>
          </cell>
          <cell r="Y7">
            <v>0.01</v>
          </cell>
          <cell r="Z7">
            <v>127.5</v>
          </cell>
        </row>
        <row r="8">
          <cell r="R8" t="str">
            <v>MAX30208CLB+</v>
          </cell>
          <cell r="S8" t="str">
            <v>Analog Devices Inc./Maxim Integrated</v>
          </cell>
          <cell r="T8" t="str">
            <v>IC TEMP SENSOR</v>
          </cell>
          <cell r="U8"/>
          <cell r="V8">
            <v>50</v>
          </cell>
          <cell r="W8">
            <v>1</v>
          </cell>
          <cell r="X8">
            <v>2500</v>
          </cell>
          <cell r="Y8">
            <v>3.52</v>
          </cell>
          <cell r="Z8">
            <v>8797.5</v>
          </cell>
        </row>
        <row r="9">
          <cell r="R9" t="str">
            <v>MAX30208_HSP3_DEMO_B</v>
          </cell>
          <cell r="S9" t="str">
            <v>Analog Devices Inc./Maxim Integrated</v>
          </cell>
          <cell r="T9" t="str">
            <v>PCB:MAX30208_HSP3_DEMO_B</v>
          </cell>
          <cell r="U9" t="str">
            <v>UNABLE TO IDENTIFY</v>
          </cell>
          <cell r="V9">
            <v>50</v>
          </cell>
          <cell r="W9">
            <v>1</v>
          </cell>
          <cell r="X9"/>
          <cell r="Y9"/>
          <cell r="Z9" t="str">
            <v xml:space="preserve">$-   </v>
          </cell>
        </row>
        <row r="10">
          <cell r="R10" t="str">
            <v>GRM188R61E106MA73J</v>
          </cell>
          <cell r="S10" t="str">
            <v>Murata Electronics</v>
          </cell>
          <cell r="T10" t="str">
            <v>CAP CER 10UF 25V X5R 0603</v>
          </cell>
          <cell r="U10"/>
          <cell r="V10">
            <v>50</v>
          </cell>
          <cell r="W10">
            <v>5</v>
          </cell>
          <cell r="X10">
            <v>10000</v>
          </cell>
          <cell r="Y10">
            <v>0.08</v>
          </cell>
          <cell r="Z10">
            <v>816</v>
          </cell>
        </row>
        <row r="11">
          <cell r="R11" t="str">
            <v>GRM188R72A104KA35J</v>
          </cell>
          <cell r="S11" t="str">
            <v>Murata Electronics</v>
          </cell>
          <cell r="T11" t="str">
            <v>CAP CER 0.1UF 100V X7R 0603</v>
          </cell>
          <cell r="U11"/>
          <cell r="V11">
            <v>50</v>
          </cell>
          <cell r="W11">
            <v>3</v>
          </cell>
          <cell r="X11">
            <v>10000</v>
          </cell>
          <cell r="Y11">
            <v>0.05</v>
          </cell>
          <cell r="Z11">
            <v>493</v>
          </cell>
        </row>
        <row r="12">
          <cell r="R12" t="str">
            <v>GRM155R61A106ME11J</v>
          </cell>
          <cell r="S12" t="str">
            <v>Murata Electronics</v>
          </cell>
          <cell r="T12" t="str">
            <v>CAP CER 10UF 10V X5R 0402</v>
          </cell>
          <cell r="U12" t="str">
            <v>GRM155R61A106ME11D</v>
          </cell>
          <cell r="V12">
            <v>50</v>
          </cell>
          <cell r="W12">
            <v>3</v>
          </cell>
          <cell r="X12">
            <v>40000</v>
          </cell>
          <cell r="Y12">
            <v>0.03</v>
          </cell>
          <cell r="Z12">
            <v>1088</v>
          </cell>
        </row>
        <row r="13">
          <cell r="R13" t="str">
            <v>C0603C105K3RAC7867</v>
          </cell>
          <cell r="S13" t="str">
            <v>KEMET</v>
          </cell>
          <cell r="T13" t="str">
            <v>CAP CER 1UF 25V X7R 0603</v>
          </cell>
          <cell r="U13" t="str">
            <v>C0603C105K3RACTU</v>
          </cell>
          <cell r="V13">
            <v>50</v>
          </cell>
          <cell r="W13">
            <v>1</v>
          </cell>
          <cell r="X13">
            <v>15000</v>
          </cell>
          <cell r="Y13">
            <v>7.0000000000000007E-2</v>
          </cell>
          <cell r="Z13">
            <v>1122</v>
          </cell>
        </row>
        <row r="14">
          <cell r="R14" t="str">
            <v>GRM033R61A104KE15J</v>
          </cell>
          <cell r="S14" t="str">
            <v>Murata Electronics</v>
          </cell>
          <cell r="T14" t="str">
            <v>CAP CER 0.1UF 10V X5R 0201</v>
          </cell>
          <cell r="U14"/>
          <cell r="V14">
            <v>50</v>
          </cell>
          <cell r="W14">
            <v>1</v>
          </cell>
          <cell r="X14">
            <v>50000</v>
          </cell>
          <cell r="Y14">
            <v>3.3999999999999998E-3</v>
          </cell>
          <cell r="Z14">
            <v>170</v>
          </cell>
        </row>
        <row r="15">
          <cell r="R15" t="str">
            <v>CL05A105KO5NNNC</v>
          </cell>
          <cell r="S15" t="str">
            <v>Samsung Electro-Mechanics</v>
          </cell>
          <cell r="T15" t="str">
            <v>CAP CER 1UF 16V X5R 0402</v>
          </cell>
          <cell r="U15"/>
          <cell r="V15">
            <v>50</v>
          </cell>
          <cell r="W15">
            <v>1</v>
          </cell>
          <cell r="X15">
            <v>10000</v>
          </cell>
          <cell r="Y15">
            <v>0.01</v>
          </cell>
          <cell r="Z15">
            <v>119</v>
          </cell>
        </row>
        <row r="16">
          <cell r="R16" t="str">
            <v>C0603X7R1A103K030BA</v>
          </cell>
          <cell r="S16" t="str">
            <v>TDK Corporation</v>
          </cell>
          <cell r="T16" t="str">
            <v>CAP CER 10000PF 10V X7R 0201</v>
          </cell>
          <cell r="U16"/>
          <cell r="V16">
            <v>50</v>
          </cell>
          <cell r="W16">
            <v>1</v>
          </cell>
          <cell r="X16">
            <v>15000</v>
          </cell>
          <cell r="Y16">
            <v>0.02</v>
          </cell>
          <cell r="Z16">
            <v>280.5</v>
          </cell>
        </row>
        <row r="17">
          <cell r="R17" t="str">
            <v>SFH 7016</v>
          </cell>
          <cell r="S17" t="str">
            <v>ams-OSRAM USA INC.</v>
          </cell>
          <cell r="T17" t="str">
            <v>CHIP LED</v>
          </cell>
          <cell r="U17"/>
          <cell r="V17">
            <v>50</v>
          </cell>
          <cell r="W17">
            <v>1</v>
          </cell>
          <cell r="X17">
            <v>3000</v>
          </cell>
          <cell r="Y17">
            <v>1.24</v>
          </cell>
          <cell r="Z17">
            <v>3723</v>
          </cell>
        </row>
        <row r="18">
          <cell r="R18" t="str">
            <v>1981061-1</v>
          </cell>
          <cell r="S18" t="str">
            <v>TE Connectivity AMP Connectors</v>
          </cell>
          <cell r="T18" t="str">
            <v>CONN SPRING BATTERY 3POS R/A SMD</v>
          </cell>
          <cell r="U18"/>
          <cell r="V18">
            <v>50</v>
          </cell>
          <cell r="W18">
            <v>1</v>
          </cell>
          <cell r="X18">
            <v>400</v>
          </cell>
          <cell r="Y18">
            <v>3.3</v>
          </cell>
          <cell r="Z18">
            <v>1319.2</v>
          </cell>
        </row>
        <row r="19">
          <cell r="R19" t="str">
            <v>10061122-251120HLF</v>
          </cell>
          <cell r="S19" t="str">
            <v>Amphenol ICC (FCI)</v>
          </cell>
          <cell r="T19" t="str">
            <v>CONN FPC BOTTOM 25POS 0.3MM R/A</v>
          </cell>
          <cell r="U19" t="str">
            <v>End of Life</v>
          </cell>
          <cell r="V19">
            <v>50</v>
          </cell>
          <cell r="W19">
            <v>1</v>
          </cell>
          <cell r="X19">
            <v>2000</v>
          </cell>
          <cell r="Y19">
            <v>0.35</v>
          </cell>
          <cell r="Z19">
            <v>700</v>
          </cell>
        </row>
        <row r="20">
          <cell r="R20" t="str">
            <v>CRCW02010000Z0ED</v>
          </cell>
          <cell r="S20" t="str">
            <v>Vishay Dale</v>
          </cell>
          <cell r="T20" t="str">
            <v>RES SMD 0 OHM JUMPER 1/20W 0201</v>
          </cell>
          <cell r="U20"/>
          <cell r="V20">
            <v>50</v>
          </cell>
          <cell r="W20">
            <v>5</v>
          </cell>
          <cell r="X20">
            <v>10000</v>
          </cell>
          <cell r="Y20">
            <v>0.01</v>
          </cell>
          <cell r="Z20">
            <v>68</v>
          </cell>
        </row>
        <row r="21">
          <cell r="R21" t="str">
            <v>ERJ-2GE0R00X</v>
          </cell>
          <cell r="S21" t="str">
            <v>Panasonic Electronic Components</v>
          </cell>
          <cell r="T21" t="str">
            <v>RES SMD 0 OHM JUMPER 1/10W 0402</v>
          </cell>
          <cell r="U21"/>
          <cell r="V21">
            <v>50</v>
          </cell>
          <cell r="W21">
            <v>5</v>
          </cell>
          <cell r="X21">
            <v>10000</v>
          </cell>
          <cell r="Y21">
            <v>0.01</v>
          </cell>
          <cell r="Z21">
            <v>68</v>
          </cell>
        </row>
        <row r="22">
          <cell r="R22" t="str">
            <v>ERJ-2RKF1002X</v>
          </cell>
          <cell r="S22" t="str">
            <v>Panasonic Electronic Components</v>
          </cell>
          <cell r="T22" t="str">
            <v>RES SMD 10K OHM 1% 1/10W 0402</v>
          </cell>
          <cell r="U22"/>
          <cell r="V22">
            <v>50</v>
          </cell>
          <cell r="W22">
            <v>2</v>
          </cell>
          <cell r="X22">
            <v>10000</v>
          </cell>
          <cell r="Y22">
            <v>0.01</v>
          </cell>
          <cell r="Z22">
            <v>68</v>
          </cell>
        </row>
        <row r="23">
          <cell r="R23" t="str">
            <v>ERJ-2RKF1003X</v>
          </cell>
          <cell r="S23" t="str">
            <v>Panasonic Electronic Components</v>
          </cell>
          <cell r="T23" t="str">
            <v>RES SMD 100K OHM 1% 1/10W 0402</v>
          </cell>
          <cell r="U23"/>
          <cell r="V23">
            <v>50</v>
          </cell>
          <cell r="W23">
            <v>1</v>
          </cell>
          <cell r="X23">
            <v>10000</v>
          </cell>
          <cell r="Y23">
            <v>0.01</v>
          </cell>
          <cell r="Z23">
            <v>68</v>
          </cell>
        </row>
        <row r="24">
          <cell r="R24" t="str">
            <v>MAX86176ENX+T</v>
          </cell>
          <cell r="S24" t="str">
            <v>Analog Devices Inc./Maxim Integrated</v>
          </cell>
          <cell r="T24" t="str">
            <v>PPG + ECG COMBO AFE</v>
          </cell>
          <cell r="U24"/>
          <cell r="V24">
            <v>50</v>
          </cell>
          <cell r="W24">
            <v>1</v>
          </cell>
          <cell r="X24">
            <v>2500</v>
          </cell>
          <cell r="Y24">
            <v>12.17</v>
          </cell>
          <cell r="Z24">
            <v>30430</v>
          </cell>
        </row>
        <row r="25">
          <cell r="R25" t="str">
            <v>VEMD8080</v>
          </cell>
          <cell r="S25" t="str">
            <v>Vishay Semiconductor Opto Division</v>
          </cell>
          <cell r="T25" t="str">
            <v>PHOTODIODE 780 TO 1050 NM</v>
          </cell>
          <cell r="U25"/>
          <cell r="V25">
            <v>50</v>
          </cell>
          <cell r="W25">
            <v>3</v>
          </cell>
          <cell r="X25">
            <v>5000</v>
          </cell>
          <cell r="Y25">
            <v>1.44</v>
          </cell>
          <cell r="Z25">
            <v>7208</v>
          </cell>
        </row>
        <row r="26">
          <cell r="R26" t="str">
            <v>LIS2DS12TR</v>
          </cell>
          <cell r="S26" t="str">
            <v>STMicroelectronics</v>
          </cell>
          <cell r="T26" t="str">
            <v>ACCEL 2-16G I2C/SPI 12LGA</v>
          </cell>
          <cell r="U26"/>
          <cell r="V26">
            <v>50</v>
          </cell>
          <cell r="W26">
            <v>1</v>
          </cell>
          <cell r="X26">
            <v>8000</v>
          </cell>
          <cell r="Y26">
            <v>1.7424999999999999</v>
          </cell>
          <cell r="Z26">
            <v>14280</v>
          </cell>
        </row>
        <row r="27">
          <cell r="R27" t="str">
            <v>SIT1572AI-J3-18E-DCC-32.768E</v>
          </cell>
          <cell r="S27" t="str">
            <v>SiTime</v>
          </cell>
          <cell r="T27" t="str">
            <v>MEMS OSC XO 32.7680KHZ LVCMOS</v>
          </cell>
          <cell r="U27"/>
          <cell r="V27">
            <v>50</v>
          </cell>
          <cell r="W27">
            <v>1</v>
          </cell>
          <cell r="X27">
            <v>1000</v>
          </cell>
          <cell r="Y27">
            <v>2</v>
          </cell>
          <cell r="Z27">
            <v>2000</v>
          </cell>
        </row>
        <row r="28">
          <cell r="R28" t="str">
            <v>2450AT18D0100001E</v>
          </cell>
          <cell r="S28" t="str">
            <v>Johanson Technology Inc.</v>
          </cell>
          <cell r="T28" t="str">
            <v>RF ANT 2.4GHZ CHIP SOLDER SMD</v>
          </cell>
          <cell r="U28"/>
          <cell r="V28">
            <v>50</v>
          </cell>
          <cell r="W28">
            <v>1</v>
          </cell>
          <cell r="X28">
            <v>3000</v>
          </cell>
          <cell r="Y28">
            <v>0.44</v>
          </cell>
          <cell r="Z28">
            <v>1314</v>
          </cell>
        </row>
        <row r="29">
          <cell r="R29" t="str">
            <v>C1005X7R1H104K050BB</v>
          </cell>
          <cell r="S29" t="str">
            <v>TDK Corporation</v>
          </cell>
          <cell r="T29" t="str">
            <v>CAP CER 0.1UF 50V X7R 0402</v>
          </cell>
          <cell r="U29"/>
          <cell r="V29">
            <v>50</v>
          </cell>
          <cell r="W29">
            <v>1</v>
          </cell>
          <cell r="X29">
            <v>10000</v>
          </cell>
          <cell r="Y29">
            <v>0.02</v>
          </cell>
          <cell r="Z29">
            <v>238</v>
          </cell>
        </row>
        <row r="30">
          <cell r="R30" t="str">
            <v>C1005X5R1V225K050BC</v>
          </cell>
          <cell r="S30" t="str">
            <v>TDK Corporation</v>
          </cell>
          <cell r="T30" t="str">
            <v>CAP CER 2.2UF 35V X5R 0402</v>
          </cell>
          <cell r="U30"/>
          <cell r="V30">
            <v>50</v>
          </cell>
          <cell r="W30">
            <v>1</v>
          </cell>
          <cell r="X30">
            <v>10000</v>
          </cell>
          <cell r="Y30">
            <v>0.09</v>
          </cell>
          <cell r="Z30">
            <v>935</v>
          </cell>
        </row>
        <row r="31">
          <cell r="R31" t="str">
            <v>C1005X5R0J475K050BC</v>
          </cell>
          <cell r="S31" t="str">
            <v>TDK Corporation</v>
          </cell>
          <cell r="T31" t="str">
            <v>CAP CER 4.7UF 6.3V X5R 0402</v>
          </cell>
          <cell r="U31"/>
          <cell r="V31">
            <v>50</v>
          </cell>
          <cell r="W31">
            <v>4</v>
          </cell>
          <cell r="X31">
            <v>10000</v>
          </cell>
          <cell r="Y31">
            <v>0.13</v>
          </cell>
          <cell r="Z31">
            <v>1275</v>
          </cell>
        </row>
        <row r="32">
          <cell r="R32" t="str">
            <v>C1005X5R0J225K050BC</v>
          </cell>
          <cell r="S32" t="str">
            <v>TDK Corporation</v>
          </cell>
          <cell r="T32" t="str">
            <v>CAP CER 2.2UF 6.3V X5R 0402</v>
          </cell>
          <cell r="U32"/>
          <cell r="V32">
            <v>50</v>
          </cell>
          <cell r="W32">
            <v>1</v>
          </cell>
          <cell r="X32">
            <v>10000</v>
          </cell>
          <cell r="Y32">
            <v>0.05</v>
          </cell>
          <cell r="Z32">
            <v>510</v>
          </cell>
        </row>
        <row r="33">
          <cell r="R33" t="str">
            <v>GRM0335C1H160JA01D</v>
          </cell>
          <cell r="S33" t="str">
            <v>Murata Electronics</v>
          </cell>
          <cell r="T33" t="str">
            <v>CAP CER 16PF 50V C0G/NP0 0201</v>
          </cell>
          <cell r="U33"/>
          <cell r="V33">
            <v>50</v>
          </cell>
          <cell r="W33">
            <v>2</v>
          </cell>
          <cell r="X33">
            <v>15000</v>
          </cell>
          <cell r="Y33">
            <v>3.3999999999999998E-3</v>
          </cell>
          <cell r="Z33">
            <v>51</v>
          </cell>
        </row>
        <row r="34">
          <cell r="R34" t="str">
            <v>GRM188R61E106MA73J</v>
          </cell>
          <cell r="S34" t="str">
            <v>Murata Electronics</v>
          </cell>
          <cell r="T34" t="str">
            <v>CAP CER 10UF 25V X5R 0603</v>
          </cell>
          <cell r="U34"/>
          <cell r="V34">
            <v>50</v>
          </cell>
          <cell r="W34">
            <v>7</v>
          </cell>
          <cell r="X34">
            <v>10000</v>
          </cell>
          <cell r="Y34">
            <v>0.08</v>
          </cell>
          <cell r="Z34">
            <v>816</v>
          </cell>
        </row>
        <row r="35">
          <cell r="R35" t="str">
            <v>GRM033R61A105ME15J</v>
          </cell>
          <cell r="S35" t="str">
            <v>Murata Electronics</v>
          </cell>
          <cell r="T35" t="str">
            <v>CAP CER MLCC</v>
          </cell>
          <cell r="U35"/>
          <cell r="V35">
            <v>50</v>
          </cell>
          <cell r="W35">
            <v>3</v>
          </cell>
          <cell r="X35">
            <v>50000</v>
          </cell>
          <cell r="Y35">
            <v>0.1</v>
          </cell>
          <cell r="Z35">
            <v>4930</v>
          </cell>
        </row>
        <row r="36">
          <cell r="R36" t="str">
            <v>GRM033C71C104KE14J</v>
          </cell>
          <cell r="S36" t="str">
            <v>Murata Electronics</v>
          </cell>
          <cell r="T36" t="str">
            <v>CAP CER 0.1UF 16V X7S 0201</v>
          </cell>
          <cell r="U36"/>
          <cell r="V36">
            <v>50</v>
          </cell>
          <cell r="W36">
            <v>7</v>
          </cell>
          <cell r="X36">
            <v>50000</v>
          </cell>
          <cell r="Y36">
            <v>0.01</v>
          </cell>
          <cell r="Z36">
            <v>340</v>
          </cell>
        </row>
        <row r="37">
          <cell r="R37" t="str">
            <v>GRM21BR61A476ME15K</v>
          </cell>
          <cell r="S37" t="str">
            <v>Murata Electronics</v>
          </cell>
          <cell r="T37" t="str">
            <v>CAP CER 47UF 10V X5R 0805</v>
          </cell>
          <cell r="U37"/>
          <cell r="V37">
            <v>50</v>
          </cell>
          <cell r="W37">
            <v>1</v>
          </cell>
          <cell r="X37">
            <v>10000</v>
          </cell>
          <cell r="Y37">
            <v>0.25</v>
          </cell>
          <cell r="Z37">
            <v>2499</v>
          </cell>
        </row>
        <row r="38">
          <cell r="R38" t="str">
            <v>GRM033R61E472MA12D</v>
          </cell>
          <cell r="S38" t="str">
            <v>Murata Electronics</v>
          </cell>
          <cell r="T38" t="str">
            <v>CAP CER 4700PF 25V X5R 0201</v>
          </cell>
          <cell r="U38"/>
          <cell r="V38">
            <v>50</v>
          </cell>
          <cell r="W38">
            <v>1</v>
          </cell>
          <cell r="X38">
            <v>15000</v>
          </cell>
          <cell r="Y38">
            <v>3.3999999999999998E-3</v>
          </cell>
          <cell r="Z38">
            <v>51</v>
          </cell>
        </row>
        <row r="39">
          <cell r="R39" t="str">
            <v>C0402C105K8PAC7867</v>
          </cell>
          <cell r="S39" t="str">
            <v>KEMET</v>
          </cell>
          <cell r="T39" t="str">
            <v>CAP CER 1UF 10V X5R 0402</v>
          </cell>
          <cell r="U39" t="str">
            <v>C0402C105K8PACTU</v>
          </cell>
          <cell r="V39">
            <v>50</v>
          </cell>
          <cell r="W39">
            <v>14</v>
          </cell>
          <cell r="X39">
            <v>50000</v>
          </cell>
          <cell r="Y39">
            <v>0.02</v>
          </cell>
          <cell r="Z39">
            <v>935</v>
          </cell>
        </row>
        <row r="40">
          <cell r="R40" t="str">
            <v>CL10A226MO7JZNC</v>
          </cell>
          <cell r="S40" t="str">
            <v>Samsung Electro-Mechanics</v>
          </cell>
          <cell r="T40" t="str">
            <v>CAP CER 22UF 16V X5R 0603</v>
          </cell>
          <cell r="U40"/>
          <cell r="V40">
            <v>50</v>
          </cell>
          <cell r="W40">
            <v>7</v>
          </cell>
          <cell r="X40">
            <v>4000</v>
          </cell>
          <cell r="Y40">
            <v>0.28000000000000003</v>
          </cell>
          <cell r="Z40">
            <v>1128.8</v>
          </cell>
        </row>
        <row r="41">
          <cell r="R41" t="str">
            <v>GRM033C81A105ME05D</v>
          </cell>
          <cell r="S41" t="str">
            <v>Murata Electronics</v>
          </cell>
          <cell r="T41" t="str">
            <v>CAP CER 1UF 10V X6S 0201</v>
          </cell>
          <cell r="U41"/>
          <cell r="V41">
            <v>50</v>
          </cell>
          <cell r="W41">
            <v>3</v>
          </cell>
          <cell r="X41">
            <v>15000</v>
          </cell>
          <cell r="Y41">
            <v>0.11</v>
          </cell>
          <cell r="Z41">
            <v>1683</v>
          </cell>
        </row>
        <row r="42">
          <cell r="R42" t="str">
            <v>GRM033R71A472KA01D</v>
          </cell>
          <cell r="S42" t="str">
            <v>Murata Electronics</v>
          </cell>
          <cell r="T42" t="str">
            <v>CAP CER 4700PF 10V X7R 0201</v>
          </cell>
          <cell r="U42"/>
          <cell r="V42">
            <v>50</v>
          </cell>
          <cell r="W42">
            <v>1</v>
          </cell>
          <cell r="X42">
            <v>15000</v>
          </cell>
          <cell r="Y42">
            <v>3.3999999999999998E-3</v>
          </cell>
          <cell r="Z42">
            <v>51</v>
          </cell>
        </row>
        <row r="43">
          <cell r="R43" t="str">
            <v>GRM033R61C104KE14D</v>
          </cell>
          <cell r="S43" t="str">
            <v>Murata Electronics</v>
          </cell>
          <cell r="T43" t="str">
            <v>CAP CER 0.1UF 16V X5R 0201</v>
          </cell>
          <cell r="U43"/>
          <cell r="V43">
            <v>50</v>
          </cell>
          <cell r="W43">
            <v>5</v>
          </cell>
          <cell r="X43">
            <v>15000</v>
          </cell>
          <cell r="Y43">
            <v>0.01</v>
          </cell>
          <cell r="Z43">
            <v>127.5</v>
          </cell>
        </row>
        <row r="44">
          <cell r="R44" t="str">
            <v>C1005X5R1V105K050BC</v>
          </cell>
          <cell r="S44" t="str">
            <v>TDK Corporation</v>
          </cell>
          <cell r="T44" t="str">
            <v>CAP CER 1UF 35V X5R 0402</v>
          </cell>
          <cell r="U44"/>
          <cell r="V44">
            <v>50</v>
          </cell>
          <cell r="W44">
            <v>1</v>
          </cell>
          <cell r="X44">
            <v>10000</v>
          </cell>
          <cell r="Y44">
            <v>0.04</v>
          </cell>
          <cell r="Z44">
            <v>442</v>
          </cell>
        </row>
        <row r="45">
          <cell r="R45" t="str">
            <v>C0603X5R1E104M030BB</v>
          </cell>
          <cell r="S45" t="str">
            <v>TDK Corporation</v>
          </cell>
          <cell r="T45" t="str">
            <v>CAP CER 0.1UF 25V X5R 0201</v>
          </cell>
          <cell r="U45"/>
          <cell r="V45">
            <v>50</v>
          </cell>
          <cell r="W45">
            <v>1</v>
          </cell>
          <cell r="X45">
            <v>15000</v>
          </cell>
          <cell r="Y45">
            <v>0.02</v>
          </cell>
          <cell r="Z45">
            <v>306</v>
          </cell>
        </row>
        <row r="46">
          <cell r="R46" t="str">
            <v>KGM05AR51E103KH</v>
          </cell>
          <cell r="S46" t="str">
            <v>KYOCERA AVX</v>
          </cell>
          <cell r="T46" t="str">
            <v>CAP CER 10000PF 25V X5R 0402</v>
          </cell>
          <cell r="U46"/>
          <cell r="V46">
            <v>50</v>
          </cell>
          <cell r="W46">
            <v>1</v>
          </cell>
          <cell r="X46">
            <v>10000</v>
          </cell>
          <cell r="Y46">
            <v>0.09</v>
          </cell>
          <cell r="Z46">
            <v>850</v>
          </cell>
        </row>
        <row r="47">
          <cell r="R47" t="str">
            <v>C0603X5R1A104K030BC</v>
          </cell>
          <cell r="S47" t="str">
            <v>TDK Corporation</v>
          </cell>
          <cell r="T47" t="str">
            <v>CAP CER 0.1UF 10V X5R 0201</v>
          </cell>
          <cell r="U47"/>
          <cell r="V47">
            <v>50</v>
          </cell>
          <cell r="W47">
            <v>1</v>
          </cell>
          <cell r="X47">
            <v>15000</v>
          </cell>
          <cell r="Y47">
            <v>0.02</v>
          </cell>
          <cell r="Z47">
            <v>229.5</v>
          </cell>
        </row>
        <row r="48">
          <cell r="R48" t="str">
            <v>APFA2507QBDSEEZGKC</v>
          </cell>
          <cell r="S48" t="str">
            <v>Kingbright</v>
          </cell>
          <cell r="T48" t="str">
            <v>LED RGB CLEAR 4SMD R/A</v>
          </cell>
          <cell r="U48"/>
          <cell r="V48">
            <v>50</v>
          </cell>
          <cell r="W48">
            <v>1</v>
          </cell>
          <cell r="X48">
            <v>3000</v>
          </cell>
          <cell r="Y48">
            <v>0.54</v>
          </cell>
          <cell r="Z48">
            <v>1611.6</v>
          </cell>
        </row>
        <row r="49">
          <cell r="R49" t="str">
            <v>SML-LX0404SIUPGUSB</v>
          </cell>
          <cell r="S49" t="str">
            <v>Lumex Opto/Components Inc.</v>
          </cell>
          <cell r="T49" t="str">
            <v>LED RGB CLEAR SMD</v>
          </cell>
          <cell r="U49"/>
          <cell r="V49">
            <v>50</v>
          </cell>
          <cell r="W49">
            <v>1</v>
          </cell>
          <cell r="X49">
            <v>2000</v>
          </cell>
          <cell r="Y49">
            <v>0.69</v>
          </cell>
          <cell r="Z49">
            <v>1380.4</v>
          </cell>
        </row>
        <row r="50">
          <cell r="R50" t="str">
            <v>TF13BA-6S-0.4SH(800)</v>
          </cell>
          <cell r="S50" t="str">
            <v>Hirose Electric Co Ltd</v>
          </cell>
          <cell r="T50" t="str">
            <v>CONN FPC BOTTOM 6POS 0.4MM R/A</v>
          </cell>
          <cell r="U50"/>
          <cell r="V50">
            <v>50</v>
          </cell>
          <cell r="W50">
            <v>1</v>
          </cell>
          <cell r="X50">
            <v>5000</v>
          </cell>
          <cell r="Y50">
            <v>0.91</v>
          </cell>
          <cell r="Z50">
            <v>4564.5</v>
          </cell>
        </row>
        <row r="51">
          <cell r="R51" t="str">
            <v>FH26W-25S-0.3SHW(60)</v>
          </cell>
          <cell r="S51" t="str">
            <v>Hirose Electric Co Ltd</v>
          </cell>
          <cell r="T51" t="str">
            <v>CONN FPC BOTTOM 25POS 0.3MM R/A</v>
          </cell>
          <cell r="U51"/>
          <cell r="V51">
            <v>50</v>
          </cell>
          <cell r="W51">
            <v>1</v>
          </cell>
          <cell r="X51">
            <v>5000</v>
          </cell>
          <cell r="Y51">
            <v>1.51</v>
          </cell>
          <cell r="Z51">
            <v>7531</v>
          </cell>
        </row>
        <row r="52">
          <cell r="R52" t="str">
            <v>DX07S024JJ3R1300</v>
          </cell>
          <cell r="S52" t="str">
            <v>JAE Electronics</v>
          </cell>
          <cell r="T52" t="str">
            <v>CONN RCP USB3.1 TYPEC 24P SMD RA</v>
          </cell>
          <cell r="U52"/>
          <cell r="V52">
            <v>50</v>
          </cell>
          <cell r="W52">
            <v>1</v>
          </cell>
          <cell r="X52">
            <v>1300</v>
          </cell>
          <cell r="Y52">
            <v>2.4700000000000002</v>
          </cell>
          <cell r="Z52">
            <v>3204.5</v>
          </cell>
        </row>
        <row r="53">
          <cell r="R53" t="str">
            <v>DFE201612E-2R2M=P2</v>
          </cell>
          <cell r="S53" t="str">
            <v>Murata Electronics</v>
          </cell>
          <cell r="T53" t="str">
            <v>FIXED IND 2.2UH 1.8A 116MOHM SMD</v>
          </cell>
          <cell r="U53"/>
          <cell r="V53">
            <v>50</v>
          </cell>
          <cell r="W53">
            <v>4</v>
          </cell>
          <cell r="X53">
            <v>3000</v>
          </cell>
          <cell r="Y53">
            <v>0.21</v>
          </cell>
          <cell r="Z53">
            <v>622.20000000000005</v>
          </cell>
        </row>
        <row r="54">
          <cell r="R54" t="str">
            <v>MLP2012H2R2MT0S1</v>
          </cell>
          <cell r="S54" t="str">
            <v>TDK Corporation</v>
          </cell>
          <cell r="T54" t="str">
            <v>FIXED IND 2.2UH 1A 195 MOHM SMD</v>
          </cell>
          <cell r="U54"/>
          <cell r="V54">
            <v>50</v>
          </cell>
          <cell r="W54">
            <v>1</v>
          </cell>
          <cell r="X54">
            <v>4000</v>
          </cell>
          <cell r="Y54">
            <v>0.2</v>
          </cell>
          <cell r="Z54">
            <v>809.2</v>
          </cell>
        </row>
        <row r="55">
          <cell r="R55" t="str">
            <v>BLM21PG221SN1D</v>
          </cell>
          <cell r="S55" t="str">
            <v>Murata Electronics</v>
          </cell>
          <cell r="T55" t="str">
            <v>FERRITE BEAD 220 OHM 0805 1LN</v>
          </cell>
          <cell r="U55"/>
          <cell r="V55">
            <v>50</v>
          </cell>
          <cell r="W55">
            <v>1</v>
          </cell>
          <cell r="X55">
            <v>4000</v>
          </cell>
          <cell r="Y55">
            <v>0.05</v>
          </cell>
          <cell r="Z55">
            <v>190.4</v>
          </cell>
        </row>
        <row r="56">
          <cell r="R56" t="str">
            <v>HZ1206C202R-10</v>
          </cell>
          <cell r="S56" t="str">
            <v>Laird-Signal Integrity Products</v>
          </cell>
          <cell r="T56" t="str">
            <v>FERRITE BEAD 2 KOHM 1206 1LN</v>
          </cell>
          <cell r="U56"/>
          <cell r="V56">
            <v>50</v>
          </cell>
          <cell r="W56">
            <v>1</v>
          </cell>
          <cell r="X56">
            <v>3000</v>
          </cell>
          <cell r="Y56">
            <v>0.12</v>
          </cell>
          <cell r="Z56">
            <v>351.9</v>
          </cell>
        </row>
        <row r="57">
          <cell r="R57" t="str">
            <v>ERJ-2GE0R00X</v>
          </cell>
          <cell r="S57" t="str">
            <v>Panasonic Electronic Components</v>
          </cell>
          <cell r="T57" t="str">
            <v>RES SMD 0 OHM JUMPER 1/10W 0402</v>
          </cell>
          <cell r="U57"/>
          <cell r="V57">
            <v>50</v>
          </cell>
          <cell r="W57">
            <v>1</v>
          </cell>
          <cell r="X57">
            <v>10000</v>
          </cell>
          <cell r="Y57">
            <v>0.01</v>
          </cell>
          <cell r="Z57">
            <v>68</v>
          </cell>
        </row>
        <row r="58">
          <cell r="R58" t="str">
            <v>ERJ-1GNF5101C</v>
          </cell>
          <cell r="S58" t="str">
            <v>Panasonic Electronic Components</v>
          </cell>
          <cell r="T58" t="str">
            <v>RES SMD 5.1K OHM 1% 1/20W 0201</v>
          </cell>
          <cell r="U58"/>
          <cell r="V58">
            <v>50</v>
          </cell>
          <cell r="W58">
            <v>2</v>
          </cell>
          <cell r="X58">
            <v>15000</v>
          </cell>
          <cell r="Y58">
            <v>0.01</v>
          </cell>
          <cell r="Z58">
            <v>153</v>
          </cell>
        </row>
        <row r="59">
          <cell r="R59" t="str">
            <v>ERJ-1GNF27R0C</v>
          </cell>
          <cell r="S59" t="str">
            <v>Panasonic Electronic Components</v>
          </cell>
          <cell r="T59" t="str">
            <v>RES SMD 27 OHM 1% 1/20W 0201</v>
          </cell>
          <cell r="U59"/>
          <cell r="V59">
            <v>50</v>
          </cell>
          <cell r="W59">
            <v>2</v>
          </cell>
          <cell r="X59">
            <v>15000</v>
          </cell>
          <cell r="Y59">
            <v>0.01</v>
          </cell>
          <cell r="Z59">
            <v>153</v>
          </cell>
        </row>
        <row r="60">
          <cell r="R60" t="str">
            <v>ERJ-1GNF4701C</v>
          </cell>
          <cell r="S60" t="str">
            <v>Panasonic Electronic Components</v>
          </cell>
          <cell r="T60" t="str">
            <v>RES SMD 4.7K OHM 1% 1/20W 0201</v>
          </cell>
          <cell r="U60"/>
          <cell r="V60">
            <v>50</v>
          </cell>
          <cell r="W60">
            <v>3</v>
          </cell>
          <cell r="X60">
            <v>15000</v>
          </cell>
          <cell r="Y60">
            <v>0.01</v>
          </cell>
          <cell r="Z60">
            <v>153</v>
          </cell>
        </row>
        <row r="61">
          <cell r="R61" t="str">
            <v>ERJ-2GEJ103X</v>
          </cell>
          <cell r="S61" t="str">
            <v>Panasonic Electronic Components</v>
          </cell>
          <cell r="T61" t="str">
            <v>RES SMD 10K OHM 5% 1/10W 0402</v>
          </cell>
          <cell r="U61"/>
          <cell r="V61">
            <v>50</v>
          </cell>
          <cell r="W61">
            <v>1</v>
          </cell>
          <cell r="X61">
            <v>10000</v>
          </cell>
          <cell r="Y61">
            <v>0.01</v>
          </cell>
          <cell r="Z61">
            <v>68</v>
          </cell>
        </row>
        <row r="62">
          <cell r="R62" t="str">
            <v>ERJ-2LWFR010X</v>
          </cell>
          <cell r="S62" t="str">
            <v>Panasonic Electronic Components</v>
          </cell>
          <cell r="T62" t="str">
            <v>RES 0.01 OHM 1% 1/5W 0402</v>
          </cell>
          <cell r="U62"/>
          <cell r="V62">
            <v>50</v>
          </cell>
          <cell r="W62">
            <v>1</v>
          </cell>
          <cell r="X62">
            <v>30000</v>
          </cell>
          <cell r="Y62">
            <v>0.08</v>
          </cell>
          <cell r="Z62">
            <v>2499</v>
          </cell>
        </row>
        <row r="63">
          <cell r="R63" t="str">
            <v>ERJ-1GNF3301C</v>
          </cell>
          <cell r="S63" t="str">
            <v>Panasonic Electronic Components</v>
          </cell>
          <cell r="T63" t="str">
            <v>RES SMD 3.3K OHM 1% 1/20W 0201</v>
          </cell>
          <cell r="U63"/>
          <cell r="V63">
            <v>50</v>
          </cell>
          <cell r="W63">
            <v>4</v>
          </cell>
          <cell r="X63">
            <v>15000</v>
          </cell>
          <cell r="Y63">
            <v>0.01</v>
          </cell>
          <cell r="Z63">
            <v>153</v>
          </cell>
        </row>
        <row r="64">
          <cell r="R64" t="str">
            <v>ERJ-1GNJ103C</v>
          </cell>
          <cell r="S64" t="str">
            <v>Panasonic Electronic Components</v>
          </cell>
          <cell r="T64" t="str">
            <v>RES SMD 10K OHM 5% 1/20W 0201</v>
          </cell>
          <cell r="U64"/>
          <cell r="V64">
            <v>50</v>
          </cell>
          <cell r="W64">
            <v>3</v>
          </cell>
          <cell r="X64">
            <v>15000</v>
          </cell>
          <cell r="Y64">
            <v>0.01</v>
          </cell>
          <cell r="Z64">
            <v>76.5</v>
          </cell>
        </row>
        <row r="65">
          <cell r="R65" t="str">
            <v>ERJ-1GN0R00C</v>
          </cell>
          <cell r="S65" t="str">
            <v>Panasonic Electronic Components</v>
          </cell>
          <cell r="T65" t="str">
            <v>RES SMD 0 OHM JUMPER 1/20W 0201</v>
          </cell>
          <cell r="U65"/>
          <cell r="V65">
            <v>50</v>
          </cell>
          <cell r="W65">
            <v>27</v>
          </cell>
          <cell r="X65">
            <v>15000</v>
          </cell>
          <cell r="Y65">
            <v>0.01</v>
          </cell>
          <cell r="Z65">
            <v>102</v>
          </cell>
        </row>
        <row r="66">
          <cell r="R66" t="str">
            <v>ERJ-2RKF1004X</v>
          </cell>
          <cell r="S66" t="str">
            <v>Panasonic Electronic Components</v>
          </cell>
          <cell r="T66" t="str">
            <v>RES SMD 1M OHM 1% 1/10W 0402</v>
          </cell>
          <cell r="U66"/>
          <cell r="V66">
            <v>50</v>
          </cell>
          <cell r="W66">
            <v>1</v>
          </cell>
          <cell r="X66">
            <v>10000</v>
          </cell>
          <cell r="Y66">
            <v>0.01</v>
          </cell>
          <cell r="Z66">
            <v>68</v>
          </cell>
        </row>
        <row r="67">
          <cell r="R67" t="str">
            <v>ERJ-1GNF10R0C</v>
          </cell>
          <cell r="S67" t="str">
            <v>Panasonic Electronic Components</v>
          </cell>
          <cell r="T67" t="str">
            <v>RES SMD 10 OHM 1% 1/20W 0201</v>
          </cell>
          <cell r="U67"/>
          <cell r="V67">
            <v>50</v>
          </cell>
          <cell r="W67">
            <v>1</v>
          </cell>
          <cell r="X67">
            <v>15000</v>
          </cell>
          <cell r="Y67">
            <v>0.01</v>
          </cell>
          <cell r="Z67">
            <v>127.5</v>
          </cell>
        </row>
        <row r="68">
          <cell r="R68" t="str">
            <v>CRCW04024K70FKEDHP</v>
          </cell>
          <cell r="S68" t="str">
            <v>Vishay Dale</v>
          </cell>
          <cell r="T68" t="str">
            <v>RES SMD 4.7K OHM 1% 1/5W 0402</v>
          </cell>
          <cell r="U68"/>
          <cell r="V68">
            <v>50</v>
          </cell>
          <cell r="W68">
            <v>1</v>
          </cell>
          <cell r="X68">
            <v>10000</v>
          </cell>
          <cell r="Y68">
            <v>0.02</v>
          </cell>
          <cell r="Z68">
            <v>204</v>
          </cell>
        </row>
        <row r="69">
          <cell r="R69" t="str">
            <v>ERJ-2GEJ220X</v>
          </cell>
          <cell r="S69" t="str">
            <v>Panasonic Electronic Components</v>
          </cell>
          <cell r="T69" t="str">
            <v>RES SMD 22 OHM 5% 1/10W 0402</v>
          </cell>
          <cell r="U69"/>
          <cell r="V69">
            <v>50</v>
          </cell>
          <cell r="W69">
            <v>1</v>
          </cell>
          <cell r="X69">
            <v>10000</v>
          </cell>
          <cell r="Y69">
            <v>0.01</v>
          </cell>
          <cell r="Z69">
            <v>68</v>
          </cell>
        </row>
        <row r="70">
          <cell r="R70" t="str">
            <v>CRCW040210K0FKEE</v>
          </cell>
          <cell r="S70" t="str">
            <v>Vishay Dale</v>
          </cell>
          <cell r="T70" t="str">
            <v>RES SMD 10K OHM 1% 1/16W 0402</v>
          </cell>
          <cell r="U70"/>
          <cell r="V70">
            <v>50</v>
          </cell>
          <cell r="W70">
            <v>7</v>
          </cell>
          <cell r="X70">
            <v>50000</v>
          </cell>
          <cell r="Y70">
            <v>0.01</v>
          </cell>
          <cell r="Z70">
            <v>340</v>
          </cell>
        </row>
        <row r="71">
          <cell r="R71" t="str">
            <v>TNPW04021K00BETD</v>
          </cell>
          <cell r="S71" t="str">
            <v>Vishay Dale</v>
          </cell>
          <cell r="T71" t="str">
            <v>RES 1K OHM 0.1% 1/16W 0402</v>
          </cell>
          <cell r="U71"/>
          <cell r="V71">
            <v>50</v>
          </cell>
          <cell r="W71">
            <v>3</v>
          </cell>
          <cell r="X71">
            <v>10000</v>
          </cell>
          <cell r="Y71">
            <v>0.44</v>
          </cell>
          <cell r="Z71">
            <v>4386</v>
          </cell>
        </row>
        <row r="72">
          <cell r="R72" t="str">
            <v>PNM0402E2502BST1</v>
          </cell>
          <cell r="S72" t="str">
            <v>Vishay Dale Thin Film</v>
          </cell>
          <cell r="T72" t="str">
            <v>RES SMD 25K OHM 0.1% 1/20W 0402</v>
          </cell>
          <cell r="U72"/>
          <cell r="V72">
            <v>50</v>
          </cell>
          <cell r="W72">
            <v>1</v>
          </cell>
          <cell r="X72">
            <v>1000</v>
          </cell>
          <cell r="Y72">
            <v>1.72</v>
          </cell>
          <cell r="Z72">
            <v>1717</v>
          </cell>
        </row>
        <row r="73">
          <cell r="R73" t="str">
            <v>NCP03XH103J05RL</v>
          </cell>
          <cell r="S73" t="str">
            <v>Murata Electronics</v>
          </cell>
          <cell r="T73" t="str">
            <v>THERMISTOR NTC 10KOHM 3380K 0201</v>
          </cell>
          <cell r="U73"/>
          <cell r="V73">
            <v>50</v>
          </cell>
          <cell r="W73">
            <v>1</v>
          </cell>
          <cell r="X73">
            <v>15000</v>
          </cell>
          <cell r="Y73">
            <v>0.1</v>
          </cell>
          <cell r="Z73">
            <v>1530</v>
          </cell>
        </row>
        <row r="74">
          <cell r="R74">
            <v>434153017835</v>
          </cell>
          <cell r="S74" t="str">
            <v>Würth Elektronik</v>
          </cell>
          <cell r="T74" t="str">
            <v>SWITCH TACTILE SPST-NO 0.05A 12V</v>
          </cell>
          <cell r="U74"/>
          <cell r="V74">
            <v>50</v>
          </cell>
          <cell r="W74">
            <v>1</v>
          </cell>
          <cell r="X74">
            <v>4000</v>
          </cell>
          <cell r="Y74">
            <v>0.6</v>
          </cell>
          <cell r="Z74">
            <v>2414</v>
          </cell>
        </row>
        <row r="75">
          <cell r="R75" t="str">
            <v>EVP-AA102K</v>
          </cell>
          <cell r="S75" t="str">
            <v>Panasonic Electronic Components</v>
          </cell>
          <cell r="T75" t="str">
            <v>SWITCH TACTILE SPST-NO 0.02A 15V</v>
          </cell>
          <cell r="U75"/>
          <cell r="V75">
            <v>50</v>
          </cell>
          <cell r="W75">
            <v>1</v>
          </cell>
          <cell r="X75">
            <v>5000</v>
          </cell>
          <cell r="Y75">
            <v>0.74</v>
          </cell>
          <cell r="Z75">
            <v>3714.5</v>
          </cell>
        </row>
        <row r="76">
          <cell r="R76" t="str">
            <v>MAX20360FEWZ+T</v>
          </cell>
          <cell r="S76" t="str">
            <v>Analog Devices Inc./Maxim Integrated</v>
          </cell>
          <cell r="T76" t="str">
            <v>EVKIT PART- IC; PMIC WITH ULTRA-LOW IQ REGULATOR</v>
          </cell>
          <cell r="U76"/>
          <cell r="V76">
            <v>50</v>
          </cell>
          <cell r="W76">
            <v>1</v>
          </cell>
          <cell r="X76">
            <v>2000</v>
          </cell>
          <cell r="Y76">
            <v>9</v>
          </cell>
          <cell r="Z76">
            <v>27948</v>
          </cell>
        </row>
        <row r="77">
          <cell r="R77" t="str">
            <v>MAX32670GTL+</v>
          </cell>
          <cell r="S77" t="str">
            <v>Analog Devices Inc./Maxim Integrated</v>
          </cell>
          <cell r="T77" t="str">
            <v>IC MCU 32BIT 384KB FLASH 40TQFN</v>
          </cell>
          <cell r="U77"/>
          <cell r="V77">
            <v>50</v>
          </cell>
          <cell r="W77">
            <v>1</v>
          </cell>
          <cell r="X77">
            <v>490</v>
          </cell>
          <cell r="Y77">
            <v>4.508</v>
          </cell>
          <cell r="Z77">
            <v>2282.42</v>
          </cell>
        </row>
        <row r="78">
          <cell r="R78" t="str">
            <v>MX25U51245GZ4I54</v>
          </cell>
          <cell r="S78" t="str">
            <v>Macronix</v>
          </cell>
          <cell r="T78" t="str">
            <v>IC FLASH 512MBIT SPI/QUAD 8WSON</v>
          </cell>
          <cell r="U78"/>
          <cell r="V78">
            <v>50</v>
          </cell>
          <cell r="W78">
            <v>1</v>
          </cell>
          <cell r="X78">
            <v>480</v>
          </cell>
          <cell r="Y78">
            <v>9.7859999999999996</v>
          </cell>
          <cell r="Z78">
            <v>5260.8</v>
          </cell>
        </row>
        <row r="79">
          <cell r="R79" t="str">
            <v>MAX32666GXMBT+</v>
          </cell>
          <cell r="S79" t="str">
            <v>Analog Devices Inc./Maxim Integrated</v>
          </cell>
          <cell r="T79" t="str">
            <v>IC MCU 32BIT 1MB FLASH 121CTBGA</v>
          </cell>
          <cell r="U79"/>
          <cell r="V79">
            <v>50</v>
          </cell>
          <cell r="W79">
            <v>1</v>
          </cell>
          <cell r="X79">
            <v>348</v>
          </cell>
          <cell r="Y79">
            <v>15.554</v>
          </cell>
          <cell r="Z79">
            <v>5992.91</v>
          </cell>
        </row>
        <row r="80">
          <cell r="R80" t="str">
            <v>MAX9062EBS+TG45</v>
          </cell>
          <cell r="S80" t="str">
            <v>Analog Devices Inc./Maxim Integrated</v>
          </cell>
          <cell r="T80" t="str">
            <v>IC COMPARATOR 1 W/VOLT REF 4UCSP</v>
          </cell>
          <cell r="U80"/>
          <cell r="V80">
            <v>50</v>
          </cell>
          <cell r="W80">
            <v>2</v>
          </cell>
          <cell r="X80">
            <v>2500</v>
          </cell>
          <cell r="Y80">
            <v>1.56</v>
          </cell>
          <cell r="Z80">
            <v>3901.5</v>
          </cell>
        </row>
        <row r="81">
          <cell r="R81" t="str">
            <v>MAX3207EAUT+T</v>
          </cell>
          <cell r="S81" t="str">
            <v>Analog Devices Inc./Maxim Integrated</v>
          </cell>
          <cell r="T81" t="str">
            <v>TVS DIODE SOT23-6</v>
          </cell>
          <cell r="U81"/>
          <cell r="V81">
            <v>50</v>
          </cell>
          <cell r="W81">
            <v>1</v>
          </cell>
          <cell r="X81">
            <v>2500</v>
          </cell>
          <cell r="Y81">
            <v>1.43</v>
          </cell>
          <cell r="Z81">
            <v>3565.75</v>
          </cell>
        </row>
        <row r="82">
          <cell r="R82" t="str">
            <v>MAX4737EBE+T</v>
          </cell>
          <cell r="S82" t="str">
            <v>Analog Devices Inc./Maxim Integrated</v>
          </cell>
          <cell r="T82" t="str">
            <v>IC SW SPST-NOX4 4.5OHM 16UCSP</v>
          </cell>
          <cell r="U82"/>
          <cell r="V82">
            <v>50</v>
          </cell>
          <cell r="W82">
            <v>2</v>
          </cell>
          <cell r="X82">
            <v>2500</v>
          </cell>
          <cell r="Y82">
            <v>4.37</v>
          </cell>
          <cell r="Z82">
            <v>10922.5</v>
          </cell>
        </row>
        <row r="83">
          <cell r="R83" t="str">
            <v>MAX14689EWL+T</v>
          </cell>
          <cell r="S83" t="str">
            <v>Analog Devices Inc./Maxim Integrated</v>
          </cell>
          <cell r="T83" t="str">
            <v>IC SWITCH DPDT X 1 450MOHM 9WLP</v>
          </cell>
          <cell r="U83"/>
          <cell r="V83">
            <v>50</v>
          </cell>
          <cell r="W83">
            <v>1</v>
          </cell>
          <cell r="X83">
            <v>2500</v>
          </cell>
          <cell r="Y83">
            <v>2.64</v>
          </cell>
          <cell r="Z83">
            <v>6587.5</v>
          </cell>
        </row>
        <row r="84">
          <cell r="R84" t="str">
            <v>ABS07-32.768KHZ-6-T</v>
          </cell>
          <cell r="S84" t="str">
            <v>Abracon LLC</v>
          </cell>
          <cell r="T84" t="str">
            <v>CRYSTAL 32.7680KHZ 6PF SMD</v>
          </cell>
          <cell r="U84"/>
          <cell r="V84">
            <v>50</v>
          </cell>
          <cell r="W84">
            <v>1</v>
          </cell>
          <cell r="X84">
            <v>3000</v>
          </cell>
          <cell r="Y84">
            <v>0.68</v>
          </cell>
          <cell r="Z84">
            <v>2050.1999999999998</v>
          </cell>
        </row>
        <row r="85">
          <cell r="R85" t="str">
            <v>FA-20H 32.0000MF12Y-W3</v>
          </cell>
          <cell r="S85" t="str">
            <v>EPSON</v>
          </cell>
          <cell r="T85" t="str">
            <v>CRYSTAL 32.0000MHZ 12PF SMD</v>
          </cell>
          <cell r="U85"/>
          <cell r="V85">
            <v>50</v>
          </cell>
          <cell r="W85">
            <v>1</v>
          </cell>
          <cell r="X85">
            <v>250</v>
          </cell>
          <cell r="Y85">
            <v>1.65</v>
          </cell>
          <cell r="Z85">
            <v>413.1</v>
          </cell>
        </row>
        <row r="86">
          <cell r="R86" t="str">
            <v>CM1610H32768DZBT</v>
          </cell>
          <cell r="S86" t="str">
            <v>Citizen Finedevice Co Ltd</v>
          </cell>
          <cell r="T86" t="str">
            <v>CRYSTAL 32.7680KHZ 6PF SMD</v>
          </cell>
          <cell r="U86"/>
          <cell r="V86">
            <v>50</v>
          </cell>
          <cell r="W86">
            <v>1</v>
          </cell>
          <cell r="X86">
            <v>5000</v>
          </cell>
          <cell r="Y86">
            <v>1</v>
          </cell>
          <cell r="Z86">
            <v>5000</v>
          </cell>
        </row>
        <row r="87">
          <cell r="R87">
            <v>63048</v>
          </cell>
          <cell r="S87" t="str">
            <v>EX-POWER</v>
          </cell>
          <cell r="T87" t="str">
            <v>Battery pack 800mAh 04x30x42</v>
          </cell>
          <cell r="U87" t="str">
            <v>Suggest Local order.</v>
          </cell>
          <cell r="V87">
            <v>50</v>
          </cell>
          <cell r="W87">
            <v>1</v>
          </cell>
          <cell r="X87">
            <v>50</v>
          </cell>
          <cell r="Y87">
            <v>2.63</v>
          </cell>
          <cell r="Z87">
            <v>131.5</v>
          </cell>
        </row>
        <row r="88">
          <cell r="R88">
            <v>150150225</v>
          </cell>
          <cell r="S88" t="str">
            <v>Molex</v>
          </cell>
          <cell r="T88" t="str">
            <v>Host board to sensor board flex cable</v>
          </cell>
          <cell r="U88"/>
          <cell r="V88">
            <v>50</v>
          </cell>
          <cell r="W88">
            <v>1</v>
          </cell>
          <cell r="X88">
            <v>1000</v>
          </cell>
          <cell r="Y88">
            <v>2.16</v>
          </cell>
          <cell r="Z88">
            <v>2159</v>
          </cell>
        </row>
        <row r="89">
          <cell r="R89"/>
          <cell r="S89"/>
          <cell r="T89"/>
          <cell r="U89"/>
          <cell r="V89"/>
          <cell r="W89"/>
          <cell r="X89"/>
          <cell r="Y89"/>
          <cell r="Z89"/>
        </row>
        <row r="90">
          <cell r="R90"/>
          <cell r="S90"/>
          <cell r="T90"/>
          <cell r="U90"/>
          <cell r="V90"/>
          <cell r="W90"/>
          <cell r="X90"/>
          <cell r="Y90"/>
          <cell r="Z90"/>
        </row>
        <row r="91">
          <cell r="R91"/>
          <cell r="S91"/>
          <cell r="T91"/>
          <cell r="U91"/>
          <cell r="V91"/>
          <cell r="W91"/>
          <cell r="X91"/>
          <cell r="Y91"/>
          <cell r="Z91" t="str">
            <v xml:space="preserve">$206,132.88 </v>
          </cell>
        </row>
        <row r="92">
          <cell r="R92"/>
          <cell r="S92"/>
          <cell r="T92"/>
          <cell r="U92"/>
          <cell r="V92"/>
          <cell r="W92"/>
          <cell r="X92"/>
          <cell r="Y92"/>
          <cell r="Z92"/>
        </row>
        <row r="93">
          <cell r="R93"/>
          <cell r="S93"/>
          <cell r="T93"/>
          <cell r="U93"/>
          <cell r="V93"/>
          <cell r="W93"/>
          <cell r="X93"/>
          <cell r="Y93" t="str">
            <v>FOB</v>
          </cell>
          <cell r="Z93" t="str">
            <v xml:space="preserve">$4,122.66 </v>
          </cell>
        </row>
        <row r="94">
          <cell r="R94"/>
          <cell r="S94"/>
          <cell r="T94"/>
          <cell r="U94"/>
          <cell r="V94"/>
          <cell r="W94"/>
          <cell r="X94"/>
          <cell r="Y94" t="str">
            <v>est. USD CIF</v>
          </cell>
          <cell r="Z94" t="str">
            <v xml:space="preserve">$6,596.25 </v>
          </cell>
        </row>
        <row r="95">
          <cell r="R95"/>
          <cell r="S95"/>
          <cell r="T95"/>
          <cell r="U95"/>
          <cell r="V95"/>
          <cell r="W95"/>
          <cell r="X95"/>
          <cell r="Y95" t="str">
            <v>est. Unit BRL</v>
          </cell>
          <cell r="Z95">
            <v>31662.01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  <cell r="AA1" t="str">
            <v>Total Atrition</v>
          </cell>
          <cell r="AB1" t="str">
            <v>MOQ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 t="e">
            <v>#VALUE!</v>
          </cell>
          <cell r="AA2" t="e">
            <v>#VALUE!</v>
          </cell>
          <cell r="AB2">
            <v>150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  <cell r="AA3">
            <v>496</v>
          </cell>
          <cell r="AB3">
            <v>8797.5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  <cell r="AA5">
            <v>140</v>
          </cell>
          <cell r="AB5">
            <v>816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  <cell r="AA6">
            <v>96</v>
          </cell>
          <cell r="AB6">
            <v>493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  <cell r="AA7">
            <v>90</v>
          </cell>
          <cell r="AB7">
            <v>1088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  <cell r="AA8">
            <v>50</v>
          </cell>
          <cell r="AB8">
            <v>1122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  <cell r="AA9">
            <v>52</v>
          </cell>
          <cell r="AB9">
            <v>170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  <cell r="AA10">
            <v>64</v>
          </cell>
          <cell r="AB10">
            <v>119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  <cell r="AA11">
            <v>64</v>
          </cell>
          <cell r="AB11">
            <v>280.5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  <cell r="AA12">
            <v>500</v>
          </cell>
          <cell r="AB12">
            <v>3723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  <cell r="AA13">
            <v>844</v>
          </cell>
          <cell r="AB13">
            <v>1319.2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  <cell r="AA14">
            <v>148</v>
          </cell>
          <cell r="AB14">
            <v>700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  <cell r="AA15">
            <v>70</v>
          </cell>
          <cell r="AB15">
            <v>68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  <cell r="AA16">
            <v>50</v>
          </cell>
          <cell r="AB16">
            <v>68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  <cell r="AA17">
            <v>56.000000000000007</v>
          </cell>
          <cell r="AB17">
            <v>68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  <cell r="AA18">
            <v>54</v>
          </cell>
          <cell r="AB18">
            <v>68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  <cell r="AA19">
            <v>1437.6</v>
          </cell>
          <cell r="AB19">
            <v>30430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  <cell r="AA20">
            <v>1224</v>
          </cell>
          <cell r="AB20">
            <v>7208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  <cell r="AA21">
            <v>644</v>
          </cell>
          <cell r="AB21">
            <v>14280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  <cell r="AA22">
            <v>288</v>
          </cell>
          <cell r="AB22">
            <v>2000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  <cell r="AA23">
            <v>234</v>
          </cell>
          <cell r="AB23">
            <v>1314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  <cell r="AA24">
            <v>64</v>
          </cell>
          <cell r="AB24">
            <v>238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  <cell r="AA25">
            <v>100</v>
          </cell>
          <cell r="AB25">
            <v>935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  <cell r="AA26">
            <v>208</v>
          </cell>
          <cell r="AB26">
            <v>1275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  <cell r="AA27">
            <v>76</v>
          </cell>
          <cell r="AB27">
            <v>510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  <cell r="AA28">
            <v>52</v>
          </cell>
          <cell r="AB28">
            <v>51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  <cell r="AA29">
            <v>196.00000000000003</v>
          </cell>
          <cell r="AB29">
            <v>816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  <cell r="AA30">
            <v>150</v>
          </cell>
          <cell r="AB30">
            <v>4930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  <cell r="AA31">
            <v>70</v>
          </cell>
          <cell r="AB31">
            <v>340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  <cell r="AA32">
            <v>166</v>
          </cell>
          <cell r="AB32">
            <v>2499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  <cell r="AA33">
            <v>52</v>
          </cell>
          <cell r="AB33">
            <v>51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  <cell r="AA34">
            <v>120</v>
          </cell>
          <cell r="AB34">
            <v>935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0.05</v>
          </cell>
          <cell r="U35">
            <v>700</v>
          </cell>
          <cell r="V35">
            <v>4000</v>
          </cell>
          <cell r="W35">
            <v>0.28000000000000003</v>
          </cell>
          <cell r="X35">
            <v>14700</v>
          </cell>
          <cell r="Y35">
            <v>0.53</v>
          </cell>
          <cell r="Z35">
            <v>7791</v>
          </cell>
          <cell r="AA35">
            <v>371</v>
          </cell>
          <cell r="AB35">
            <v>1128.8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  <cell r="AA36">
            <v>162</v>
          </cell>
          <cell r="AB36">
            <v>1683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  <cell r="AA37">
            <v>52</v>
          </cell>
          <cell r="AB37">
            <v>51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  <cell r="AA38">
            <v>28.000000000000004</v>
          </cell>
          <cell r="AB38">
            <v>127.5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  <cell r="AA39">
            <v>74</v>
          </cell>
          <cell r="AB39">
            <v>442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  <cell r="AA40">
            <v>62</v>
          </cell>
          <cell r="AB40">
            <v>306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  <cell r="AA41">
            <v>92</v>
          </cell>
          <cell r="AB41">
            <v>850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  <cell r="AA42">
            <v>60</v>
          </cell>
          <cell r="AB42">
            <v>229.5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  <cell r="AA43">
            <v>296</v>
          </cell>
          <cell r="AB43">
            <v>1611.6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  <cell r="AA44">
            <v>306</v>
          </cell>
          <cell r="AB44">
            <v>1380.4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  <cell r="AA45">
            <v>310</v>
          </cell>
          <cell r="AB45">
            <v>4564.5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  <cell r="AA46">
            <v>220</v>
          </cell>
          <cell r="AB46">
            <v>7531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  <cell r="AA47">
            <v>313.60000000000002</v>
          </cell>
          <cell r="AB47">
            <v>3204.5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  <cell r="AA48">
            <v>245.99999999999997</v>
          </cell>
          <cell r="AB48">
            <v>622.20000000000005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  <cell r="AA49">
            <v>126</v>
          </cell>
          <cell r="AB49">
            <v>809.2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  <cell r="AA50">
            <v>72</v>
          </cell>
          <cell r="AB50">
            <v>190.4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  <cell r="AA51">
            <v>90</v>
          </cell>
          <cell r="AB51">
            <v>351.9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  <cell r="AA52">
            <v>10</v>
          </cell>
          <cell r="AB52">
            <v>68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  <cell r="AA53">
            <v>60</v>
          </cell>
          <cell r="AB53">
            <v>153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  <cell r="AA54">
            <v>60</v>
          </cell>
          <cell r="AB54">
            <v>153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  <cell r="AA55">
            <v>66</v>
          </cell>
          <cell r="AB55">
            <v>153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  <cell r="AA56">
            <v>54</v>
          </cell>
          <cell r="AB56">
            <v>68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  <cell r="AA57">
            <v>110.00000000000001</v>
          </cell>
          <cell r="AB57">
            <v>2499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  <cell r="AA58">
            <v>54</v>
          </cell>
          <cell r="AB58">
            <v>153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  <cell r="AA59">
            <v>54</v>
          </cell>
          <cell r="AB59">
            <v>76.5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  <cell r="AA60">
            <v>68</v>
          </cell>
          <cell r="AB60">
            <v>102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  <cell r="AA61">
            <v>56.000000000000007</v>
          </cell>
          <cell r="AB61">
            <v>68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  <cell r="AA62">
            <v>60</v>
          </cell>
          <cell r="AB62">
            <v>127.5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  <cell r="AA63">
            <v>80</v>
          </cell>
          <cell r="AB63">
            <v>204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  <cell r="AA64">
            <v>54</v>
          </cell>
          <cell r="AB64">
            <v>68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  <cell r="AA65">
            <v>60</v>
          </cell>
          <cell r="AB65">
            <v>340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  <cell r="AA66">
            <v>320</v>
          </cell>
          <cell r="AB66">
            <v>4386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  <cell r="AA67">
            <v>798</v>
          </cell>
          <cell r="AB67">
            <v>1717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  <cell r="AA68">
            <v>288</v>
          </cell>
          <cell r="AB68">
            <v>1530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  <cell r="AA69">
            <v>260</v>
          </cell>
          <cell r="AB69">
            <v>2414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  <cell r="AA70">
            <v>308</v>
          </cell>
          <cell r="AB70">
            <v>3714.5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  <cell r="AA71">
            <v>997.00000000000011</v>
          </cell>
          <cell r="AB71">
            <v>27948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  <cell r="AA72">
            <v>651</v>
          </cell>
          <cell r="AB72">
            <v>2282.42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  <cell r="AA73">
            <v>1363</v>
          </cell>
          <cell r="AB73">
            <v>5260.8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  <cell r="AA74">
            <v>2186</v>
          </cell>
          <cell r="AB74">
            <v>5992.91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  <cell r="AA75">
            <v>774.4</v>
          </cell>
          <cell r="AB75">
            <v>3901.5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  <cell r="AA76">
            <v>346.8</v>
          </cell>
          <cell r="AB76">
            <v>3565.75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  <cell r="AA77">
            <v>1440</v>
          </cell>
          <cell r="AB77">
            <v>10922.5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  <cell r="AA78">
            <v>892</v>
          </cell>
          <cell r="AB78">
            <v>6587.5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  <cell r="AA79">
            <v>258</v>
          </cell>
          <cell r="AB79">
            <v>2050.1999999999998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0.05</v>
          </cell>
          <cell r="U80">
            <v>100</v>
          </cell>
          <cell r="V80">
            <v>250</v>
          </cell>
          <cell r="W80">
            <v>1.65</v>
          </cell>
          <cell r="X80">
            <v>2100</v>
          </cell>
          <cell r="Y80">
            <v>2.2599999999999998</v>
          </cell>
          <cell r="Z80">
            <v>4746</v>
          </cell>
          <cell r="AA80">
            <v>225.99999999999997</v>
          </cell>
          <cell r="AB80">
            <v>413.1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  <cell r="AA81">
            <v>368</v>
          </cell>
          <cell r="AB81">
            <v>5000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  <cell r="AA82">
            <v>263</v>
          </cell>
          <cell r="AB82">
            <v>0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Z83">
            <v>0</v>
          </cell>
          <cell r="AA83">
            <v>0</v>
          </cell>
          <cell r="AB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Z84">
            <v>0</v>
          </cell>
          <cell r="AA84">
            <v>0</v>
          </cell>
          <cell r="AB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Z85">
            <v>0</v>
          </cell>
          <cell r="AA85">
            <v>0</v>
          </cell>
          <cell r="AB85">
            <v>131.5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  <cell r="AA86">
            <v>1380</v>
          </cell>
          <cell r="AB86">
            <v>2159</v>
          </cell>
        </row>
        <row r="87">
          <cell r="R87">
            <v>7117.7500000000009</v>
          </cell>
          <cell r="Z87">
            <v>207453.19999999998</v>
          </cell>
          <cell r="AA87" t="e">
            <v>#VALUE!</v>
          </cell>
          <cell r="AB87">
            <v>206155.38</v>
          </cell>
        </row>
        <row r="89">
          <cell r="AA89" t="e">
            <v>#VALUE!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ents"/>
      <sheetName val="Data Base = PO Tplink"/>
      <sheetName val="TXT - TPLINK"/>
      <sheetName val="Invoice Paste"/>
      <sheetName val="TXT Resupply"/>
      <sheetName val="Resuppl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>
        <row r="2">
          <cell r="A2" t="str">
            <v>Postal</v>
          </cell>
        </row>
        <row r="3">
          <cell r="A3" t="str">
            <v>Fed</v>
          </cell>
        </row>
        <row r="4">
          <cell r="A4" t="str">
            <v>Both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B1:U559"/>
  <sheetViews>
    <sheetView zoomScaleNormal="100" workbookViewId="0">
      <pane ySplit="2" topLeftCell="A3" activePane="bottomLeft" state="frozen"/>
      <selection activeCell="B8" sqref="B8"/>
      <selection pane="bottomLeft" activeCell="B3" sqref="B3"/>
    </sheetView>
  </sheetViews>
  <sheetFormatPr defaultColWidth="8.85546875" defaultRowHeight="14.25" outlineLevelCol="1"/>
  <cols>
    <col min="1" max="1" width="7.7109375" style="64" customWidth="1"/>
    <col min="2" max="2" width="12.140625" style="57" bestFit="1" customWidth="1"/>
    <col min="3" max="3" width="17.28515625" style="57" customWidth="1"/>
    <col min="4" max="4" width="14.28515625" style="58" customWidth="1"/>
    <col min="5" max="5" width="8.85546875" style="57"/>
    <col min="6" max="6" width="8.85546875" style="57" customWidth="1"/>
    <col min="7" max="7" width="8.85546875" style="57"/>
    <col min="8" max="8" width="15.28515625" style="57" customWidth="1"/>
    <col min="9" max="9" width="8.85546875" style="57"/>
    <col min="10" max="10" width="18.7109375" style="57" bestFit="1" customWidth="1"/>
    <col min="11" max="11" width="23.140625" style="81" customWidth="1"/>
    <col min="12" max="12" width="10" style="59" bestFit="1" customWidth="1"/>
    <col min="13" max="13" width="17.28515625" style="60" bestFit="1" customWidth="1"/>
    <col min="14" max="14" width="17.140625" style="57" hidden="1" customWidth="1" outlineLevel="1"/>
    <col min="15" max="15" width="16.7109375" style="61" customWidth="1" collapsed="1"/>
    <col min="16" max="16" width="8.85546875" style="62"/>
    <col min="17" max="17" width="14.140625" style="62" customWidth="1"/>
    <col min="18" max="18" width="8.85546875" style="63"/>
    <col min="19" max="19" width="9.28515625" style="64" bestFit="1" customWidth="1"/>
    <col min="20" max="16384" width="8.85546875" style="64"/>
  </cols>
  <sheetData>
    <row r="1" spans="2:21" ht="24.6" customHeight="1"/>
    <row r="2" spans="2:21" s="62" customFormat="1">
      <c r="B2" s="65" t="s">
        <v>290</v>
      </c>
      <c r="C2" s="65" t="s">
        <v>291</v>
      </c>
      <c r="D2" s="66" t="s">
        <v>292</v>
      </c>
      <c r="E2" s="65" t="s">
        <v>293</v>
      </c>
      <c r="F2" s="67" t="s">
        <v>294</v>
      </c>
      <c r="G2" s="67" t="s">
        <v>295</v>
      </c>
      <c r="H2" s="65" t="s">
        <v>28</v>
      </c>
      <c r="I2" s="65" t="s">
        <v>296</v>
      </c>
      <c r="J2" s="65" t="s">
        <v>297</v>
      </c>
      <c r="K2" s="82" t="s">
        <v>298</v>
      </c>
      <c r="L2" s="68" t="s">
        <v>299</v>
      </c>
      <c r="M2" s="60" t="s">
        <v>300</v>
      </c>
      <c r="N2" s="69" t="s">
        <v>301</v>
      </c>
      <c r="O2" s="67" t="s">
        <v>302</v>
      </c>
      <c r="P2" s="70" t="s">
        <v>303</v>
      </c>
      <c r="Q2" s="65" t="s">
        <v>304</v>
      </c>
      <c r="R2" s="71"/>
    </row>
    <row r="3" spans="2:21" s="57" customFormat="1">
      <c r="B3" s="72" t="s">
        <v>309</v>
      </c>
      <c r="C3" s="72" t="s">
        <v>310</v>
      </c>
      <c r="D3" s="73" t="s">
        <v>311</v>
      </c>
      <c r="E3" s="72" t="s">
        <v>305</v>
      </c>
      <c r="F3" s="72" t="s">
        <v>312</v>
      </c>
      <c r="G3" s="72" t="s">
        <v>306</v>
      </c>
      <c r="H3" s="74" t="s">
        <v>313</v>
      </c>
      <c r="I3" s="74" t="s">
        <v>315</v>
      </c>
      <c r="J3" s="74" t="s">
        <v>308</v>
      </c>
      <c r="K3" s="75" t="s">
        <v>31</v>
      </c>
      <c r="L3" s="75">
        <v>300</v>
      </c>
      <c r="M3" s="60">
        <f ca="1">TODAY()+35</f>
        <v>45162</v>
      </c>
      <c r="N3" s="76">
        <v>0.06</v>
      </c>
      <c r="O3" s="77">
        <v>952.38095238095229</v>
      </c>
      <c r="P3" s="78">
        <v>20000</v>
      </c>
      <c r="Q3" s="72" t="s">
        <v>307</v>
      </c>
      <c r="R3" s="59"/>
      <c r="S3" s="59"/>
      <c r="U3" s="79"/>
    </row>
    <row r="4" spans="2:21" s="57" customFormat="1">
      <c r="B4" s="72"/>
      <c r="C4" s="72" t="s">
        <v>310</v>
      </c>
      <c r="D4" s="73" t="s">
        <v>311</v>
      </c>
      <c r="E4" s="72" t="s">
        <v>305</v>
      </c>
      <c r="F4" s="72" t="s">
        <v>312</v>
      </c>
      <c r="G4" s="72" t="s">
        <v>306</v>
      </c>
      <c r="H4" s="74" t="s">
        <v>313</v>
      </c>
      <c r="I4" s="74" t="s">
        <v>315</v>
      </c>
      <c r="J4" s="74" t="s">
        <v>308</v>
      </c>
      <c r="K4" s="75" t="s">
        <v>39</v>
      </c>
      <c r="L4" s="75">
        <v>130</v>
      </c>
      <c r="M4" s="60">
        <f t="shared" ref="M4:M67" ca="1" si="0">TODAY()+35</f>
        <v>45162</v>
      </c>
      <c r="N4" s="76">
        <v>5.32</v>
      </c>
      <c r="O4" s="77">
        <v>3333.333333333333</v>
      </c>
      <c r="P4" s="78">
        <v>20000</v>
      </c>
      <c r="Q4" s="72" t="s">
        <v>307</v>
      </c>
      <c r="R4" s="59"/>
      <c r="S4" s="59"/>
      <c r="U4" s="79"/>
    </row>
    <row r="5" spans="2:21" s="57" customFormat="1">
      <c r="B5" s="72"/>
      <c r="C5" s="72" t="s">
        <v>310</v>
      </c>
      <c r="D5" s="73" t="s">
        <v>311</v>
      </c>
      <c r="E5" s="72" t="s">
        <v>305</v>
      </c>
      <c r="F5" s="72" t="s">
        <v>312</v>
      </c>
      <c r="G5" s="72" t="s">
        <v>306</v>
      </c>
      <c r="H5" s="74" t="s">
        <v>313</v>
      </c>
      <c r="I5" s="74" t="s">
        <v>315</v>
      </c>
      <c r="J5" s="74" t="s">
        <v>308</v>
      </c>
      <c r="K5" s="75" t="s">
        <v>49</v>
      </c>
      <c r="L5" s="75">
        <v>1500</v>
      </c>
      <c r="M5" s="60">
        <f t="shared" ca="1" si="0"/>
        <v>45162</v>
      </c>
      <c r="N5" s="76">
        <v>0.09</v>
      </c>
      <c r="O5" s="77">
        <v>200</v>
      </c>
      <c r="P5" s="78">
        <v>20000</v>
      </c>
      <c r="Q5" s="72" t="s">
        <v>307</v>
      </c>
      <c r="R5" s="59"/>
      <c r="S5" s="59"/>
      <c r="U5" s="79"/>
    </row>
    <row r="6" spans="2:21" s="57" customFormat="1">
      <c r="B6" s="72"/>
      <c r="C6" s="72" t="s">
        <v>310</v>
      </c>
      <c r="D6" s="73" t="s">
        <v>311</v>
      </c>
      <c r="E6" s="72" t="s">
        <v>305</v>
      </c>
      <c r="F6" s="72" t="s">
        <v>312</v>
      </c>
      <c r="G6" s="72" t="s">
        <v>306</v>
      </c>
      <c r="H6" s="74" t="s">
        <v>313</v>
      </c>
      <c r="I6" s="74" t="s">
        <v>315</v>
      </c>
      <c r="J6" s="74" t="s">
        <v>308</v>
      </c>
      <c r="K6" s="75" t="s">
        <v>51</v>
      </c>
      <c r="L6" s="75">
        <v>1000</v>
      </c>
      <c r="M6" s="60">
        <f t="shared" ca="1" si="0"/>
        <v>45162</v>
      </c>
      <c r="N6" s="76">
        <v>0.06</v>
      </c>
      <c r="O6" s="77">
        <v>5000</v>
      </c>
      <c r="P6" s="78">
        <v>20000</v>
      </c>
      <c r="Q6" s="72" t="s">
        <v>307</v>
      </c>
      <c r="R6" s="59"/>
      <c r="S6" s="59"/>
      <c r="U6" s="79"/>
    </row>
    <row r="7" spans="2:21" s="57" customFormat="1">
      <c r="B7" s="72"/>
      <c r="C7" s="72" t="s">
        <v>310</v>
      </c>
      <c r="D7" s="73" t="s">
        <v>311</v>
      </c>
      <c r="E7" s="72" t="s">
        <v>305</v>
      </c>
      <c r="F7" s="72" t="s">
        <v>312</v>
      </c>
      <c r="G7" s="72" t="s">
        <v>306</v>
      </c>
      <c r="H7" s="74" t="s">
        <v>313</v>
      </c>
      <c r="I7" s="74" t="s">
        <v>315</v>
      </c>
      <c r="J7" s="74" t="s">
        <v>308</v>
      </c>
      <c r="K7" s="75" t="s">
        <v>55</v>
      </c>
      <c r="L7" s="75">
        <v>1000</v>
      </c>
      <c r="M7" s="60">
        <f t="shared" ca="1" si="0"/>
        <v>45162</v>
      </c>
      <c r="N7" s="76">
        <v>0.04</v>
      </c>
      <c r="O7" s="77">
        <v>555.55555555555554</v>
      </c>
      <c r="P7" s="78">
        <v>20000</v>
      </c>
      <c r="Q7" s="72" t="s">
        <v>307</v>
      </c>
      <c r="R7" s="59"/>
      <c r="S7" s="59"/>
      <c r="U7" s="79"/>
    </row>
    <row r="8" spans="2:21" s="57" customFormat="1">
      <c r="B8" s="72"/>
      <c r="C8" s="72" t="s">
        <v>310</v>
      </c>
      <c r="D8" s="73" t="s">
        <v>311</v>
      </c>
      <c r="E8" s="72" t="s">
        <v>305</v>
      </c>
      <c r="F8" s="72" t="s">
        <v>312</v>
      </c>
      <c r="G8" s="72" t="s">
        <v>306</v>
      </c>
      <c r="H8" s="74" t="s">
        <v>313</v>
      </c>
      <c r="I8" s="74" t="s">
        <v>315</v>
      </c>
      <c r="J8" s="74" t="s">
        <v>308</v>
      </c>
      <c r="K8" s="75" t="s">
        <v>59</v>
      </c>
      <c r="L8" s="75">
        <v>300</v>
      </c>
      <c r="M8" s="60">
        <f t="shared" ca="1" si="0"/>
        <v>45162</v>
      </c>
      <c r="N8" s="76">
        <v>0.18</v>
      </c>
      <c r="O8" s="77">
        <v>833.33333333333326</v>
      </c>
      <c r="P8" s="78">
        <v>20000</v>
      </c>
      <c r="Q8" s="72" t="s">
        <v>307</v>
      </c>
      <c r="R8" s="59"/>
      <c r="S8" s="59"/>
      <c r="U8" s="79"/>
    </row>
    <row r="9" spans="2:21" s="57" customFormat="1">
      <c r="B9" s="72"/>
      <c r="C9" s="72" t="s">
        <v>310</v>
      </c>
      <c r="D9" s="73" t="s">
        <v>311</v>
      </c>
      <c r="E9" s="72" t="s">
        <v>305</v>
      </c>
      <c r="F9" s="72" t="s">
        <v>312</v>
      </c>
      <c r="G9" s="72" t="s">
        <v>306</v>
      </c>
      <c r="H9" s="74" t="s">
        <v>313</v>
      </c>
      <c r="I9" s="74" t="s">
        <v>315</v>
      </c>
      <c r="J9" s="74" t="s">
        <v>308</v>
      </c>
      <c r="K9" s="75" t="s">
        <v>60</v>
      </c>
      <c r="L9" s="75">
        <v>300</v>
      </c>
      <c r="M9" s="60">
        <f t="shared" ca="1" si="0"/>
        <v>45162</v>
      </c>
      <c r="N9" s="76">
        <v>0.04</v>
      </c>
      <c r="O9" s="77">
        <v>55.555555555555557</v>
      </c>
      <c r="P9" s="78">
        <v>20000</v>
      </c>
      <c r="Q9" s="72" t="s">
        <v>307</v>
      </c>
      <c r="R9" s="59"/>
      <c r="S9" s="59"/>
      <c r="U9" s="79"/>
    </row>
    <row r="10" spans="2:21" s="57" customFormat="1">
      <c r="B10" s="72"/>
      <c r="C10" s="72" t="s">
        <v>310</v>
      </c>
      <c r="D10" s="73" t="s">
        <v>311</v>
      </c>
      <c r="E10" s="72" t="s">
        <v>305</v>
      </c>
      <c r="F10" s="72" t="s">
        <v>312</v>
      </c>
      <c r="G10" s="72" t="s">
        <v>306</v>
      </c>
      <c r="H10" s="74" t="s">
        <v>313</v>
      </c>
      <c r="I10" s="74" t="s">
        <v>315</v>
      </c>
      <c r="J10" s="74" t="s">
        <v>308</v>
      </c>
      <c r="K10" s="75" t="s">
        <v>62</v>
      </c>
      <c r="L10" s="75">
        <v>300</v>
      </c>
      <c r="M10" s="60">
        <f t="shared" ca="1" si="0"/>
        <v>45162</v>
      </c>
      <c r="N10" s="76">
        <v>0.06</v>
      </c>
      <c r="O10" s="77">
        <v>204.08163265306121</v>
      </c>
      <c r="P10" s="78">
        <v>20000</v>
      </c>
      <c r="Q10" s="72" t="s">
        <v>307</v>
      </c>
      <c r="R10" s="59"/>
      <c r="S10" s="59"/>
      <c r="U10" s="79"/>
    </row>
    <row r="11" spans="2:21" s="57" customFormat="1">
      <c r="B11" s="72"/>
      <c r="C11" s="72" t="s">
        <v>310</v>
      </c>
      <c r="D11" s="73" t="s">
        <v>311</v>
      </c>
      <c r="E11" s="72" t="s">
        <v>305</v>
      </c>
      <c r="F11" s="72" t="s">
        <v>312</v>
      </c>
      <c r="G11" s="72" t="s">
        <v>306</v>
      </c>
      <c r="H11" s="74" t="s">
        <v>313</v>
      </c>
      <c r="I11" s="74" t="s">
        <v>315</v>
      </c>
      <c r="J11" s="74" t="s">
        <v>308</v>
      </c>
      <c r="K11" s="75" t="s">
        <v>65</v>
      </c>
      <c r="L11" s="75">
        <v>300</v>
      </c>
      <c r="M11" s="60">
        <f t="shared" ca="1" si="0"/>
        <v>45162</v>
      </c>
      <c r="N11" s="76">
        <v>0.09</v>
      </c>
      <c r="O11" s="77">
        <v>571.42857142857144</v>
      </c>
      <c r="P11" s="78">
        <v>20000</v>
      </c>
      <c r="Q11" s="72" t="s">
        <v>307</v>
      </c>
      <c r="R11" s="59"/>
      <c r="S11" s="59"/>
      <c r="U11" s="79"/>
    </row>
    <row r="12" spans="2:21" s="57" customFormat="1">
      <c r="B12" s="72"/>
      <c r="C12" s="72" t="s">
        <v>310</v>
      </c>
      <c r="D12" s="73" t="s">
        <v>311</v>
      </c>
      <c r="E12" s="72" t="s">
        <v>305</v>
      </c>
      <c r="F12" s="72" t="s">
        <v>312</v>
      </c>
      <c r="G12" s="72" t="s">
        <v>306</v>
      </c>
      <c r="H12" s="74" t="s">
        <v>313</v>
      </c>
      <c r="I12" s="74" t="s">
        <v>315</v>
      </c>
      <c r="J12" s="74" t="s">
        <v>308</v>
      </c>
      <c r="K12" s="75" t="s">
        <v>68</v>
      </c>
      <c r="L12" s="75">
        <v>220</v>
      </c>
      <c r="M12" s="60">
        <f t="shared" ca="1" si="0"/>
        <v>45162</v>
      </c>
      <c r="N12" s="76">
        <v>1.45</v>
      </c>
      <c r="O12" s="77">
        <v>500</v>
      </c>
      <c r="P12" s="78">
        <v>20000</v>
      </c>
      <c r="Q12" s="72" t="s">
        <v>307</v>
      </c>
      <c r="R12" s="59"/>
      <c r="S12" s="59"/>
      <c r="U12" s="79"/>
    </row>
    <row r="13" spans="2:21" s="57" customFormat="1">
      <c r="B13" s="72"/>
      <c r="C13" s="72" t="s">
        <v>310</v>
      </c>
      <c r="D13" s="73" t="s">
        <v>311</v>
      </c>
      <c r="E13" s="72" t="s">
        <v>305</v>
      </c>
      <c r="F13" s="72" t="s">
        <v>312</v>
      </c>
      <c r="G13" s="72" t="s">
        <v>306</v>
      </c>
      <c r="H13" s="74" t="s">
        <v>313</v>
      </c>
      <c r="I13" s="74" t="s">
        <v>315</v>
      </c>
      <c r="J13" s="74" t="s">
        <v>308</v>
      </c>
      <c r="K13" s="75" t="s">
        <v>71</v>
      </c>
      <c r="L13" s="75">
        <v>140</v>
      </c>
      <c r="M13" s="60">
        <f t="shared" ca="1" si="0"/>
        <v>45162</v>
      </c>
      <c r="N13" s="76">
        <v>4.28</v>
      </c>
      <c r="O13" s="77">
        <v>222.22222222222223</v>
      </c>
      <c r="P13" s="78">
        <v>20000</v>
      </c>
      <c r="Q13" s="72" t="s">
        <v>307</v>
      </c>
      <c r="R13" s="59"/>
      <c r="S13" s="59"/>
      <c r="U13" s="79"/>
    </row>
    <row r="14" spans="2:21" s="57" customFormat="1">
      <c r="B14" s="72"/>
      <c r="C14" s="72" t="s">
        <v>310</v>
      </c>
      <c r="D14" s="73" t="s">
        <v>311</v>
      </c>
      <c r="E14" s="72" t="s">
        <v>305</v>
      </c>
      <c r="F14" s="72" t="s">
        <v>312</v>
      </c>
      <c r="G14" s="72" t="s">
        <v>306</v>
      </c>
      <c r="H14" s="74" t="s">
        <v>313</v>
      </c>
      <c r="I14" s="74" t="s">
        <v>315</v>
      </c>
      <c r="J14" s="74" t="s">
        <v>308</v>
      </c>
      <c r="K14" s="75" t="s">
        <v>74</v>
      </c>
      <c r="L14" s="75">
        <v>140</v>
      </c>
      <c r="M14" s="60">
        <f t="shared" ca="1" si="0"/>
        <v>45162</v>
      </c>
      <c r="N14" s="76">
        <v>0.45</v>
      </c>
      <c r="O14" s="77">
        <v>571.42857142857144</v>
      </c>
      <c r="P14" s="78">
        <v>20000</v>
      </c>
      <c r="Q14" s="72" t="s">
        <v>307</v>
      </c>
      <c r="R14" s="59"/>
      <c r="S14" s="59"/>
      <c r="U14" s="79"/>
    </row>
    <row r="15" spans="2:21" s="57" customFormat="1">
      <c r="B15" s="72"/>
      <c r="C15" s="72" t="s">
        <v>310</v>
      </c>
      <c r="D15" s="73" t="s">
        <v>311</v>
      </c>
      <c r="E15" s="72" t="s">
        <v>305</v>
      </c>
      <c r="F15" s="72" t="s">
        <v>312</v>
      </c>
      <c r="G15" s="72" t="s">
        <v>306</v>
      </c>
      <c r="H15" s="74" t="s">
        <v>313</v>
      </c>
      <c r="I15" s="74" t="s">
        <v>315</v>
      </c>
      <c r="J15" s="74" t="s">
        <v>308</v>
      </c>
      <c r="K15" s="75" t="s">
        <v>78</v>
      </c>
      <c r="L15" s="75">
        <v>1500</v>
      </c>
      <c r="M15" s="60">
        <f t="shared" ca="1" si="0"/>
        <v>45162</v>
      </c>
      <c r="N15" s="76">
        <v>0.02</v>
      </c>
      <c r="O15" s="77">
        <v>253.1645569620253</v>
      </c>
      <c r="P15" s="78">
        <v>20000</v>
      </c>
      <c r="Q15" s="72" t="s">
        <v>307</v>
      </c>
      <c r="R15" s="59"/>
      <c r="S15" s="59"/>
      <c r="U15" s="79"/>
    </row>
    <row r="16" spans="2:21" s="57" customFormat="1">
      <c r="B16" s="72"/>
      <c r="C16" s="72" t="s">
        <v>310</v>
      </c>
      <c r="D16" s="73" t="s">
        <v>311</v>
      </c>
      <c r="E16" s="72" t="s">
        <v>305</v>
      </c>
      <c r="F16" s="72" t="s">
        <v>312</v>
      </c>
      <c r="G16" s="72" t="s">
        <v>306</v>
      </c>
      <c r="H16" s="74" t="s">
        <v>313</v>
      </c>
      <c r="I16" s="74" t="s">
        <v>315</v>
      </c>
      <c r="J16" s="74" t="s">
        <v>308</v>
      </c>
      <c r="K16" s="75" t="s">
        <v>81</v>
      </c>
      <c r="L16" s="75">
        <v>1500</v>
      </c>
      <c r="M16" s="60">
        <f t="shared" ca="1" si="0"/>
        <v>45162</v>
      </c>
      <c r="N16" s="76">
        <v>0.02</v>
      </c>
      <c r="O16" s="77">
        <v>67.114093959731548</v>
      </c>
      <c r="P16" s="78">
        <v>20000</v>
      </c>
      <c r="Q16" s="72" t="s">
        <v>307</v>
      </c>
      <c r="R16" s="59"/>
      <c r="S16" s="59"/>
      <c r="U16" s="79"/>
    </row>
    <row r="17" spans="2:21" s="57" customFormat="1">
      <c r="B17" s="72"/>
      <c r="C17" s="72" t="s">
        <v>310</v>
      </c>
      <c r="D17" s="73" t="s">
        <v>311</v>
      </c>
      <c r="E17" s="72" t="s">
        <v>305</v>
      </c>
      <c r="F17" s="72" t="s">
        <v>312</v>
      </c>
      <c r="G17" s="72" t="s">
        <v>306</v>
      </c>
      <c r="H17" s="74" t="s">
        <v>313</v>
      </c>
      <c r="I17" s="74" t="s">
        <v>315</v>
      </c>
      <c r="J17" s="74" t="s">
        <v>308</v>
      </c>
      <c r="K17" s="75" t="s">
        <v>84</v>
      </c>
      <c r="L17" s="75">
        <v>600</v>
      </c>
      <c r="M17" s="60">
        <f t="shared" ca="1" si="0"/>
        <v>45162</v>
      </c>
      <c r="N17" s="76">
        <v>0.04</v>
      </c>
      <c r="O17" s="77">
        <v>400</v>
      </c>
      <c r="P17" s="78">
        <v>20000</v>
      </c>
      <c r="Q17" s="72" t="s">
        <v>307</v>
      </c>
      <c r="R17" s="59"/>
      <c r="S17" s="59"/>
      <c r="U17" s="79"/>
    </row>
    <row r="18" spans="2:21" s="57" customFormat="1">
      <c r="B18" s="72"/>
      <c r="C18" s="72" t="s">
        <v>310</v>
      </c>
      <c r="D18" s="73" t="s">
        <v>311</v>
      </c>
      <c r="E18" s="72" t="s">
        <v>305</v>
      </c>
      <c r="F18" s="72" t="s">
        <v>312</v>
      </c>
      <c r="G18" s="72" t="s">
        <v>306</v>
      </c>
      <c r="H18" s="74" t="s">
        <v>313</v>
      </c>
      <c r="I18" s="74" t="s">
        <v>315</v>
      </c>
      <c r="J18" s="74" t="s">
        <v>308</v>
      </c>
      <c r="K18" s="75" t="s">
        <v>86</v>
      </c>
      <c r="L18" s="75">
        <v>500</v>
      </c>
      <c r="M18" s="60">
        <f t="shared" ca="1" si="0"/>
        <v>45162</v>
      </c>
      <c r="N18" s="76">
        <v>0.04</v>
      </c>
      <c r="O18" s="77">
        <v>2.0938023450586263</v>
      </c>
      <c r="P18" s="78">
        <v>20000</v>
      </c>
      <c r="Q18" s="72" t="s">
        <v>307</v>
      </c>
      <c r="R18" s="59"/>
      <c r="S18" s="59"/>
      <c r="U18" s="79"/>
    </row>
    <row r="19" spans="2:21" s="57" customFormat="1">
      <c r="B19" s="72"/>
      <c r="C19" s="72" t="s">
        <v>310</v>
      </c>
      <c r="D19" s="73" t="s">
        <v>311</v>
      </c>
      <c r="E19" s="72" t="s">
        <v>305</v>
      </c>
      <c r="F19" s="72" t="s">
        <v>312</v>
      </c>
      <c r="G19" s="72" t="s">
        <v>306</v>
      </c>
      <c r="H19" s="74" t="s">
        <v>313</v>
      </c>
      <c r="I19" s="74" t="s">
        <v>315</v>
      </c>
      <c r="J19" s="74" t="s">
        <v>308</v>
      </c>
      <c r="K19" s="75" t="s">
        <v>88</v>
      </c>
      <c r="L19" s="75">
        <v>150</v>
      </c>
      <c r="M19" s="60">
        <f t="shared" ca="1" si="0"/>
        <v>45162</v>
      </c>
      <c r="N19" s="76">
        <v>12.35</v>
      </c>
      <c r="O19" s="77">
        <v>2.1168501270110074</v>
      </c>
      <c r="P19" s="78">
        <v>20000</v>
      </c>
      <c r="Q19" s="72" t="s">
        <v>307</v>
      </c>
      <c r="R19" s="59"/>
      <c r="S19" s="59"/>
      <c r="U19" s="79"/>
    </row>
    <row r="20" spans="2:21" s="57" customFormat="1">
      <c r="B20" s="72"/>
      <c r="C20" s="72" t="s">
        <v>310</v>
      </c>
      <c r="D20" s="73" t="s">
        <v>311</v>
      </c>
      <c r="E20" s="72" t="s">
        <v>305</v>
      </c>
      <c r="F20" s="72" t="s">
        <v>312</v>
      </c>
      <c r="G20" s="72" t="s">
        <v>306</v>
      </c>
      <c r="H20" s="74" t="s">
        <v>313</v>
      </c>
      <c r="I20" s="74" t="s">
        <v>315</v>
      </c>
      <c r="J20" s="74" t="s">
        <v>308</v>
      </c>
      <c r="K20" s="75" t="s">
        <v>90</v>
      </c>
      <c r="L20" s="75">
        <v>500</v>
      </c>
      <c r="M20" s="60">
        <f t="shared" ca="1" si="0"/>
        <v>45162</v>
      </c>
      <c r="N20" s="76">
        <v>1.63</v>
      </c>
      <c r="O20" s="77">
        <v>2.340276152586005</v>
      </c>
      <c r="P20" s="78">
        <v>20000</v>
      </c>
      <c r="Q20" s="72" t="s">
        <v>307</v>
      </c>
      <c r="R20" s="59"/>
      <c r="S20" s="59"/>
      <c r="U20" s="79"/>
    </row>
    <row r="21" spans="2:21" s="57" customFormat="1">
      <c r="B21" s="72"/>
      <c r="C21" s="72" t="s">
        <v>310</v>
      </c>
      <c r="D21" s="73" t="s">
        <v>311</v>
      </c>
      <c r="E21" s="72" t="s">
        <v>305</v>
      </c>
      <c r="F21" s="72" t="s">
        <v>312</v>
      </c>
      <c r="G21" s="72" t="s">
        <v>306</v>
      </c>
      <c r="H21" s="74" t="s">
        <v>313</v>
      </c>
      <c r="I21" s="74" t="s">
        <v>315</v>
      </c>
      <c r="J21" s="74" t="s">
        <v>308</v>
      </c>
      <c r="K21" s="75" t="s">
        <v>94</v>
      </c>
      <c r="L21" s="75">
        <v>130</v>
      </c>
      <c r="M21" s="60">
        <f t="shared" ca="1" si="0"/>
        <v>45162</v>
      </c>
      <c r="N21" s="76">
        <v>1.59</v>
      </c>
      <c r="O21" s="77">
        <v>2.3623907394283012</v>
      </c>
      <c r="P21" s="78">
        <v>20000</v>
      </c>
      <c r="Q21" s="72" t="s">
        <v>307</v>
      </c>
      <c r="R21" s="59"/>
      <c r="S21" s="59"/>
      <c r="U21" s="79"/>
    </row>
    <row r="22" spans="2:21" s="57" customFormat="1">
      <c r="B22" s="72"/>
      <c r="C22" s="72" t="s">
        <v>310</v>
      </c>
      <c r="D22" s="73" t="s">
        <v>311</v>
      </c>
      <c r="E22" s="72" t="s">
        <v>305</v>
      </c>
      <c r="F22" s="72" t="s">
        <v>312</v>
      </c>
      <c r="G22" s="72" t="s">
        <v>306</v>
      </c>
      <c r="H22" s="74" t="s">
        <v>313</v>
      </c>
      <c r="I22" s="74" t="s">
        <v>315</v>
      </c>
      <c r="J22" s="74" t="s">
        <v>308</v>
      </c>
      <c r="K22" s="75" t="s">
        <v>97</v>
      </c>
      <c r="L22" s="75">
        <v>130</v>
      </c>
      <c r="M22" s="60">
        <f t="shared" ca="1" si="0"/>
        <v>45162</v>
      </c>
      <c r="N22" s="76">
        <v>2.25</v>
      </c>
      <c r="O22" s="77">
        <v>1.5411882561454879</v>
      </c>
      <c r="P22" s="78">
        <v>20000</v>
      </c>
      <c r="Q22" s="72" t="s">
        <v>307</v>
      </c>
      <c r="R22" s="59"/>
      <c r="S22" s="59"/>
      <c r="U22" s="79"/>
    </row>
    <row r="23" spans="2:21" s="57" customFormat="1">
      <c r="B23" s="72"/>
      <c r="C23" s="72" t="s">
        <v>310</v>
      </c>
      <c r="D23" s="73" t="s">
        <v>311</v>
      </c>
      <c r="E23" s="72" t="s">
        <v>305</v>
      </c>
      <c r="F23" s="72" t="s">
        <v>312</v>
      </c>
      <c r="G23" s="72" t="s">
        <v>306</v>
      </c>
      <c r="H23" s="74" t="s">
        <v>313</v>
      </c>
      <c r="I23" s="74" t="s">
        <v>315</v>
      </c>
      <c r="J23" s="74" t="s">
        <v>308</v>
      </c>
      <c r="K23" s="75" t="s">
        <v>100</v>
      </c>
      <c r="L23" s="75">
        <v>160</v>
      </c>
      <c r="M23" s="60">
        <f t="shared" ca="1" si="0"/>
        <v>45162</v>
      </c>
      <c r="N23" s="76">
        <v>0.72</v>
      </c>
      <c r="O23" s="77">
        <v>1.9617459538989701</v>
      </c>
      <c r="P23" s="78">
        <v>20000</v>
      </c>
      <c r="Q23" s="72" t="s">
        <v>307</v>
      </c>
      <c r="R23" s="59"/>
      <c r="S23" s="59"/>
      <c r="U23" s="79"/>
    </row>
    <row r="24" spans="2:21" s="57" customFormat="1">
      <c r="B24" s="72"/>
      <c r="C24" s="72" t="s">
        <v>310</v>
      </c>
      <c r="D24" s="73" t="s">
        <v>311</v>
      </c>
      <c r="E24" s="72" t="s">
        <v>305</v>
      </c>
      <c r="F24" s="72" t="s">
        <v>312</v>
      </c>
      <c r="G24" s="72" t="s">
        <v>306</v>
      </c>
      <c r="H24" s="74" t="s">
        <v>313</v>
      </c>
      <c r="I24" s="74" t="s">
        <v>315</v>
      </c>
      <c r="J24" s="74" t="s">
        <v>308</v>
      </c>
      <c r="K24" s="75" t="s">
        <v>103</v>
      </c>
      <c r="L24" s="75">
        <v>300</v>
      </c>
      <c r="M24" s="60">
        <f t="shared" ca="1" si="0"/>
        <v>45162</v>
      </c>
      <c r="N24" s="76">
        <v>7.0000000000000007E-2</v>
      </c>
      <c r="O24" s="77">
        <v>14.440433212996389</v>
      </c>
      <c r="P24" s="78">
        <v>20000</v>
      </c>
      <c r="Q24" s="72" t="s">
        <v>307</v>
      </c>
      <c r="R24" s="59"/>
      <c r="S24" s="59"/>
      <c r="U24" s="79"/>
    </row>
    <row r="25" spans="2:21" s="57" customFormat="1">
      <c r="B25" s="72"/>
      <c r="C25" s="72" t="s">
        <v>310</v>
      </c>
      <c r="D25" s="73" t="s">
        <v>311</v>
      </c>
      <c r="E25" s="72" t="s">
        <v>305</v>
      </c>
      <c r="F25" s="72" t="s">
        <v>312</v>
      </c>
      <c r="G25" s="72" t="s">
        <v>306</v>
      </c>
      <c r="H25" s="74" t="s">
        <v>313</v>
      </c>
      <c r="I25" s="74" t="s">
        <v>315</v>
      </c>
      <c r="J25" s="74" t="s">
        <v>308</v>
      </c>
      <c r="K25" s="75" t="s">
        <v>105</v>
      </c>
      <c r="L25" s="75">
        <v>300</v>
      </c>
      <c r="M25" s="60">
        <f t="shared" ca="1" si="0"/>
        <v>45162</v>
      </c>
      <c r="N25" s="76">
        <v>0.17</v>
      </c>
      <c r="O25" s="77">
        <v>8.6132644272179153</v>
      </c>
      <c r="P25" s="78">
        <v>20000</v>
      </c>
      <c r="Q25" s="72" t="s">
        <v>307</v>
      </c>
      <c r="R25" s="59"/>
      <c r="S25" s="59"/>
      <c r="U25" s="79"/>
    </row>
    <row r="26" spans="2:21" s="57" customFormat="1">
      <c r="B26" s="72"/>
      <c r="C26" s="72" t="s">
        <v>310</v>
      </c>
      <c r="D26" s="73" t="s">
        <v>311</v>
      </c>
      <c r="E26" s="72" t="s">
        <v>305</v>
      </c>
      <c r="F26" s="72" t="s">
        <v>312</v>
      </c>
      <c r="G26" s="72" t="s">
        <v>306</v>
      </c>
      <c r="H26" s="74" t="s">
        <v>313</v>
      </c>
      <c r="I26" s="74" t="s">
        <v>315</v>
      </c>
      <c r="J26" s="74" t="s">
        <v>308</v>
      </c>
      <c r="K26" s="75" t="s">
        <v>107</v>
      </c>
      <c r="L26" s="75">
        <v>1200</v>
      </c>
      <c r="M26" s="60">
        <f t="shared" ca="1" si="0"/>
        <v>45162</v>
      </c>
      <c r="N26" s="76">
        <v>0.14000000000000001</v>
      </c>
      <c r="O26" s="77">
        <v>66.006600660066013</v>
      </c>
      <c r="P26" s="78">
        <v>20000</v>
      </c>
      <c r="Q26" s="72" t="s">
        <v>307</v>
      </c>
      <c r="R26" s="59"/>
      <c r="S26" s="59"/>
      <c r="U26" s="79"/>
    </row>
    <row r="27" spans="2:21" s="57" customFormat="1">
      <c r="B27" s="72"/>
      <c r="C27" s="72" t="s">
        <v>310</v>
      </c>
      <c r="D27" s="73" t="s">
        <v>311</v>
      </c>
      <c r="E27" s="72" t="s">
        <v>305</v>
      </c>
      <c r="F27" s="72" t="s">
        <v>312</v>
      </c>
      <c r="G27" s="72" t="s">
        <v>306</v>
      </c>
      <c r="H27" s="74" t="s">
        <v>313</v>
      </c>
      <c r="I27" s="74" t="s">
        <v>315</v>
      </c>
      <c r="J27" s="74" t="s">
        <v>308</v>
      </c>
      <c r="K27" s="75" t="s">
        <v>109</v>
      </c>
      <c r="L27" s="75">
        <v>300</v>
      </c>
      <c r="M27" s="60">
        <f t="shared" ca="1" si="0"/>
        <v>45162</v>
      </c>
      <c r="N27" s="76">
        <v>0.1</v>
      </c>
      <c r="O27" s="77">
        <v>4.8590864917395526</v>
      </c>
      <c r="P27" s="78">
        <v>20000</v>
      </c>
      <c r="Q27" s="72" t="s">
        <v>307</v>
      </c>
      <c r="R27" s="59"/>
      <c r="S27" s="59"/>
      <c r="U27" s="79"/>
    </row>
    <row r="28" spans="2:21" s="57" customFormat="1">
      <c r="B28" s="72"/>
      <c r="C28" s="72" t="s">
        <v>310</v>
      </c>
      <c r="D28" s="73" t="s">
        <v>311</v>
      </c>
      <c r="E28" s="72" t="s">
        <v>305</v>
      </c>
      <c r="F28" s="72" t="s">
        <v>312</v>
      </c>
      <c r="G28" s="72" t="s">
        <v>306</v>
      </c>
      <c r="H28" s="74" t="s">
        <v>313</v>
      </c>
      <c r="I28" s="74" t="s">
        <v>315</v>
      </c>
      <c r="J28" s="74" t="s">
        <v>308</v>
      </c>
      <c r="K28" s="75" t="s">
        <v>111</v>
      </c>
      <c r="L28" s="75">
        <v>600</v>
      </c>
      <c r="M28" s="60">
        <f t="shared" ca="1" si="0"/>
        <v>45162</v>
      </c>
      <c r="N28" s="76">
        <v>0.02</v>
      </c>
      <c r="O28" s="77">
        <v>3.9603960396039608</v>
      </c>
      <c r="P28" s="78">
        <v>20000</v>
      </c>
      <c r="Q28" s="72" t="s">
        <v>307</v>
      </c>
      <c r="R28" s="59"/>
      <c r="S28" s="59"/>
      <c r="U28" s="79"/>
    </row>
    <row r="29" spans="2:21" s="57" customFormat="1">
      <c r="B29" s="72"/>
      <c r="C29" s="72" t="s">
        <v>310</v>
      </c>
      <c r="D29" s="73" t="s">
        <v>311</v>
      </c>
      <c r="E29" s="72" t="s">
        <v>305</v>
      </c>
      <c r="F29" s="72" t="s">
        <v>312</v>
      </c>
      <c r="G29" s="72" t="s">
        <v>306</v>
      </c>
      <c r="H29" s="74" t="s">
        <v>313</v>
      </c>
      <c r="I29" s="74" t="s">
        <v>315</v>
      </c>
      <c r="J29" s="74" t="s">
        <v>308</v>
      </c>
      <c r="K29" s="75" t="s">
        <v>49</v>
      </c>
      <c r="L29" s="75">
        <v>1750</v>
      </c>
      <c r="M29" s="60">
        <f t="shared" ca="1" si="0"/>
        <v>45162</v>
      </c>
      <c r="N29" s="76">
        <v>0.09</v>
      </c>
      <c r="O29" s="77">
        <v>15.060240963855422</v>
      </c>
      <c r="P29" s="78">
        <v>20000</v>
      </c>
      <c r="Q29" s="72" t="s">
        <v>307</v>
      </c>
      <c r="R29" s="59"/>
      <c r="S29" s="59"/>
      <c r="U29" s="79"/>
    </row>
    <row r="30" spans="2:21" s="57" customFormat="1">
      <c r="B30" s="72"/>
      <c r="C30" s="72" t="s">
        <v>310</v>
      </c>
      <c r="D30" s="73" t="s">
        <v>311</v>
      </c>
      <c r="E30" s="72" t="s">
        <v>305</v>
      </c>
      <c r="F30" s="72" t="s">
        <v>312</v>
      </c>
      <c r="G30" s="72" t="s">
        <v>306</v>
      </c>
      <c r="H30" s="74" t="s">
        <v>313</v>
      </c>
      <c r="I30" s="74" t="s">
        <v>315</v>
      </c>
      <c r="J30" s="74" t="s">
        <v>308</v>
      </c>
      <c r="K30" s="75" t="s">
        <v>113</v>
      </c>
      <c r="L30" s="75">
        <v>1000</v>
      </c>
      <c r="M30" s="60">
        <f t="shared" ca="1" si="0"/>
        <v>45162</v>
      </c>
      <c r="N30" s="76">
        <v>0.12</v>
      </c>
      <c r="O30" s="77">
        <v>10000</v>
      </c>
      <c r="P30" s="78">
        <v>20000</v>
      </c>
      <c r="Q30" s="72" t="s">
        <v>307</v>
      </c>
      <c r="R30" s="59"/>
      <c r="S30" s="59"/>
      <c r="U30" s="79"/>
    </row>
    <row r="31" spans="2:21" s="57" customFormat="1">
      <c r="B31" s="72"/>
      <c r="C31" s="72" t="s">
        <v>310</v>
      </c>
      <c r="D31" s="73" t="s">
        <v>311</v>
      </c>
      <c r="E31" s="72" t="s">
        <v>305</v>
      </c>
      <c r="F31" s="72" t="s">
        <v>312</v>
      </c>
      <c r="G31" s="72" t="s">
        <v>306</v>
      </c>
      <c r="H31" s="74" t="s">
        <v>313</v>
      </c>
      <c r="I31" s="74" t="s">
        <v>315</v>
      </c>
      <c r="J31" s="74" t="s">
        <v>308</v>
      </c>
      <c r="K31" s="75" t="s">
        <v>115</v>
      </c>
      <c r="L31" s="75">
        <v>2500</v>
      </c>
      <c r="M31" s="60">
        <f t="shared" ca="1" si="0"/>
        <v>45162</v>
      </c>
      <c r="N31" s="76">
        <v>0.01</v>
      </c>
      <c r="O31" s="77">
        <v>3.1382394476698576</v>
      </c>
      <c r="P31" s="78">
        <v>20000</v>
      </c>
      <c r="Q31" s="72" t="s">
        <v>307</v>
      </c>
      <c r="R31" s="59"/>
      <c r="S31" s="59"/>
      <c r="U31" s="79"/>
    </row>
    <row r="32" spans="2:21" s="57" customFormat="1">
      <c r="B32" s="72"/>
      <c r="C32" s="72" t="s">
        <v>310</v>
      </c>
      <c r="D32" s="73" t="s">
        <v>311</v>
      </c>
      <c r="E32" s="72" t="s">
        <v>305</v>
      </c>
      <c r="F32" s="72" t="s">
        <v>312</v>
      </c>
      <c r="G32" s="72" t="s">
        <v>306</v>
      </c>
      <c r="H32" s="74" t="s">
        <v>313</v>
      </c>
      <c r="I32" s="74" t="s">
        <v>315</v>
      </c>
      <c r="J32" s="74" t="s">
        <v>308</v>
      </c>
      <c r="K32" s="75" t="s">
        <v>117</v>
      </c>
      <c r="L32" s="75">
        <v>300</v>
      </c>
      <c r="M32" s="60">
        <f t="shared" ca="1" si="0"/>
        <v>45162</v>
      </c>
      <c r="N32" s="76">
        <v>0.36</v>
      </c>
      <c r="O32" s="77">
        <v>151.51515151515153</v>
      </c>
      <c r="P32" s="78">
        <v>20000</v>
      </c>
      <c r="Q32" s="72" t="s">
        <v>307</v>
      </c>
      <c r="R32" s="59"/>
      <c r="S32" s="59"/>
      <c r="U32" s="79"/>
    </row>
    <row r="33" spans="2:19" s="57" customFormat="1">
      <c r="B33" s="72"/>
      <c r="C33" s="72" t="s">
        <v>310</v>
      </c>
      <c r="D33" s="73" t="s">
        <v>311</v>
      </c>
      <c r="E33" s="72" t="s">
        <v>305</v>
      </c>
      <c r="F33" s="72" t="s">
        <v>312</v>
      </c>
      <c r="G33" s="72" t="s">
        <v>306</v>
      </c>
      <c r="H33" s="74" t="s">
        <v>313</v>
      </c>
      <c r="I33" s="74" t="s">
        <v>315</v>
      </c>
      <c r="J33" s="74" t="s">
        <v>308</v>
      </c>
      <c r="K33" s="75" t="s">
        <v>119</v>
      </c>
      <c r="L33" s="75">
        <v>300</v>
      </c>
      <c r="M33" s="60">
        <f t="shared" ca="1" si="0"/>
        <v>45162</v>
      </c>
      <c r="N33" s="76">
        <v>0.04</v>
      </c>
      <c r="O33" s="77">
        <v>2.1229168878038425</v>
      </c>
      <c r="P33" s="78">
        <v>20000</v>
      </c>
      <c r="Q33" s="72" t="s">
        <v>307</v>
      </c>
      <c r="R33" s="59"/>
      <c r="S33" s="59"/>
    </row>
    <row r="34" spans="2:19" s="57" customFormat="1">
      <c r="B34" s="72"/>
      <c r="C34" s="72" t="s">
        <v>310</v>
      </c>
      <c r="D34" s="73" t="s">
        <v>311</v>
      </c>
      <c r="E34" s="72" t="s">
        <v>305</v>
      </c>
      <c r="F34" s="72" t="s">
        <v>312</v>
      </c>
      <c r="G34" s="72" t="s">
        <v>306</v>
      </c>
      <c r="H34" s="74" t="s">
        <v>313</v>
      </c>
      <c r="I34" s="74" t="s">
        <v>315</v>
      </c>
      <c r="J34" s="74" t="s">
        <v>308</v>
      </c>
      <c r="K34" s="75" t="s">
        <v>123</v>
      </c>
      <c r="L34" s="75">
        <v>2800</v>
      </c>
      <c r="M34" s="60">
        <f t="shared" ca="1" si="0"/>
        <v>45162</v>
      </c>
      <c r="N34" s="76">
        <v>0.03</v>
      </c>
      <c r="O34" s="77">
        <v>2.5255714105316329</v>
      </c>
      <c r="P34" s="78">
        <v>20000</v>
      </c>
      <c r="Q34" s="72" t="s">
        <v>307</v>
      </c>
      <c r="R34" s="59"/>
      <c r="S34" s="59"/>
    </row>
    <row r="35" spans="2:19" s="57" customFormat="1">
      <c r="B35" s="72"/>
      <c r="C35" s="72" t="s">
        <v>310</v>
      </c>
      <c r="D35" s="73" t="s">
        <v>311</v>
      </c>
      <c r="E35" s="72" t="s">
        <v>305</v>
      </c>
      <c r="F35" s="72" t="s">
        <v>312</v>
      </c>
      <c r="G35" s="72" t="s">
        <v>306</v>
      </c>
      <c r="H35" s="74" t="s">
        <v>313</v>
      </c>
      <c r="I35" s="74" t="s">
        <v>315</v>
      </c>
      <c r="J35" s="74" t="s">
        <v>308</v>
      </c>
      <c r="K35" s="75" t="s">
        <v>124</v>
      </c>
      <c r="L35" s="75">
        <v>2100</v>
      </c>
      <c r="M35" s="60">
        <f t="shared" ca="1" si="0"/>
        <v>45162</v>
      </c>
      <c r="N35" s="76">
        <v>0.27</v>
      </c>
      <c r="O35" s="77">
        <v>0.47932893948472138</v>
      </c>
      <c r="P35" s="78">
        <v>20000</v>
      </c>
      <c r="Q35" s="72" t="s">
        <v>307</v>
      </c>
      <c r="R35" s="59"/>
      <c r="S35" s="59"/>
    </row>
    <row r="36" spans="2:19" s="57" customFormat="1">
      <c r="B36" s="72"/>
      <c r="C36" s="72" t="s">
        <v>310</v>
      </c>
      <c r="D36" s="73" t="s">
        <v>311</v>
      </c>
      <c r="E36" s="72" t="s">
        <v>305</v>
      </c>
      <c r="F36" s="72" t="s">
        <v>312</v>
      </c>
      <c r="G36" s="72" t="s">
        <v>306</v>
      </c>
      <c r="H36" s="74" t="s">
        <v>313</v>
      </c>
      <c r="I36" s="74" t="s">
        <v>315</v>
      </c>
      <c r="J36" s="74" t="s">
        <v>308</v>
      </c>
      <c r="K36" s="75" t="s">
        <v>126</v>
      </c>
      <c r="L36" s="75">
        <v>1000</v>
      </c>
      <c r="M36" s="60">
        <f t="shared" ca="1" si="0"/>
        <v>45162</v>
      </c>
      <c r="N36" s="76">
        <v>0.13</v>
      </c>
      <c r="O36" s="77">
        <v>2.4280684715308971</v>
      </c>
      <c r="P36" s="78">
        <v>20000</v>
      </c>
      <c r="Q36" s="72" t="s">
        <v>307</v>
      </c>
      <c r="R36" s="59"/>
      <c r="S36" s="59"/>
    </row>
    <row r="37" spans="2:19" s="57" customFormat="1">
      <c r="B37" s="72"/>
      <c r="C37" s="72" t="s">
        <v>310</v>
      </c>
      <c r="D37" s="73" t="s">
        <v>311</v>
      </c>
      <c r="E37" s="72" t="s">
        <v>305</v>
      </c>
      <c r="F37" s="72" t="s">
        <v>312</v>
      </c>
      <c r="G37" s="72" t="s">
        <v>306</v>
      </c>
      <c r="H37" s="74" t="s">
        <v>313</v>
      </c>
      <c r="I37" s="74" t="s">
        <v>315</v>
      </c>
      <c r="J37" s="74" t="s">
        <v>308</v>
      </c>
      <c r="K37" s="75" t="s">
        <v>128</v>
      </c>
      <c r="L37" s="75">
        <v>300</v>
      </c>
      <c r="M37" s="60">
        <f t="shared" ca="1" si="0"/>
        <v>45162</v>
      </c>
      <c r="N37" s="76">
        <v>0.04</v>
      </c>
      <c r="O37" s="77">
        <v>0.725268349289237</v>
      </c>
      <c r="P37" s="78">
        <v>20000</v>
      </c>
      <c r="Q37" s="72" t="s">
        <v>307</v>
      </c>
      <c r="R37" s="59"/>
      <c r="S37" s="59"/>
    </row>
    <row r="38" spans="2:19" s="57" customFormat="1">
      <c r="B38" s="72"/>
      <c r="C38" s="72" t="s">
        <v>310</v>
      </c>
      <c r="D38" s="73" t="s">
        <v>311</v>
      </c>
      <c r="E38" s="72" t="s">
        <v>305</v>
      </c>
      <c r="F38" s="72" t="s">
        <v>312</v>
      </c>
      <c r="G38" s="72" t="s">
        <v>306</v>
      </c>
      <c r="H38" s="74" t="s">
        <v>313</v>
      </c>
      <c r="I38" s="74" t="s">
        <v>315</v>
      </c>
      <c r="J38" s="74" t="s">
        <v>308</v>
      </c>
      <c r="K38" s="75" t="s">
        <v>130</v>
      </c>
      <c r="L38" s="75">
        <v>1500</v>
      </c>
      <c r="M38" s="60">
        <f t="shared" ca="1" si="0"/>
        <v>45162</v>
      </c>
      <c r="N38" s="76">
        <v>0.02</v>
      </c>
      <c r="O38" s="77">
        <v>2.3843586075345731</v>
      </c>
      <c r="P38" s="78">
        <v>20000</v>
      </c>
      <c r="Q38" s="72" t="s">
        <v>307</v>
      </c>
      <c r="R38" s="59"/>
      <c r="S38" s="59"/>
    </row>
    <row r="39" spans="2:19" s="57" customFormat="1">
      <c r="B39" s="72"/>
      <c r="C39" s="72" t="s">
        <v>310</v>
      </c>
      <c r="D39" s="73" t="s">
        <v>311</v>
      </c>
      <c r="E39" s="72" t="s">
        <v>305</v>
      </c>
      <c r="F39" s="72" t="s">
        <v>312</v>
      </c>
      <c r="G39" s="72" t="s">
        <v>306</v>
      </c>
      <c r="H39" s="74" t="s">
        <v>313</v>
      </c>
      <c r="I39" s="74" t="s">
        <v>315</v>
      </c>
      <c r="J39" s="74" t="s">
        <v>308</v>
      </c>
      <c r="K39" s="75" t="s">
        <v>132</v>
      </c>
      <c r="L39" s="75">
        <v>300</v>
      </c>
      <c r="M39" s="60">
        <f t="shared" ca="1" si="0"/>
        <v>45162</v>
      </c>
      <c r="N39" s="76">
        <v>0.09</v>
      </c>
      <c r="O39" s="77">
        <v>1.8855472800980484</v>
      </c>
      <c r="P39" s="78">
        <v>20000</v>
      </c>
      <c r="Q39" s="72" t="s">
        <v>307</v>
      </c>
      <c r="R39" s="59"/>
      <c r="S39" s="59"/>
    </row>
    <row r="40" spans="2:19" s="57" customFormat="1">
      <c r="B40" s="72"/>
      <c r="C40" s="72" t="s">
        <v>310</v>
      </c>
      <c r="D40" s="73" t="s">
        <v>311</v>
      </c>
      <c r="E40" s="72" t="s">
        <v>305</v>
      </c>
      <c r="F40" s="72" t="s">
        <v>312</v>
      </c>
      <c r="G40" s="72" t="s">
        <v>306</v>
      </c>
      <c r="H40" s="74" t="s">
        <v>313</v>
      </c>
      <c r="I40" s="74" t="s">
        <v>315</v>
      </c>
      <c r="J40" s="74" t="s">
        <v>308</v>
      </c>
      <c r="K40" s="75" t="s">
        <v>134</v>
      </c>
      <c r="L40" s="75">
        <v>300</v>
      </c>
      <c r="M40" s="60">
        <f t="shared" ca="1" si="0"/>
        <v>45162</v>
      </c>
      <c r="N40" s="76">
        <v>7.0000000000000007E-2</v>
      </c>
      <c r="O40" s="77">
        <v>540.54054054054052</v>
      </c>
      <c r="P40" s="78">
        <v>20000</v>
      </c>
      <c r="Q40" s="72" t="s">
        <v>307</v>
      </c>
      <c r="R40" s="59"/>
      <c r="S40" s="59"/>
    </row>
    <row r="41" spans="2:19" s="57" customFormat="1">
      <c r="B41" s="72"/>
      <c r="C41" s="72" t="s">
        <v>310</v>
      </c>
      <c r="D41" s="73" t="s">
        <v>311</v>
      </c>
      <c r="E41" s="72" t="s">
        <v>305</v>
      </c>
      <c r="F41" s="72" t="s">
        <v>312</v>
      </c>
      <c r="G41" s="72" t="s">
        <v>306</v>
      </c>
      <c r="H41" s="74" t="s">
        <v>313</v>
      </c>
      <c r="I41" s="74" t="s">
        <v>315</v>
      </c>
      <c r="J41" s="74" t="s">
        <v>308</v>
      </c>
      <c r="K41" s="75" t="s">
        <v>136</v>
      </c>
      <c r="L41" s="75">
        <v>300</v>
      </c>
      <c r="M41" s="60">
        <f t="shared" ca="1" si="0"/>
        <v>45162</v>
      </c>
      <c r="N41" s="76">
        <v>0.24</v>
      </c>
      <c r="O41" s="77">
        <v>303.03030303030306</v>
      </c>
      <c r="P41" s="78">
        <v>20000</v>
      </c>
      <c r="Q41" s="72" t="s">
        <v>307</v>
      </c>
      <c r="R41" s="59"/>
      <c r="S41" s="59"/>
    </row>
    <row r="42" spans="2:19" s="57" customFormat="1">
      <c r="B42" s="72"/>
      <c r="C42" s="72" t="s">
        <v>310</v>
      </c>
      <c r="D42" s="73" t="s">
        <v>311</v>
      </c>
      <c r="E42" s="72" t="s">
        <v>305</v>
      </c>
      <c r="F42" s="72" t="s">
        <v>312</v>
      </c>
      <c r="G42" s="72" t="s">
        <v>306</v>
      </c>
      <c r="H42" s="74" t="s">
        <v>313</v>
      </c>
      <c r="I42" s="74" t="s">
        <v>315</v>
      </c>
      <c r="J42" s="74" t="s">
        <v>308</v>
      </c>
      <c r="K42" s="75" t="s">
        <v>139</v>
      </c>
      <c r="L42" s="75">
        <v>300</v>
      </c>
      <c r="M42" s="60">
        <f t="shared" ca="1" si="0"/>
        <v>45162</v>
      </c>
      <c r="N42" s="76">
        <v>0.06</v>
      </c>
      <c r="O42" s="77">
        <v>333.33333333333331</v>
      </c>
      <c r="P42" s="78">
        <v>20000</v>
      </c>
      <c r="Q42" s="72" t="s">
        <v>307</v>
      </c>
      <c r="R42" s="59"/>
      <c r="S42" s="59"/>
    </row>
    <row r="43" spans="2:19" s="57" customFormat="1">
      <c r="B43" s="72"/>
      <c r="C43" s="72" t="s">
        <v>310</v>
      </c>
      <c r="D43" s="73" t="s">
        <v>311</v>
      </c>
      <c r="E43" s="72" t="s">
        <v>305</v>
      </c>
      <c r="F43" s="72" t="s">
        <v>312</v>
      </c>
      <c r="G43" s="72" t="s">
        <v>306</v>
      </c>
      <c r="H43" s="74" t="s">
        <v>313</v>
      </c>
      <c r="I43" s="74" t="s">
        <v>315</v>
      </c>
      <c r="J43" s="74" t="s">
        <v>308</v>
      </c>
      <c r="K43" s="75" t="s">
        <v>140</v>
      </c>
      <c r="L43" s="75">
        <v>200</v>
      </c>
      <c r="M43" s="60">
        <f t="shared" ca="1" si="0"/>
        <v>45162</v>
      </c>
      <c r="N43" s="76">
        <v>0.9</v>
      </c>
      <c r="O43" s="77">
        <v>606.06060606060612</v>
      </c>
      <c r="P43" s="78">
        <v>20000</v>
      </c>
      <c r="Q43" s="72" t="s">
        <v>307</v>
      </c>
      <c r="R43" s="59"/>
      <c r="S43" s="59"/>
    </row>
    <row r="44" spans="2:19" s="57" customFormat="1">
      <c r="B44" s="72"/>
      <c r="C44" s="72" t="s">
        <v>310</v>
      </c>
      <c r="D44" s="73" t="s">
        <v>311</v>
      </c>
      <c r="E44" s="72" t="s">
        <v>305</v>
      </c>
      <c r="F44" s="72" t="s">
        <v>312</v>
      </c>
      <c r="G44" s="72" t="s">
        <v>306</v>
      </c>
      <c r="H44" s="74" t="s">
        <v>313</v>
      </c>
      <c r="I44" s="74" t="s">
        <v>315</v>
      </c>
      <c r="J44" s="74" t="s">
        <v>308</v>
      </c>
      <c r="K44" s="75" t="s">
        <v>143</v>
      </c>
      <c r="L44" s="75">
        <v>200</v>
      </c>
      <c r="M44" s="60">
        <f t="shared" ca="1" si="0"/>
        <v>45162</v>
      </c>
      <c r="N44" s="76">
        <v>0.87</v>
      </c>
      <c r="O44" s="77">
        <v>606.06060606060612</v>
      </c>
      <c r="P44" s="78">
        <v>20000</v>
      </c>
      <c r="Q44" s="72" t="s">
        <v>307</v>
      </c>
      <c r="R44" s="59"/>
      <c r="S44" s="59"/>
    </row>
    <row r="45" spans="2:19" s="57" customFormat="1">
      <c r="B45" s="72"/>
      <c r="C45" s="72" t="s">
        <v>310</v>
      </c>
      <c r="D45" s="73" t="s">
        <v>311</v>
      </c>
      <c r="E45" s="72" t="s">
        <v>305</v>
      </c>
      <c r="F45" s="72" t="s">
        <v>312</v>
      </c>
      <c r="G45" s="72" t="s">
        <v>306</v>
      </c>
      <c r="H45" s="74" t="s">
        <v>313</v>
      </c>
      <c r="I45" s="74" t="s">
        <v>315</v>
      </c>
      <c r="J45" s="74" t="s">
        <v>308</v>
      </c>
      <c r="K45" s="75" t="s">
        <v>146</v>
      </c>
      <c r="L45" s="75">
        <v>280</v>
      </c>
      <c r="M45" s="60">
        <f t="shared" ca="1" si="0"/>
        <v>45162</v>
      </c>
      <c r="N45" s="76">
        <v>1.19</v>
      </c>
      <c r="O45" s="77">
        <v>476.19047619047615</v>
      </c>
      <c r="P45" s="78">
        <v>20000</v>
      </c>
      <c r="Q45" s="72" t="s">
        <v>307</v>
      </c>
      <c r="R45" s="59"/>
      <c r="S45" s="59"/>
    </row>
    <row r="46" spans="2:19" s="57" customFormat="1">
      <c r="B46" s="72"/>
      <c r="C46" s="72" t="s">
        <v>310</v>
      </c>
      <c r="D46" s="73" t="s">
        <v>311</v>
      </c>
      <c r="E46" s="72" t="s">
        <v>305</v>
      </c>
      <c r="F46" s="72" t="s">
        <v>312</v>
      </c>
      <c r="G46" s="72" t="s">
        <v>306</v>
      </c>
      <c r="H46" s="74" t="s">
        <v>313</v>
      </c>
      <c r="I46" s="74" t="s">
        <v>315</v>
      </c>
      <c r="J46" s="74" t="s">
        <v>308</v>
      </c>
      <c r="K46" s="75" t="s">
        <v>149</v>
      </c>
      <c r="L46" s="75">
        <v>140</v>
      </c>
      <c r="M46" s="60">
        <f t="shared" ca="1" si="0"/>
        <v>45162</v>
      </c>
      <c r="N46" s="76">
        <v>2.1</v>
      </c>
      <c r="O46" s="77">
        <v>28.571428571428573</v>
      </c>
      <c r="P46" s="78">
        <v>20000</v>
      </c>
      <c r="Q46" s="72" t="s">
        <v>307</v>
      </c>
      <c r="R46" s="59"/>
      <c r="S46" s="59"/>
    </row>
    <row r="47" spans="2:19" s="57" customFormat="1">
      <c r="B47" s="72"/>
      <c r="C47" s="72" t="s">
        <v>310</v>
      </c>
      <c r="D47" s="73" t="s">
        <v>311</v>
      </c>
      <c r="E47" s="72" t="s">
        <v>305</v>
      </c>
      <c r="F47" s="72" t="s">
        <v>312</v>
      </c>
      <c r="G47" s="72" t="s">
        <v>306</v>
      </c>
      <c r="H47" s="74" t="s">
        <v>313</v>
      </c>
      <c r="I47" s="74" t="s">
        <v>315</v>
      </c>
      <c r="J47" s="74" t="s">
        <v>308</v>
      </c>
      <c r="K47" s="75" t="s">
        <v>150</v>
      </c>
      <c r="L47" s="75">
        <v>130</v>
      </c>
      <c r="M47" s="60">
        <f t="shared" ca="1" si="0"/>
        <v>45162</v>
      </c>
      <c r="N47" s="76">
        <v>3.11</v>
      </c>
      <c r="O47" s="77">
        <v>26.702269692923899</v>
      </c>
      <c r="P47" s="78">
        <v>20000</v>
      </c>
      <c r="Q47" s="72" t="s">
        <v>307</v>
      </c>
      <c r="R47" s="59"/>
      <c r="S47" s="59"/>
    </row>
    <row r="48" spans="2:19" s="57" customFormat="1">
      <c r="B48" s="72"/>
      <c r="C48" s="72" t="s">
        <v>310</v>
      </c>
      <c r="D48" s="73" t="s">
        <v>311</v>
      </c>
      <c r="E48" s="72" t="s">
        <v>305</v>
      </c>
      <c r="F48" s="72" t="s">
        <v>312</v>
      </c>
      <c r="G48" s="72" t="s">
        <v>306</v>
      </c>
      <c r="H48" s="74" t="s">
        <v>313</v>
      </c>
      <c r="I48" s="74" t="s">
        <v>315</v>
      </c>
      <c r="J48" s="74" t="s">
        <v>308</v>
      </c>
      <c r="K48" s="75" t="s">
        <v>153</v>
      </c>
      <c r="L48" s="75">
        <v>680</v>
      </c>
      <c r="M48" s="60">
        <f t="shared" ca="1" si="0"/>
        <v>45162</v>
      </c>
      <c r="N48" s="76">
        <v>0.28999999999999998</v>
      </c>
      <c r="O48" s="77">
        <v>96.15384615384616</v>
      </c>
      <c r="P48" s="78">
        <v>20000</v>
      </c>
      <c r="Q48" s="72" t="s">
        <v>307</v>
      </c>
      <c r="R48" s="59"/>
      <c r="S48" s="59"/>
    </row>
    <row r="49" spans="2:19" s="57" customFormat="1">
      <c r="B49" s="72"/>
      <c r="C49" s="72" t="s">
        <v>310</v>
      </c>
      <c r="D49" s="73" t="s">
        <v>311</v>
      </c>
      <c r="E49" s="72" t="s">
        <v>305</v>
      </c>
      <c r="F49" s="72" t="s">
        <v>312</v>
      </c>
      <c r="G49" s="72" t="s">
        <v>306</v>
      </c>
      <c r="H49" s="74" t="s">
        <v>313</v>
      </c>
      <c r="I49" s="74" t="s">
        <v>315</v>
      </c>
      <c r="J49" s="74" t="s">
        <v>308</v>
      </c>
      <c r="K49" s="75" t="s">
        <v>155</v>
      </c>
      <c r="L49" s="75">
        <v>300</v>
      </c>
      <c r="M49" s="60">
        <f t="shared" ca="1" si="0"/>
        <v>45162</v>
      </c>
      <c r="N49" s="76">
        <v>0.31</v>
      </c>
      <c r="O49" s="77">
        <v>5.8462437883659746</v>
      </c>
      <c r="P49" s="78">
        <v>20000</v>
      </c>
      <c r="Q49" s="72" t="s">
        <v>307</v>
      </c>
      <c r="R49" s="59"/>
      <c r="S49" s="59"/>
    </row>
    <row r="50" spans="2:19" s="57" customFormat="1">
      <c r="B50" s="72"/>
      <c r="C50" s="72" t="s">
        <v>310</v>
      </c>
      <c r="D50" s="73" t="s">
        <v>311</v>
      </c>
      <c r="E50" s="72" t="s">
        <v>305</v>
      </c>
      <c r="F50" s="72" t="s">
        <v>312</v>
      </c>
      <c r="G50" s="72" t="s">
        <v>306</v>
      </c>
      <c r="H50" s="74" t="s">
        <v>313</v>
      </c>
      <c r="I50" s="74" t="s">
        <v>315</v>
      </c>
      <c r="J50" s="74" t="s">
        <v>308</v>
      </c>
      <c r="K50" s="75" t="s">
        <v>157</v>
      </c>
      <c r="L50" s="75">
        <v>300</v>
      </c>
      <c r="M50" s="60">
        <f t="shared" ca="1" si="0"/>
        <v>45162</v>
      </c>
      <c r="N50" s="76">
        <v>0.1</v>
      </c>
      <c r="O50" s="77">
        <v>869.56521739130437</v>
      </c>
      <c r="P50" s="78">
        <v>20000</v>
      </c>
      <c r="Q50" s="72" t="s">
        <v>307</v>
      </c>
      <c r="R50" s="59"/>
      <c r="S50" s="59"/>
    </row>
    <row r="51" spans="2:19" s="57" customFormat="1">
      <c r="B51" s="72"/>
      <c r="C51" s="72" t="s">
        <v>310</v>
      </c>
      <c r="D51" s="73" t="s">
        <v>311</v>
      </c>
      <c r="E51" s="72" t="s">
        <v>305</v>
      </c>
      <c r="F51" s="72" t="s">
        <v>312</v>
      </c>
      <c r="G51" s="72" t="s">
        <v>306</v>
      </c>
      <c r="H51" s="74" t="s">
        <v>313</v>
      </c>
      <c r="I51" s="74" t="s">
        <v>315</v>
      </c>
      <c r="J51" s="74" t="s">
        <v>308</v>
      </c>
      <c r="K51" s="75" t="s">
        <v>159</v>
      </c>
      <c r="L51" s="75">
        <v>300</v>
      </c>
      <c r="M51" s="60">
        <f t="shared" ca="1" si="0"/>
        <v>45162</v>
      </c>
      <c r="N51" s="76">
        <v>0.18</v>
      </c>
      <c r="O51" s="77">
        <v>172.41379310344828</v>
      </c>
      <c r="P51" s="78">
        <v>20000</v>
      </c>
      <c r="Q51" s="72" t="s">
        <v>307</v>
      </c>
      <c r="R51" s="59"/>
      <c r="S51" s="59"/>
    </row>
    <row r="52" spans="2:19" s="57" customFormat="1">
      <c r="B52" s="72"/>
      <c r="C52" s="72" t="s">
        <v>310</v>
      </c>
      <c r="D52" s="73" t="s">
        <v>311</v>
      </c>
      <c r="E52" s="72" t="s">
        <v>305</v>
      </c>
      <c r="F52" s="72" t="s">
        <v>312</v>
      </c>
      <c r="G52" s="72" t="s">
        <v>306</v>
      </c>
      <c r="H52" s="74" t="s">
        <v>313</v>
      </c>
      <c r="I52" s="74" t="s">
        <v>315</v>
      </c>
      <c r="J52" s="74" t="s">
        <v>308</v>
      </c>
      <c r="K52" s="75" t="s">
        <v>81</v>
      </c>
      <c r="L52" s="75">
        <v>1500</v>
      </c>
      <c r="M52" s="60">
        <f t="shared" ca="1" si="0"/>
        <v>45162</v>
      </c>
      <c r="N52" s="76">
        <v>0.01</v>
      </c>
      <c r="O52" s="77">
        <v>183.48623853211009</v>
      </c>
      <c r="P52" s="78">
        <v>20000</v>
      </c>
      <c r="Q52" s="72" t="s">
        <v>307</v>
      </c>
      <c r="R52" s="59"/>
      <c r="S52" s="59"/>
    </row>
    <row r="53" spans="2:19" s="57" customFormat="1">
      <c r="B53" s="72"/>
      <c r="C53" s="72" t="s">
        <v>310</v>
      </c>
      <c r="D53" s="73" t="s">
        <v>311</v>
      </c>
      <c r="E53" s="72" t="s">
        <v>305</v>
      </c>
      <c r="F53" s="72" t="s">
        <v>312</v>
      </c>
      <c r="G53" s="72" t="s">
        <v>306</v>
      </c>
      <c r="H53" s="74" t="s">
        <v>313</v>
      </c>
      <c r="I53" s="74" t="s">
        <v>315</v>
      </c>
      <c r="J53" s="74" t="s">
        <v>308</v>
      </c>
      <c r="K53" s="75" t="s">
        <v>162</v>
      </c>
      <c r="L53" s="75">
        <v>600</v>
      </c>
      <c r="M53" s="60">
        <f t="shared" ca="1" si="0"/>
        <v>45162</v>
      </c>
      <c r="N53" s="76">
        <v>0.04</v>
      </c>
      <c r="O53" s="77">
        <v>109.2896174863388</v>
      </c>
      <c r="P53" s="78">
        <v>20000</v>
      </c>
      <c r="Q53" s="72" t="s">
        <v>307</v>
      </c>
      <c r="R53" s="59"/>
      <c r="S53" s="59"/>
    </row>
    <row r="54" spans="2:19" s="57" customFormat="1">
      <c r="B54" s="72"/>
      <c r="C54" s="72" t="s">
        <v>310</v>
      </c>
      <c r="D54" s="73" t="s">
        <v>311</v>
      </c>
      <c r="E54" s="72" t="s">
        <v>305</v>
      </c>
      <c r="F54" s="72" t="s">
        <v>312</v>
      </c>
      <c r="G54" s="72" t="s">
        <v>306</v>
      </c>
      <c r="H54" s="74" t="s">
        <v>313</v>
      </c>
      <c r="I54" s="74" t="s">
        <v>315</v>
      </c>
      <c r="J54" s="74" t="s">
        <v>308</v>
      </c>
      <c r="K54" s="75" t="s">
        <v>164</v>
      </c>
      <c r="L54" s="75">
        <v>600</v>
      </c>
      <c r="M54" s="60">
        <f t="shared" ca="1" si="0"/>
        <v>45162</v>
      </c>
      <c r="N54" s="76">
        <v>0.04</v>
      </c>
      <c r="O54" s="77">
        <v>555.55555555555554</v>
      </c>
      <c r="P54" s="78">
        <v>20000</v>
      </c>
      <c r="Q54" s="72" t="s">
        <v>307</v>
      </c>
      <c r="R54" s="59"/>
      <c r="S54" s="59"/>
    </row>
    <row r="55" spans="2:19" s="57" customFormat="1">
      <c r="B55" s="72"/>
      <c r="C55" s="72" t="s">
        <v>310</v>
      </c>
      <c r="D55" s="73" t="s">
        <v>311</v>
      </c>
      <c r="E55" s="72" t="s">
        <v>305</v>
      </c>
      <c r="F55" s="72" t="s">
        <v>312</v>
      </c>
      <c r="G55" s="72" t="s">
        <v>306</v>
      </c>
      <c r="H55" s="74" t="s">
        <v>313</v>
      </c>
      <c r="I55" s="74" t="s">
        <v>315</v>
      </c>
      <c r="J55" s="74" t="s">
        <v>308</v>
      </c>
      <c r="K55" s="75" t="s">
        <v>166</v>
      </c>
      <c r="L55" s="75">
        <v>1000</v>
      </c>
      <c r="M55" s="60">
        <f t="shared" ca="1" si="0"/>
        <v>45162</v>
      </c>
      <c r="N55" s="76">
        <v>0.03</v>
      </c>
      <c r="O55" s="77">
        <v>95.693779904306211</v>
      </c>
      <c r="P55" s="78">
        <v>20000</v>
      </c>
      <c r="Q55" s="72" t="s">
        <v>307</v>
      </c>
      <c r="R55" s="59"/>
      <c r="S55" s="59"/>
    </row>
    <row r="56" spans="2:19" s="57" customFormat="1">
      <c r="B56" s="72"/>
      <c r="C56" s="72" t="s">
        <v>310</v>
      </c>
      <c r="D56" s="73" t="s">
        <v>311</v>
      </c>
      <c r="E56" s="72" t="s">
        <v>305</v>
      </c>
      <c r="F56" s="72" t="s">
        <v>312</v>
      </c>
      <c r="G56" s="72" t="s">
        <v>306</v>
      </c>
      <c r="H56" s="74" t="s">
        <v>313</v>
      </c>
      <c r="I56" s="74" t="s">
        <v>315</v>
      </c>
      <c r="J56" s="74" t="s">
        <v>308</v>
      </c>
      <c r="K56" s="75" t="s">
        <v>168</v>
      </c>
      <c r="L56" s="75">
        <v>500</v>
      </c>
      <c r="M56" s="60">
        <f t="shared" ca="1" si="0"/>
        <v>45162</v>
      </c>
      <c r="N56" s="76">
        <v>0.04</v>
      </c>
      <c r="O56" s="77">
        <v>31.695721077654518</v>
      </c>
      <c r="P56" s="78">
        <v>20000</v>
      </c>
      <c r="Q56" s="72" t="s">
        <v>307</v>
      </c>
      <c r="R56" s="59"/>
      <c r="S56" s="59"/>
    </row>
    <row r="57" spans="2:19" s="57" customFormat="1">
      <c r="B57" s="72"/>
      <c r="C57" s="72" t="s">
        <v>310</v>
      </c>
      <c r="D57" s="73" t="s">
        <v>311</v>
      </c>
      <c r="E57" s="72" t="s">
        <v>305</v>
      </c>
      <c r="F57" s="72" t="s">
        <v>312</v>
      </c>
      <c r="G57" s="72" t="s">
        <v>306</v>
      </c>
      <c r="H57" s="74" t="s">
        <v>313</v>
      </c>
      <c r="I57" s="74" t="s">
        <v>315</v>
      </c>
      <c r="J57" s="74" t="s">
        <v>308</v>
      </c>
      <c r="K57" s="75" t="s">
        <v>170</v>
      </c>
      <c r="L57" s="75">
        <v>300</v>
      </c>
      <c r="M57" s="60">
        <f t="shared" ca="1" si="0"/>
        <v>45162</v>
      </c>
      <c r="N57" s="76">
        <v>0.17</v>
      </c>
      <c r="O57" s="77">
        <v>294.11764705882354</v>
      </c>
      <c r="P57" s="78">
        <v>20000</v>
      </c>
      <c r="Q57" s="72" t="s">
        <v>307</v>
      </c>
      <c r="R57" s="59"/>
      <c r="S57" s="59"/>
    </row>
    <row r="58" spans="2:19" s="57" customFormat="1">
      <c r="B58" s="72"/>
      <c r="C58" s="72" t="s">
        <v>310</v>
      </c>
      <c r="D58" s="73" t="s">
        <v>311</v>
      </c>
      <c r="E58" s="72" t="s">
        <v>305</v>
      </c>
      <c r="F58" s="72" t="s">
        <v>312</v>
      </c>
      <c r="G58" s="72" t="s">
        <v>306</v>
      </c>
      <c r="H58" s="74" t="s">
        <v>313</v>
      </c>
      <c r="I58" s="74" t="s">
        <v>315</v>
      </c>
      <c r="J58" s="74" t="s">
        <v>308</v>
      </c>
      <c r="K58" s="75" t="s">
        <v>172</v>
      </c>
      <c r="L58" s="75">
        <v>1200</v>
      </c>
      <c r="M58" s="60">
        <f t="shared" ca="1" si="0"/>
        <v>45162</v>
      </c>
      <c r="N58" s="76">
        <v>0.02</v>
      </c>
      <c r="O58" s="77">
        <v>285.71428571428572</v>
      </c>
      <c r="P58" s="78">
        <v>20000</v>
      </c>
      <c r="Q58" s="72" t="s">
        <v>307</v>
      </c>
      <c r="R58" s="59"/>
      <c r="S58" s="59"/>
    </row>
    <row r="59" spans="2:19" s="57" customFormat="1">
      <c r="B59" s="72"/>
      <c r="C59" s="72" t="s">
        <v>310</v>
      </c>
      <c r="D59" s="73" t="s">
        <v>311</v>
      </c>
      <c r="E59" s="72" t="s">
        <v>305</v>
      </c>
      <c r="F59" s="72" t="s">
        <v>312</v>
      </c>
      <c r="G59" s="72" t="s">
        <v>306</v>
      </c>
      <c r="H59" s="74" t="s">
        <v>313</v>
      </c>
      <c r="I59" s="74" t="s">
        <v>315</v>
      </c>
      <c r="J59" s="74" t="s">
        <v>308</v>
      </c>
      <c r="K59" s="75" t="s">
        <v>174</v>
      </c>
      <c r="L59" s="75">
        <v>1000</v>
      </c>
      <c r="M59" s="60">
        <f t="shared" ca="1" si="0"/>
        <v>45162</v>
      </c>
      <c r="N59" s="76">
        <v>0.02</v>
      </c>
      <c r="O59" s="77">
        <v>294.11764705882354</v>
      </c>
      <c r="P59" s="78">
        <v>20000</v>
      </c>
      <c r="Q59" s="72" t="s">
        <v>307</v>
      </c>
      <c r="R59" s="59"/>
      <c r="S59" s="59"/>
    </row>
    <row r="60" spans="2:19" s="57" customFormat="1">
      <c r="B60" s="72"/>
      <c r="C60" s="72" t="s">
        <v>310</v>
      </c>
      <c r="D60" s="73" t="s">
        <v>311</v>
      </c>
      <c r="E60" s="72" t="s">
        <v>305</v>
      </c>
      <c r="F60" s="72" t="s">
        <v>312</v>
      </c>
      <c r="G60" s="72" t="s">
        <v>306</v>
      </c>
      <c r="H60" s="74" t="s">
        <v>313</v>
      </c>
      <c r="I60" s="74" t="s">
        <v>315</v>
      </c>
      <c r="J60" s="74" t="s">
        <v>308</v>
      </c>
      <c r="K60" s="75" t="s">
        <v>176</v>
      </c>
      <c r="L60" s="75">
        <v>5400</v>
      </c>
      <c r="M60" s="60">
        <f t="shared" ca="1" si="0"/>
        <v>45162</v>
      </c>
      <c r="N60" s="76">
        <v>0.01</v>
      </c>
      <c r="O60" s="77">
        <v>285.71428571428572</v>
      </c>
      <c r="P60" s="78">
        <v>20000</v>
      </c>
      <c r="Q60" s="72" t="s">
        <v>307</v>
      </c>
      <c r="R60" s="59"/>
      <c r="S60" s="59"/>
    </row>
    <row r="61" spans="2:19" s="57" customFormat="1">
      <c r="B61" s="72"/>
      <c r="C61" s="72" t="s">
        <v>310</v>
      </c>
      <c r="D61" s="73" t="s">
        <v>311</v>
      </c>
      <c r="E61" s="72" t="s">
        <v>305</v>
      </c>
      <c r="F61" s="72" t="s">
        <v>312</v>
      </c>
      <c r="G61" s="72" t="s">
        <v>306</v>
      </c>
      <c r="H61" s="74" t="s">
        <v>313</v>
      </c>
      <c r="I61" s="74" t="s">
        <v>315</v>
      </c>
      <c r="J61" s="74" t="s">
        <v>308</v>
      </c>
      <c r="K61" s="75" t="s">
        <v>177</v>
      </c>
      <c r="L61" s="75">
        <v>500</v>
      </c>
      <c r="M61" s="60">
        <f t="shared" ca="1" si="0"/>
        <v>45162</v>
      </c>
      <c r="N61" s="76">
        <v>0.03</v>
      </c>
      <c r="O61" s="77">
        <v>28.571428571428573</v>
      </c>
      <c r="P61" s="78">
        <v>20000</v>
      </c>
      <c r="Q61" s="72" t="s">
        <v>307</v>
      </c>
      <c r="R61" s="59"/>
      <c r="S61" s="59"/>
    </row>
    <row r="62" spans="2:19" s="57" customFormat="1">
      <c r="B62" s="72"/>
      <c r="C62" s="72" t="s">
        <v>310</v>
      </c>
      <c r="D62" s="73" t="s">
        <v>311</v>
      </c>
      <c r="E62" s="72" t="s">
        <v>305</v>
      </c>
      <c r="F62" s="72" t="s">
        <v>312</v>
      </c>
      <c r="G62" s="72" t="s">
        <v>306</v>
      </c>
      <c r="H62" s="74" t="s">
        <v>313</v>
      </c>
      <c r="I62" s="74" t="s">
        <v>315</v>
      </c>
      <c r="J62" s="74" t="s">
        <v>308</v>
      </c>
      <c r="K62" s="75" t="s">
        <v>179</v>
      </c>
      <c r="L62" s="75">
        <v>500</v>
      </c>
      <c r="M62" s="60">
        <f t="shared" ca="1" si="0"/>
        <v>45162</v>
      </c>
      <c r="N62" s="76">
        <v>0.04</v>
      </c>
      <c r="O62" s="77">
        <v>196.07843137254901</v>
      </c>
      <c r="P62" s="78">
        <v>20000</v>
      </c>
      <c r="Q62" s="72" t="s">
        <v>307</v>
      </c>
      <c r="R62" s="59"/>
      <c r="S62" s="59"/>
    </row>
    <row r="63" spans="2:19" s="57" customFormat="1">
      <c r="B63" s="72"/>
      <c r="C63" s="72" t="s">
        <v>310</v>
      </c>
      <c r="D63" s="73" t="s">
        <v>311</v>
      </c>
      <c r="E63" s="72" t="s">
        <v>305</v>
      </c>
      <c r="F63" s="72" t="s">
        <v>312</v>
      </c>
      <c r="G63" s="72" t="s">
        <v>306</v>
      </c>
      <c r="H63" s="74" t="s">
        <v>313</v>
      </c>
      <c r="I63" s="74" t="s">
        <v>315</v>
      </c>
      <c r="J63" s="74" t="s">
        <v>308</v>
      </c>
      <c r="K63" s="75" t="s">
        <v>181</v>
      </c>
      <c r="L63" s="75">
        <v>500</v>
      </c>
      <c r="M63" s="60">
        <f t="shared" ca="1" si="0"/>
        <v>45162</v>
      </c>
      <c r="N63" s="76">
        <v>0.06</v>
      </c>
      <c r="O63" s="77">
        <v>196.07843137254901</v>
      </c>
      <c r="P63" s="78">
        <v>20000</v>
      </c>
      <c r="Q63" s="72" t="s">
        <v>307</v>
      </c>
      <c r="R63" s="59"/>
      <c r="S63" s="59"/>
    </row>
    <row r="64" spans="2:19" s="57" customFormat="1">
      <c r="B64" s="72"/>
      <c r="C64" s="72" t="s">
        <v>310</v>
      </c>
      <c r="D64" s="73" t="s">
        <v>311</v>
      </c>
      <c r="E64" s="72" t="s">
        <v>305</v>
      </c>
      <c r="F64" s="72" t="s">
        <v>312</v>
      </c>
      <c r="G64" s="72" t="s">
        <v>306</v>
      </c>
      <c r="H64" s="74" t="s">
        <v>313</v>
      </c>
      <c r="I64" s="74" t="s">
        <v>315</v>
      </c>
      <c r="J64" s="74" t="s">
        <v>308</v>
      </c>
      <c r="K64" s="75" t="s">
        <v>183</v>
      </c>
      <c r="L64" s="75">
        <v>500</v>
      </c>
      <c r="M64" s="60">
        <f t="shared" ca="1" si="0"/>
        <v>45162</v>
      </c>
      <c r="N64" s="76">
        <v>0.38</v>
      </c>
      <c r="O64" s="77">
        <v>196.07843137254901</v>
      </c>
      <c r="P64" s="78">
        <v>20000</v>
      </c>
      <c r="Q64" s="72" t="s">
        <v>307</v>
      </c>
      <c r="R64" s="59"/>
      <c r="S64" s="59"/>
    </row>
    <row r="65" spans="2:19" s="57" customFormat="1">
      <c r="B65" s="72"/>
      <c r="C65" s="72" t="s">
        <v>310</v>
      </c>
      <c r="D65" s="73" t="s">
        <v>311</v>
      </c>
      <c r="E65" s="72" t="s">
        <v>305</v>
      </c>
      <c r="F65" s="72" t="s">
        <v>312</v>
      </c>
      <c r="G65" s="72" t="s">
        <v>306</v>
      </c>
      <c r="H65" s="74" t="s">
        <v>313</v>
      </c>
      <c r="I65" s="74" t="s">
        <v>315</v>
      </c>
      <c r="J65" s="74" t="s">
        <v>308</v>
      </c>
      <c r="K65" s="75" t="s">
        <v>185</v>
      </c>
      <c r="L65" s="75">
        <v>2100</v>
      </c>
      <c r="M65" s="60">
        <f t="shared" ca="1" si="0"/>
        <v>45162</v>
      </c>
      <c r="N65" s="76">
        <v>0.01</v>
      </c>
      <c r="O65" s="77">
        <v>31.104199066874028</v>
      </c>
      <c r="P65" s="78">
        <v>20000</v>
      </c>
      <c r="Q65" s="72" t="s">
        <v>307</v>
      </c>
      <c r="R65" s="59"/>
      <c r="S65" s="59"/>
    </row>
    <row r="66" spans="2:19" s="57" customFormat="1">
      <c r="B66" s="72"/>
      <c r="C66" s="72" t="s">
        <v>310</v>
      </c>
      <c r="D66" s="73" t="s">
        <v>311</v>
      </c>
      <c r="E66" s="72" t="s">
        <v>305</v>
      </c>
      <c r="F66" s="72" t="s">
        <v>312</v>
      </c>
      <c r="G66" s="72" t="s">
        <v>306</v>
      </c>
      <c r="H66" s="74" t="s">
        <v>313</v>
      </c>
      <c r="I66" s="74" t="s">
        <v>315</v>
      </c>
      <c r="J66" s="74" t="s">
        <v>308</v>
      </c>
      <c r="K66" s="75" t="s">
        <v>187</v>
      </c>
      <c r="L66" s="75">
        <v>1000</v>
      </c>
      <c r="M66" s="60">
        <f t="shared" ca="1" si="0"/>
        <v>45162</v>
      </c>
      <c r="N66" s="76">
        <v>0.42</v>
      </c>
      <c r="O66" s="77">
        <v>186.91588785046727</v>
      </c>
      <c r="P66" s="78">
        <v>20000</v>
      </c>
      <c r="Q66" s="72" t="s">
        <v>307</v>
      </c>
      <c r="R66" s="59"/>
      <c r="S66" s="59"/>
    </row>
    <row r="67" spans="2:19" s="57" customFormat="1">
      <c r="B67" s="72"/>
      <c r="C67" s="72" t="s">
        <v>310</v>
      </c>
      <c r="D67" s="73" t="s">
        <v>311</v>
      </c>
      <c r="E67" s="72" t="s">
        <v>305</v>
      </c>
      <c r="F67" s="72" t="s">
        <v>312</v>
      </c>
      <c r="G67" s="72" t="s">
        <v>306</v>
      </c>
      <c r="H67" s="74" t="s">
        <v>313</v>
      </c>
      <c r="I67" s="74" t="s">
        <v>315</v>
      </c>
      <c r="J67" s="74" t="s">
        <v>308</v>
      </c>
      <c r="K67" s="75" t="s">
        <v>189</v>
      </c>
      <c r="L67" s="75">
        <v>300</v>
      </c>
      <c r="M67" s="60">
        <f t="shared" ca="1" si="0"/>
        <v>45162</v>
      </c>
      <c r="N67" s="76">
        <v>1.1399999999999999</v>
      </c>
      <c r="O67" s="77">
        <v>183.48623853211009</v>
      </c>
      <c r="P67" s="78">
        <v>20000</v>
      </c>
      <c r="Q67" s="72" t="s">
        <v>307</v>
      </c>
      <c r="R67" s="59"/>
      <c r="S67" s="59"/>
    </row>
    <row r="68" spans="2:19" s="57" customFormat="1">
      <c r="B68" s="72"/>
      <c r="C68" s="72" t="s">
        <v>310</v>
      </c>
      <c r="D68" s="73" t="s">
        <v>311</v>
      </c>
      <c r="E68" s="72" t="s">
        <v>305</v>
      </c>
      <c r="F68" s="72" t="s">
        <v>312</v>
      </c>
      <c r="G68" s="72" t="s">
        <v>306</v>
      </c>
      <c r="H68" s="74" t="s">
        <v>313</v>
      </c>
      <c r="I68" s="74" t="s">
        <v>315</v>
      </c>
      <c r="J68" s="74" t="s">
        <v>308</v>
      </c>
      <c r="K68" s="75" t="s">
        <v>192</v>
      </c>
      <c r="L68" s="75">
        <v>250</v>
      </c>
      <c r="M68" s="60">
        <f t="shared" ref="M68:M81" ca="1" si="1">TODAY()+35</f>
        <v>45162</v>
      </c>
      <c r="N68" s="76">
        <v>0.26</v>
      </c>
      <c r="O68" s="77">
        <v>162.60162601626018</v>
      </c>
      <c r="P68" s="78">
        <v>20000</v>
      </c>
      <c r="Q68" s="72" t="s">
        <v>307</v>
      </c>
      <c r="R68" s="59"/>
      <c r="S68" s="59"/>
    </row>
    <row r="69" spans="2:19" s="57" customFormat="1">
      <c r="B69" s="72"/>
      <c r="C69" s="72" t="s">
        <v>310</v>
      </c>
      <c r="D69" s="73" t="s">
        <v>311</v>
      </c>
      <c r="E69" s="72" t="s">
        <v>305</v>
      </c>
      <c r="F69" s="72" t="s">
        <v>312</v>
      </c>
      <c r="G69" s="72" t="s">
        <v>306</v>
      </c>
      <c r="H69" s="74" t="s">
        <v>313</v>
      </c>
      <c r="I69" s="74" t="s">
        <v>315</v>
      </c>
      <c r="J69" s="74" t="s">
        <v>308</v>
      </c>
      <c r="K69" s="75">
        <v>434153017835</v>
      </c>
      <c r="L69" s="75">
        <v>150</v>
      </c>
      <c r="M69" s="60">
        <f t="shared" ca="1" si="1"/>
        <v>45162</v>
      </c>
      <c r="N69" s="76">
        <v>1.03</v>
      </c>
      <c r="O69" s="77">
        <v>140.8450704225352</v>
      </c>
      <c r="P69" s="78">
        <v>20000</v>
      </c>
      <c r="Q69" s="72" t="s">
        <v>307</v>
      </c>
      <c r="R69" s="59"/>
      <c r="S69" s="59"/>
    </row>
    <row r="70" spans="2:19" s="57" customFormat="1">
      <c r="B70" s="72"/>
      <c r="C70" s="72" t="s">
        <v>310</v>
      </c>
      <c r="D70" s="73" t="s">
        <v>311</v>
      </c>
      <c r="E70" s="72" t="s">
        <v>305</v>
      </c>
      <c r="F70" s="72" t="s">
        <v>312</v>
      </c>
      <c r="G70" s="72" t="s">
        <v>306</v>
      </c>
      <c r="H70" s="74" t="s">
        <v>313</v>
      </c>
      <c r="I70" s="74" t="s">
        <v>315</v>
      </c>
      <c r="J70" s="74" t="s">
        <v>308</v>
      </c>
      <c r="K70" s="75" t="s">
        <v>196</v>
      </c>
      <c r="L70" s="75">
        <v>150</v>
      </c>
      <c r="M70" s="60">
        <f t="shared" ca="1" si="1"/>
        <v>45162</v>
      </c>
      <c r="N70" s="76">
        <v>1.21</v>
      </c>
      <c r="O70" s="77">
        <v>512.82051282051282</v>
      </c>
      <c r="P70" s="78">
        <v>20000</v>
      </c>
      <c r="Q70" s="72" t="s">
        <v>307</v>
      </c>
      <c r="R70" s="59"/>
      <c r="S70" s="59"/>
    </row>
    <row r="71" spans="2:19" s="57" customFormat="1">
      <c r="B71" s="72"/>
      <c r="C71" s="72" t="s">
        <v>310</v>
      </c>
      <c r="D71" s="73" t="s">
        <v>311</v>
      </c>
      <c r="E71" s="72" t="s">
        <v>305</v>
      </c>
      <c r="F71" s="72" t="s">
        <v>312</v>
      </c>
      <c r="G71" s="72" t="s">
        <v>306</v>
      </c>
      <c r="H71" s="74" t="s">
        <v>313</v>
      </c>
      <c r="I71" s="74" t="s">
        <v>315</v>
      </c>
      <c r="J71" s="74" t="s">
        <v>308</v>
      </c>
      <c r="K71" s="75" t="s">
        <v>199</v>
      </c>
      <c r="L71" s="75">
        <v>2000</v>
      </c>
      <c r="M71" s="60">
        <f t="shared" ca="1" si="1"/>
        <v>45162</v>
      </c>
      <c r="N71" s="76">
        <v>9.68</v>
      </c>
      <c r="O71" s="77">
        <v>512.82051282051282</v>
      </c>
      <c r="P71" s="78">
        <v>20000</v>
      </c>
      <c r="Q71" s="72" t="s">
        <v>307</v>
      </c>
      <c r="R71" s="59"/>
      <c r="S71" s="59"/>
    </row>
    <row r="72" spans="2:19" s="57" customFormat="1">
      <c r="B72" s="72"/>
      <c r="C72" s="72" t="s">
        <v>310</v>
      </c>
      <c r="D72" s="73" t="s">
        <v>311</v>
      </c>
      <c r="E72" s="72" t="s">
        <v>305</v>
      </c>
      <c r="F72" s="72" t="s">
        <v>312</v>
      </c>
      <c r="G72" s="72" t="s">
        <v>306</v>
      </c>
      <c r="H72" s="74" t="s">
        <v>313</v>
      </c>
      <c r="I72" s="74" t="s">
        <v>315</v>
      </c>
      <c r="J72" s="74" t="s">
        <v>308</v>
      </c>
      <c r="K72" s="75" t="s">
        <v>204</v>
      </c>
      <c r="L72" s="75">
        <v>130</v>
      </c>
      <c r="M72" s="60">
        <f t="shared" ca="1" si="1"/>
        <v>45162</v>
      </c>
      <c r="N72" s="76">
        <v>9.7799999999999994</v>
      </c>
      <c r="O72" s="77">
        <v>3333.333333333333</v>
      </c>
      <c r="P72" s="78">
        <v>20000</v>
      </c>
      <c r="Q72" s="72" t="s">
        <v>307</v>
      </c>
      <c r="R72" s="59"/>
      <c r="S72" s="59"/>
    </row>
    <row r="73" spans="2:19" s="57" customFormat="1">
      <c r="B73" s="72"/>
      <c r="C73" s="72" t="s">
        <v>310</v>
      </c>
      <c r="D73" s="73" t="s">
        <v>311</v>
      </c>
      <c r="E73" s="72" t="s">
        <v>305</v>
      </c>
      <c r="F73" s="72" t="s">
        <v>312</v>
      </c>
      <c r="G73" s="72" t="s">
        <v>306</v>
      </c>
      <c r="H73" s="74" t="s">
        <v>313</v>
      </c>
      <c r="I73" s="74" t="s">
        <v>315</v>
      </c>
      <c r="J73" s="74" t="s">
        <v>308</v>
      </c>
      <c r="K73" s="75" t="s">
        <v>207</v>
      </c>
      <c r="L73" s="75">
        <v>130</v>
      </c>
      <c r="M73" s="60">
        <f t="shared" ca="1" si="1"/>
        <v>45162</v>
      </c>
      <c r="N73" s="76">
        <v>15.55</v>
      </c>
      <c r="O73" s="77">
        <v>62.695924764890279</v>
      </c>
      <c r="P73" s="78">
        <v>20000</v>
      </c>
      <c r="Q73" s="72" t="s">
        <v>307</v>
      </c>
      <c r="R73" s="59"/>
      <c r="S73" s="59"/>
    </row>
    <row r="74" spans="2:19" s="57" customFormat="1">
      <c r="B74" s="72"/>
      <c r="C74" s="72" t="s">
        <v>310</v>
      </c>
      <c r="D74" s="73" t="s">
        <v>311</v>
      </c>
      <c r="E74" s="72" t="s">
        <v>305</v>
      </c>
      <c r="F74" s="72" t="s">
        <v>312</v>
      </c>
      <c r="G74" s="72" t="s">
        <v>306</v>
      </c>
      <c r="H74" s="74" t="s">
        <v>313</v>
      </c>
      <c r="I74" s="74" t="s">
        <v>315</v>
      </c>
      <c r="J74" s="74" t="s">
        <v>308</v>
      </c>
      <c r="K74" s="75" t="s">
        <v>209</v>
      </c>
      <c r="L74" s="75">
        <v>300</v>
      </c>
      <c r="M74" s="60">
        <f t="shared" ca="1" si="1"/>
        <v>45162</v>
      </c>
      <c r="N74" s="76">
        <v>1.88</v>
      </c>
      <c r="O74" s="77">
        <v>63.897763578274756</v>
      </c>
      <c r="P74" s="78">
        <v>20000</v>
      </c>
      <c r="Q74" s="72" t="s">
        <v>307</v>
      </c>
      <c r="R74" s="59"/>
      <c r="S74" s="59"/>
    </row>
    <row r="75" spans="2:19" s="57" customFormat="1">
      <c r="B75" s="72"/>
      <c r="C75" s="72" t="s">
        <v>310</v>
      </c>
      <c r="D75" s="73" t="s">
        <v>311</v>
      </c>
      <c r="E75" s="72" t="s">
        <v>305</v>
      </c>
      <c r="F75" s="72" t="s">
        <v>312</v>
      </c>
      <c r="G75" s="72" t="s">
        <v>306</v>
      </c>
      <c r="H75" s="74" t="s">
        <v>313</v>
      </c>
      <c r="I75" s="74" t="s">
        <v>315</v>
      </c>
      <c r="J75" s="74" t="s">
        <v>308</v>
      </c>
      <c r="K75" s="75" t="s">
        <v>211</v>
      </c>
      <c r="L75" s="75">
        <v>130</v>
      </c>
      <c r="M75" s="60">
        <f t="shared" ca="1" si="1"/>
        <v>45162</v>
      </c>
      <c r="N75" s="76">
        <v>1.89</v>
      </c>
      <c r="O75" s="77">
        <v>121.21212121212122</v>
      </c>
      <c r="P75" s="78">
        <v>20000</v>
      </c>
      <c r="Q75" s="72" t="s">
        <v>307</v>
      </c>
      <c r="R75" s="59"/>
      <c r="S75" s="59"/>
    </row>
    <row r="76" spans="2:19" s="57" customFormat="1">
      <c r="B76" s="72"/>
      <c r="C76" s="72" t="s">
        <v>310</v>
      </c>
      <c r="D76" s="73" t="s">
        <v>311</v>
      </c>
      <c r="E76" s="72" t="s">
        <v>305</v>
      </c>
      <c r="F76" s="72" t="s">
        <v>312</v>
      </c>
      <c r="G76" s="72" t="s">
        <v>306</v>
      </c>
      <c r="H76" s="74" t="s">
        <v>313</v>
      </c>
      <c r="I76" s="74" t="s">
        <v>315</v>
      </c>
      <c r="J76" s="74" t="s">
        <v>308</v>
      </c>
      <c r="K76" s="75" t="s">
        <v>213</v>
      </c>
      <c r="L76" s="75">
        <v>300</v>
      </c>
      <c r="M76" s="60">
        <f t="shared" ca="1" si="1"/>
        <v>45162</v>
      </c>
      <c r="N76" s="76">
        <v>4.47</v>
      </c>
      <c r="O76" s="77">
        <v>71.428571428571431</v>
      </c>
      <c r="P76" s="78">
        <v>20000</v>
      </c>
      <c r="Q76" s="72" t="s">
        <v>307</v>
      </c>
      <c r="R76" s="59"/>
      <c r="S76" s="59"/>
    </row>
    <row r="77" spans="2:19" s="57" customFormat="1">
      <c r="B77" s="72"/>
      <c r="C77" s="72" t="s">
        <v>310</v>
      </c>
      <c r="D77" s="73" t="s">
        <v>311</v>
      </c>
      <c r="E77" s="72" t="s">
        <v>305</v>
      </c>
      <c r="F77" s="72" t="s">
        <v>312</v>
      </c>
      <c r="G77" s="72" t="s">
        <v>306</v>
      </c>
      <c r="H77" s="74" t="s">
        <v>313</v>
      </c>
      <c r="I77" s="74" t="s">
        <v>315</v>
      </c>
      <c r="J77" s="74" t="s">
        <v>308</v>
      </c>
      <c r="K77" s="75" t="s">
        <v>215</v>
      </c>
      <c r="L77" s="75">
        <v>150</v>
      </c>
      <c r="M77" s="60">
        <f t="shared" ca="1" si="1"/>
        <v>45162</v>
      </c>
      <c r="N77" s="76">
        <v>2.96</v>
      </c>
      <c r="O77" s="77">
        <v>61.728395061728392</v>
      </c>
      <c r="P77" s="78">
        <v>20000</v>
      </c>
      <c r="Q77" s="72" t="s">
        <v>307</v>
      </c>
      <c r="R77" s="59"/>
      <c r="S77" s="59"/>
    </row>
    <row r="78" spans="2:19" s="57" customFormat="1">
      <c r="B78" s="72"/>
      <c r="C78" s="72" t="s">
        <v>310</v>
      </c>
      <c r="D78" s="73" t="s">
        <v>311</v>
      </c>
      <c r="E78" s="72" t="s">
        <v>305</v>
      </c>
      <c r="F78" s="72" t="s">
        <v>312</v>
      </c>
      <c r="G78" s="72" t="s">
        <v>306</v>
      </c>
      <c r="H78" s="74" t="s">
        <v>313</v>
      </c>
      <c r="I78" s="74" t="s">
        <v>315</v>
      </c>
      <c r="J78" s="74" t="s">
        <v>308</v>
      </c>
      <c r="K78" s="75" t="s">
        <v>217</v>
      </c>
      <c r="L78" s="75">
        <v>250</v>
      </c>
      <c r="M78" s="60">
        <f t="shared" ca="1" si="1"/>
        <v>45162</v>
      </c>
      <c r="N78" s="76">
        <v>1.03</v>
      </c>
      <c r="O78" s="77">
        <v>7.4571215510812818</v>
      </c>
      <c r="P78" s="78">
        <v>20000</v>
      </c>
      <c r="Q78" s="72" t="s">
        <v>307</v>
      </c>
      <c r="R78" s="59"/>
      <c r="S78" s="59"/>
    </row>
    <row r="79" spans="2:19" s="57" customFormat="1">
      <c r="B79" s="72"/>
      <c r="C79" s="72" t="s">
        <v>310</v>
      </c>
      <c r="D79" s="73" t="s">
        <v>311</v>
      </c>
      <c r="E79" s="72" t="s">
        <v>305</v>
      </c>
      <c r="F79" s="72" t="s">
        <v>312</v>
      </c>
      <c r="G79" s="72" t="s">
        <v>306</v>
      </c>
      <c r="H79" s="74" t="s">
        <v>313</v>
      </c>
      <c r="I79" s="74" t="s">
        <v>315</v>
      </c>
      <c r="J79" s="74" t="s">
        <v>308</v>
      </c>
      <c r="K79" s="75" t="s">
        <v>220</v>
      </c>
      <c r="L79" s="75">
        <v>250</v>
      </c>
      <c r="M79" s="60">
        <f t="shared" ca="1" si="1"/>
        <v>45162</v>
      </c>
      <c r="N79" s="76">
        <v>1.46</v>
      </c>
      <c r="O79" s="77">
        <v>512.82051282051282</v>
      </c>
      <c r="P79" s="78">
        <v>20000</v>
      </c>
      <c r="Q79" s="72" t="s">
        <v>307</v>
      </c>
      <c r="R79" s="59"/>
      <c r="S79" s="59"/>
    </row>
    <row r="80" spans="2:19" s="57" customFormat="1">
      <c r="B80" s="72"/>
      <c r="C80" s="72" t="s">
        <v>310</v>
      </c>
      <c r="D80" s="73" t="s">
        <v>311</v>
      </c>
      <c r="E80" s="72" t="s">
        <v>305</v>
      </c>
      <c r="F80" s="72" t="s">
        <v>312</v>
      </c>
      <c r="G80" s="72" t="s">
        <v>306</v>
      </c>
      <c r="H80" s="74" t="s">
        <v>313</v>
      </c>
      <c r="I80" s="74" t="s">
        <v>315</v>
      </c>
      <c r="J80" s="74" t="s">
        <v>308</v>
      </c>
      <c r="K80" s="75" t="s">
        <v>223</v>
      </c>
      <c r="L80" s="75">
        <v>250</v>
      </c>
      <c r="M80" s="60">
        <f t="shared" ca="1" si="1"/>
        <v>45162</v>
      </c>
      <c r="N80" s="76">
        <v>1.25</v>
      </c>
      <c r="O80" s="77">
        <v>3333.333333333333</v>
      </c>
      <c r="P80" s="78">
        <v>20000</v>
      </c>
      <c r="Q80" s="72" t="s">
        <v>307</v>
      </c>
      <c r="R80" s="59"/>
      <c r="S80" s="59"/>
    </row>
    <row r="81" spans="2:19" s="57" customFormat="1">
      <c r="B81" s="72"/>
      <c r="C81" s="72" t="s">
        <v>310</v>
      </c>
      <c r="D81" s="73" t="s">
        <v>311</v>
      </c>
      <c r="E81" s="72" t="s">
        <v>305</v>
      </c>
      <c r="F81" s="72" t="s">
        <v>312</v>
      </c>
      <c r="G81" s="72" t="s">
        <v>306</v>
      </c>
      <c r="H81" s="74" t="s">
        <v>313</v>
      </c>
      <c r="I81" s="74" t="s">
        <v>315</v>
      </c>
      <c r="J81" s="74" t="s">
        <v>308</v>
      </c>
      <c r="K81" s="75">
        <v>150150225</v>
      </c>
      <c r="L81" s="75">
        <v>200</v>
      </c>
      <c r="M81" s="60">
        <f t="shared" ca="1" si="1"/>
        <v>45162</v>
      </c>
      <c r="N81" s="76">
        <v>2.4500000000000002</v>
      </c>
      <c r="O81" s="77">
        <v>61.919504643962853</v>
      </c>
      <c r="P81" s="78">
        <v>20000</v>
      </c>
      <c r="Q81" s="72" t="s">
        <v>307</v>
      </c>
      <c r="R81" s="59"/>
      <c r="S81" s="59"/>
    </row>
    <row r="82" spans="2:19" s="57" customFormat="1">
      <c r="B82" s="72"/>
      <c r="C82" s="72"/>
      <c r="D82" s="73"/>
      <c r="E82" s="72"/>
      <c r="F82" s="72"/>
      <c r="G82" s="72"/>
      <c r="H82" s="74"/>
      <c r="I82" s="74"/>
      <c r="J82" s="74"/>
      <c r="K82" s="75"/>
      <c r="L82" s="75"/>
      <c r="M82" s="60"/>
      <c r="N82" s="76"/>
      <c r="O82" s="77"/>
      <c r="P82" s="78"/>
      <c r="Q82" s="72"/>
      <c r="R82" s="59"/>
      <c r="S82" s="59"/>
    </row>
    <row r="83" spans="2:19" s="57" customFormat="1">
      <c r="B83" s="72"/>
      <c r="C83" s="72"/>
      <c r="D83" s="73"/>
      <c r="E83" s="72"/>
      <c r="F83" s="72"/>
      <c r="G83" s="72"/>
      <c r="H83" s="74"/>
      <c r="I83" s="74"/>
      <c r="J83" s="74"/>
      <c r="K83" s="75"/>
      <c r="L83" s="75"/>
      <c r="M83" s="60"/>
      <c r="N83" s="76"/>
      <c r="O83" s="77"/>
      <c r="P83" s="78"/>
      <c r="Q83" s="72"/>
      <c r="R83" s="59"/>
      <c r="S83" s="59"/>
    </row>
    <row r="84" spans="2:19" s="57" customFormat="1">
      <c r="B84" s="72"/>
      <c r="C84" s="72"/>
      <c r="D84" s="73"/>
      <c r="E84" s="72"/>
      <c r="F84" s="72"/>
      <c r="G84" s="72"/>
      <c r="H84" s="74"/>
      <c r="I84" s="74"/>
      <c r="J84" s="74"/>
      <c r="K84" s="75"/>
      <c r="L84" s="75"/>
      <c r="M84" s="60"/>
      <c r="N84" s="76"/>
      <c r="O84" s="77"/>
      <c r="P84" s="78"/>
      <c r="Q84" s="72"/>
      <c r="R84" s="59"/>
      <c r="S84" s="59"/>
    </row>
    <row r="85" spans="2:19" s="57" customFormat="1">
      <c r="B85" s="72"/>
      <c r="C85" s="72"/>
      <c r="D85" s="73"/>
      <c r="E85" s="72"/>
      <c r="F85" s="72"/>
      <c r="G85" s="72"/>
      <c r="H85" s="74"/>
      <c r="I85" s="74"/>
      <c r="J85" s="74"/>
      <c r="K85" s="75"/>
      <c r="L85" s="75"/>
      <c r="M85" s="60"/>
      <c r="N85" s="76"/>
      <c r="O85" s="77"/>
      <c r="P85" s="78"/>
      <c r="Q85" s="72"/>
      <c r="R85" s="59"/>
      <c r="S85" s="59"/>
    </row>
    <row r="86" spans="2:19" s="57" customFormat="1">
      <c r="B86" s="72"/>
      <c r="C86" s="72"/>
      <c r="D86" s="73"/>
      <c r="E86" s="72"/>
      <c r="F86" s="72"/>
      <c r="G86" s="72"/>
      <c r="H86" s="74"/>
      <c r="I86" s="74"/>
      <c r="J86" s="74"/>
      <c r="K86" s="75"/>
      <c r="L86" s="75"/>
      <c r="M86" s="60"/>
      <c r="N86" s="76"/>
      <c r="O86" s="77"/>
      <c r="P86" s="78"/>
      <c r="Q86" s="72"/>
      <c r="R86" s="59"/>
      <c r="S86" s="59"/>
    </row>
    <row r="87" spans="2:19" s="57" customFormat="1">
      <c r="B87" s="72"/>
      <c r="C87" s="72"/>
      <c r="D87" s="73"/>
      <c r="E87" s="72"/>
      <c r="F87" s="72"/>
      <c r="G87" s="72"/>
      <c r="H87" s="74"/>
      <c r="I87" s="74"/>
      <c r="J87" s="74"/>
      <c r="K87" s="75"/>
      <c r="L87" s="75"/>
      <c r="M87" s="60"/>
      <c r="N87" s="76"/>
      <c r="O87" s="77"/>
      <c r="P87" s="78"/>
      <c r="Q87" s="72"/>
      <c r="R87" s="59"/>
      <c r="S87" s="59"/>
    </row>
    <row r="88" spans="2:19" s="57" customFormat="1">
      <c r="B88" s="72"/>
      <c r="C88" s="72"/>
      <c r="D88" s="73"/>
      <c r="E88" s="72"/>
      <c r="F88" s="72"/>
      <c r="G88" s="72"/>
      <c r="H88" s="74"/>
      <c r="I88" s="74"/>
      <c r="J88" s="74"/>
      <c r="K88" s="75"/>
      <c r="L88" s="75"/>
      <c r="M88" s="60"/>
      <c r="N88" s="76"/>
      <c r="O88" s="77"/>
      <c r="P88" s="78"/>
      <c r="Q88" s="72"/>
      <c r="R88" s="59"/>
      <c r="S88" s="59"/>
    </row>
    <row r="89" spans="2:19" s="57" customFormat="1">
      <c r="B89" s="72"/>
      <c r="C89" s="72"/>
      <c r="D89" s="73"/>
      <c r="E89" s="72"/>
      <c r="F89" s="72"/>
      <c r="G89" s="72"/>
      <c r="H89" s="74"/>
      <c r="I89" s="74"/>
      <c r="J89" s="74"/>
      <c r="K89" s="75"/>
      <c r="L89" s="75"/>
      <c r="M89" s="60"/>
      <c r="N89" s="76"/>
      <c r="O89" s="77"/>
      <c r="P89" s="78"/>
      <c r="Q89" s="72"/>
      <c r="R89" s="59"/>
      <c r="S89" s="59"/>
    </row>
    <row r="90" spans="2:19" s="57" customFormat="1">
      <c r="B90" s="72"/>
      <c r="C90" s="72"/>
      <c r="D90" s="73"/>
      <c r="E90" s="72"/>
      <c r="F90" s="72"/>
      <c r="G90" s="72"/>
      <c r="H90" s="74"/>
      <c r="I90" s="74"/>
      <c r="J90" s="74"/>
      <c r="K90" s="75"/>
      <c r="L90" s="75"/>
      <c r="M90" s="60"/>
      <c r="N90" s="76"/>
      <c r="O90" s="77"/>
      <c r="P90" s="78"/>
      <c r="Q90" s="72"/>
      <c r="R90" s="59"/>
      <c r="S90" s="59"/>
    </row>
    <row r="91" spans="2:19" s="57" customFormat="1">
      <c r="B91" s="72"/>
      <c r="C91" s="72"/>
      <c r="D91" s="73"/>
      <c r="E91" s="72"/>
      <c r="F91" s="72"/>
      <c r="G91" s="72"/>
      <c r="H91" s="74"/>
      <c r="I91" s="74"/>
      <c r="J91" s="74"/>
      <c r="K91" s="75"/>
      <c r="L91" s="75"/>
      <c r="M91" s="60"/>
      <c r="N91" s="76"/>
      <c r="O91" s="77"/>
      <c r="P91" s="78"/>
      <c r="Q91" s="72"/>
      <c r="R91" s="59"/>
      <c r="S91" s="59"/>
    </row>
    <row r="92" spans="2:19" s="57" customFormat="1">
      <c r="B92" s="72"/>
      <c r="C92" s="72"/>
      <c r="D92" s="73"/>
      <c r="E92" s="72"/>
      <c r="F92" s="72"/>
      <c r="G92" s="72"/>
      <c r="H92" s="74"/>
      <c r="I92" s="74"/>
      <c r="J92" s="74"/>
      <c r="K92" s="75"/>
      <c r="L92" s="75"/>
      <c r="M92" s="60"/>
      <c r="N92" s="76"/>
      <c r="O92" s="77"/>
      <c r="P92" s="78"/>
      <c r="Q92" s="72"/>
      <c r="R92" s="59"/>
      <c r="S92" s="59"/>
    </row>
    <row r="93" spans="2:19" s="57" customFormat="1">
      <c r="B93" s="72"/>
      <c r="C93" s="72"/>
      <c r="D93" s="73"/>
      <c r="E93" s="72"/>
      <c r="F93" s="72"/>
      <c r="G93" s="72"/>
      <c r="H93" s="74"/>
      <c r="I93" s="74"/>
      <c r="J93" s="74"/>
      <c r="K93" s="75"/>
      <c r="L93" s="75"/>
      <c r="M93" s="60"/>
      <c r="N93" s="76"/>
      <c r="O93" s="77"/>
      <c r="P93" s="78"/>
      <c r="Q93" s="72"/>
      <c r="R93" s="59"/>
      <c r="S93" s="59"/>
    </row>
    <row r="94" spans="2:19" s="57" customFormat="1">
      <c r="B94" s="72"/>
      <c r="C94" s="72"/>
      <c r="D94" s="73"/>
      <c r="E94" s="72"/>
      <c r="F94" s="72"/>
      <c r="G94" s="72"/>
      <c r="H94" s="74"/>
      <c r="I94" s="74"/>
      <c r="J94" s="74"/>
      <c r="K94" s="75"/>
      <c r="L94" s="75"/>
      <c r="M94" s="60"/>
      <c r="N94" s="76"/>
      <c r="O94" s="77"/>
      <c r="P94" s="78"/>
      <c r="Q94" s="72"/>
      <c r="R94" s="59"/>
      <c r="S94" s="59"/>
    </row>
    <row r="95" spans="2:19" s="57" customFormat="1">
      <c r="B95" s="72"/>
      <c r="C95" s="72"/>
      <c r="D95" s="73"/>
      <c r="E95" s="72"/>
      <c r="F95" s="72"/>
      <c r="G95" s="72"/>
      <c r="H95" s="74"/>
      <c r="I95" s="74"/>
      <c r="J95" s="74"/>
      <c r="K95" s="75"/>
      <c r="L95" s="75"/>
      <c r="M95" s="60"/>
      <c r="N95" s="76"/>
      <c r="O95" s="77"/>
      <c r="P95" s="78"/>
      <c r="Q95" s="72"/>
      <c r="R95" s="59"/>
      <c r="S95" s="59"/>
    </row>
    <row r="96" spans="2:19" s="57" customFormat="1">
      <c r="B96" s="72"/>
      <c r="C96" s="72"/>
      <c r="D96" s="73"/>
      <c r="E96" s="72"/>
      <c r="F96" s="72"/>
      <c r="G96" s="72"/>
      <c r="H96" s="74"/>
      <c r="I96" s="74"/>
      <c r="J96" s="74"/>
      <c r="K96" s="75"/>
      <c r="L96" s="75"/>
      <c r="M96" s="60"/>
      <c r="N96" s="76"/>
      <c r="O96" s="77"/>
      <c r="P96" s="78"/>
      <c r="Q96" s="72"/>
      <c r="R96" s="59"/>
      <c r="S96" s="59"/>
    </row>
    <row r="97" spans="2:19" s="57" customFormat="1">
      <c r="B97" s="72"/>
      <c r="C97" s="72"/>
      <c r="D97" s="73"/>
      <c r="E97" s="72"/>
      <c r="F97" s="72"/>
      <c r="G97" s="72"/>
      <c r="H97" s="74"/>
      <c r="I97" s="74"/>
      <c r="J97" s="74"/>
      <c r="K97" s="75"/>
      <c r="L97" s="75"/>
      <c r="M97" s="60"/>
      <c r="N97" s="76"/>
      <c r="O97" s="77"/>
      <c r="P97" s="78"/>
      <c r="Q97" s="72"/>
      <c r="R97" s="59"/>
      <c r="S97" s="59"/>
    </row>
    <row r="98" spans="2:19" s="57" customFormat="1">
      <c r="B98" s="72"/>
      <c r="C98" s="72"/>
      <c r="D98" s="73"/>
      <c r="E98" s="72"/>
      <c r="F98" s="72"/>
      <c r="G98" s="72"/>
      <c r="H98" s="74"/>
      <c r="I98" s="74"/>
      <c r="J98" s="74"/>
      <c r="K98" s="75"/>
      <c r="L98" s="75"/>
      <c r="M98" s="60"/>
      <c r="N98" s="76"/>
      <c r="O98" s="77"/>
      <c r="P98" s="78"/>
      <c r="Q98" s="72"/>
      <c r="R98" s="59"/>
      <c r="S98" s="59"/>
    </row>
    <row r="99" spans="2:19" s="57" customFormat="1">
      <c r="B99" s="72"/>
      <c r="C99" s="72"/>
      <c r="D99" s="73"/>
      <c r="E99" s="72"/>
      <c r="F99" s="72"/>
      <c r="G99" s="72"/>
      <c r="H99" s="74"/>
      <c r="I99" s="74"/>
      <c r="J99" s="74"/>
      <c r="K99" s="75"/>
      <c r="L99" s="75"/>
      <c r="M99" s="60"/>
      <c r="N99" s="76"/>
      <c r="O99" s="77"/>
      <c r="P99" s="78"/>
      <c r="Q99" s="72"/>
      <c r="R99" s="59"/>
      <c r="S99" s="59"/>
    </row>
    <row r="100" spans="2:19" s="57" customFormat="1">
      <c r="B100" s="72"/>
      <c r="C100" s="72"/>
      <c r="D100" s="73"/>
      <c r="E100" s="72"/>
      <c r="F100" s="72"/>
      <c r="G100" s="72"/>
      <c r="H100" s="74"/>
      <c r="I100" s="74"/>
      <c r="J100" s="74"/>
      <c r="K100" s="75"/>
      <c r="L100" s="75"/>
      <c r="M100" s="60"/>
      <c r="N100" s="76"/>
      <c r="O100" s="77"/>
      <c r="P100" s="78"/>
      <c r="Q100" s="72"/>
      <c r="R100" s="59"/>
      <c r="S100" s="59"/>
    </row>
    <row r="101" spans="2:19" s="57" customFormat="1">
      <c r="B101" s="72"/>
      <c r="C101" s="72"/>
      <c r="D101" s="73"/>
      <c r="E101" s="72"/>
      <c r="F101" s="72"/>
      <c r="G101" s="72"/>
      <c r="H101" s="74"/>
      <c r="I101" s="74"/>
      <c r="J101" s="74"/>
      <c r="K101" s="75"/>
      <c r="L101" s="75"/>
      <c r="M101" s="60"/>
      <c r="N101" s="76"/>
      <c r="O101" s="77"/>
      <c r="P101" s="78"/>
      <c r="Q101" s="72"/>
      <c r="R101" s="59"/>
      <c r="S101" s="59"/>
    </row>
    <row r="102" spans="2:19" s="57" customFormat="1">
      <c r="B102" s="72"/>
      <c r="C102" s="72"/>
      <c r="D102" s="73"/>
      <c r="E102" s="72"/>
      <c r="F102" s="72"/>
      <c r="G102" s="72"/>
      <c r="H102" s="74"/>
      <c r="I102" s="74"/>
      <c r="J102" s="74"/>
      <c r="K102" s="75"/>
      <c r="L102" s="75"/>
      <c r="M102" s="60"/>
      <c r="N102" s="76"/>
      <c r="O102" s="77"/>
      <c r="P102" s="78"/>
      <c r="Q102" s="72"/>
      <c r="R102" s="59"/>
      <c r="S102" s="59"/>
    </row>
    <row r="103" spans="2:19" s="57" customFormat="1">
      <c r="B103" s="72"/>
      <c r="C103" s="72"/>
      <c r="D103" s="73"/>
      <c r="E103" s="72"/>
      <c r="F103" s="72"/>
      <c r="G103" s="72"/>
      <c r="H103" s="74"/>
      <c r="I103" s="74"/>
      <c r="J103" s="74"/>
      <c r="K103" s="75"/>
      <c r="L103" s="75"/>
      <c r="M103" s="60"/>
      <c r="N103" s="76"/>
      <c r="O103" s="77"/>
      <c r="P103" s="78"/>
      <c r="Q103" s="72"/>
      <c r="R103" s="59"/>
      <c r="S103" s="59"/>
    </row>
    <row r="104" spans="2:19" s="57" customFormat="1">
      <c r="B104" s="72"/>
      <c r="C104" s="72"/>
      <c r="D104" s="73"/>
      <c r="E104" s="72"/>
      <c r="F104" s="72"/>
      <c r="G104" s="72"/>
      <c r="H104" s="74"/>
      <c r="I104" s="74"/>
      <c r="J104" s="74"/>
      <c r="K104" s="75"/>
      <c r="L104" s="75"/>
      <c r="M104" s="60"/>
      <c r="N104" s="76"/>
      <c r="O104" s="77"/>
      <c r="P104" s="78"/>
      <c r="Q104" s="72"/>
      <c r="R104" s="59"/>
      <c r="S104" s="59"/>
    </row>
    <row r="105" spans="2:19" s="57" customFormat="1">
      <c r="B105" s="72"/>
      <c r="C105" s="72"/>
      <c r="D105" s="73"/>
      <c r="E105" s="72"/>
      <c r="F105" s="72"/>
      <c r="G105" s="72"/>
      <c r="H105" s="74"/>
      <c r="I105" s="74"/>
      <c r="J105" s="74"/>
      <c r="K105" s="75"/>
      <c r="L105" s="75"/>
      <c r="M105" s="60"/>
      <c r="N105" s="76"/>
      <c r="O105" s="77"/>
      <c r="P105" s="78"/>
      <c r="Q105" s="72"/>
      <c r="R105" s="59"/>
      <c r="S105" s="59"/>
    </row>
    <row r="106" spans="2:19" s="57" customFormat="1">
      <c r="B106" s="72"/>
      <c r="C106" s="72"/>
      <c r="D106" s="73"/>
      <c r="E106" s="72"/>
      <c r="F106" s="72"/>
      <c r="G106" s="72"/>
      <c r="H106" s="74"/>
      <c r="I106" s="74"/>
      <c r="J106" s="74"/>
      <c r="K106" s="75"/>
      <c r="L106" s="75"/>
      <c r="M106" s="60"/>
      <c r="N106" s="76"/>
      <c r="O106" s="77"/>
      <c r="P106" s="78"/>
      <c r="Q106" s="72"/>
      <c r="R106" s="59"/>
      <c r="S106" s="59"/>
    </row>
    <row r="107" spans="2:19" s="57" customFormat="1">
      <c r="B107" s="72"/>
      <c r="C107" s="72"/>
      <c r="D107" s="73"/>
      <c r="E107" s="72"/>
      <c r="F107" s="72"/>
      <c r="G107" s="72"/>
      <c r="H107" s="74"/>
      <c r="I107" s="74"/>
      <c r="J107" s="74"/>
      <c r="K107" s="75"/>
      <c r="L107" s="75"/>
      <c r="M107" s="60"/>
      <c r="N107" s="76"/>
      <c r="O107" s="77"/>
      <c r="P107" s="78"/>
      <c r="Q107" s="72"/>
      <c r="R107" s="59"/>
      <c r="S107" s="59"/>
    </row>
    <row r="108" spans="2:19" s="57" customFormat="1">
      <c r="B108" s="72"/>
      <c r="C108" s="72"/>
      <c r="D108" s="73"/>
      <c r="E108" s="72"/>
      <c r="F108" s="72"/>
      <c r="G108" s="72"/>
      <c r="H108" s="74"/>
      <c r="I108" s="74"/>
      <c r="J108" s="74"/>
      <c r="K108" s="75"/>
      <c r="L108" s="75"/>
      <c r="M108" s="60"/>
      <c r="N108" s="76"/>
      <c r="O108" s="77"/>
      <c r="P108" s="78"/>
      <c r="Q108" s="72"/>
      <c r="R108" s="59"/>
      <c r="S108" s="59"/>
    </row>
    <row r="109" spans="2:19" s="57" customFormat="1">
      <c r="B109" s="72"/>
      <c r="C109" s="72"/>
      <c r="D109" s="73"/>
      <c r="E109" s="72"/>
      <c r="F109" s="72"/>
      <c r="G109" s="72"/>
      <c r="H109" s="74"/>
      <c r="I109" s="74"/>
      <c r="J109" s="74"/>
      <c r="K109" s="75"/>
      <c r="L109" s="75"/>
      <c r="M109" s="60"/>
      <c r="N109" s="76"/>
      <c r="O109" s="77"/>
      <c r="P109" s="78"/>
      <c r="Q109" s="72"/>
      <c r="R109" s="59"/>
      <c r="S109" s="59"/>
    </row>
    <row r="110" spans="2:19" s="57" customFormat="1">
      <c r="B110" s="72"/>
      <c r="C110" s="72"/>
      <c r="D110" s="73"/>
      <c r="E110" s="72"/>
      <c r="F110" s="72"/>
      <c r="G110" s="72"/>
      <c r="H110" s="74"/>
      <c r="I110" s="74"/>
      <c r="J110" s="74"/>
      <c r="K110" s="75"/>
      <c r="L110" s="75"/>
      <c r="M110" s="60"/>
      <c r="N110" s="76"/>
      <c r="O110" s="77"/>
      <c r="P110" s="78"/>
      <c r="Q110" s="72"/>
      <c r="R110" s="59"/>
      <c r="S110" s="59"/>
    </row>
    <row r="111" spans="2:19" s="57" customFormat="1">
      <c r="B111" s="72"/>
      <c r="C111" s="72"/>
      <c r="D111" s="73"/>
      <c r="E111" s="72"/>
      <c r="F111" s="72"/>
      <c r="G111" s="72"/>
      <c r="H111" s="74"/>
      <c r="I111" s="74"/>
      <c r="J111" s="74"/>
      <c r="K111" s="75"/>
      <c r="L111" s="75"/>
      <c r="M111" s="60"/>
      <c r="N111" s="76"/>
      <c r="O111" s="77"/>
      <c r="P111" s="78"/>
      <c r="Q111" s="72"/>
      <c r="R111" s="59"/>
      <c r="S111" s="59"/>
    </row>
    <row r="112" spans="2:19" s="57" customFormat="1">
      <c r="B112" s="72"/>
      <c r="C112" s="72"/>
      <c r="D112" s="73"/>
      <c r="E112" s="72"/>
      <c r="F112" s="72"/>
      <c r="G112" s="72"/>
      <c r="H112" s="74"/>
      <c r="I112" s="74"/>
      <c r="J112" s="74"/>
      <c r="K112" s="75"/>
      <c r="L112" s="75"/>
      <c r="M112" s="60"/>
      <c r="N112" s="76"/>
      <c r="O112" s="77"/>
      <c r="P112" s="78"/>
      <c r="Q112" s="72"/>
      <c r="R112" s="59"/>
      <c r="S112" s="59"/>
    </row>
    <row r="113" spans="2:19" s="57" customFormat="1">
      <c r="B113" s="72"/>
      <c r="C113" s="72"/>
      <c r="D113" s="73"/>
      <c r="E113" s="72"/>
      <c r="F113" s="72"/>
      <c r="G113" s="72"/>
      <c r="H113" s="74"/>
      <c r="I113" s="74"/>
      <c r="J113" s="74"/>
      <c r="K113" s="75"/>
      <c r="L113" s="75"/>
      <c r="M113" s="60"/>
      <c r="N113" s="76"/>
      <c r="O113" s="77"/>
      <c r="P113" s="78"/>
      <c r="Q113" s="72"/>
      <c r="R113" s="59"/>
      <c r="S113" s="59"/>
    </row>
    <row r="114" spans="2:19" s="57" customFormat="1">
      <c r="B114" s="72"/>
      <c r="C114" s="72"/>
      <c r="D114" s="73"/>
      <c r="E114" s="72"/>
      <c r="F114" s="72"/>
      <c r="G114" s="72"/>
      <c r="H114" s="74"/>
      <c r="I114" s="74"/>
      <c r="J114" s="74"/>
      <c r="K114" s="75"/>
      <c r="L114" s="75"/>
      <c r="M114" s="60"/>
      <c r="N114" s="76"/>
      <c r="O114" s="77"/>
      <c r="P114" s="78"/>
      <c r="Q114" s="72"/>
      <c r="R114" s="59"/>
      <c r="S114" s="59"/>
    </row>
    <row r="115" spans="2:19" s="57" customFormat="1">
      <c r="B115" s="72"/>
      <c r="C115" s="72"/>
      <c r="D115" s="73"/>
      <c r="E115" s="72"/>
      <c r="F115" s="72"/>
      <c r="G115" s="72"/>
      <c r="H115" s="74"/>
      <c r="I115" s="74"/>
      <c r="J115" s="74"/>
      <c r="K115" s="75"/>
      <c r="L115" s="75"/>
      <c r="M115" s="60"/>
      <c r="N115" s="76"/>
      <c r="O115" s="77"/>
      <c r="P115" s="78"/>
      <c r="Q115" s="72"/>
      <c r="R115" s="59"/>
      <c r="S115" s="59"/>
    </row>
    <row r="116" spans="2:19" s="57" customFormat="1">
      <c r="B116" s="72"/>
      <c r="C116" s="72"/>
      <c r="D116" s="73"/>
      <c r="E116" s="72"/>
      <c r="F116" s="72"/>
      <c r="G116" s="72"/>
      <c r="H116" s="74"/>
      <c r="I116" s="74"/>
      <c r="J116" s="74"/>
      <c r="K116" s="75"/>
      <c r="L116" s="75"/>
      <c r="M116" s="60"/>
      <c r="N116" s="76"/>
      <c r="O116" s="77"/>
      <c r="P116" s="78"/>
      <c r="Q116" s="72"/>
      <c r="R116" s="59"/>
      <c r="S116" s="59"/>
    </row>
    <row r="117" spans="2:19" s="57" customFormat="1">
      <c r="B117" s="72"/>
      <c r="C117" s="72"/>
      <c r="D117" s="73"/>
      <c r="E117" s="72"/>
      <c r="F117" s="72"/>
      <c r="G117" s="72"/>
      <c r="H117" s="74"/>
      <c r="I117" s="74"/>
      <c r="J117" s="74"/>
      <c r="K117" s="75"/>
      <c r="L117" s="75"/>
      <c r="M117" s="60"/>
      <c r="N117" s="76"/>
      <c r="O117" s="77"/>
      <c r="P117" s="78"/>
      <c r="Q117" s="72"/>
      <c r="R117" s="59"/>
      <c r="S117" s="59"/>
    </row>
    <row r="118" spans="2:19" s="57" customFormat="1">
      <c r="B118" s="72"/>
      <c r="C118" s="72"/>
      <c r="D118" s="73"/>
      <c r="E118" s="72"/>
      <c r="F118" s="72"/>
      <c r="G118" s="72"/>
      <c r="H118" s="74"/>
      <c r="I118" s="74"/>
      <c r="J118" s="74"/>
      <c r="K118" s="75"/>
      <c r="L118" s="75"/>
      <c r="M118" s="60"/>
      <c r="N118" s="76"/>
      <c r="O118" s="77"/>
      <c r="P118" s="78"/>
      <c r="Q118" s="72"/>
      <c r="R118" s="59"/>
      <c r="S118" s="59"/>
    </row>
    <row r="119" spans="2:19" s="57" customFormat="1">
      <c r="B119" s="72"/>
      <c r="C119" s="72"/>
      <c r="D119" s="73"/>
      <c r="E119" s="72"/>
      <c r="F119" s="72"/>
      <c r="G119" s="72"/>
      <c r="H119" s="74"/>
      <c r="I119" s="74"/>
      <c r="J119" s="74"/>
      <c r="K119" s="75"/>
      <c r="L119" s="75"/>
      <c r="M119" s="60"/>
      <c r="N119" s="76"/>
      <c r="O119" s="77"/>
      <c r="P119" s="78"/>
      <c r="Q119" s="72"/>
      <c r="R119" s="59"/>
      <c r="S119" s="59"/>
    </row>
    <row r="120" spans="2:19" s="57" customFormat="1">
      <c r="B120" s="72"/>
      <c r="C120" s="72"/>
      <c r="D120" s="73"/>
      <c r="E120" s="72"/>
      <c r="F120" s="72"/>
      <c r="G120" s="72"/>
      <c r="H120" s="74"/>
      <c r="I120" s="74"/>
      <c r="J120" s="74"/>
      <c r="K120" s="75"/>
      <c r="L120" s="75"/>
      <c r="M120" s="60"/>
      <c r="N120" s="76"/>
      <c r="O120" s="77"/>
      <c r="P120" s="78"/>
      <c r="Q120" s="72"/>
      <c r="R120" s="59"/>
      <c r="S120" s="59"/>
    </row>
    <row r="121" spans="2:19" s="57" customFormat="1">
      <c r="B121" s="72"/>
      <c r="C121" s="72"/>
      <c r="D121" s="73"/>
      <c r="E121" s="72"/>
      <c r="F121" s="72"/>
      <c r="G121" s="72"/>
      <c r="H121" s="74"/>
      <c r="I121" s="74"/>
      <c r="J121" s="74"/>
      <c r="K121" s="75"/>
      <c r="L121" s="75"/>
      <c r="M121" s="60"/>
      <c r="N121" s="76"/>
      <c r="O121" s="77"/>
      <c r="P121" s="78"/>
      <c r="Q121" s="72"/>
      <c r="R121" s="59"/>
      <c r="S121" s="59"/>
    </row>
    <row r="122" spans="2:19" s="57" customFormat="1">
      <c r="B122" s="72"/>
      <c r="C122" s="72"/>
      <c r="D122" s="73"/>
      <c r="E122" s="72"/>
      <c r="F122" s="72"/>
      <c r="G122" s="72"/>
      <c r="H122" s="74"/>
      <c r="I122" s="74"/>
      <c r="J122" s="74"/>
      <c r="K122" s="75"/>
      <c r="L122" s="75"/>
      <c r="M122" s="60"/>
      <c r="N122" s="76"/>
      <c r="O122" s="77"/>
      <c r="P122" s="78"/>
      <c r="Q122" s="72"/>
      <c r="R122" s="59"/>
      <c r="S122" s="59"/>
    </row>
    <row r="123" spans="2:19" s="57" customFormat="1">
      <c r="B123" s="72"/>
      <c r="C123" s="72"/>
      <c r="D123" s="73"/>
      <c r="E123" s="72"/>
      <c r="F123" s="72"/>
      <c r="G123" s="72"/>
      <c r="H123" s="74"/>
      <c r="I123" s="74"/>
      <c r="J123" s="74"/>
      <c r="K123" s="75"/>
      <c r="L123" s="75"/>
      <c r="M123" s="60"/>
      <c r="N123" s="76"/>
      <c r="O123" s="77"/>
      <c r="P123" s="78"/>
      <c r="Q123" s="72"/>
      <c r="R123" s="59"/>
      <c r="S123" s="59"/>
    </row>
    <row r="124" spans="2:19" s="57" customFormat="1">
      <c r="B124" s="72"/>
      <c r="C124" s="72"/>
      <c r="D124" s="73"/>
      <c r="E124" s="72"/>
      <c r="F124" s="72"/>
      <c r="G124" s="72"/>
      <c r="H124" s="74"/>
      <c r="I124" s="74"/>
      <c r="J124" s="74"/>
      <c r="K124" s="75"/>
      <c r="L124" s="75"/>
      <c r="M124" s="60"/>
      <c r="N124" s="76"/>
      <c r="O124" s="77"/>
      <c r="P124" s="78"/>
      <c r="Q124" s="72"/>
      <c r="R124" s="59"/>
      <c r="S124" s="59"/>
    </row>
    <row r="125" spans="2:19" s="57" customFormat="1">
      <c r="B125" s="72"/>
      <c r="C125" s="72"/>
      <c r="D125" s="73"/>
      <c r="E125" s="72"/>
      <c r="F125" s="72"/>
      <c r="G125" s="72"/>
      <c r="H125" s="74"/>
      <c r="I125" s="74"/>
      <c r="J125" s="74"/>
      <c r="K125" s="75"/>
      <c r="L125" s="75"/>
      <c r="M125" s="60"/>
      <c r="N125" s="76"/>
      <c r="O125" s="77"/>
      <c r="P125" s="78"/>
      <c r="Q125" s="72"/>
      <c r="R125" s="59"/>
      <c r="S125" s="59"/>
    </row>
    <row r="126" spans="2:19" s="57" customFormat="1">
      <c r="B126" s="72"/>
      <c r="C126" s="72"/>
      <c r="D126" s="73"/>
      <c r="E126" s="72"/>
      <c r="F126" s="72"/>
      <c r="G126" s="72"/>
      <c r="H126" s="74"/>
      <c r="I126" s="74"/>
      <c r="J126" s="74"/>
      <c r="K126" s="75"/>
      <c r="L126" s="75"/>
      <c r="M126" s="60"/>
      <c r="N126" s="76"/>
      <c r="O126" s="77"/>
      <c r="P126" s="78"/>
      <c r="Q126" s="72"/>
      <c r="R126" s="59"/>
      <c r="S126" s="59"/>
    </row>
    <row r="127" spans="2:19" s="57" customFormat="1">
      <c r="B127" s="72"/>
      <c r="C127" s="72"/>
      <c r="D127" s="73"/>
      <c r="E127" s="72"/>
      <c r="F127" s="72"/>
      <c r="G127" s="72"/>
      <c r="H127" s="74"/>
      <c r="I127" s="74"/>
      <c r="J127" s="74"/>
      <c r="K127" s="75"/>
      <c r="L127" s="75"/>
      <c r="M127" s="60"/>
      <c r="N127" s="76"/>
      <c r="O127" s="77"/>
      <c r="P127" s="78"/>
      <c r="Q127" s="72"/>
      <c r="R127" s="59"/>
      <c r="S127" s="59"/>
    </row>
    <row r="128" spans="2:19" s="57" customFormat="1">
      <c r="B128" s="72"/>
      <c r="C128" s="72"/>
      <c r="D128" s="73"/>
      <c r="E128" s="72"/>
      <c r="F128" s="72"/>
      <c r="G128" s="72"/>
      <c r="H128" s="74"/>
      <c r="I128" s="74"/>
      <c r="J128" s="74"/>
      <c r="K128" s="75"/>
      <c r="L128" s="75"/>
      <c r="M128" s="60"/>
      <c r="N128" s="76"/>
      <c r="O128" s="77"/>
      <c r="P128" s="78"/>
      <c r="Q128" s="72"/>
      <c r="R128" s="59"/>
      <c r="S128" s="59"/>
    </row>
    <row r="129" spans="2:19" s="57" customFormat="1">
      <c r="B129" s="72"/>
      <c r="C129" s="72"/>
      <c r="D129" s="73"/>
      <c r="E129" s="72"/>
      <c r="F129" s="72"/>
      <c r="G129" s="72"/>
      <c r="H129" s="74"/>
      <c r="I129" s="74"/>
      <c r="J129" s="74"/>
      <c r="K129" s="75"/>
      <c r="L129" s="75"/>
      <c r="M129" s="60"/>
      <c r="N129" s="76"/>
      <c r="O129" s="77"/>
      <c r="P129" s="78"/>
      <c r="Q129" s="72"/>
      <c r="R129" s="59"/>
      <c r="S129" s="59"/>
    </row>
    <row r="130" spans="2:19" s="57" customFormat="1">
      <c r="B130" s="72"/>
      <c r="C130" s="72"/>
      <c r="D130" s="73"/>
      <c r="E130" s="72"/>
      <c r="F130" s="72"/>
      <c r="G130" s="72"/>
      <c r="H130" s="74"/>
      <c r="I130" s="74"/>
      <c r="J130" s="74"/>
      <c r="K130" s="75"/>
      <c r="L130" s="75"/>
      <c r="M130" s="60"/>
      <c r="N130" s="76"/>
      <c r="O130" s="77"/>
      <c r="P130" s="78"/>
      <c r="Q130" s="72"/>
      <c r="R130" s="59"/>
      <c r="S130" s="59"/>
    </row>
    <row r="131" spans="2:19" s="57" customFormat="1">
      <c r="B131" s="72"/>
      <c r="C131" s="72"/>
      <c r="D131" s="73"/>
      <c r="E131" s="72"/>
      <c r="F131" s="72"/>
      <c r="G131" s="72"/>
      <c r="H131" s="74"/>
      <c r="I131" s="74"/>
      <c r="J131" s="74"/>
      <c r="K131" s="75"/>
      <c r="L131" s="75"/>
      <c r="M131" s="60"/>
      <c r="N131" s="76"/>
      <c r="O131" s="77"/>
      <c r="P131" s="78"/>
      <c r="Q131" s="72"/>
      <c r="R131" s="59"/>
      <c r="S131" s="59"/>
    </row>
    <row r="132" spans="2:19" s="57" customFormat="1">
      <c r="B132" s="72"/>
      <c r="C132" s="72"/>
      <c r="D132" s="73"/>
      <c r="E132" s="72"/>
      <c r="F132" s="72"/>
      <c r="G132" s="72"/>
      <c r="H132" s="74"/>
      <c r="I132" s="74"/>
      <c r="J132" s="74"/>
      <c r="K132" s="75"/>
      <c r="L132" s="75"/>
      <c r="M132" s="60"/>
      <c r="N132" s="76"/>
      <c r="O132" s="77"/>
      <c r="P132" s="78"/>
      <c r="Q132" s="72"/>
      <c r="R132" s="59"/>
      <c r="S132" s="59"/>
    </row>
    <row r="133" spans="2:19" s="57" customFormat="1">
      <c r="B133" s="72"/>
      <c r="C133" s="72"/>
      <c r="D133" s="73"/>
      <c r="E133" s="72"/>
      <c r="F133" s="72"/>
      <c r="G133" s="72"/>
      <c r="H133" s="74"/>
      <c r="I133" s="74"/>
      <c r="J133" s="74"/>
      <c r="K133" s="75"/>
      <c r="L133" s="75"/>
      <c r="M133" s="60"/>
      <c r="N133" s="76"/>
      <c r="O133" s="77"/>
      <c r="P133" s="78"/>
      <c r="Q133" s="72"/>
      <c r="R133" s="59"/>
      <c r="S133" s="59"/>
    </row>
    <row r="134" spans="2:19" s="57" customFormat="1">
      <c r="B134" s="72"/>
      <c r="C134" s="72"/>
      <c r="D134" s="73"/>
      <c r="E134" s="72"/>
      <c r="F134" s="72"/>
      <c r="G134" s="72"/>
      <c r="H134" s="74"/>
      <c r="I134" s="74"/>
      <c r="J134" s="74"/>
      <c r="K134" s="75"/>
      <c r="L134" s="75"/>
      <c r="M134" s="60"/>
      <c r="N134" s="76"/>
      <c r="O134" s="77"/>
      <c r="P134" s="78"/>
      <c r="Q134" s="72"/>
      <c r="R134" s="59"/>
      <c r="S134" s="59"/>
    </row>
    <row r="135" spans="2:19" s="57" customFormat="1">
      <c r="B135" s="72"/>
      <c r="C135" s="72"/>
      <c r="D135" s="73"/>
      <c r="E135" s="72"/>
      <c r="F135" s="72"/>
      <c r="G135" s="72"/>
      <c r="H135" s="74"/>
      <c r="I135" s="74"/>
      <c r="J135" s="74"/>
      <c r="K135" s="75"/>
      <c r="L135" s="75"/>
      <c r="M135" s="60"/>
      <c r="N135" s="76"/>
      <c r="O135" s="77"/>
      <c r="P135" s="78"/>
      <c r="Q135" s="72"/>
      <c r="R135" s="59"/>
      <c r="S135" s="59"/>
    </row>
    <row r="136" spans="2:19" s="57" customFormat="1">
      <c r="B136" s="72"/>
      <c r="C136" s="72"/>
      <c r="D136" s="73"/>
      <c r="E136" s="72"/>
      <c r="F136" s="72"/>
      <c r="G136" s="72"/>
      <c r="H136" s="74"/>
      <c r="I136" s="74"/>
      <c r="J136" s="74"/>
      <c r="K136" s="75"/>
      <c r="L136" s="75"/>
      <c r="M136" s="60"/>
      <c r="N136" s="76"/>
      <c r="O136" s="77"/>
      <c r="P136" s="78"/>
      <c r="Q136" s="72"/>
      <c r="R136" s="59"/>
      <c r="S136" s="59"/>
    </row>
    <row r="137" spans="2:19" s="57" customFormat="1">
      <c r="B137" s="72"/>
      <c r="C137" s="72"/>
      <c r="D137" s="73"/>
      <c r="E137" s="72"/>
      <c r="F137" s="72"/>
      <c r="G137" s="72"/>
      <c r="H137" s="74"/>
      <c r="I137" s="74"/>
      <c r="J137" s="74"/>
      <c r="K137" s="75"/>
      <c r="L137" s="75"/>
      <c r="M137" s="60"/>
      <c r="N137" s="76"/>
      <c r="O137" s="77"/>
      <c r="P137" s="78"/>
      <c r="Q137" s="72"/>
      <c r="R137" s="59"/>
      <c r="S137" s="59"/>
    </row>
    <row r="138" spans="2:19" s="57" customFormat="1">
      <c r="B138" s="72"/>
      <c r="C138" s="72"/>
      <c r="D138" s="73"/>
      <c r="E138" s="72"/>
      <c r="F138" s="72"/>
      <c r="G138" s="72"/>
      <c r="H138" s="74"/>
      <c r="I138" s="74"/>
      <c r="J138" s="74"/>
      <c r="K138" s="75"/>
      <c r="L138" s="75"/>
      <c r="M138" s="60"/>
      <c r="N138" s="76"/>
      <c r="O138" s="77"/>
      <c r="P138" s="78"/>
      <c r="Q138" s="72"/>
      <c r="R138" s="59"/>
      <c r="S138" s="59"/>
    </row>
    <row r="139" spans="2:19" s="57" customFormat="1">
      <c r="B139" s="72"/>
      <c r="C139" s="72"/>
      <c r="D139" s="73"/>
      <c r="E139" s="72"/>
      <c r="F139" s="72"/>
      <c r="G139" s="72"/>
      <c r="H139" s="74"/>
      <c r="I139" s="74"/>
      <c r="J139" s="74"/>
      <c r="K139" s="75"/>
      <c r="L139" s="75"/>
      <c r="M139" s="60"/>
      <c r="N139" s="76"/>
      <c r="O139" s="77"/>
      <c r="P139" s="78"/>
      <c r="Q139" s="72"/>
      <c r="R139" s="59"/>
      <c r="S139" s="59"/>
    </row>
    <row r="140" spans="2:19" s="57" customFormat="1">
      <c r="B140" s="72"/>
      <c r="C140" s="72"/>
      <c r="D140" s="73"/>
      <c r="E140" s="72"/>
      <c r="F140" s="72"/>
      <c r="G140" s="72"/>
      <c r="H140" s="74"/>
      <c r="I140" s="74"/>
      <c r="J140" s="74"/>
      <c r="K140" s="75"/>
      <c r="L140" s="75"/>
      <c r="M140" s="60"/>
      <c r="N140" s="76"/>
      <c r="O140" s="77"/>
      <c r="P140" s="78"/>
      <c r="Q140" s="72"/>
      <c r="R140" s="59"/>
      <c r="S140" s="59"/>
    </row>
    <row r="141" spans="2:19" s="57" customFormat="1">
      <c r="B141" s="72"/>
      <c r="C141" s="72"/>
      <c r="D141" s="73"/>
      <c r="E141" s="72"/>
      <c r="F141" s="72"/>
      <c r="G141" s="72"/>
      <c r="H141" s="74"/>
      <c r="I141" s="74"/>
      <c r="J141" s="74"/>
      <c r="K141" s="75"/>
      <c r="L141" s="75"/>
      <c r="M141" s="60"/>
      <c r="N141" s="76"/>
      <c r="O141" s="77"/>
      <c r="P141" s="78"/>
      <c r="Q141" s="72"/>
      <c r="R141" s="59"/>
      <c r="S141" s="59"/>
    </row>
    <row r="142" spans="2:19" s="57" customFormat="1">
      <c r="B142" s="72"/>
      <c r="C142" s="72"/>
      <c r="D142" s="73"/>
      <c r="E142" s="72"/>
      <c r="F142" s="72"/>
      <c r="G142" s="72"/>
      <c r="H142" s="74"/>
      <c r="I142" s="74"/>
      <c r="J142" s="74"/>
      <c r="K142" s="75"/>
      <c r="L142" s="75"/>
      <c r="M142" s="60"/>
      <c r="N142" s="76"/>
      <c r="O142" s="77"/>
      <c r="P142" s="78"/>
      <c r="Q142" s="72"/>
      <c r="R142" s="59"/>
      <c r="S142" s="59"/>
    </row>
    <row r="143" spans="2:19" s="57" customFormat="1">
      <c r="B143" s="72"/>
      <c r="C143" s="72"/>
      <c r="D143" s="73"/>
      <c r="E143" s="72"/>
      <c r="F143" s="72"/>
      <c r="G143" s="72"/>
      <c r="H143" s="74"/>
      <c r="I143" s="74"/>
      <c r="J143" s="74"/>
      <c r="K143" s="75"/>
      <c r="L143" s="75"/>
      <c r="M143" s="60"/>
      <c r="N143" s="76"/>
      <c r="O143" s="77"/>
      <c r="P143" s="78"/>
      <c r="Q143" s="72"/>
      <c r="R143" s="59"/>
      <c r="S143" s="59"/>
    </row>
    <row r="144" spans="2:19" s="57" customFormat="1">
      <c r="B144" s="72"/>
      <c r="C144" s="72"/>
      <c r="D144" s="73"/>
      <c r="E144" s="72"/>
      <c r="F144" s="72"/>
      <c r="G144" s="72"/>
      <c r="H144" s="74"/>
      <c r="I144" s="74"/>
      <c r="J144" s="74"/>
      <c r="K144" s="75"/>
      <c r="L144" s="75"/>
      <c r="M144" s="60"/>
      <c r="N144" s="76"/>
      <c r="O144" s="77"/>
      <c r="P144" s="78"/>
      <c r="Q144" s="72"/>
      <c r="R144" s="59"/>
      <c r="S144" s="59"/>
    </row>
    <row r="145" spans="2:19" s="57" customFormat="1">
      <c r="B145" s="72"/>
      <c r="C145" s="72"/>
      <c r="D145" s="73"/>
      <c r="E145" s="72"/>
      <c r="F145" s="72"/>
      <c r="G145" s="72"/>
      <c r="H145" s="74"/>
      <c r="I145" s="74"/>
      <c r="J145" s="74"/>
      <c r="K145" s="75"/>
      <c r="L145" s="75"/>
      <c r="M145" s="60"/>
      <c r="N145" s="76"/>
      <c r="O145" s="77"/>
      <c r="P145" s="78"/>
      <c r="Q145" s="72"/>
      <c r="R145" s="59"/>
      <c r="S145" s="59"/>
    </row>
    <row r="146" spans="2:19" s="57" customFormat="1">
      <c r="B146" s="72"/>
      <c r="C146" s="72"/>
      <c r="D146" s="73"/>
      <c r="E146" s="72"/>
      <c r="F146" s="72"/>
      <c r="G146" s="72"/>
      <c r="H146" s="74"/>
      <c r="I146" s="74"/>
      <c r="J146" s="74"/>
      <c r="K146" s="75"/>
      <c r="L146" s="75"/>
      <c r="M146" s="60"/>
      <c r="N146" s="76"/>
      <c r="O146" s="77"/>
      <c r="P146" s="78"/>
      <c r="Q146" s="72"/>
      <c r="R146" s="59"/>
      <c r="S146" s="59"/>
    </row>
    <row r="147" spans="2:19" s="57" customFormat="1">
      <c r="B147" s="72"/>
      <c r="C147" s="72"/>
      <c r="D147" s="73"/>
      <c r="E147" s="72"/>
      <c r="F147" s="72"/>
      <c r="G147" s="72"/>
      <c r="H147" s="74"/>
      <c r="I147" s="74"/>
      <c r="J147" s="74"/>
      <c r="K147" s="75"/>
      <c r="L147" s="75"/>
      <c r="M147" s="60"/>
      <c r="N147" s="76"/>
      <c r="O147" s="77"/>
      <c r="P147" s="78"/>
      <c r="Q147" s="72"/>
      <c r="R147" s="59"/>
      <c r="S147" s="59"/>
    </row>
    <row r="148" spans="2:19" s="57" customFormat="1">
      <c r="B148" s="72"/>
      <c r="C148" s="72"/>
      <c r="D148" s="73"/>
      <c r="E148" s="72"/>
      <c r="F148" s="72"/>
      <c r="G148" s="72"/>
      <c r="H148" s="74"/>
      <c r="I148" s="74"/>
      <c r="J148" s="74"/>
      <c r="K148" s="75"/>
      <c r="L148" s="75"/>
      <c r="M148" s="60"/>
      <c r="N148" s="76"/>
      <c r="O148" s="77"/>
      <c r="P148" s="78"/>
      <c r="Q148" s="72"/>
      <c r="R148" s="59"/>
      <c r="S148" s="59"/>
    </row>
    <row r="149" spans="2:19" s="57" customFormat="1">
      <c r="B149" s="72"/>
      <c r="C149" s="72"/>
      <c r="D149" s="73"/>
      <c r="E149" s="72"/>
      <c r="F149" s="72"/>
      <c r="G149" s="72"/>
      <c r="H149" s="74"/>
      <c r="I149" s="74"/>
      <c r="J149" s="74"/>
      <c r="K149" s="75"/>
      <c r="L149" s="75"/>
      <c r="M149" s="60"/>
      <c r="N149" s="76"/>
      <c r="O149" s="77"/>
      <c r="P149" s="78"/>
      <c r="Q149" s="72"/>
      <c r="R149" s="59"/>
      <c r="S149" s="59"/>
    </row>
    <row r="150" spans="2:19" s="57" customFormat="1">
      <c r="B150" s="72"/>
      <c r="C150" s="72"/>
      <c r="D150" s="73"/>
      <c r="E150" s="72"/>
      <c r="F150" s="72"/>
      <c r="G150" s="72"/>
      <c r="H150" s="74"/>
      <c r="I150" s="74"/>
      <c r="J150" s="74"/>
      <c r="K150" s="75"/>
      <c r="L150" s="75"/>
      <c r="M150" s="60"/>
      <c r="N150" s="76"/>
      <c r="O150" s="77"/>
      <c r="P150" s="78"/>
      <c r="Q150" s="72"/>
      <c r="R150" s="59"/>
      <c r="S150" s="59"/>
    </row>
    <row r="151" spans="2:19" s="57" customFormat="1">
      <c r="B151" s="72"/>
      <c r="C151" s="72"/>
      <c r="D151" s="73"/>
      <c r="E151" s="72"/>
      <c r="F151" s="72"/>
      <c r="G151" s="72"/>
      <c r="H151" s="74"/>
      <c r="I151" s="74"/>
      <c r="J151" s="74"/>
      <c r="K151" s="75"/>
      <c r="L151" s="75"/>
      <c r="M151" s="60"/>
      <c r="N151" s="76"/>
      <c r="O151" s="77"/>
      <c r="P151" s="78"/>
      <c r="Q151" s="72"/>
      <c r="R151" s="59"/>
      <c r="S151" s="59"/>
    </row>
    <row r="152" spans="2:19" s="57" customFormat="1">
      <c r="B152" s="72"/>
      <c r="C152" s="72"/>
      <c r="D152" s="73"/>
      <c r="E152" s="72"/>
      <c r="F152" s="72"/>
      <c r="G152" s="72"/>
      <c r="H152" s="74"/>
      <c r="I152" s="74"/>
      <c r="J152" s="74"/>
      <c r="K152" s="75"/>
      <c r="L152" s="75"/>
      <c r="M152" s="60"/>
      <c r="N152" s="76"/>
      <c r="O152" s="77"/>
      <c r="P152" s="78"/>
      <c r="Q152" s="72"/>
      <c r="R152" s="59"/>
      <c r="S152" s="59"/>
    </row>
    <row r="153" spans="2:19" s="57" customFormat="1">
      <c r="B153" s="72"/>
      <c r="C153" s="72"/>
      <c r="D153" s="73"/>
      <c r="E153" s="72"/>
      <c r="F153" s="72"/>
      <c r="G153" s="72"/>
      <c r="H153" s="74"/>
      <c r="I153" s="74"/>
      <c r="J153" s="74"/>
      <c r="K153" s="75"/>
      <c r="L153" s="75"/>
      <c r="M153" s="60"/>
      <c r="N153" s="76"/>
      <c r="O153" s="77"/>
      <c r="P153" s="78"/>
      <c r="Q153" s="72"/>
      <c r="R153" s="59"/>
      <c r="S153" s="59"/>
    </row>
    <row r="154" spans="2:19" s="57" customFormat="1">
      <c r="B154" s="72"/>
      <c r="C154" s="72"/>
      <c r="D154" s="73"/>
      <c r="E154" s="72"/>
      <c r="F154" s="72"/>
      <c r="G154" s="72"/>
      <c r="H154" s="74"/>
      <c r="I154" s="74"/>
      <c r="J154" s="74"/>
      <c r="K154" s="75"/>
      <c r="L154" s="75"/>
      <c r="M154" s="60"/>
      <c r="N154" s="76"/>
      <c r="O154" s="77"/>
      <c r="P154" s="78"/>
      <c r="Q154" s="72"/>
      <c r="R154" s="59"/>
      <c r="S154" s="59"/>
    </row>
    <row r="155" spans="2:19" s="57" customFormat="1">
      <c r="B155" s="72"/>
      <c r="C155" s="72"/>
      <c r="D155" s="73"/>
      <c r="E155" s="72"/>
      <c r="F155" s="72"/>
      <c r="G155" s="72"/>
      <c r="H155" s="74"/>
      <c r="I155" s="74"/>
      <c r="J155" s="74"/>
      <c r="K155" s="75"/>
      <c r="L155" s="75"/>
      <c r="M155" s="60"/>
      <c r="N155" s="76"/>
      <c r="O155" s="77"/>
      <c r="P155" s="78"/>
      <c r="Q155" s="72"/>
      <c r="R155" s="59"/>
      <c r="S155" s="59"/>
    </row>
    <row r="156" spans="2:19" s="57" customFormat="1">
      <c r="B156" s="72"/>
      <c r="C156" s="72"/>
      <c r="D156" s="73"/>
      <c r="E156" s="72"/>
      <c r="F156" s="72"/>
      <c r="G156" s="72"/>
      <c r="H156" s="74"/>
      <c r="I156" s="74"/>
      <c r="J156" s="74"/>
      <c r="K156" s="75"/>
      <c r="L156" s="75"/>
      <c r="M156" s="60"/>
      <c r="N156" s="76"/>
      <c r="O156" s="77"/>
      <c r="P156" s="78"/>
      <c r="Q156" s="72"/>
      <c r="R156" s="59"/>
      <c r="S156" s="59"/>
    </row>
    <row r="157" spans="2:19" s="57" customFormat="1">
      <c r="B157" s="72"/>
      <c r="C157" s="72"/>
      <c r="D157" s="73"/>
      <c r="E157" s="72"/>
      <c r="F157" s="72"/>
      <c r="G157" s="72"/>
      <c r="H157" s="74"/>
      <c r="I157" s="74"/>
      <c r="J157" s="74"/>
      <c r="K157" s="75"/>
      <c r="L157" s="75"/>
      <c r="M157" s="60"/>
      <c r="N157" s="76"/>
      <c r="O157" s="77"/>
      <c r="P157" s="78"/>
      <c r="Q157" s="72"/>
      <c r="R157" s="59"/>
      <c r="S157" s="59"/>
    </row>
    <row r="158" spans="2:19" s="57" customFormat="1">
      <c r="B158" s="72"/>
      <c r="C158" s="72"/>
      <c r="D158" s="73"/>
      <c r="E158" s="72"/>
      <c r="F158" s="72"/>
      <c r="G158" s="72"/>
      <c r="H158" s="74"/>
      <c r="I158" s="74"/>
      <c r="J158" s="74"/>
      <c r="K158" s="75"/>
      <c r="L158" s="75"/>
      <c r="M158" s="60"/>
      <c r="N158" s="76"/>
      <c r="O158" s="77"/>
      <c r="P158" s="78"/>
      <c r="Q158" s="72"/>
      <c r="R158" s="59"/>
      <c r="S158" s="59"/>
    </row>
    <row r="159" spans="2:19" s="57" customFormat="1">
      <c r="B159" s="72"/>
      <c r="C159" s="72"/>
      <c r="D159" s="73"/>
      <c r="E159" s="72"/>
      <c r="F159" s="72"/>
      <c r="G159" s="72"/>
      <c r="H159" s="74"/>
      <c r="I159" s="74"/>
      <c r="J159" s="74"/>
      <c r="K159" s="75"/>
      <c r="L159" s="75"/>
      <c r="M159" s="60"/>
      <c r="N159" s="76"/>
      <c r="O159" s="77"/>
      <c r="P159" s="78"/>
      <c r="Q159" s="72"/>
      <c r="R159" s="59"/>
      <c r="S159" s="59"/>
    </row>
    <row r="160" spans="2:19" s="57" customFormat="1">
      <c r="B160" s="72"/>
      <c r="C160" s="72"/>
      <c r="D160" s="73"/>
      <c r="E160" s="72"/>
      <c r="F160" s="72"/>
      <c r="G160" s="72"/>
      <c r="H160" s="74"/>
      <c r="I160" s="74"/>
      <c r="J160" s="74"/>
      <c r="K160" s="75"/>
      <c r="L160" s="75"/>
      <c r="M160" s="60"/>
      <c r="N160" s="76"/>
      <c r="O160" s="77"/>
      <c r="P160" s="78"/>
      <c r="Q160" s="72"/>
      <c r="R160" s="59"/>
      <c r="S160" s="59"/>
    </row>
    <row r="161" spans="2:19" s="57" customFormat="1">
      <c r="B161" s="72"/>
      <c r="C161" s="72"/>
      <c r="D161" s="73"/>
      <c r="E161" s="72"/>
      <c r="F161" s="72"/>
      <c r="G161" s="72"/>
      <c r="H161" s="74"/>
      <c r="I161" s="74"/>
      <c r="J161" s="74"/>
      <c r="K161" s="75"/>
      <c r="L161" s="75"/>
      <c r="M161" s="60"/>
      <c r="N161" s="76"/>
      <c r="O161" s="77"/>
      <c r="P161" s="78"/>
      <c r="Q161" s="72"/>
      <c r="R161" s="59"/>
      <c r="S161" s="59"/>
    </row>
    <row r="162" spans="2:19" s="57" customFormat="1">
      <c r="B162" s="72"/>
      <c r="C162" s="72"/>
      <c r="D162" s="73"/>
      <c r="E162" s="72"/>
      <c r="F162" s="72"/>
      <c r="G162" s="72"/>
      <c r="H162" s="74"/>
      <c r="I162" s="74"/>
      <c r="J162" s="74"/>
      <c r="K162" s="75"/>
      <c r="L162" s="75"/>
      <c r="M162" s="60"/>
      <c r="N162" s="76"/>
      <c r="O162" s="77"/>
      <c r="P162" s="78"/>
      <c r="Q162" s="72"/>
      <c r="R162" s="59"/>
      <c r="S162" s="59"/>
    </row>
    <row r="163" spans="2:19" s="57" customFormat="1">
      <c r="B163" s="72"/>
      <c r="C163" s="72"/>
      <c r="D163" s="73"/>
      <c r="E163" s="72"/>
      <c r="F163" s="72"/>
      <c r="G163" s="72"/>
      <c r="H163" s="74"/>
      <c r="I163" s="74"/>
      <c r="J163" s="74"/>
      <c r="K163" s="75"/>
      <c r="L163" s="75"/>
      <c r="M163" s="60"/>
      <c r="N163" s="76"/>
      <c r="O163" s="77"/>
      <c r="P163" s="78"/>
      <c r="Q163" s="72"/>
      <c r="R163" s="59"/>
      <c r="S163" s="59"/>
    </row>
    <row r="164" spans="2:19" s="57" customFormat="1">
      <c r="B164" s="72"/>
      <c r="C164" s="72"/>
      <c r="D164" s="73"/>
      <c r="E164" s="72"/>
      <c r="F164" s="72"/>
      <c r="G164" s="72"/>
      <c r="H164" s="74"/>
      <c r="I164" s="74"/>
      <c r="J164" s="74"/>
      <c r="K164" s="75"/>
      <c r="L164" s="75"/>
      <c r="M164" s="60"/>
      <c r="N164" s="76"/>
      <c r="O164" s="77"/>
      <c r="P164" s="78"/>
      <c r="Q164" s="72"/>
      <c r="R164" s="59"/>
      <c r="S164" s="59"/>
    </row>
    <row r="165" spans="2:19" s="57" customFormat="1">
      <c r="B165" s="72"/>
      <c r="C165" s="72"/>
      <c r="D165" s="73"/>
      <c r="E165" s="72"/>
      <c r="F165" s="72"/>
      <c r="G165" s="72"/>
      <c r="H165" s="74"/>
      <c r="I165" s="74"/>
      <c r="J165" s="74"/>
      <c r="K165" s="75"/>
      <c r="L165" s="75"/>
      <c r="M165" s="60"/>
      <c r="N165" s="76"/>
      <c r="O165" s="77"/>
      <c r="P165" s="78"/>
      <c r="Q165" s="72"/>
      <c r="R165" s="59"/>
      <c r="S165" s="59"/>
    </row>
    <row r="166" spans="2:19" s="57" customFormat="1">
      <c r="B166" s="72"/>
      <c r="C166" s="72"/>
      <c r="D166" s="73"/>
      <c r="E166" s="72"/>
      <c r="F166" s="72"/>
      <c r="G166" s="72"/>
      <c r="H166" s="74"/>
      <c r="I166" s="74"/>
      <c r="J166" s="74"/>
      <c r="K166" s="75"/>
      <c r="L166" s="75"/>
      <c r="M166" s="60"/>
      <c r="N166" s="76"/>
      <c r="O166" s="77"/>
      <c r="P166" s="78"/>
      <c r="Q166" s="72"/>
      <c r="R166" s="59"/>
      <c r="S166" s="59"/>
    </row>
    <row r="167" spans="2:19" s="57" customFormat="1">
      <c r="B167" s="72"/>
      <c r="C167" s="72"/>
      <c r="D167" s="73"/>
      <c r="E167" s="72"/>
      <c r="F167" s="72"/>
      <c r="G167" s="72"/>
      <c r="H167" s="74"/>
      <c r="I167" s="74"/>
      <c r="J167" s="74"/>
      <c r="K167" s="75"/>
      <c r="L167" s="75"/>
      <c r="M167" s="60"/>
      <c r="N167" s="76"/>
      <c r="O167" s="77"/>
      <c r="P167" s="78"/>
      <c r="Q167" s="72"/>
      <c r="R167" s="59"/>
      <c r="S167" s="59"/>
    </row>
    <row r="168" spans="2:19" s="57" customFormat="1">
      <c r="B168" s="72"/>
      <c r="C168" s="72"/>
      <c r="D168" s="73"/>
      <c r="E168" s="72"/>
      <c r="F168" s="72"/>
      <c r="G168" s="72"/>
      <c r="H168" s="74"/>
      <c r="I168" s="74"/>
      <c r="J168" s="74"/>
      <c r="K168" s="75"/>
      <c r="L168" s="75"/>
      <c r="M168" s="60"/>
      <c r="N168" s="76"/>
      <c r="O168" s="77"/>
      <c r="P168" s="78"/>
      <c r="Q168" s="72"/>
      <c r="R168" s="59"/>
      <c r="S168" s="59"/>
    </row>
    <row r="169" spans="2:19" s="57" customFormat="1">
      <c r="B169" s="72"/>
      <c r="C169" s="72"/>
      <c r="D169" s="73"/>
      <c r="E169" s="72"/>
      <c r="F169" s="72"/>
      <c r="G169" s="72"/>
      <c r="H169" s="74"/>
      <c r="I169" s="74"/>
      <c r="J169" s="74"/>
      <c r="K169" s="75"/>
      <c r="L169" s="75"/>
      <c r="M169" s="60"/>
      <c r="N169" s="76"/>
      <c r="O169" s="77"/>
      <c r="P169" s="78"/>
      <c r="Q169" s="72"/>
      <c r="R169" s="59"/>
      <c r="S169" s="59"/>
    </row>
    <row r="170" spans="2:19" s="57" customFormat="1">
      <c r="B170" s="72"/>
      <c r="C170" s="72"/>
      <c r="D170" s="73"/>
      <c r="E170" s="72"/>
      <c r="F170" s="72"/>
      <c r="G170" s="72"/>
      <c r="H170" s="74"/>
      <c r="I170" s="74"/>
      <c r="J170" s="74"/>
      <c r="K170" s="75"/>
      <c r="L170" s="75"/>
      <c r="M170" s="60"/>
      <c r="N170" s="76"/>
      <c r="O170" s="77"/>
      <c r="P170" s="78"/>
      <c r="Q170" s="72"/>
      <c r="R170" s="59"/>
      <c r="S170" s="59"/>
    </row>
    <row r="171" spans="2:19" s="57" customFormat="1">
      <c r="B171" s="72"/>
      <c r="C171" s="72"/>
      <c r="D171" s="73"/>
      <c r="E171" s="72"/>
      <c r="F171" s="72"/>
      <c r="G171" s="72"/>
      <c r="H171" s="74"/>
      <c r="I171" s="74"/>
      <c r="J171" s="74"/>
      <c r="K171" s="75"/>
      <c r="L171" s="75"/>
      <c r="M171" s="60"/>
      <c r="N171" s="76"/>
      <c r="O171" s="77"/>
      <c r="P171" s="78"/>
      <c r="Q171" s="72"/>
      <c r="R171" s="59"/>
      <c r="S171" s="59"/>
    </row>
    <row r="172" spans="2:19" s="57" customFormat="1">
      <c r="B172" s="72"/>
      <c r="C172" s="72"/>
      <c r="D172" s="73"/>
      <c r="E172" s="72"/>
      <c r="F172" s="72"/>
      <c r="G172" s="72"/>
      <c r="H172" s="74"/>
      <c r="I172" s="74"/>
      <c r="J172" s="74"/>
      <c r="K172" s="75"/>
      <c r="L172" s="75"/>
      <c r="M172" s="60"/>
      <c r="N172" s="76"/>
      <c r="O172" s="77"/>
      <c r="P172" s="78"/>
      <c r="Q172" s="72"/>
      <c r="R172" s="59"/>
      <c r="S172" s="59"/>
    </row>
    <row r="173" spans="2:19" s="57" customFormat="1">
      <c r="B173" s="72"/>
      <c r="C173" s="72"/>
      <c r="D173" s="73"/>
      <c r="E173" s="72"/>
      <c r="F173" s="72"/>
      <c r="G173" s="72"/>
      <c r="H173" s="74"/>
      <c r="I173" s="74"/>
      <c r="J173" s="74"/>
      <c r="K173" s="75"/>
      <c r="L173" s="75"/>
      <c r="M173" s="60"/>
      <c r="N173" s="76"/>
      <c r="O173" s="77"/>
      <c r="P173" s="78"/>
      <c r="Q173" s="72"/>
      <c r="R173" s="59"/>
      <c r="S173" s="59"/>
    </row>
    <row r="174" spans="2:19" s="57" customFormat="1">
      <c r="B174" s="72"/>
      <c r="C174" s="72"/>
      <c r="D174" s="73"/>
      <c r="E174" s="72"/>
      <c r="F174" s="72"/>
      <c r="G174" s="72"/>
      <c r="H174" s="74"/>
      <c r="I174" s="74"/>
      <c r="J174" s="74"/>
      <c r="K174" s="75"/>
      <c r="L174" s="75"/>
      <c r="M174" s="60"/>
      <c r="N174" s="76"/>
      <c r="O174" s="77"/>
      <c r="P174" s="78"/>
      <c r="Q174" s="72"/>
      <c r="R174" s="59"/>
      <c r="S174" s="59"/>
    </row>
    <row r="175" spans="2:19" s="57" customFormat="1">
      <c r="B175" s="72"/>
      <c r="C175" s="72"/>
      <c r="D175" s="73"/>
      <c r="E175" s="72"/>
      <c r="F175" s="72"/>
      <c r="G175" s="72"/>
      <c r="H175" s="74"/>
      <c r="I175" s="74"/>
      <c r="J175" s="74"/>
      <c r="K175" s="75"/>
      <c r="L175" s="75"/>
      <c r="M175" s="60"/>
      <c r="N175" s="76"/>
      <c r="O175" s="77"/>
      <c r="P175" s="78"/>
      <c r="Q175" s="72"/>
      <c r="R175" s="59"/>
      <c r="S175" s="59"/>
    </row>
    <row r="176" spans="2:19" s="57" customFormat="1">
      <c r="B176" s="72"/>
      <c r="C176" s="72"/>
      <c r="D176" s="73"/>
      <c r="E176" s="72"/>
      <c r="F176" s="72"/>
      <c r="G176" s="72"/>
      <c r="H176" s="74"/>
      <c r="I176" s="74"/>
      <c r="J176" s="74"/>
      <c r="K176" s="75"/>
      <c r="L176" s="75"/>
      <c r="M176" s="60"/>
      <c r="N176" s="76"/>
      <c r="O176" s="77"/>
      <c r="P176" s="78"/>
      <c r="Q176" s="72"/>
      <c r="R176" s="59"/>
      <c r="S176" s="59"/>
    </row>
    <row r="177" spans="2:19" s="57" customFormat="1">
      <c r="B177" s="72"/>
      <c r="C177" s="72"/>
      <c r="D177" s="73"/>
      <c r="E177" s="72"/>
      <c r="F177" s="72"/>
      <c r="G177" s="72"/>
      <c r="H177" s="74"/>
      <c r="I177" s="74"/>
      <c r="J177" s="74"/>
      <c r="K177" s="75"/>
      <c r="L177" s="75"/>
      <c r="M177" s="60"/>
      <c r="N177" s="76"/>
      <c r="O177" s="77"/>
      <c r="P177" s="78"/>
      <c r="Q177" s="72"/>
      <c r="R177" s="59"/>
      <c r="S177" s="59"/>
    </row>
    <row r="178" spans="2:19" s="57" customFormat="1">
      <c r="B178" s="72"/>
      <c r="C178" s="72"/>
      <c r="D178" s="73"/>
      <c r="E178" s="72"/>
      <c r="F178" s="72"/>
      <c r="G178" s="72"/>
      <c r="H178" s="74"/>
      <c r="I178" s="74"/>
      <c r="J178" s="74"/>
      <c r="K178" s="75"/>
      <c r="L178" s="75"/>
      <c r="M178" s="60"/>
      <c r="N178" s="76"/>
      <c r="O178" s="77"/>
      <c r="P178" s="78"/>
      <c r="Q178" s="72"/>
      <c r="R178" s="59"/>
      <c r="S178" s="59"/>
    </row>
    <row r="179" spans="2:19" s="57" customFormat="1">
      <c r="B179" s="72"/>
      <c r="C179" s="72"/>
      <c r="D179" s="73"/>
      <c r="E179" s="72"/>
      <c r="F179" s="72"/>
      <c r="G179" s="72"/>
      <c r="H179" s="74"/>
      <c r="I179" s="74"/>
      <c r="J179" s="74"/>
      <c r="K179" s="75"/>
      <c r="L179" s="75"/>
      <c r="M179" s="60"/>
      <c r="N179" s="76"/>
      <c r="O179" s="77"/>
      <c r="P179" s="78"/>
      <c r="Q179" s="72"/>
      <c r="R179" s="59"/>
      <c r="S179" s="59"/>
    </row>
    <row r="180" spans="2:19" s="57" customFormat="1">
      <c r="B180" s="72"/>
      <c r="C180" s="72"/>
      <c r="D180" s="73"/>
      <c r="E180" s="72"/>
      <c r="F180" s="72"/>
      <c r="G180" s="72"/>
      <c r="H180" s="74"/>
      <c r="I180" s="74"/>
      <c r="J180" s="74"/>
      <c r="K180" s="75"/>
      <c r="L180" s="75"/>
      <c r="M180" s="60"/>
      <c r="N180" s="76"/>
      <c r="O180" s="77"/>
      <c r="P180" s="78"/>
      <c r="Q180" s="72"/>
      <c r="R180" s="59"/>
      <c r="S180" s="59"/>
    </row>
    <row r="181" spans="2:19" s="57" customFormat="1">
      <c r="B181" s="72"/>
      <c r="C181" s="72"/>
      <c r="D181" s="73"/>
      <c r="E181" s="72"/>
      <c r="F181" s="72"/>
      <c r="G181" s="72"/>
      <c r="H181" s="74"/>
      <c r="I181" s="74"/>
      <c r="J181" s="74"/>
      <c r="K181" s="75"/>
      <c r="L181" s="75"/>
      <c r="M181" s="60"/>
      <c r="N181" s="76"/>
      <c r="O181" s="77"/>
      <c r="P181" s="78"/>
      <c r="Q181" s="72"/>
      <c r="R181" s="59"/>
      <c r="S181" s="59"/>
    </row>
    <row r="182" spans="2:19" s="57" customFormat="1">
      <c r="B182" s="72"/>
      <c r="C182" s="72"/>
      <c r="D182" s="73"/>
      <c r="E182" s="72"/>
      <c r="F182" s="72"/>
      <c r="G182" s="72"/>
      <c r="H182" s="74"/>
      <c r="I182" s="74"/>
      <c r="J182" s="74"/>
      <c r="K182" s="75"/>
      <c r="L182" s="75"/>
      <c r="M182" s="60"/>
      <c r="N182" s="76"/>
      <c r="O182" s="77"/>
      <c r="P182" s="78"/>
      <c r="Q182" s="72"/>
      <c r="R182" s="59"/>
      <c r="S182" s="59"/>
    </row>
    <row r="183" spans="2:19" s="57" customFormat="1">
      <c r="B183" s="72"/>
      <c r="C183" s="72"/>
      <c r="D183" s="73"/>
      <c r="E183" s="72"/>
      <c r="F183" s="72"/>
      <c r="G183" s="72"/>
      <c r="H183" s="74"/>
      <c r="I183" s="74"/>
      <c r="J183" s="74"/>
      <c r="K183" s="75"/>
      <c r="L183" s="75"/>
      <c r="M183" s="60"/>
      <c r="N183" s="76"/>
      <c r="O183" s="77"/>
      <c r="P183" s="78"/>
      <c r="Q183" s="72"/>
      <c r="R183" s="59"/>
      <c r="S183" s="59"/>
    </row>
    <row r="184" spans="2:19" s="57" customFormat="1">
      <c r="B184" s="72"/>
      <c r="C184" s="72"/>
      <c r="D184" s="73"/>
      <c r="E184" s="72"/>
      <c r="F184" s="72"/>
      <c r="G184" s="72"/>
      <c r="H184" s="74"/>
      <c r="I184" s="74"/>
      <c r="J184" s="74"/>
      <c r="K184" s="75"/>
      <c r="L184" s="75"/>
      <c r="M184" s="60"/>
      <c r="N184" s="76"/>
      <c r="O184" s="77"/>
      <c r="P184" s="78"/>
      <c r="Q184" s="72"/>
      <c r="R184" s="59"/>
      <c r="S184" s="59"/>
    </row>
    <row r="185" spans="2:19" s="57" customFormat="1">
      <c r="B185" s="72"/>
      <c r="C185" s="72"/>
      <c r="D185" s="73"/>
      <c r="E185" s="72"/>
      <c r="F185" s="72"/>
      <c r="G185" s="72"/>
      <c r="H185" s="74"/>
      <c r="I185" s="74"/>
      <c r="J185" s="74"/>
      <c r="K185" s="75"/>
      <c r="L185" s="75"/>
      <c r="M185" s="60"/>
      <c r="N185" s="76"/>
      <c r="O185" s="77"/>
      <c r="P185" s="78"/>
      <c r="Q185" s="72"/>
      <c r="R185" s="59"/>
      <c r="S185" s="59"/>
    </row>
    <row r="186" spans="2:19" s="57" customFormat="1">
      <c r="B186" s="72"/>
      <c r="C186" s="72"/>
      <c r="D186" s="73"/>
      <c r="E186" s="72"/>
      <c r="F186" s="72"/>
      <c r="G186" s="72"/>
      <c r="H186" s="74"/>
      <c r="I186" s="74"/>
      <c r="J186" s="74"/>
      <c r="K186" s="75"/>
      <c r="L186" s="75"/>
      <c r="M186" s="60"/>
      <c r="N186" s="76"/>
      <c r="O186" s="77"/>
      <c r="P186" s="78"/>
      <c r="Q186" s="72"/>
      <c r="R186" s="59"/>
      <c r="S186" s="59"/>
    </row>
    <row r="187" spans="2:19" s="57" customFormat="1">
      <c r="B187" s="72"/>
      <c r="C187" s="72"/>
      <c r="D187" s="73"/>
      <c r="E187" s="72"/>
      <c r="F187" s="72"/>
      <c r="G187" s="72"/>
      <c r="H187" s="74"/>
      <c r="I187" s="74"/>
      <c r="J187" s="74"/>
      <c r="K187" s="75"/>
      <c r="L187" s="75"/>
      <c r="M187" s="60"/>
      <c r="N187" s="76"/>
      <c r="O187" s="77"/>
      <c r="P187" s="78"/>
      <c r="Q187" s="72"/>
      <c r="R187" s="59"/>
      <c r="S187" s="59"/>
    </row>
    <row r="188" spans="2:19" s="57" customFormat="1">
      <c r="B188" s="72"/>
      <c r="C188" s="72"/>
      <c r="D188" s="73"/>
      <c r="E188" s="72"/>
      <c r="F188" s="72"/>
      <c r="G188" s="72"/>
      <c r="H188" s="74"/>
      <c r="I188" s="74"/>
      <c r="J188" s="74"/>
      <c r="K188" s="75"/>
      <c r="L188" s="75"/>
      <c r="M188" s="60"/>
      <c r="N188" s="76"/>
      <c r="O188" s="77"/>
      <c r="P188" s="78"/>
      <c r="Q188" s="72"/>
      <c r="R188" s="59"/>
      <c r="S188" s="59"/>
    </row>
    <row r="189" spans="2:19" s="57" customFormat="1">
      <c r="B189" s="72"/>
      <c r="C189" s="72"/>
      <c r="D189" s="73"/>
      <c r="E189" s="72"/>
      <c r="F189" s="72"/>
      <c r="G189" s="72"/>
      <c r="H189" s="74"/>
      <c r="I189" s="74"/>
      <c r="J189" s="74"/>
      <c r="K189" s="75"/>
      <c r="L189" s="75"/>
      <c r="M189" s="60"/>
      <c r="N189" s="76"/>
      <c r="O189" s="77"/>
      <c r="P189" s="78"/>
      <c r="Q189" s="72"/>
      <c r="R189" s="59"/>
      <c r="S189" s="59"/>
    </row>
    <row r="190" spans="2:19" s="57" customFormat="1">
      <c r="B190" s="72"/>
      <c r="C190" s="72"/>
      <c r="D190" s="73"/>
      <c r="E190" s="72"/>
      <c r="F190" s="72"/>
      <c r="G190" s="72"/>
      <c r="H190" s="74"/>
      <c r="I190" s="74"/>
      <c r="J190" s="74"/>
      <c r="K190" s="75"/>
      <c r="L190" s="75"/>
      <c r="M190" s="60"/>
      <c r="N190" s="76"/>
      <c r="O190" s="77"/>
      <c r="P190" s="78"/>
      <c r="Q190" s="72"/>
      <c r="R190" s="59"/>
      <c r="S190" s="59"/>
    </row>
    <row r="191" spans="2:19" s="57" customFormat="1">
      <c r="B191" s="72"/>
      <c r="C191" s="72"/>
      <c r="D191" s="73"/>
      <c r="E191" s="72"/>
      <c r="F191" s="72"/>
      <c r="G191" s="72"/>
      <c r="H191" s="74"/>
      <c r="I191" s="74"/>
      <c r="J191" s="74"/>
      <c r="K191" s="75"/>
      <c r="L191" s="75"/>
      <c r="M191" s="60"/>
      <c r="N191" s="76"/>
      <c r="O191" s="77"/>
      <c r="P191" s="78"/>
      <c r="Q191" s="72"/>
      <c r="R191" s="59"/>
      <c r="S191" s="59"/>
    </row>
    <row r="192" spans="2:19" s="57" customFormat="1">
      <c r="B192" s="72"/>
      <c r="C192" s="72"/>
      <c r="D192" s="73"/>
      <c r="E192" s="72"/>
      <c r="F192" s="72"/>
      <c r="G192" s="72"/>
      <c r="H192" s="74"/>
      <c r="I192" s="74"/>
      <c r="J192" s="74"/>
      <c r="K192" s="75"/>
      <c r="L192" s="75"/>
      <c r="M192" s="60"/>
      <c r="N192" s="76"/>
      <c r="O192" s="77"/>
      <c r="P192" s="78"/>
      <c r="Q192" s="72"/>
      <c r="R192" s="59"/>
      <c r="S192" s="59"/>
    </row>
    <row r="193" spans="2:19" s="57" customFormat="1">
      <c r="B193" s="72"/>
      <c r="C193" s="72"/>
      <c r="D193" s="73"/>
      <c r="E193" s="72"/>
      <c r="F193" s="72"/>
      <c r="G193" s="72"/>
      <c r="H193" s="74"/>
      <c r="I193" s="74"/>
      <c r="J193" s="74"/>
      <c r="K193" s="75"/>
      <c r="L193" s="75"/>
      <c r="M193" s="60"/>
      <c r="N193" s="76"/>
      <c r="O193" s="77"/>
      <c r="P193" s="78"/>
      <c r="Q193" s="72"/>
      <c r="R193" s="59"/>
      <c r="S193" s="59"/>
    </row>
    <row r="194" spans="2:19" s="57" customFormat="1">
      <c r="B194" s="72"/>
      <c r="C194" s="72"/>
      <c r="D194" s="73"/>
      <c r="E194" s="72"/>
      <c r="F194" s="72"/>
      <c r="G194" s="72"/>
      <c r="H194" s="74"/>
      <c r="I194" s="74"/>
      <c r="J194" s="74"/>
      <c r="K194" s="75"/>
      <c r="L194" s="75"/>
      <c r="M194" s="60"/>
      <c r="N194" s="76"/>
      <c r="O194" s="77"/>
      <c r="P194" s="78"/>
      <c r="Q194" s="72"/>
      <c r="R194" s="59"/>
      <c r="S194" s="59"/>
    </row>
    <row r="195" spans="2:19" s="57" customFormat="1">
      <c r="B195" s="72"/>
      <c r="C195" s="72"/>
      <c r="D195" s="73"/>
      <c r="E195" s="72"/>
      <c r="F195" s="72"/>
      <c r="G195" s="72"/>
      <c r="H195" s="74"/>
      <c r="I195" s="74"/>
      <c r="J195" s="74"/>
      <c r="K195" s="75"/>
      <c r="L195" s="75"/>
      <c r="M195" s="60"/>
      <c r="N195" s="76"/>
      <c r="O195" s="77"/>
      <c r="P195" s="78"/>
      <c r="Q195" s="72"/>
      <c r="R195" s="59"/>
      <c r="S195" s="59"/>
    </row>
    <row r="196" spans="2:19" s="57" customFormat="1">
      <c r="B196" s="72"/>
      <c r="C196" s="72"/>
      <c r="D196" s="73"/>
      <c r="E196" s="72"/>
      <c r="F196" s="72"/>
      <c r="G196" s="72"/>
      <c r="H196" s="74"/>
      <c r="I196" s="74"/>
      <c r="J196" s="74"/>
      <c r="K196" s="75"/>
      <c r="L196" s="75"/>
      <c r="M196" s="60"/>
      <c r="N196" s="76"/>
      <c r="O196" s="77"/>
      <c r="P196" s="78"/>
      <c r="Q196" s="72"/>
      <c r="R196" s="59"/>
      <c r="S196" s="59"/>
    </row>
    <row r="197" spans="2:19" s="57" customFormat="1">
      <c r="B197" s="72"/>
      <c r="C197" s="72"/>
      <c r="D197" s="73"/>
      <c r="E197" s="72"/>
      <c r="F197" s="72"/>
      <c r="G197" s="72"/>
      <c r="H197" s="74"/>
      <c r="I197" s="74"/>
      <c r="J197" s="74"/>
      <c r="K197" s="75"/>
      <c r="L197" s="75"/>
      <c r="M197" s="60"/>
      <c r="N197" s="76"/>
      <c r="O197" s="77"/>
      <c r="P197" s="78"/>
      <c r="Q197" s="72"/>
      <c r="R197" s="59"/>
      <c r="S197" s="59"/>
    </row>
    <row r="198" spans="2:19" s="57" customFormat="1">
      <c r="B198" s="72"/>
      <c r="C198" s="72"/>
      <c r="D198" s="73"/>
      <c r="E198" s="72"/>
      <c r="F198" s="72"/>
      <c r="G198" s="72"/>
      <c r="H198" s="74"/>
      <c r="I198" s="74"/>
      <c r="J198" s="74"/>
      <c r="K198" s="75"/>
      <c r="L198" s="75"/>
      <c r="M198" s="60"/>
      <c r="N198" s="76"/>
      <c r="O198" s="77"/>
      <c r="P198" s="78"/>
      <c r="Q198" s="72"/>
      <c r="R198" s="59"/>
      <c r="S198" s="59"/>
    </row>
    <row r="199" spans="2:19" s="57" customFormat="1">
      <c r="B199" s="72"/>
      <c r="C199" s="72"/>
      <c r="D199" s="73"/>
      <c r="E199" s="72"/>
      <c r="F199" s="72"/>
      <c r="G199" s="72"/>
      <c r="H199" s="74"/>
      <c r="I199" s="74"/>
      <c r="J199" s="74"/>
      <c r="K199" s="75"/>
      <c r="L199" s="75"/>
      <c r="M199" s="60"/>
      <c r="N199" s="76"/>
      <c r="O199" s="77"/>
      <c r="P199" s="78"/>
      <c r="Q199" s="72"/>
      <c r="R199" s="59"/>
      <c r="S199" s="59"/>
    </row>
    <row r="200" spans="2:19" s="57" customFormat="1">
      <c r="B200" s="72"/>
      <c r="C200" s="72"/>
      <c r="D200" s="73"/>
      <c r="E200" s="72"/>
      <c r="F200" s="72"/>
      <c r="G200" s="72"/>
      <c r="H200" s="74"/>
      <c r="I200" s="74"/>
      <c r="J200" s="74"/>
      <c r="K200" s="75"/>
      <c r="L200" s="75"/>
      <c r="M200" s="60"/>
      <c r="N200" s="76"/>
      <c r="O200" s="77"/>
      <c r="P200" s="78"/>
      <c r="Q200" s="72"/>
      <c r="R200" s="59"/>
      <c r="S200" s="59"/>
    </row>
    <row r="201" spans="2:19" s="57" customFormat="1">
      <c r="B201" s="72"/>
      <c r="C201" s="72"/>
      <c r="D201" s="73"/>
      <c r="E201" s="72"/>
      <c r="F201" s="72"/>
      <c r="G201" s="72"/>
      <c r="H201" s="74"/>
      <c r="I201" s="74"/>
      <c r="J201" s="74"/>
      <c r="K201" s="75"/>
      <c r="L201" s="75"/>
      <c r="M201" s="60"/>
      <c r="N201" s="76"/>
      <c r="O201" s="77"/>
      <c r="P201" s="78"/>
      <c r="Q201" s="72"/>
      <c r="R201" s="59"/>
      <c r="S201" s="59"/>
    </row>
    <row r="202" spans="2:19" s="57" customFormat="1">
      <c r="B202" s="72"/>
      <c r="C202" s="72"/>
      <c r="D202" s="73"/>
      <c r="E202" s="72"/>
      <c r="F202" s="72"/>
      <c r="G202" s="72"/>
      <c r="H202" s="74"/>
      <c r="I202" s="74"/>
      <c r="J202" s="74"/>
      <c r="K202" s="75"/>
      <c r="L202" s="75"/>
      <c r="M202" s="60"/>
      <c r="N202" s="76"/>
      <c r="O202" s="77"/>
      <c r="P202" s="78"/>
      <c r="Q202" s="72"/>
      <c r="R202" s="59"/>
      <c r="S202" s="59"/>
    </row>
    <row r="203" spans="2:19" s="57" customFormat="1">
      <c r="B203" s="72"/>
      <c r="C203" s="72"/>
      <c r="D203" s="73"/>
      <c r="E203" s="72"/>
      <c r="F203" s="72"/>
      <c r="G203" s="72"/>
      <c r="H203" s="74"/>
      <c r="I203" s="74"/>
      <c r="J203" s="74"/>
      <c r="K203" s="75"/>
      <c r="L203" s="75"/>
      <c r="M203" s="60"/>
      <c r="N203" s="76"/>
      <c r="O203" s="77"/>
      <c r="P203" s="78"/>
      <c r="Q203" s="72"/>
      <c r="R203" s="59"/>
      <c r="S203" s="59"/>
    </row>
    <row r="204" spans="2:19" s="57" customFormat="1">
      <c r="B204" s="72"/>
      <c r="C204" s="72"/>
      <c r="D204" s="73"/>
      <c r="E204" s="72"/>
      <c r="F204" s="72"/>
      <c r="G204" s="72"/>
      <c r="H204" s="74"/>
      <c r="I204" s="74"/>
      <c r="J204" s="74"/>
      <c r="K204" s="75"/>
      <c r="L204" s="75"/>
      <c r="M204" s="60"/>
      <c r="N204" s="76"/>
      <c r="O204" s="77"/>
      <c r="P204" s="78"/>
      <c r="Q204" s="72"/>
      <c r="R204" s="59"/>
      <c r="S204" s="59"/>
    </row>
    <row r="205" spans="2:19" s="57" customFormat="1">
      <c r="B205" s="72"/>
      <c r="C205" s="72"/>
      <c r="D205" s="73"/>
      <c r="E205" s="72"/>
      <c r="F205" s="72"/>
      <c r="G205" s="72"/>
      <c r="H205" s="74"/>
      <c r="I205" s="74"/>
      <c r="J205" s="74"/>
      <c r="K205" s="75"/>
      <c r="L205" s="75"/>
      <c r="M205" s="60"/>
      <c r="N205" s="76"/>
      <c r="O205" s="77"/>
      <c r="P205" s="78"/>
      <c r="Q205" s="72"/>
      <c r="R205" s="59"/>
      <c r="S205" s="59"/>
    </row>
    <row r="206" spans="2:19" s="57" customFormat="1">
      <c r="B206" s="72"/>
      <c r="C206" s="72"/>
      <c r="D206" s="73"/>
      <c r="E206" s="72"/>
      <c r="F206" s="72"/>
      <c r="G206" s="72"/>
      <c r="H206" s="74"/>
      <c r="I206" s="74"/>
      <c r="J206" s="74"/>
      <c r="K206" s="75"/>
      <c r="L206" s="75"/>
      <c r="M206" s="60"/>
      <c r="N206" s="76"/>
      <c r="O206" s="77"/>
      <c r="P206" s="78"/>
      <c r="Q206" s="72"/>
      <c r="R206" s="59"/>
      <c r="S206" s="59"/>
    </row>
    <row r="207" spans="2:19" s="57" customFormat="1">
      <c r="B207" s="72"/>
      <c r="C207" s="72"/>
      <c r="D207" s="73"/>
      <c r="E207" s="72"/>
      <c r="F207" s="72"/>
      <c r="G207" s="72"/>
      <c r="H207" s="74"/>
      <c r="I207" s="74"/>
      <c r="J207" s="74"/>
      <c r="K207" s="75"/>
      <c r="L207" s="75"/>
      <c r="M207" s="60"/>
      <c r="N207" s="76"/>
      <c r="O207" s="77"/>
      <c r="P207" s="78"/>
      <c r="Q207" s="72"/>
      <c r="R207" s="59"/>
      <c r="S207" s="59"/>
    </row>
    <row r="208" spans="2:19" s="57" customFormat="1">
      <c r="B208" s="72"/>
      <c r="C208" s="72"/>
      <c r="D208" s="73"/>
      <c r="E208" s="72"/>
      <c r="F208" s="72"/>
      <c r="G208" s="72"/>
      <c r="H208" s="74"/>
      <c r="I208" s="74"/>
      <c r="J208" s="74"/>
      <c r="K208" s="75"/>
      <c r="L208" s="75"/>
      <c r="M208" s="60"/>
      <c r="N208" s="76"/>
      <c r="O208" s="77"/>
      <c r="P208" s="78"/>
      <c r="Q208" s="72"/>
      <c r="R208" s="59"/>
      <c r="S208" s="59"/>
    </row>
    <row r="209" spans="2:19" s="57" customFormat="1">
      <c r="B209" s="72"/>
      <c r="C209" s="72"/>
      <c r="D209" s="73"/>
      <c r="E209" s="72"/>
      <c r="F209" s="72"/>
      <c r="G209" s="72"/>
      <c r="H209" s="74"/>
      <c r="I209" s="74"/>
      <c r="J209" s="74"/>
      <c r="K209" s="75"/>
      <c r="L209" s="75"/>
      <c r="M209" s="60"/>
      <c r="N209" s="76"/>
      <c r="O209" s="77"/>
      <c r="P209" s="78"/>
      <c r="Q209" s="72"/>
      <c r="R209" s="59"/>
      <c r="S209" s="59"/>
    </row>
    <row r="210" spans="2:19" s="57" customFormat="1">
      <c r="B210" s="72"/>
      <c r="C210" s="72"/>
      <c r="D210" s="73"/>
      <c r="E210" s="72"/>
      <c r="F210" s="72"/>
      <c r="G210" s="72"/>
      <c r="H210" s="74"/>
      <c r="I210" s="74"/>
      <c r="J210" s="74"/>
      <c r="K210" s="75"/>
      <c r="L210" s="75"/>
      <c r="M210" s="60"/>
      <c r="N210" s="76"/>
      <c r="O210" s="77"/>
      <c r="P210" s="78"/>
      <c r="Q210" s="72"/>
      <c r="R210" s="59"/>
      <c r="S210" s="59"/>
    </row>
    <row r="211" spans="2:19" s="57" customFormat="1">
      <c r="B211" s="72"/>
      <c r="C211" s="72"/>
      <c r="D211" s="73"/>
      <c r="E211" s="72"/>
      <c r="F211" s="72"/>
      <c r="G211" s="72"/>
      <c r="H211" s="74"/>
      <c r="I211" s="74"/>
      <c r="J211" s="74"/>
      <c r="K211" s="75"/>
      <c r="L211" s="75"/>
      <c r="M211" s="60"/>
      <c r="N211" s="76"/>
      <c r="O211" s="77"/>
      <c r="P211" s="78"/>
      <c r="Q211" s="72"/>
      <c r="R211" s="59"/>
      <c r="S211" s="59"/>
    </row>
    <row r="212" spans="2:19" s="57" customFormat="1">
      <c r="B212" s="72"/>
      <c r="C212" s="72"/>
      <c r="D212" s="73"/>
      <c r="E212" s="72"/>
      <c r="F212" s="72"/>
      <c r="G212" s="72"/>
      <c r="H212" s="74"/>
      <c r="I212" s="74"/>
      <c r="J212" s="74"/>
      <c r="K212" s="75"/>
      <c r="L212" s="75"/>
      <c r="M212" s="60"/>
      <c r="N212" s="76"/>
      <c r="O212" s="77"/>
      <c r="P212" s="78"/>
      <c r="Q212" s="72"/>
      <c r="R212" s="59"/>
      <c r="S212" s="59"/>
    </row>
    <row r="213" spans="2:19" s="57" customFormat="1">
      <c r="B213" s="72"/>
      <c r="C213" s="72"/>
      <c r="D213" s="73"/>
      <c r="E213" s="72"/>
      <c r="F213" s="72"/>
      <c r="G213" s="72"/>
      <c r="H213" s="74"/>
      <c r="I213" s="74"/>
      <c r="J213" s="74"/>
      <c r="K213" s="75"/>
      <c r="L213" s="75"/>
      <c r="M213" s="60"/>
      <c r="N213" s="76"/>
      <c r="O213" s="77"/>
      <c r="P213" s="78"/>
      <c r="Q213" s="72"/>
      <c r="R213" s="59"/>
      <c r="S213" s="59"/>
    </row>
    <row r="214" spans="2:19" s="57" customFormat="1">
      <c r="B214" s="72"/>
      <c r="C214" s="72"/>
      <c r="D214" s="73"/>
      <c r="E214" s="72"/>
      <c r="F214" s="72"/>
      <c r="G214" s="72"/>
      <c r="H214" s="74"/>
      <c r="I214" s="74"/>
      <c r="J214" s="74"/>
      <c r="K214" s="75"/>
      <c r="L214" s="75"/>
      <c r="M214" s="60"/>
      <c r="N214" s="76"/>
      <c r="O214" s="77"/>
      <c r="P214" s="78"/>
      <c r="Q214" s="72"/>
      <c r="R214" s="59"/>
      <c r="S214" s="59"/>
    </row>
    <row r="215" spans="2:19" s="57" customFormat="1">
      <c r="B215" s="72"/>
      <c r="C215" s="72"/>
      <c r="D215" s="73"/>
      <c r="E215" s="72"/>
      <c r="F215" s="72"/>
      <c r="G215" s="72"/>
      <c r="H215" s="74"/>
      <c r="I215" s="74"/>
      <c r="J215" s="74"/>
      <c r="K215" s="75"/>
      <c r="L215" s="75"/>
      <c r="M215" s="60"/>
      <c r="N215" s="76"/>
      <c r="O215" s="77"/>
      <c r="P215" s="78"/>
      <c r="Q215" s="72"/>
      <c r="R215" s="59"/>
      <c r="S215" s="59"/>
    </row>
    <row r="216" spans="2:19" s="57" customFormat="1">
      <c r="B216" s="72"/>
      <c r="C216" s="72"/>
      <c r="D216" s="73"/>
      <c r="E216" s="72"/>
      <c r="F216" s="72"/>
      <c r="G216" s="72"/>
      <c r="H216" s="74"/>
      <c r="I216" s="74"/>
      <c r="J216" s="74"/>
      <c r="K216" s="75"/>
      <c r="L216" s="75"/>
      <c r="M216" s="60"/>
      <c r="N216" s="76"/>
      <c r="O216" s="77"/>
      <c r="P216" s="78"/>
      <c r="Q216" s="72"/>
      <c r="R216" s="59"/>
      <c r="S216" s="59"/>
    </row>
    <row r="217" spans="2:19" s="57" customFormat="1">
      <c r="B217" s="72"/>
      <c r="C217" s="72"/>
      <c r="D217" s="73"/>
      <c r="E217" s="72"/>
      <c r="F217" s="72"/>
      <c r="G217" s="72"/>
      <c r="H217" s="74"/>
      <c r="I217" s="74"/>
      <c r="J217" s="74"/>
      <c r="K217" s="75"/>
      <c r="L217" s="75"/>
      <c r="M217" s="60"/>
      <c r="N217" s="76"/>
      <c r="O217" s="77"/>
      <c r="P217" s="78"/>
      <c r="Q217" s="72"/>
      <c r="R217" s="59"/>
      <c r="S217" s="59"/>
    </row>
    <row r="218" spans="2:19" s="57" customFormat="1">
      <c r="B218" s="72"/>
      <c r="C218" s="72"/>
      <c r="D218" s="73"/>
      <c r="E218" s="72"/>
      <c r="F218" s="72"/>
      <c r="G218" s="72"/>
      <c r="H218" s="74"/>
      <c r="I218" s="74"/>
      <c r="J218" s="74"/>
      <c r="K218" s="75"/>
      <c r="L218" s="75"/>
      <c r="M218" s="60"/>
      <c r="N218" s="76"/>
      <c r="O218" s="77"/>
      <c r="P218" s="78"/>
      <c r="Q218" s="72"/>
      <c r="R218" s="59"/>
      <c r="S218" s="59"/>
    </row>
    <row r="219" spans="2:19" s="57" customFormat="1">
      <c r="B219" s="72"/>
      <c r="C219" s="72"/>
      <c r="D219" s="73"/>
      <c r="E219" s="72"/>
      <c r="F219" s="72"/>
      <c r="G219" s="72"/>
      <c r="H219" s="74"/>
      <c r="I219" s="74"/>
      <c r="J219" s="74"/>
      <c r="K219" s="75"/>
      <c r="L219" s="75"/>
      <c r="M219" s="60"/>
      <c r="N219" s="76"/>
      <c r="O219" s="77"/>
      <c r="P219" s="78"/>
      <c r="Q219" s="72"/>
      <c r="R219" s="59"/>
      <c r="S219" s="59"/>
    </row>
    <row r="220" spans="2:19" s="57" customFormat="1">
      <c r="B220" s="72"/>
      <c r="C220" s="72"/>
      <c r="D220" s="73"/>
      <c r="E220" s="72"/>
      <c r="F220" s="72"/>
      <c r="G220" s="72"/>
      <c r="H220" s="74"/>
      <c r="I220" s="74"/>
      <c r="J220" s="74"/>
      <c r="K220" s="75"/>
      <c r="L220" s="75"/>
      <c r="M220" s="60"/>
      <c r="N220" s="76"/>
      <c r="O220" s="77"/>
      <c r="P220" s="78"/>
      <c r="Q220" s="72"/>
      <c r="R220" s="59"/>
      <c r="S220" s="59"/>
    </row>
    <row r="221" spans="2:19" s="57" customFormat="1">
      <c r="B221" s="72"/>
      <c r="C221" s="72"/>
      <c r="D221" s="73"/>
      <c r="E221" s="72"/>
      <c r="F221" s="72"/>
      <c r="G221" s="72"/>
      <c r="H221" s="74"/>
      <c r="I221" s="74"/>
      <c r="J221" s="74"/>
      <c r="K221" s="75"/>
      <c r="L221" s="75"/>
      <c r="M221" s="60"/>
      <c r="N221" s="76"/>
      <c r="O221" s="77"/>
      <c r="P221" s="78"/>
      <c r="Q221" s="72"/>
      <c r="R221" s="59"/>
      <c r="S221" s="59"/>
    </row>
    <row r="222" spans="2:19" s="57" customFormat="1">
      <c r="B222" s="72"/>
      <c r="C222" s="72"/>
      <c r="D222" s="73"/>
      <c r="E222" s="72"/>
      <c r="F222" s="72"/>
      <c r="G222" s="72"/>
      <c r="H222" s="74"/>
      <c r="I222" s="74"/>
      <c r="J222" s="74"/>
      <c r="K222" s="75"/>
      <c r="L222" s="75"/>
      <c r="M222" s="60"/>
      <c r="N222" s="76"/>
      <c r="O222" s="77"/>
      <c r="P222" s="78"/>
      <c r="Q222" s="72"/>
      <c r="R222" s="59"/>
      <c r="S222" s="59"/>
    </row>
    <row r="223" spans="2:19" s="57" customFormat="1">
      <c r="B223" s="72"/>
      <c r="C223" s="72"/>
      <c r="D223" s="73"/>
      <c r="E223" s="72"/>
      <c r="F223" s="72"/>
      <c r="G223" s="72"/>
      <c r="H223" s="74"/>
      <c r="I223" s="74"/>
      <c r="J223" s="74"/>
      <c r="K223" s="75"/>
      <c r="L223" s="75"/>
      <c r="M223" s="60"/>
      <c r="N223" s="76"/>
      <c r="O223" s="77"/>
      <c r="P223" s="78"/>
      <c r="Q223" s="72"/>
      <c r="R223" s="59"/>
      <c r="S223" s="59"/>
    </row>
    <row r="224" spans="2:19" s="57" customFormat="1">
      <c r="B224" s="72"/>
      <c r="C224" s="72"/>
      <c r="D224" s="73"/>
      <c r="E224" s="72"/>
      <c r="F224" s="72"/>
      <c r="G224" s="72"/>
      <c r="H224" s="74"/>
      <c r="I224" s="74"/>
      <c r="J224" s="74"/>
      <c r="K224" s="75"/>
      <c r="L224" s="75"/>
      <c r="M224" s="60"/>
      <c r="N224" s="76"/>
      <c r="O224" s="77"/>
      <c r="P224" s="78"/>
      <c r="Q224" s="72"/>
      <c r="R224" s="59"/>
      <c r="S224" s="59"/>
    </row>
    <row r="225" spans="2:19" s="57" customFormat="1">
      <c r="B225" s="72"/>
      <c r="C225" s="72"/>
      <c r="D225" s="73"/>
      <c r="E225" s="72"/>
      <c r="F225" s="72"/>
      <c r="G225" s="72"/>
      <c r="H225" s="74"/>
      <c r="I225" s="74"/>
      <c r="J225" s="74"/>
      <c r="K225" s="75"/>
      <c r="L225" s="75"/>
      <c r="M225" s="60"/>
      <c r="N225" s="76"/>
      <c r="O225" s="77"/>
      <c r="P225" s="78"/>
      <c r="Q225" s="72"/>
      <c r="R225" s="59"/>
      <c r="S225" s="59"/>
    </row>
    <row r="226" spans="2:19" s="57" customFormat="1">
      <c r="B226" s="72"/>
      <c r="C226" s="72"/>
      <c r="D226" s="73"/>
      <c r="E226" s="72"/>
      <c r="F226" s="72"/>
      <c r="G226" s="72"/>
      <c r="H226" s="74"/>
      <c r="I226" s="74"/>
      <c r="J226" s="74"/>
      <c r="K226" s="75"/>
      <c r="L226" s="75"/>
      <c r="M226" s="60"/>
      <c r="N226" s="76"/>
      <c r="O226" s="77"/>
      <c r="P226" s="78"/>
      <c r="Q226" s="72"/>
      <c r="R226" s="59"/>
      <c r="S226" s="59"/>
    </row>
    <row r="227" spans="2:19" s="57" customFormat="1">
      <c r="B227" s="72"/>
      <c r="C227" s="72"/>
      <c r="D227" s="73"/>
      <c r="E227" s="72"/>
      <c r="F227" s="72"/>
      <c r="G227" s="72"/>
      <c r="H227" s="74"/>
      <c r="I227" s="74"/>
      <c r="J227" s="74"/>
      <c r="K227" s="75"/>
      <c r="L227" s="75"/>
      <c r="M227" s="60"/>
      <c r="N227" s="76"/>
      <c r="O227" s="77"/>
      <c r="P227" s="78"/>
      <c r="Q227" s="72"/>
      <c r="R227" s="59"/>
      <c r="S227" s="59"/>
    </row>
    <row r="228" spans="2:19" s="57" customFormat="1">
      <c r="B228" s="72"/>
      <c r="C228" s="72"/>
      <c r="D228" s="73"/>
      <c r="E228" s="72"/>
      <c r="F228" s="72"/>
      <c r="G228" s="72"/>
      <c r="H228" s="74"/>
      <c r="I228" s="74"/>
      <c r="J228" s="74"/>
      <c r="K228" s="75"/>
      <c r="L228" s="75"/>
      <c r="M228" s="60"/>
      <c r="N228" s="76"/>
      <c r="O228" s="77"/>
      <c r="P228" s="78"/>
      <c r="Q228" s="72"/>
      <c r="R228" s="59"/>
      <c r="S228" s="59"/>
    </row>
    <row r="229" spans="2:19" s="57" customFormat="1">
      <c r="B229" s="72"/>
      <c r="C229" s="72"/>
      <c r="D229" s="73"/>
      <c r="E229" s="72"/>
      <c r="F229" s="72"/>
      <c r="G229" s="72"/>
      <c r="H229" s="74"/>
      <c r="I229" s="74"/>
      <c r="J229" s="74"/>
      <c r="K229" s="75"/>
      <c r="L229" s="75"/>
      <c r="M229" s="60"/>
      <c r="N229" s="76"/>
      <c r="O229" s="77"/>
      <c r="P229" s="78"/>
      <c r="Q229" s="72"/>
      <c r="R229" s="59"/>
      <c r="S229" s="59"/>
    </row>
    <row r="230" spans="2:19" s="57" customFormat="1">
      <c r="B230" s="72"/>
      <c r="C230" s="72"/>
      <c r="D230" s="73"/>
      <c r="E230" s="72"/>
      <c r="F230" s="72"/>
      <c r="G230" s="72"/>
      <c r="H230" s="74"/>
      <c r="I230" s="74"/>
      <c r="J230" s="74"/>
      <c r="K230" s="75"/>
      <c r="L230" s="75"/>
      <c r="M230" s="60"/>
      <c r="N230" s="76"/>
      <c r="O230" s="77"/>
      <c r="P230" s="78"/>
      <c r="Q230" s="72"/>
      <c r="R230" s="59"/>
      <c r="S230" s="59"/>
    </row>
    <row r="231" spans="2:19" s="57" customFormat="1">
      <c r="B231" s="72"/>
      <c r="C231" s="72"/>
      <c r="D231" s="73"/>
      <c r="E231" s="72"/>
      <c r="F231" s="72"/>
      <c r="G231" s="72"/>
      <c r="H231" s="74"/>
      <c r="I231" s="74"/>
      <c r="J231" s="74"/>
      <c r="K231" s="75"/>
      <c r="L231" s="75"/>
      <c r="M231" s="60"/>
      <c r="N231" s="76"/>
      <c r="O231" s="77"/>
      <c r="P231" s="78"/>
      <c r="Q231" s="72"/>
      <c r="R231" s="59"/>
      <c r="S231" s="59"/>
    </row>
    <row r="232" spans="2:19" s="57" customFormat="1">
      <c r="B232" s="72"/>
      <c r="C232" s="72"/>
      <c r="D232" s="73"/>
      <c r="E232" s="72"/>
      <c r="F232" s="72"/>
      <c r="G232" s="72"/>
      <c r="H232" s="74"/>
      <c r="I232" s="74"/>
      <c r="J232" s="74"/>
      <c r="K232" s="75"/>
      <c r="L232" s="75"/>
      <c r="M232" s="60"/>
      <c r="N232" s="76"/>
      <c r="O232" s="77"/>
      <c r="P232" s="78"/>
      <c r="Q232" s="72"/>
      <c r="R232" s="59"/>
      <c r="S232" s="59"/>
    </row>
    <row r="233" spans="2:19" s="57" customFormat="1">
      <c r="B233" s="72"/>
      <c r="C233" s="72"/>
      <c r="D233" s="73"/>
      <c r="E233" s="72"/>
      <c r="F233" s="72"/>
      <c r="G233" s="72"/>
      <c r="H233" s="74"/>
      <c r="I233" s="74"/>
      <c r="J233" s="74"/>
      <c r="K233" s="75"/>
      <c r="L233" s="75"/>
      <c r="M233" s="60"/>
      <c r="N233" s="76"/>
      <c r="O233" s="77"/>
      <c r="P233" s="78"/>
      <c r="Q233" s="72"/>
      <c r="R233" s="59"/>
      <c r="S233" s="59"/>
    </row>
    <row r="234" spans="2:19" s="57" customFormat="1">
      <c r="B234" s="72"/>
      <c r="C234" s="72"/>
      <c r="D234" s="73"/>
      <c r="E234" s="72"/>
      <c r="F234" s="72"/>
      <c r="G234" s="72"/>
      <c r="H234" s="74"/>
      <c r="I234" s="74"/>
      <c r="J234" s="74"/>
      <c r="K234" s="75"/>
      <c r="L234" s="75"/>
      <c r="M234" s="60"/>
      <c r="N234" s="76"/>
      <c r="O234" s="77"/>
      <c r="P234" s="78"/>
      <c r="Q234" s="72"/>
      <c r="R234" s="59"/>
      <c r="S234" s="59"/>
    </row>
    <row r="235" spans="2:19" s="57" customFormat="1">
      <c r="B235" s="72"/>
      <c r="C235" s="72"/>
      <c r="D235" s="73"/>
      <c r="E235" s="72"/>
      <c r="F235" s="72"/>
      <c r="G235" s="72"/>
      <c r="H235" s="74"/>
      <c r="I235" s="74"/>
      <c r="J235" s="74"/>
      <c r="K235" s="75"/>
      <c r="L235" s="75"/>
      <c r="M235" s="60"/>
      <c r="N235" s="76"/>
      <c r="O235" s="77"/>
      <c r="P235" s="78"/>
      <c r="Q235" s="72"/>
      <c r="R235" s="59"/>
      <c r="S235" s="59"/>
    </row>
    <row r="236" spans="2:19" s="57" customFormat="1">
      <c r="B236" s="72"/>
      <c r="C236" s="72"/>
      <c r="D236" s="73"/>
      <c r="E236" s="72"/>
      <c r="F236" s="72"/>
      <c r="G236" s="72"/>
      <c r="H236" s="74"/>
      <c r="I236" s="74"/>
      <c r="J236" s="74"/>
      <c r="K236" s="75"/>
      <c r="L236" s="75"/>
      <c r="M236" s="60"/>
      <c r="N236" s="76"/>
      <c r="O236" s="77"/>
      <c r="P236" s="78"/>
      <c r="Q236" s="72"/>
      <c r="R236" s="59"/>
      <c r="S236" s="59"/>
    </row>
    <row r="237" spans="2:19" s="57" customFormat="1">
      <c r="B237" s="72"/>
      <c r="C237" s="72"/>
      <c r="D237" s="73"/>
      <c r="E237" s="72"/>
      <c r="F237" s="72"/>
      <c r="G237" s="72"/>
      <c r="H237" s="74"/>
      <c r="I237" s="74"/>
      <c r="J237" s="74"/>
      <c r="K237" s="75"/>
      <c r="L237" s="75"/>
      <c r="M237" s="60"/>
      <c r="N237" s="76"/>
      <c r="O237" s="77"/>
      <c r="P237" s="78"/>
      <c r="Q237" s="72"/>
      <c r="R237" s="59"/>
      <c r="S237" s="59"/>
    </row>
    <row r="238" spans="2:19" s="57" customFormat="1">
      <c r="B238" s="72"/>
      <c r="C238" s="72"/>
      <c r="D238" s="73"/>
      <c r="E238" s="72"/>
      <c r="F238" s="72"/>
      <c r="G238" s="72"/>
      <c r="H238" s="74"/>
      <c r="I238" s="74"/>
      <c r="J238" s="74"/>
      <c r="K238" s="75"/>
      <c r="L238" s="75"/>
      <c r="M238" s="60"/>
      <c r="N238" s="76"/>
      <c r="O238" s="77"/>
      <c r="P238" s="78"/>
      <c r="Q238" s="72"/>
      <c r="R238" s="59"/>
      <c r="S238" s="59"/>
    </row>
    <row r="239" spans="2:19" s="57" customFormat="1">
      <c r="B239" s="72"/>
      <c r="C239" s="72"/>
      <c r="D239" s="73"/>
      <c r="E239" s="72"/>
      <c r="F239" s="72"/>
      <c r="G239" s="72"/>
      <c r="H239" s="74"/>
      <c r="I239" s="74"/>
      <c r="J239" s="74"/>
      <c r="K239" s="75"/>
      <c r="L239" s="75"/>
      <c r="M239" s="60"/>
      <c r="N239" s="76"/>
      <c r="O239" s="77"/>
      <c r="P239" s="78"/>
      <c r="Q239" s="72"/>
      <c r="R239" s="59"/>
      <c r="S239" s="59"/>
    </row>
    <row r="240" spans="2:19" s="57" customFormat="1">
      <c r="B240" s="72"/>
      <c r="C240" s="72"/>
      <c r="D240" s="73"/>
      <c r="E240" s="72"/>
      <c r="F240" s="72"/>
      <c r="G240" s="72"/>
      <c r="H240" s="74"/>
      <c r="I240" s="74"/>
      <c r="J240" s="74"/>
      <c r="K240" s="75"/>
      <c r="L240" s="75"/>
      <c r="M240" s="60"/>
      <c r="N240" s="76"/>
      <c r="O240" s="77"/>
      <c r="P240" s="78"/>
      <c r="Q240" s="72"/>
      <c r="R240" s="59"/>
      <c r="S240" s="59"/>
    </row>
    <row r="241" spans="2:19" s="57" customFormat="1">
      <c r="B241" s="72"/>
      <c r="C241" s="72"/>
      <c r="D241" s="73"/>
      <c r="E241" s="72"/>
      <c r="F241" s="72"/>
      <c r="G241" s="72"/>
      <c r="H241" s="74"/>
      <c r="I241" s="74"/>
      <c r="J241" s="74"/>
      <c r="K241" s="75"/>
      <c r="L241" s="75"/>
      <c r="M241" s="60"/>
      <c r="N241" s="76"/>
      <c r="O241" s="77"/>
      <c r="P241" s="78"/>
      <c r="Q241" s="72"/>
      <c r="R241" s="59"/>
      <c r="S241" s="59"/>
    </row>
    <row r="242" spans="2:19" s="57" customFormat="1">
      <c r="B242" s="72"/>
      <c r="C242" s="72"/>
      <c r="D242" s="73"/>
      <c r="E242" s="72"/>
      <c r="F242" s="72"/>
      <c r="G242" s="72"/>
      <c r="H242" s="74"/>
      <c r="I242" s="74"/>
      <c r="J242" s="74"/>
      <c r="K242" s="75"/>
      <c r="L242" s="75"/>
      <c r="M242" s="60"/>
      <c r="N242" s="76"/>
      <c r="O242" s="77"/>
      <c r="P242" s="78"/>
      <c r="Q242" s="72"/>
      <c r="R242" s="59"/>
      <c r="S242" s="59"/>
    </row>
    <row r="243" spans="2:19" s="57" customFormat="1">
      <c r="B243" s="72"/>
      <c r="C243" s="72"/>
      <c r="D243" s="73"/>
      <c r="E243" s="72"/>
      <c r="F243" s="72"/>
      <c r="G243" s="72"/>
      <c r="H243" s="74"/>
      <c r="I243" s="74"/>
      <c r="J243" s="74"/>
      <c r="K243" s="75"/>
      <c r="L243" s="75"/>
      <c r="M243" s="60"/>
      <c r="N243" s="76"/>
      <c r="O243" s="77"/>
      <c r="P243" s="78"/>
      <c r="Q243" s="72"/>
      <c r="R243" s="59"/>
      <c r="S243" s="59"/>
    </row>
    <row r="244" spans="2:19" s="57" customFormat="1">
      <c r="B244" s="72"/>
      <c r="C244" s="72"/>
      <c r="D244" s="73"/>
      <c r="E244" s="72"/>
      <c r="F244" s="72"/>
      <c r="G244" s="72"/>
      <c r="H244" s="74"/>
      <c r="I244" s="74"/>
      <c r="J244" s="74"/>
      <c r="K244" s="75"/>
      <c r="L244" s="75"/>
      <c r="M244" s="60"/>
      <c r="N244" s="76"/>
      <c r="O244" s="77"/>
      <c r="P244" s="78"/>
      <c r="Q244" s="72"/>
      <c r="R244" s="59"/>
      <c r="S244" s="59"/>
    </row>
    <row r="245" spans="2:19" s="57" customFormat="1">
      <c r="B245" s="72"/>
      <c r="C245" s="72"/>
      <c r="D245" s="73"/>
      <c r="E245" s="72"/>
      <c r="F245" s="72"/>
      <c r="G245" s="72"/>
      <c r="H245" s="74"/>
      <c r="I245" s="74"/>
      <c r="J245" s="74"/>
      <c r="K245" s="75"/>
      <c r="L245" s="75"/>
      <c r="M245" s="60"/>
      <c r="N245" s="76"/>
      <c r="O245" s="77"/>
      <c r="P245" s="78"/>
      <c r="Q245" s="72"/>
      <c r="R245" s="59"/>
      <c r="S245" s="59"/>
    </row>
    <row r="246" spans="2:19" s="57" customFormat="1">
      <c r="B246" s="72"/>
      <c r="C246" s="72"/>
      <c r="D246" s="73"/>
      <c r="E246" s="72"/>
      <c r="F246" s="72"/>
      <c r="G246" s="72"/>
      <c r="H246" s="74"/>
      <c r="I246" s="74"/>
      <c r="J246" s="74"/>
      <c r="K246" s="75"/>
      <c r="L246" s="75"/>
      <c r="M246" s="60"/>
      <c r="N246" s="76"/>
      <c r="O246" s="77"/>
      <c r="P246" s="78"/>
      <c r="Q246" s="72"/>
      <c r="R246" s="59"/>
      <c r="S246" s="59"/>
    </row>
    <row r="247" spans="2:19" s="57" customFormat="1">
      <c r="B247" s="72"/>
      <c r="C247" s="72"/>
      <c r="D247" s="73"/>
      <c r="E247" s="72"/>
      <c r="F247" s="72"/>
      <c r="G247" s="72"/>
      <c r="H247" s="74"/>
      <c r="I247" s="74"/>
      <c r="J247" s="74"/>
      <c r="K247" s="75"/>
      <c r="L247" s="75"/>
      <c r="M247" s="60"/>
      <c r="N247" s="76"/>
      <c r="O247" s="77"/>
      <c r="P247" s="78"/>
      <c r="Q247" s="72"/>
      <c r="R247" s="59"/>
      <c r="S247" s="59"/>
    </row>
    <row r="248" spans="2:19" s="57" customFormat="1">
      <c r="B248" s="72"/>
      <c r="C248" s="72"/>
      <c r="D248" s="73"/>
      <c r="E248" s="72"/>
      <c r="F248" s="72"/>
      <c r="G248" s="72"/>
      <c r="H248" s="74"/>
      <c r="I248" s="74"/>
      <c r="J248" s="74"/>
      <c r="K248" s="75"/>
      <c r="L248" s="75"/>
      <c r="M248" s="60"/>
      <c r="N248" s="76"/>
      <c r="O248" s="77"/>
      <c r="P248" s="78"/>
      <c r="Q248" s="72"/>
      <c r="R248" s="59"/>
      <c r="S248" s="59"/>
    </row>
    <row r="249" spans="2:19" s="57" customFormat="1">
      <c r="B249" s="72"/>
      <c r="C249" s="72"/>
      <c r="D249" s="73"/>
      <c r="E249" s="72"/>
      <c r="F249" s="72"/>
      <c r="G249" s="72"/>
      <c r="H249" s="74"/>
      <c r="I249" s="74"/>
      <c r="J249" s="74"/>
      <c r="K249" s="75"/>
      <c r="L249" s="75"/>
      <c r="M249" s="60"/>
      <c r="N249" s="76"/>
      <c r="O249" s="77"/>
      <c r="P249" s="78"/>
      <c r="Q249" s="72"/>
      <c r="R249" s="59"/>
      <c r="S249" s="59"/>
    </row>
    <row r="250" spans="2:19" s="57" customFormat="1">
      <c r="B250" s="72"/>
      <c r="C250" s="72"/>
      <c r="D250" s="73"/>
      <c r="E250" s="72"/>
      <c r="F250" s="72"/>
      <c r="G250" s="72"/>
      <c r="H250" s="74"/>
      <c r="I250" s="74"/>
      <c r="J250" s="74"/>
      <c r="K250" s="75"/>
      <c r="L250" s="75"/>
      <c r="M250" s="60"/>
      <c r="N250" s="76"/>
      <c r="O250" s="77"/>
      <c r="P250" s="78"/>
      <c r="Q250" s="72"/>
      <c r="R250" s="59"/>
      <c r="S250" s="59"/>
    </row>
    <row r="251" spans="2:19" s="57" customFormat="1">
      <c r="B251" s="72"/>
      <c r="C251" s="72"/>
      <c r="D251" s="73"/>
      <c r="E251" s="72"/>
      <c r="F251" s="72"/>
      <c r="G251" s="72"/>
      <c r="H251" s="74"/>
      <c r="I251" s="74"/>
      <c r="J251" s="74"/>
      <c r="K251" s="75"/>
      <c r="L251" s="75"/>
      <c r="M251" s="60"/>
      <c r="N251" s="76"/>
      <c r="O251" s="77"/>
      <c r="P251" s="78"/>
      <c r="Q251" s="72"/>
      <c r="R251" s="59"/>
      <c r="S251" s="59"/>
    </row>
    <row r="252" spans="2:19" s="57" customFormat="1">
      <c r="B252" s="72"/>
      <c r="C252" s="72"/>
      <c r="D252" s="73"/>
      <c r="E252" s="72"/>
      <c r="F252" s="72"/>
      <c r="G252" s="72"/>
      <c r="H252" s="74"/>
      <c r="I252" s="74"/>
      <c r="J252" s="74"/>
      <c r="K252" s="75"/>
      <c r="L252" s="75"/>
      <c r="M252" s="60"/>
      <c r="N252" s="76"/>
      <c r="O252" s="77"/>
      <c r="P252" s="78"/>
      <c r="Q252" s="72"/>
      <c r="R252" s="59"/>
      <c r="S252" s="59"/>
    </row>
    <row r="253" spans="2:19" s="57" customFormat="1">
      <c r="B253" s="72"/>
      <c r="C253" s="72"/>
      <c r="D253" s="73"/>
      <c r="E253" s="72"/>
      <c r="F253" s="72"/>
      <c r="G253" s="72"/>
      <c r="H253" s="74"/>
      <c r="I253" s="74"/>
      <c r="J253" s="74"/>
      <c r="K253" s="75"/>
      <c r="L253" s="75"/>
      <c r="M253" s="60"/>
      <c r="N253" s="76"/>
      <c r="O253" s="77"/>
      <c r="P253" s="78"/>
      <c r="Q253" s="72"/>
      <c r="R253" s="59"/>
      <c r="S253" s="59"/>
    </row>
    <row r="254" spans="2:19" s="57" customFormat="1">
      <c r="B254" s="72"/>
      <c r="C254" s="72"/>
      <c r="D254" s="73"/>
      <c r="E254" s="72"/>
      <c r="F254" s="72"/>
      <c r="G254" s="72"/>
      <c r="H254" s="74"/>
      <c r="I254" s="74"/>
      <c r="J254" s="74"/>
      <c r="K254" s="75"/>
      <c r="L254" s="75"/>
      <c r="M254" s="60"/>
      <c r="N254" s="76"/>
      <c r="O254" s="77"/>
      <c r="P254" s="78"/>
      <c r="Q254" s="72"/>
      <c r="R254" s="59"/>
      <c r="S254" s="59"/>
    </row>
    <row r="255" spans="2:19" s="57" customFormat="1">
      <c r="B255" s="72"/>
      <c r="C255" s="72"/>
      <c r="D255" s="73"/>
      <c r="E255" s="72"/>
      <c r="F255" s="72"/>
      <c r="G255" s="72"/>
      <c r="H255" s="74"/>
      <c r="I255" s="74"/>
      <c r="J255" s="74"/>
      <c r="K255" s="75"/>
      <c r="L255" s="75"/>
      <c r="M255" s="60"/>
      <c r="N255" s="76"/>
      <c r="O255" s="77"/>
      <c r="P255" s="78"/>
      <c r="Q255" s="72"/>
      <c r="R255" s="59"/>
      <c r="S255" s="59"/>
    </row>
    <row r="256" spans="2:19" s="57" customFormat="1">
      <c r="B256" s="72"/>
      <c r="C256" s="72"/>
      <c r="D256" s="73"/>
      <c r="E256" s="72"/>
      <c r="F256" s="72"/>
      <c r="G256" s="72"/>
      <c r="H256" s="74"/>
      <c r="I256" s="74"/>
      <c r="J256" s="74"/>
      <c r="K256" s="75"/>
      <c r="L256" s="75"/>
      <c r="M256" s="60"/>
      <c r="N256" s="76"/>
      <c r="O256" s="77"/>
      <c r="P256" s="78"/>
      <c r="Q256" s="72"/>
      <c r="R256" s="59"/>
      <c r="S256" s="59"/>
    </row>
    <row r="257" spans="2:19" s="57" customFormat="1">
      <c r="B257" s="72"/>
      <c r="C257" s="72"/>
      <c r="D257" s="73"/>
      <c r="E257" s="72"/>
      <c r="F257" s="72"/>
      <c r="G257" s="72"/>
      <c r="H257" s="74"/>
      <c r="I257" s="74"/>
      <c r="J257" s="74"/>
      <c r="K257" s="75"/>
      <c r="L257" s="75"/>
      <c r="M257" s="60"/>
      <c r="N257" s="76"/>
      <c r="O257" s="77"/>
      <c r="P257" s="78"/>
      <c r="Q257" s="72"/>
      <c r="R257" s="59"/>
      <c r="S257" s="59"/>
    </row>
    <row r="258" spans="2:19" s="57" customFormat="1">
      <c r="B258" s="72"/>
      <c r="C258" s="72"/>
      <c r="D258" s="73"/>
      <c r="E258" s="72"/>
      <c r="F258" s="72"/>
      <c r="G258" s="72"/>
      <c r="H258" s="74"/>
      <c r="I258" s="74"/>
      <c r="J258" s="74"/>
      <c r="K258" s="75"/>
      <c r="L258" s="75"/>
      <c r="M258" s="60"/>
      <c r="N258" s="76"/>
      <c r="O258" s="77"/>
      <c r="P258" s="78"/>
      <c r="Q258" s="72"/>
      <c r="R258" s="59"/>
      <c r="S258" s="59"/>
    </row>
    <row r="259" spans="2:19" s="57" customFormat="1">
      <c r="B259" s="72"/>
      <c r="C259" s="72"/>
      <c r="D259" s="73"/>
      <c r="E259" s="72"/>
      <c r="F259" s="72"/>
      <c r="G259" s="72"/>
      <c r="H259" s="74"/>
      <c r="I259" s="74"/>
      <c r="J259" s="74"/>
      <c r="K259" s="75"/>
      <c r="L259" s="75"/>
      <c r="M259" s="60"/>
      <c r="N259" s="76"/>
      <c r="O259" s="77"/>
      <c r="P259" s="78"/>
      <c r="Q259" s="72"/>
      <c r="R259" s="59"/>
      <c r="S259" s="59"/>
    </row>
    <row r="260" spans="2:19" s="57" customFormat="1">
      <c r="B260" s="72"/>
      <c r="C260" s="72"/>
      <c r="D260" s="73"/>
      <c r="E260" s="72"/>
      <c r="F260" s="72"/>
      <c r="G260" s="72"/>
      <c r="H260" s="74"/>
      <c r="I260" s="74"/>
      <c r="J260" s="74"/>
      <c r="K260" s="75"/>
      <c r="L260" s="75"/>
      <c r="M260" s="60"/>
      <c r="N260" s="76"/>
      <c r="O260" s="77"/>
      <c r="P260" s="78"/>
      <c r="Q260" s="72"/>
      <c r="R260" s="59"/>
      <c r="S260" s="59"/>
    </row>
    <row r="261" spans="2:19" s="57" customFormat="1">
      <c r="B261" s="72"/>
      <c r="C261" s="72"/>
      <c r="D261" s="73"/>
      <c r="E261" s="72"/>
      <c r="F261" s="72"/>
      <c r="G261" s="72"/>
      <c r="H261" s="74"/>
      <c r="I261" s="74"/>
      <c r="J261" s="74"/>
      <c r="K261" s="75"/>
      <c r="L261" s="75"/>
      <c r="M261" s="60"/>
      <c r="N261" s="76"/>
      <c r="O261" s="77"/>
      <c r="P261" s="78"/>
      <c r="Q261" s="72"/>
      <c r="R261" s="59"/>
      <c r="S261" s="59"/>
    </row>
    <row r="262" spans="2:19" s="57" customFormat="1">
      <c r="B262" s="72"/>
      <c r="C262" s="72"/>
      <c r="D262" s="73"/>
      <c r="E262" s="72"/>
      <c r="F262" s="72"/>
      <c r="G262" s="72"/>
      <c r="H262" s="74"/>
      <c r="I262" s="74"/>
      <c r="J262" s="74"/>
      <c r="K262" s="75"/>
      <c r="L262" s="75"/>
      <c r="M262" s="60"/>
      <c r="N262" s="76"/>
      <c r="O262" s="77"/>
      <c r="P262" s="78"/>
      <c r="Q262" s="72"/>
      <c r="R262" s="59"/>
      <c r="S262" s="59"/>
    </row>
    <row r="263" spans="2:19" s="57" customFormat="1">
      <c r="B263" s="72"/>
      <c r="C263" s="72"/>
      <c r="D263" s="73"/>
      <c r="E263" s="72"/>
      <c r="F263" s="72"/>
      <c r="G263" s="72"/>
      <c r="H263" s="74"/>
      <c r="I263" s="74"/>
      <c r="J263" s="74"/>
      <c r="K263" s="75"/>
      <c r="L263" s="75"/>
      <c r="M263" s="60"/>
      <c r="N263" s="76"/>
      <c r="O263" s="77"/>
      <c r="P263" s="78"/>
      <c r="Q263" s="72"/>
      <c r="R263" s="59"/>
      <c r="S263" s="59"/>
    </row>
    <row r="264" spans="2:19" s="57" customFormat="1">
      <c r="B264" s="72"/>
      <c r="C264" s="72"/>
      <c r="D264" s="73"/>
      <c r="E264" s="72"/>
      <c r="F264" s="72"/>
      <c r="G264" s="72"/>
      <c r="H264" s="74"/>
      <c r="I264" s="74"/>
      <c r="J264" s="74"/>
      <c r="K264" s="75"/>
      <c r="L264" s="75"/>
      <c r="M264" s="60"/>
      <c r="N264" s="76"/>
      <c r="O264" s="77"/>
      <c r="P264" s="78"/>
      <c r="Q264" s="72"/>
      <c r="R264" s="59"/>
      <c r="S264" s="59"/>
    </row>
    <row r="265" spans="2:19" s="57" customFormat="1">
      <c r="B265" s="72"/>
      <c r="C265" s="72"/>
      <c r="D265" s="73"/>
      <c r="E265" s="72"/>
      <c r="F265" s="72"/>
      <c r="G265" s="72"/>
      <c r="H265" s="74"/>
      <c r="I265" s="74"/>
      <c r="J265" s="74"/>
      <c r="K265" s="75"/>
      <c r="L265" s="75"/>
      <c r="M265" s="60"/>
      <c r="N265" s="76"/>
      <c r="O265" s="77"/>
      <c r="P265" s="78"/>
      <c r="Q265" s="72"/>
      <c r="R265" s="59"/>
      <c r="S265" s="59"/>
    </row>
    <row r="266" spans="2:19" s="57" customFormat="1">
      <c r="B266" s="72"/>
      <c r="C266" s="72"/>
      <c r="D266" s="73"/>
      <c r="E266" s="72"/>
      <c r="F266" s="72"/>
      <c r="G266" s="72"/>
      <c r="H266" s="74"/>
      <c r="I266" s="74"/>
      <c r="J266" s="74"/>
      <c r="K266" s="75"/>
      <c r="L266" s="75"/>
      <c r="M266" s="60"/>
      <c r="N266" s="76"/>
      <c r="O266" s="77"/>
      <c r="P266" s="78"/>
      <c r="Q266" s="72"/>
      <c r="R266" s="59"/>
      <c r="S266" s="59"/>
    </row>
    <row r="267" spans="2:19" s="57" customFormat="1">
      <c r="B267" s="72"/>
      <c r="C267" s="72"/>
      <c r="D267" s="73"/>
      <c r="E267" s="72"/>
      <c r="F267" s="72"/>
      <c r="G267" s="72"/>
      <c r="H267" s="74"/>
      <c r="I267" s="74"/>
      <c r="J267" s="74"/>
      <c r="K267" s="75"/>
      <c r="L267" s="75"/>
      <c r="M267" s="60"/>
      <c r="N267" s="76"/>
      <c r="O267" s="77"/>
      <c r="P267" s="78"/>
      <c r="Q267" s="72"/>
      <c r="R267" s="59"/>
      <c r="S267" s="59"/>
    </row>
    <row r="268" spans="2:19" s="57" customFormat="1">
      <c r="B268" s="72"/>
      <c r="C268" s="72"/>
      <c r="D268" s="73"/>
      <c r="E268" s="72"/>
      <c r="F268" s="72"/>
      <c r="G268" s="72"/>
      <c r="H268" s="74"/>
      <c r="I268" s="74"/>
      <c r="J268" s="74"/>
      <c r="K268" s="75"/>
      <c r="L268" s="75"/>
      <c r="M268" s="60"/>
      <c r="N268" s="76"/>
      <c r="O268" s="77"/>
      <c r="P268" s="78"/>
      <c r="Q268" s="72"/>
      <c r="R268" s="59"/>
      <c r="S268" s="59"/>
    </row>
    <row r="269" spans="2:19" s="57" customFormat="1">
      <c r="B269" s="72"/>
      <c r="C269" s="72"/>
      <c r="D269" s="73"/>
      <c r="E269" s="72"/>
      <c r="F269" s="72"/>
      <c r="G269" s="72"/>
      <c r="H269" s="74"/>
      <c r="I269" s="74"/>
      <c r="J269" s="74"/>
      <c r="K269" s="75"/>
      <c r="L269" s="75"/>
      <c r="M269" s="60"/>
      <c r="N269" s="76"/>
      <c r="O269" s="77"/>
      <c r="P269" s="78"/>
      <c r="Q269" s="72"/>
      <c r="R269" s="59"/>
      <c r="S269" s="59"/>
    </row>
    <row r="270" spans="2:19" s="57" customFormat="1">
      <c r="B270" s="72"/>
      <c r="C270" s="72"/>
      <c r="D270" s="73"/>
      <c r="E270" s="72"/>
      <c r="F270" s="72"/>
      <c r="G270" s="72"/>
      <c r="H270" s="74"/>
      <c r="I270" s="74"/>
      <c r="J270" s="74"/>
      <c r="K270" s="75"/>
      <c r="L270" s="75"/>
      <c r="M270" s="60"/>
      <c r="N270" s="76"/>
      <c r="O270" s="77"/>
      <c r="P270" s="78"/>
      <c r="Q270" s="72"/>
      <c r="R270" s="59"/>
      <c r="S270" s="59"/>
    </row>
    <row r="271" spans="2:19" s="57" customFormat="1">
      <c r="B271" s="72"/>
      <c r="C271" s="72"/>
      <c r="D271" s="73"/>
      <c r="E271" s="72"/>
      <c r="F271" s="72"/>
      <c r="G271" s="72"/>
      <c r="H271" s="74"/>
      <c r="I271" s="74"/>
      <c r="J271" s="74"/>
      <c r="K271" s="75"/>
      <c r="L271" s="75"/>
      <c r="M271" s="60"/>
      <c r="N271" s="76"/>
      <c r="O271" s="77"/>
      <c r="P271" s="78"/>
      <c r="Q271" s="72"/>
      <c r="R271" s="59"/>
      <c r="S271" s="59"/>
    </row>
    <row r="272" spans="2:19" s="57" customFormat="1">
      <c r="B272" s="72"/>
      <c r="C272" s="72"/>
      <c r="D272" s="73"/>
      <c r="E272" s="72"/>
      <c r="F272" s="72"/>
      <c r="G272" s="72"/>
      <c r="H272" s="74"/>
      <c r="I272" s="74"/>
      <c r="J272" s="74"/>
      <c r="K272" s="75"/>
      <c r="L272" s="75"/>
      <c r="M272" s="60"/>
      <c r="N272" s="76"/>
      <c r="O272" s="77"/>
      <c r="P272" s="78"/>
      <c r="Q272" s="72"/>
      <c r="R272" s="59"/>
      <c r="S272" s="59"/>
    </row>
    <row r="273" spans="2:19" s="57" customFormat="1">
      <c r="B273" s="72"/>
      <c r="C273" s="72"/>
      <c r="D273" s="73"/>
      <c r="E273" s="72"/>
      <c r="F273" s="72"/>
      <c r="G273" s="72"/>
      <c r="H273" s="74"/>
      <c r="I273" s="74"/>
      <c r="J273" s="74"/>
      <c r="K273" s="75"/>
      <c r="L273" s="75"/>
      <c r="M273" s="60"/>
      <c r="N273" s="76"/>
      <c r="O273" s="77"/>
      <c r="P273" s="78"/>
      <c r="Q273" s="72"/>
      <c r="R273" s="59"/>
      <c r="S273" s="59"/>
    </row>
    <row r="274" spans="2:19" s="57" customFormat="1">
      <c r="B274" s="72"/>
      <c r="C274" s="72"/>
      <c r="D274" s="73"/>
      <c r="E274" s="72"/>
      <c r="F274" s="72"/>
      <c r="G274" s="72"/>
      <c r="H274" s="74"/>
      <c r="I274" s="74"/>
      <c r="J274" s="74"/>
      <c r="K274" s="75"/>
      <c r="L274" s="75"/>
      <c r="M274" s="60"/>
      <c r="N274" s="76"/>
      <c r="O274" s="77"/>
      <c r="P274" s="78"/>
      <c r="Q274" s="72"/>
      <c r="R274" s="59"/>
      <c r="S274" s="59"/>
    </row>
    <row r="275" spans="2:19" s="57" customFormat="1">
      <c r="B275" s="72"/>
      <c r="C275" s="72"/>
      <c r="D275" s="73"/>
      <c r="E275" s="72"/>
      <c r="F275" s="72"/>
      <c r="G275" s="72"/>
      <c r="H275" s="74"/>
      <c r="I275" s="74"/>
      <c r="J275" s="74"/>
      <c r="K275" s="75"/>
      <c r="L275" s="75"/>
      <c r="M275" s="60"/>
      <c r="N275" s="76"/>
      <c r="O275" s="77"/>
      <c r="P275" s="78"/>
      <c r="Q275" s="72"/>
      <c r="R275" s="59"/>
      <c r="S275" s="59"/>
    </row>
    <row r="276" spans="2:19" s="57" customFormat="1">
      <c r="B276" s="72"/>
      <c r="C276" s="72"/>
      <c r="D276" s="73"/>
      <c r="E276" s="72"/>
      <c r="F276" s="72"/>
      <c r="G276" s="72"/>
      <c r="H276" s="74"/>
      <c r="I276" s="74"/>
      <c r="J276" s="74"/>
      <c r="K276" s="75"/>
      <c r="L276" s="75"/>
      <c r="M276" s="60"/>
      <c r="N276" s="76"/>
      <c r="O276" s="77"/>
      <c r="P276" s="78"/>
      <c r="Q276" s="72"/>
      <c r="R276" s="59"/>
      <c r="S276" s="59"/>
    </row>
    <row r="277" spans="2:19" s="57" customFormat="1">
      <c r="B277" s="72"/>
      <c r="C277" s="72"/>
      <c r="D277" s="73"/>
      <c r="E277" s="72"/>
      <c r="F277" s="72"/>
      <c r="G277" s="72"/>
      <c r="H277" s="74"/>
      <c r="I277" s="74"/>
      <c r="J277" s="74"/>
      <c r="K277" s="75"/>
      <c r="L277" s="75"/>
      <c r="M277" s="60"/>
      <c r="N277" s="76"/>
      <c r="O277" s="77"/>
      <c r="P277" s="78"/>
      <c r="Q277" s="72"/>
      <c r="R277" s="59"/>
      <c r="S277" s="59"/>
    </row>
    <row r="278" spans="2:19" s="57" customFormat="1">
      <c r="B278" s="72"/>
      <c r="C278" s="72"/>
      <c r="D278" s="73"/>
      <c r="E278" s="72"/>
      <c r="F278" s="72"/>
      <c r="G278" s="72"/>
      <c r="H278" s="74"/>
      <c r="I278" s="74"/>
      <c r="J278" s="74"/>
      <c r="K278" s="75"/>
      <c r="L278" s="75"/>
      <c r="M278" s="60"/>
      <c r="N278" s="76"/>
      <c r="O278" s="77"/>
      <c r="P278" s="78"/>
      <c r="Q278" s="72"/>
      <c r="R278" s="59"/>
      <c r="S278" s="59"/>
    </row>
    <row r="279" spans="2:19" s="57" customFormat="1">
      <c r="B279" s="72"/>
      <c r="C279" s="72"/>
      <c r="D279" s="73"/>
      <c r="E279" s="72"/>
      <c r="F279" s="72"/>
      <c r="G279" s="72"/>
      <c r="H279" s="74"/>
      <c r="I279" s="74"/>
      <c r="J279" s="74"/>
      <c r="K279" s="75"/>
      <c r="L279" s="75"/>
      <c r="M279" s="60"/>
      <c r="N279" s="76"/>
      <c r="O279" s="77"/>
      <c r="P279" s="78"/>
      <c r="Q279" s="72"/>
      <c r="R279" s="59"/>
      <c r="S279" s="59"/>
    </row>
    <row r="280" spans="2:19" s="57" customFormat="1">
      <c r="B280" s="72"/>
      <c r="C280" s="72"/>
      <c r="D280" s="73"/>
      <c r="E280" s="72"/>
      <c r="F280" s="72"/>
      <c r="G280" s="72"/>
      <c r="H280" s="74"/>
      <c r="I280" s="74"/>
      <c r="J280" s="74"/>
      <c r="K280" s="75"/>
      <c r="L280" s="75"/>
      <c r="M280" s="60"/>
      <c r="N280" s="76"/>
      <c r="O280" s="77"/>
      <c r="P280" s="78"/>
      <c r="Q280" s="72"/>
      <c r="R280" s="59"/>
      <c r="S280" s="59"/>
    </row>
    <row r="281" spans="2:19" s="57" customFormat="1">
      <c r="B281" s="72"/>
      <c r="C281" s="72"/>
      <c r="D281" s="73"/>
      <c r="E281" s="72"/>
      <c r="F281" s="72"/>
      <c r="G281" s="72"/>
      <c r="H281" s="74"/>
      <c r="I281" s="74"/>
      <c r="J281" s="74"/>
      <c r="K281" s="75"/>
      <c r="L281" s="75"/>
      <c r="M281" s="60"/>
      <c r="N281" s="76"/>
      <c r="O281" s="77"/>
      <c r="P281" s="78"/>
      <c r="Q281" s="72"/>
      <c r="R281" s="59"/>
      <c r="S281" s="59"/>
    </row>
    <row r="282" spans="2:19" s="57" customFormat="1">
      <c r="B282" s="72"/>
      <c r="C282" s="72"/>
      <c r="D282" s="73"/>
      <c r="E282" s="72"/>
      <c r="F282" s="72"/>
      <c r="G282" s="72"/>
      <c r="H282" s="74"/>
      <c r="I282" s="74"/>
      <c r="J282" s="74"/>
      <c r="K282" s="75"/>
      <c r="L282" s="75"/>
      <c r="M282" s="60"/>
      <c r="N282" s="76"/>
      <c r="O282" s="77"/>
      <c r="P282" s="78"/>
      <c r="Q282" s="72"/>
      <c r="R282" s="59"/>
      <c r="S282" s="59"/>
    </row>
    <row r="283" spans="2:19" s="57" customFormat="1">
      <c r="B283" s="72"/>
      <c r="C283" s="72"/>
      <c r="D283" s="73"/>
      <c r="E283" s="72"/>
      <c r="F283" s="72"/>
      <c r="G283" s="72"/>
      <c r="H283" s="74"/>
      <c r="I283" s="74"/>
      <c r="J283" s="74"/>
      <c r="K283" s="75"/>
      <c r="L283" s="75"/>
      <c r="M283" s="60"/>
      <c r="N283" s="76"/>
      <c r="O283" s="77"/>
      <c r="P283" s="78"/>
      <c r="Q283" s="72"/>
      <c r="R283" s="59"/>
      <c r="S283" s="59"/>
    </row>
    <row r="284" spans="2:19" s="57" customFormat="1">
      <c r="B284" s="72"/>
      <c r="C284" s="72"/>
      <c r="D284" s="73"/>
      <c r="E284" s="72"/>
      <c r="F284" s="72"/>
      <c r="G284" s="72"/>
      <c r="H284" s="74"/>
      <c r="I284" s="74"/>
      <c r="J284" s="74"/>
      <c r="K284" s="75"/>
      <c r="L284" s="75"/>
      <c r="M284" s="60"/>
      <c r="N284" s="76"/>
      <c r="O284" s="77"/>
      <c r="P284" s="78"/>
      <c r="Q284" s="72"/>
      <c r="R284" s="59"/>
      <c r="S284" s="59"/>
    </row>
    <row r="285" spans="2:19" s="57" customFormat="1">
      <c r="B285" s="72"/>
      <c r="C285" s="72"/>
      <c r="D285" s="73"/>
      <c r="E285" s="72"/>
      <c r="F285" s="72"/>
      <c r="G285" s="72"/>
      <c r="H285" s="74"/>
      <c r="I285" s="74"/>
      <c r="J285" s="74"/>
      <c r="K285" s="75"/>
      <c r="L285" s="75"/>
      <c r="M285" s="60"/>
      <c r="N285" s="76"/>
      <c r="O285" s="77"/>
      <c r="P285" s="78"/>
      <c r="Q285" s="72"/>
      <c r="R285" s="59"/>
      <c r="S285" s="59"/>
    </row>
    <row r="286" spans="2:19" s="57" customFormat="1">
      <c r="B286" s="72"/>
      <c r="C286" s="72"/>
      <c r="D286" s="73"/>
      <c r="E286" s="72"/>
      <c r="F286" s="72"/>
      <c r="G286" s="72"/>
      <c r="H286" s="74"/>
      <c r="I286" s="74"/>
      <c r="J286" s="74"/>
      <c r="K286" s="75"/>
      <c r="L286" s="75"/>
      <c r="M286" s="60"/>
      <c r="N286" s="76"/>
      <c r="O286" s="77"/>
      <c r="P286" s="78"/>
      <c r="Q286" s="72"/>
      <c r="R286" s="59"/>
      <c r="S286" s="59"/>
    </row>
    <row r="287" spans="2:19" s="57" customFormat="1">
      <c r="B287" s="72"/>
      <c r="C287" s="72"/>
      <c r="D287" s="73"/>
      <c r="E287" s="72"/>
      <c r="F287" s="72"/>
      <c r="G287" s="72"/>
      <c r="H287" s="74"/>
      <c r="I287" s="74"/>
      <c r="J287" s="74"/>
      <c r="K287" s="75"/>
      <c r="L287" s="75"/>
      <c r="M287" s="60"/>
      <c r="N287" s="76"/>
      <c r="O287" s="77"/>
      <c r="P287" s="78"/>
      <c r="Q287" s="72"/>
      <c r="R287" s="59"/>
      <c r="S287" s="59"/>
    </row>
    <row r="288" spans="2:19" s="57" customFormat="1">
      <c r="B288" s="72"/>
      <c r="C288" s="72"/>
      <c r="D288" s="73"/>
      <c r="E288" s="72"/>
      <c r="F288" s="72"/>
      <c r="G288" s="72"/>
      <c r="H288" s="74"/>
      <c r="I288" s="74"/>
      <c r="J288" s="74"/>
      <c r="K288" s="75"/>
      <c r="L288" s="75"/>
      <c r="M288" s="60"/>
      <c r="N288" s="76"/>
      <c r="O288" s="77"/>
      <c r="P288" s="78"/>
      <c r="Q288" s="72"/>
      <c r="R288" s="59"/>
      <c r="S288" s="59"/>
    </row>
    <row r="289" spans="2:19" s="57" customFormat="1">
      <c r="B289" s="72"/>
      <c r="C289" s="72"/>
      <c r="D289" s="73"/>
      <c r="E289" s="72"/>
      <c r="F289" s="72"/>
      <c r="G289" s="72"/>
      <c r="H289" s="74"/>
      <c r="I289" s="74"/>
      <c r="J289" s="74"/>
      <c r="K289" s="75"/>
      <c r="L289" s="75"/>
      <c r="M289" s="60"/>
      <c r="N289" s="76"/>
      <c r="O289" s="77"/>
      <c r="P289" s="78"/>
      <c r="Q289" s="72"/>
      <c r="R289" s="59"/>
      <c r="S289" s="59"/>
    </row>
    <row r="290" spans="2:19" s="57" customFormat="1">
      <c r="B290" s="72"/>
      <c r="C290" s="72"/>
      <c r="D290" s="73"/>
      <c r="E290" s="72"/>
      <c r="F290" s="72"/>
      <c r="G290" s="72"/>
      <c r="H290" s="74"/>
      <c r="I290" s="74"/>
      <c r="J290" s="74"/>
      <c r="K290" s="75"/>
      <c r="L290" s="75"/>
      <c r="M290" s="60"/>
      <c r="N290" s="76"/>
      <c r="O290" s="77"/>
      <c r="P290" s="78"/>
      <c r="Q290" s="72"/>
      <c r="R290" s="59"/>
      <c r="S290" s="59"/>
    </row>
    <row r="291" spans="2:19" s="57" customFormat="1">
      <c r="B291" s="72"/>
      <c r="C291" s="72"/>
      <c r="D291" s="73"/>
      <c r="E291" s="72"/>
      <c r="F291" s="72"/>
      <c r="G291" s="72"/>
      <c r="H291" s="74"/>
      <c r="I291" s="74"/>
      <c r="J291" s="74"/>
      <c r="K291" s="75"/>
      <c r="L291" s="75"/>
      <c r="M291" s="60"/>
      <c r="N291" s="76"/>
      <c r="O291" s="77"/>
      <c r="P291" s="78"/>
      <c r="Q291" s="72"/>
      <c r="R291" s="59"/>
      <c r="S291" s="59"/>
    </row>
    <row r="292" spans="2:19" s="57" customFormat="1">
      <c r="B292" s="72"/>
      <c r="C292" s="72"/>
      <c r="D292" s="73"/>
      <c r="E292" s="72"/>
      <c r="F292" s="72"/>
      <c r="G292" s="72"/>
      <c r="H292" s="74"/>
      <c r="I292" s="74"/>
      <c r="J292" s="74"/>
      <c r="K292" s="75"/>
      <c r="L292" s="75"/>
      <c r="M292" s="60"/>
      <c r="N292" s="76"/>
      <c r="O292" s="77"/>
      <c r="P292" s="78"/>
      <c r="Q292" s="72"/>
      <c r="R292" s="59"/>
      <c r="S292" s="59"/>
    </row>
    <row r="293" spans="2:19" s="57" customFormat="1">
      <c r="B293" s="72"/>
      <c r="C293" s="72"/>
      <c r="D293" s="73"/>
      <c r="E293" s="72"/>
      <c r="F293" s="72"/>
      <c r="G293" s="72"/>
      <c r="H293" s="74"/>
      <c r="I293" s="74"/>
      <c r="J293" s="74"/>
      <c r="K293" s="75"/>
      <c r="L293" s="75"/>
      <c r="M293" s="60"/>
      <c r="N293" s="76"/>
      <c r="O293" s="77"/>
      <c r="P293" s="78"/>
      <c r="Q293" s="72"/>
      <c r="R293" s="59"/>
      <c r="S293" s="59"/>
    </row>
    <row r="294" spans="2:19" s="57" customFormat="1">
      <c r="B294" s="72"/>
      <c r="C294" s="72"/>
      <c r="D294" s="73"/>
      <c r="E294" s="72"/>
      <c r="F294" s="72"/>
      <c r="G294" s="72"/>
      <c r="H294" s="74"/>
      <c r="I294" s="74"/>
      <c r="J294" s="74"/>
      <c r="K294" s="75"/>
      <c r="L294" s="75"/>
      <c r="M294" s="60"/>
      <c r="N294" s="76"/>
      <c r="O294" s="77"/>
      <c r="P294" s="78"/>
      <c r="Q294" s="72"/>
      <c r="R294" s="59"/>
      <c r="S294" s="59"/>
    </row>
    <row r="295" spans="2:19" s="57" customFormat="1">
      <c r="B295" s="72"/>
      <c r="C295" s="72"/>
      <c r="D295" s="73"/>
      <c r="E295" s="72"/>
      <c r="F295" s="72"/>
      <c r="G295" s="72"/>
      <c r="H295" s="74"/>
      <c r="I295" s="74"/>
      <c r="J295" s="74"/>
      <c r="K295" s="75"/>
      <c r="L295" s="75"/>
      <c r="M295" s="60"/>
      <c r="N295" s="76"/>
      <c r="O295" s="77"/>
      <c r="P295" s="78"/>
      <c r="Q295" s="72"/>
      <c r="R295" s="59"/>
      <c r="S295" s="59"/>
    </row>
    <row r="296" spans="2:19" s="57" customFormat="1">
      <c r="B296" s="72"/>
      <c r="C296" s="72"/>
      <c r="D296" s="73"/>
      <c r="E296" s="72"/>
      <c r="F296" s="72"/>
      <c r="G296" s="72"/>
      <c r="H296" s="74"/>
      <c r="I296" s="74"/>
      <c r="J296" s="74"/>
      <c r="K296" s="75"/>
      <c r="L296" s="75"/>
      <c r="M296" s="60"/>
      <c r="N296" s="76"/>
      <c r="O296" s="77"/>
      <c r="P296" s="78"/>
      <c r="Q296" s="72"/>
      <c r="R296" s="59"/>
      <c r="S296" s="59"/>
    </row>
    <row r="297" spans="2:19" s="57" customFormat="1">
      <c r="B297" s="72"/>
      <c r="C297" s="72"/>
      <c r="D297" s="73"/>
      <c r="E297" s="72"/>
      <c r="F297" s="72"/>
      <c r="G297" s="72"/>
      <c r="H297" s="74"/>
      <c r="I297" s="74"/>
      <c r="J297" s="74"/>
      <c r="K297" s="75"/>
      <c r="L297" s="75"/>
      <c r="M297" s="60"/>
      <c r="N297" s="76"/>
      <c r="O297" s="77"/>
      <c r="P297" s="78"/>
      <c r="Q297" s="72"/>
      <c r="R297" s="59"/>
      <c r="S297" s="59"/>
    </row>
    <row r="298" spans="2:19" s="57" customFormat="1">
      <c r="B298" s="72"/>
      <c r="C298" s="72"/>
      <c r="D298" s="73"/>
      <c r="E298" s="72"/>
      <c r="F298" s="72"/>
      <c r="G298" s="72"/>
      <c r="H298" s="74"/>
      <c r="I298" s="74"/>
      <c r="J298" s="74"/>
      <c r="K298" s="75"/>
      <c r="L298" s="75"/>
      <c r="M298" s="60"/>
      <c r="N298" s="76"/>
      <c r="O298" s="77"/>
      <c r="P298" s="78"/>
      <c r="Q298" s="72"/>
      <c r="R298" s="59"/>
      <c r="S298" s="59"/>
    </row>
    <row r="299" spans="2:19" s="57" customFormat="1">
      <c r="B299" s="72"/>
      <c r="C299" s="72"/>
      <c r="D299" s="73"/>
      <c r="E299" s="72"/>
      <c r="F299" s="72"/>
      <c r="G299" s="72"/>
      <c r="H299" s="74"/>
      <c r="I299" s="74"/>
      <c r="J299" s="74"/>
      <c r="K299" s="75"/>
      <c r="L299" s="75"/>
      <c r="M299" s="60"/>
      <c r="N299" s="76"/>
      <c r="O299" s="77"/>
      <c r="P299" s="78"/>
      <c r="Q299" s="72"/>
      <c r="R299" s="59"/>
      <c r="S299" s="59"/>
    </row>
    <row r="300" spans="2:19" s="57" customFormat="1">
      <c r="B300" s="72"/>
      <c r="C300" s="72"/>
      <c r="D300" s="73"/>
      <c r="E300" s="72"/>
      <c r="F300" s="72"/>
      <c r="G300" s="72"/>
      <c r="H300" s="74"/>
      <c r="I300" s="74"/>
      <c r="J300" s="74"/>
      <c r="K300" s="75"/>
      <c r="L300" s="75"/>
      <c r="M300" s="60"/>
      <c r="N300" s="76"/>
      <c r="O300" s="77"/>
      <c r="P300" s="78"/>
      <c r="Q300" s="72"/>
      <c r="R300" s="59"/>
      <c r="S300" s="59"/>
    </row>
    <row r="301" spans="2:19" s="57" customFormat="1">
      <c r="B301" s="72"/>
      <c r="C301" s="72"/>
      <c r="D301" s="73"/>
      <c r="E301" s="72"/>
      <c r="F301" s="72"/>
      <c r="G301" s="72"/>
      <c r="H301" s="74"/>
      <c r="I301" s="74"/>
      <c r="J301" s="74"/>
      <c r="K301" s="75"/>
      <c r="L301" s="75"/>
      <c r="M301" s="60"/>
      <c r="N301" s="76"/>
      <c r="O301" s="77"/>
      <c r="P301" s="78"/>
      <c r="Q301" s="72"/>
      <c r="R301" s="59"/>
      <c r="S301" s="59"/>
    </row>
    <row r="302" spans="2:19" s="57" customFormat="1">
      <c r="B302" s="72"/>
      <c r="C302" s="72"/>
      <c r="D302" s="73"/>
      <c r="E302" s="72"/>
      <c r="F302" s="72"/>
      <c r="G302" s="72"/>
      <c r="H302" s="74"/>
      <c r="I302" s="74"/>
      <c r="J302" s="74"/>
      <c r="K302" s="75"/>
      <c r="L302" s="75"/>
      <c r="M302" s="60"/>
      <c r="N302" s="76"/>
      <c r="O302" s="77"/>
      <c r="P302" s="78"/>
      <c r="Q302" s="72"/>
      <c r="R302" s="59"/>
      <c r="S302" s="59"/>
    </row>
    <row r="303" spans="2:19" s="57" customFormat="1">
      <c r="B303" s="72"/>
      <c r="C303" s="72"/>
      <c r="D303" s="73"/>
      <c r="E303" s="72"/>
      <c r="F303" s="72"/>
      <c r="G303" s="72"/>
      <c r="H303" s="74"/>
      <c r="I303" s="74"/>
      <c r="J303" s="74"/>
      <c r="K303" s="75"/>
      <c r="L303" s="75"/>
      <c r="M303" s="60"/>
      <c r="N303" s="76"/>
      <c r="O303" s="77"/>
      <c r="P303" s="78"/>
      <c r="Q303" s="72"/>
      <c r="R303" s="59"/>
      <c r="S303" s="59"/>
    </row>
    <row r="304" spans="2:19" s="57" customFormat="1">
      <c r="B304" s="72"/>
      <c r="C304" s="72"/>
      <c r="D304" s="73"/>
      <c r="E304" s="72"/>
      <c r="F304" s="72"/>
      <c r="G304" s="72"/>
      <c r="H304" s="74"/>
      <c r="I304" s="74"/>
      <c r="J304" s="74"/>
      <c r="K304" s="75"/>
      <c r="L304" s="75"/>
      <c r="M304" s="60"/>
      <c r="N304" s="76"/>
      <c r="O304" s="77"/>
      <c r="P304" s="78"/>
      <c r="Q304" s="72"/>
      <c r="R304" s="59"/>
      <c r="S304" s="59"/>
    </row>
    <row r="305" spans="2:19" s="57" customFormat="1">
      <c r="B305" s="72"/>
      <c r="C305" s="72"/>
      <c r="D305" s="73"/>
      <c r="E305" s="72"/>
      <c r="F305" s="72"/>
      <c r="G305" s="72"/>
      <c r="H305" s="74"/>
      <c r="I305" s="74"/>
      <c r="J305" s="74"/>
      <c r="K305" s="75"/>
      <c r="L305" s="75"/>
      <c r="M305" s="60"/>
      <c r="N305" s="76"/>
      <c r="O305" s="77"/>
      <c r="P305" s="78"/>
      <c r="Q305" s="72"/>
      <c r="R305" s="59"/>
      <c r="S305" s="59"/>
    </row>
    <row r="306" spans="2:19" s="57" customFormat="1">
      <c r="B306" s="72"/>
      <c r="C306" s="72"/>
      <c r="D306" s="73"/>
      <c r="E306" s="72"/>
      <c r="F306" s="72"/>
      <c r="G306" s="72"/>
      <c r="H306" s="74"/>
      <c r="I306" s="74"/>
      <c r="J306" s="74"/>
      <c r="K306" s="75"/>
      <c r="L306" s="75"/>
      <c r="M306" s="60"/>
      <c r="N306" s="76"/>
      <c r="O306" s="77"/>
      <c r="P306" s="78"/>
      <c r="Q306" s="72"/>
      <c r="R306" s="59"/>
      <c r="S306" s="59"/>
    </row>
    <row r="307" spans="2:19" s="57" customFormat="1">
      <c r="B307" s="72"/>
      <c r="C307" s="72"/>
      <c r="D307" s="73"/>
      <c r="E307" s="72"/>
      <c r="F307" s="72"/>
      <c r="G307" s="72"/>
      <c r="H307" s="74"/>
      <c r="I307" s="74"/>
      <c r="J307" s="74"/>
      <c r="K307" s="75"/>
      <c r="L307" s="75"/>
      <c r="M307" s="60"/>
      <c r="N307" s="76"/>
      <c r="O307" s="77"/>
      <c r="P307" s="78"/>
      <c r="Q307" s="72"/>
      <c r="R307" s="59"/>
      <c r="S307" s="59"/>
    </row>
    <row r="308" spans="2:19" s="57" customFormat="1">
      <c r="B308" s="72"/>
      <c r="C308" s="72"/>
      <c r="D308" s="73"/>
      <c r="E308" s="72"/>
      <c r="F308" s="72"/>
      <c r="G308" s="72"/>
      <c r="H308" s="74"/>
      <c r="I308" s="74"/>
      <c r="J308" s="74"/>
      <c r="K308" s="75"/>
      <c r="L308" s="75"/>
      <c r="M308" s="60"/>
      <c r="N308" s="76"/>
      <c r="O308" s="77"/>
      <c r="P308" s="78"/>
      <c r="Q308" s="72"/>
      <c r="R308" s="59"/>
      <c r="S308" s="59"/>
    </row>
    <row r="309" spans="2:19" s="57" customFormat="1">
      <c r="B309" s="72"/>
      <c r="C309" s="72"/>
      <c r="D309" s="73"/>
      <c r="E309" s="72"/>
      <c r="F309" s="72"/>
      <c r="G309" s="72"/>
      <c r="H309" s="74"/>
      <c r="I309" s="74"/>
      <c r="J309" s="74"/>
      <c r="K309" s="75"/>
      <c r="L309" s="75"/>
      <c r="M309" s="60"/>
      <c r="N309" s="76"/>
      <c r="O309" s="77"/>
      <c r="P309" s="78"/>
      <c r="Q309" s="72"/>
      <c r="R309" s="59"/>
      <c r="S309" s="59"/>
    </row>
    <row r="310" spans="2:19" s="57" customFormat="1">
      <c r="B310" s="72"/>
      <c r="C310" s="72"/>
      <c r="D310" s="73"/>
      <c r="E310" s="72"/>
      <c r="F310" s="72"/>
      <c r="G310" s="72"/>
      <c r="H310" s="74"/>
      <c r="I310" s="74"/>
      <c r="J310" s="74"/>
      <c r="K310" s="75"/>
      <c r="L310" s="75"/>
      <c r="M310" s="60"/>
      <c r="N310" s="76"/>
      <c r="O310" s="77"/>
      <c r="P310" s="78"/>
      <c r="Q310" s="72"/>
      <c r="R310" s="59"/>
      <c r="S310" s="59"/>
    </row>
    <row r="311" spans="2:19" s="57" customFormat="1">
      <c r="B311" s="72"/>
      <c r="C311" s="72"/>
      <c r="D311" s="73"/>
      <c r="E311" s="72"/>
      <c r="F311" s="72"/>
      <c r="G311" s="72"/>
      <c r="H311" s="74"/>
      <c r="I311" s="74"/>
      <c r="J311" s="74"/>
      <c r="K311" s="75"/>
      <c r="L311" s="75"/>
      <c r="M311" s="60"/>
      <c r="N311" s="76"/>
      <c r="O311" s="77"/>
      <c r="P311" s="78"/>
      <c r="Q311" s="72"/>
      <c r="R311" s="59"/>
      <c r="S311" s="59"/>
    </row>
    <row r="312" spans="2:19" s="57" customFormat="1">
      <c r="B312" s="72"/>
      <c r="C312" s="72"/>
      <c r="D312" s="73"/>
      <c r="E312" s="72"/>
      <c r="F312" s="72"/>
      <c r="G312" s="72"/>
      <c r="H312" s="74"/>
      <c r="I312" s="74"/>
      <c r="J312" s="74"/>
      <c r="K312" s="75"/>
      <c r="L312" s="75"/>
      <c r="M312" s="60"/>
      <c r="N312" s="76"/>
      <c r="O312" s="77"/>
      <c r="P312" s="78"/>
      <c r="Q312" s="72"/>
      <c r="R312" s="59"/>
      <c r="S312" s="59"/>
    </row>
    <row r="313" spans="2:19" s="57" customFormat="1">
      <c r="B313" s="72"/>
      <c r="C313" s="72"/>
      <c r="D313" s="73"/>
      <c r="E313" s="72"/>
      <c r="F313" s="72"/>
      <c r="G313" s="72"/>
      <c r="H313" s="74"/>
      <c r="I313" s="74"/>
      <c r="J313" s="74"/>
      <c r="K313" s="75"/>
      <c r="L313" s="75"/>
      <c r="M313" s="60"/>
      <c r="N313" s="76"/>
      <c r="O313" s="77"/>
      <c r="P313" s="78"/>
      <c r="Q313" s="72"/>
      <c r="R313" s="59"/>
      <c r="S313" s="59"/>
    </row>
    <row r="314" spans="2:19" s="57" customFormat="1">
      <c r="B314" s="72"/>
      <c r="C314" s="72"/>
      <c r="D314" s="73"/>
      <c r="E314" s="72"/>
      <c r="F314" s="72"/>
      <c r="G314" s="72"/>
      <c r="H314" s="74"/>
      <c r="I314" s="74"/>
      <c r="J314" s="74"/>
      <c r="K314" s="75"/>
      <c r="L314" s="75"/>
      <c r="M314" s="60"/>
      <c r="N314" s="76"/>
      <c r="O314" s="77"/>
      <c r="P314" s="78"/>
      <c r="Q314" s="72"/>
      <c r="R314" s="59"/>
      <c r="S314" s="59"/>
    </row>
    <row r="315" spans="2:19" s="57" customFormat="1">
      <c r="B315" s="72"/>
      <c r="C315" s="72"/>
      <c r="D315" s="73"/>
      <c r="E315" s="72"/>
      <c r="F315" s="72"/>
      <c r="G315" s="72"/>
      <c r="H315" s="74"/>
      <c r="I315" s="74"/>
      <c r="J315" s="74"/>
      <c r="K315" s="75"/>
      <c r="L315" s="75"/>
      <c r="M315" s="60"/>
      <c r="N315" s="76"/>
      <c r="O315" s="77"/>
      <c r="P315" s="78"/>
      <c r="Q315" s="72"/>
      <c r="R315" s="59"/>
      <c r="S315" s="59"/>
    </row>
    <row r="316" spans="2:19" s="57" customFormat="1">
      <c r="B316" s="72"/>
      <c r="C316" s="72"/>
      <c r="D316" s="73"/>
      <c r="E316" s="72"/>
      <c r="F316" s="72"/>
      <c r="G316" s="72"/>
      <c r="H316" s="74"/>
      <c r="I316" s="74"/>
      <c r="J316" s="74"/>
      <c r="K316" s="75"/>
      <c r="L316" s="75"/>
      <c r="M316" s="60"/>
      <c r="N316" s="76"/>
      <c r="O316" s="77"/>
      <c r="P316" s="78"/>
      <c r="Q316" s="72"/>
      <c r="R316" s="59"/>
      <c r="S316" s="59"/>
    </row>
    <row r="317" spans="2:19" s="57" customFormat="1">
      <c r="B317" s="72"/>
      <c r="C317" s="72"/>
      <c r="D317" s="73"/>
      <c r="E317" s="72"/>
      <c r="F317" s="72"/>
      <c r="G317" s="72"/>
      <c r="H317" s="74"/>
      <c r="I317" s="74"/>
      <c r="J317" s="74"/>
      <c r="K317" s="75"/>
      <c r="L317" s="75"/>
      <c r="M317" s="60"/>
      <c r="N317" s="76"/>
      <c r="O317" s="77"/>
      <c r="P317" s="78"/>
      <c r="Q317" s="72"/>
      <c r="R317" s="59"/>
      <c r="S317" s="59"/>
    </row>
    <row r="318" spans="2:19" s="57" customFormat="1">
      <c r="B318" s="72"/>
      <c r="C318" s="72"/>
      <c r="D318" s="73"/>
      <c r="E318" s="72"/>
      <c r="F318" s="72"/>
      <c r="G318" s="72"/>
      <c r="H318" s="74"/>
      <c r="I318" s="74"/>
      <c r="J318" s="74"/>
      <c r="K318" s="75"/>
      <c r="L318" s="75"/>
      <c r="M318" s="60"/>
      <c r="N318" s="76"/>
      <c r="O318" s="77"/>
      <c r="P318" s="78"/>
      <c r="Q318" s="72"/>
      <c r="R318" s="59"/>
      <c r="S318" s="59"/>
    </row>
    <row r="319" spans="2:19" s="57" customFormat="1">
      <c r="B319" s="72"/>
      <c r="C319" s="72"/>
      <c r="D319" s="73"/>
      <c r="E319" s="72"/>
      <c r="F319" s="72"/>
      <c r="G319" s="72"/>
      <c r="H319" s="74"/>
      <c r="I319" s="74"/>
      <c r="J319" s="74"/>
      <c r="K319" s="75"/>
      <c r="L319" s="75"/>
      <c r="M319" s="60"/>
      <c r="N319" s="76"/>
      <c r="O319" s="77"/>
      <c r="P319" s="78"/>
      <c r="Q319" s="72"/>
      <c r="R319" s="59"/>
      <c r="S319" s="59"/>
    </row>
    <row r="320" spans="2:19" s="57" customFormat="1">
      <c r="B320" s="72"/>
      <c r="C320" s="72"/>
      <c r="D320" s="73"/>
      <c r="E320" s="72"/>
      <c r="F320" s="72"/>
      <c r="G320" s="72"/>
      <c r="H320" s="74"/>
      <c r="I320" s="74"/>
      <c r="J320" s="74"/>
      <c r="K320" s="75"/>
      <c r="L320" s="75"/>
      <c r="M320" s="60"/>
      <c r="N320" s="76"/>
      <c r="O320" s="77"/>
      <c r="P320" s="78"/>
      <c r="Q320" s="72"/>
      <c r="R320" s="59"/>
      <c r="S320" s="59"/>
    </row>
    <row r="321" spans="2:19" s="57" customFormat="1">
      <c r="B321" s="72"/>
      <c r="C321" s="72"/>
      <c r="D321" s="73"/>
      <c r="E321" s="72"/>
      <c r="F321" s="72"/>
      <c r="G321" s="72"/>
      <c r="H321" s="74"/>
      <c r="I321" s="74"/>
      <c r="J321" s="74"/>
      <c r="K321" s="75"/>
      <c r="L321" s="75"/>
      <c r="M321" s="60"/>
      <c r="N321" s="76"/>
      <c r="O321" s="77"/>
      <c r="P321" s="78"/>
      <c r="Q321" s="72"/>
      <c r="R321" s="59"/>
      <c r="S321" s="59"/>
    </row>
    <row r="322" spans="2:19" s="57" customFormat="1">
      <c r="B322" s="72"/>
      <c r="C322" s="72"/>
      <c r="D322" s="73"/>
      <c r="E322" s="72"/>
      <c r="F322" s="72"/>
      <c r="G322" s="72"/>
      <c r="H322" s="74"/>
      <c r="I322" s="74"/>
      <c r="J322" s="74"/>
      <c r="K322" s="75"/>
      <c r="L322" s="75"/>
      <c r="M322" s="60"/>
      <c r="N322" s="76"/>
      <c r="O322" s="77"/>
      <c r="P322" s="78"/>
      <c r="Q322" s="72"/>
      <c r="R322" s="59"/>
      <c r="S322" s="59"/>
    </row>
    <row r="323" spans="2:19" s="57" customFormat="1">
      <c r="B323" s="72"/>
      <c r="C323" s="72"/>
      <c r="D323" s="73"/>
      <c r="E323" s="72"/>
      <c r="F323" s="72"/>
      <c r="G323" s="72"/>
      <c r="H323" s="74"/>
      <c r="I323" s="74"/>
      <c r="J323" s="74"/>
      <c r="K323" s="75"/>
      <c r="L323" s="75"/>
      <c r="M323" s="60"/>
      <c r="N323" s="76"/>
      <c r="O323" s="77"/>
      <c r="P323" s="78"/>
      <c r="Q323" s="72"/>
      <c r="R323" s="59"/>
      <c r="S323" s="59"/>
    </row>
    <row r="324" spans="2:19" s="57" customFormat="1">
      <c r="B324" s="72"/>
      <c r="C324" s="72"/>
      <c r="D324" s="73"/>
      <c r="E324" s="72"/>
      <c r="F324" s="72"/>
      <c r="G324" s="72"/>
      <c r="H324" s="74"/>
      <c r="I324" s="74"/>
      <c r="J324" s="74"/>
      <c r="K324" s="75"/>
      <c r="L324" s="75"/>
      <c r="M324" s="60"/>
      <c r="N324" s="76"/>
      <c r="O324" s="77"/>
      <c r="P324" s="78"/>
      <c r="Q324" s="72"/>
      <c r="R324" s="59"/>
      <c r="S324" s="59"/>
    </row>
    <row r="325" spans="2:19" s="57" customFormat="1">
      <c r="B325" s="72"/>
      <c r="C325" s="72"/>
      <c r="D325" s="73"/>
      <c r="E325" s="72"/>
      <c r="F325" s="72"/>
      <c r="G325" s="72"/>
      <c r="H325" s="74"/>
      <c r="I325" s="74"/>
      <c r="J325" s="74"/>
      <c r="K325" s="75"/>
      <c r="L325" s="75"/>
      <c r="M325" s="60"/>
      <c r="N325" s="76"/>
      <c r="O325" s="77"/>
      <c r="P325" s="78"/>
      <c r="Q325" s="72"/>
      <c r="R325" s="59"/>
      <c r="S325" s="59"/>
    </row>
    <row r="326" spans="2:19" s="57" customFormat="1">
      <c r="B326" s="72"/>
      <c r="C326" s="72"/>
      <c r="D326" s="73"/>
      <c r="E326" s="72"/>
      <c r="F326" s="72"/>
      <c r="G326" s="72"/>
      <c r="H326" s="74"/>
      <c r="I326" s="74"/>
      <c r="J326" s="74"/>
      <c r="K326" s="75"/>
      <c r="L326" s="75"/>
      <c r="M326" s="60"/>
      <c r="N326" s="76"/>
      <c r="O326" s="77"/>
      <c r="P326" s="78"/>
      <c r="Q326" s="72"/>
      <c r="R326" s="59"/>
      <c r="S326" s="59"/>
    </row>
    <row r="327" spans="2:19" s="57" customFormat="1">
      <c r="B327" s="72"/>
      <c r="C327" s="72"/>
      <c r="D327" s="73"/>
      <c r="E327" s="72"/>
      <c r="F327" s="72"/>
      <c r="G327" s="72"/>
      <c r="H327" s="74"/>
      <c r="I327" s="74"/>
      <c r="J327" s="74"/>
      <c r="K327" s="75"/>
      <c r="L327" s="75"/>
      <c r="M327" s="60"/>
      <c r="N327" s="76"/>
      <c r="O327" s="77"/>
      <c r="P327" s="78"/>
      <c r="Q327" s="72"/>
      <c r="R327" s="59"/>
      <c r="S327" s="59"/>
    </row>
    <row r="328" spans="2:19" s="57" customFormat="1">
      <c r="B328" s="72"/>
      <c r="C328" s="72"/>
      <c r="D328" s="73"/>
      <c r="E328" s="72"/>
      <c r="F328" s="72"/>
      <c r="G328" s="72"/>
      <c r="H328" s="74"/>
      <c r="I328" s="74"/>
      <c r="J328" s="74"/>
      <c r="K328" s="75"/>
      <c r="L328" s="75"/>
      <c r="M328" s="60"/>
      <c r="N328" s="76"/>
      <c r="O328" s="77"/>
      <c r="P328" s="78"/>
      <c r="Q328" s="72"/>
      <c r="R328" s="59"/>
      <c r="S328" s="59"/>
    </row>
    <row r="329" spans="2:19" s="57" customFormat="1">
      <c r="B329" s="72"/>
      <c r="C329" s="72"/>
      <c r="D329" s="73"/>
      <c r="E329" s="72"/>
      <c r="F329" s="72"/>
      <c r="G329" s="72"/>
      <c r="H329" s="74"/>
      <c r="I329" s="74"/>
      <c r="J329" s="74"/>
      <c r="K329" s="75"/>
      <c r="L329" s="75"/>
      <c r="M329" s="60"/>
      <c r="N329" s="76"/>
      <c r="O329" s="77"/>
      <c r="P329" s="78"/>
      <c r="Q329" s="72"/>
      <c r="R329" s="59"/>
      <c r="S329" s="59"/>
    </row>
    <row r="330" spans="2:19" s="57" customFormat="1">
      <c r="B330" s="72"/>
      <c r="C330" s="72"/>
      <c r="D330" s="73"/>
      <c r="E330" s="72"/>
      <c r="F330" s="72"/>
      <c r="G330" s="72"/>
      <c r="H330" s="74"/>
      <c r="I330" s="74"/>
      <c r="J330" s="74"/>
      <c r="K330" s="75"/>
      <c r="L330" s="75"/>
      <c r="M330" s="60"/>
      <c r="N330" s="76"/>
      <c r="O330" s="77"/>
      <c r="P330" s="78"/>
      <c r="Q330" s="72"/>
      <c r="R330" s="59"/>
      <c r="S330" s="59"/>
    </row>
    <row r="331" spans="2:19" s="57" customFormat="1">
      <c r="B331" s="72"/>
      <c r="C331" s="72"/>
      <c r="D331" s="73"/>
      <c r="E331" s="72"/>
      <c r="F331" s="72"/>
      <c r="G331" s="72"/>
      <c r="H331" s="74"/>
      <c r="I331" s="74"/>
      <c r="J331" s="74"/>
      <c r="K331" s="75"/>
      <c r="L331" s="75"/>
      <c r="M331" s="60"/>
      <c r="N331" s="76"/>
      <c r="O331" s="77"/>
      <c r="P331" s="78"/>
      <c r="Q331" s="72"/>
      <c r="R331" s="59"/>
      <c r="S331" s="59"/>
    </row>
    <row r="332" spans="2:19" s="57" customFormat="1">
      <c r="B332" s="72"/>
      <c r="C332" s="72"/>
      <c r="D332" s="73"/>
      <c r="E332" s="72"/>
      <c r="F332" s="72"/>
      <c r="G332" s="72"/>
      <c r="H332" s="74"/>
      <c r="I332" s="74"/>
      <c r="J332" s="74"/>
      <c r="K332" s="75"/>
      <c r="L332" s="75"/>
      <c r="M332" s="60"/>
      <c r="N332" s="76"/>
      <c r="O332" s="77"/>
      <c r="P332" s="78"/>
      <c r="Q332" s="72"/>
      <c r="R332" s="59"/>
      <c r="S332" s="59"/>
    </row>
    <row r="333" spans="2:19" s="57" customFormat="1">
      <c r="B333" s="72"/>
      <c r="C333" s="72"/>
      <c r="D333" s="73"/>
      <c r="E333" s="72"/>
      <c r="F333" s="72"/>
      <c r="G333" s="72"/>
      <c r="H333" s="74"/>
      <c r="I333" s="74"/>
      <c r="J333" s="74"/>
      <c r="K333" s="75"/>
      <c r="L333" s="75"/>
      <c r="M333" s="60"/>
      <c r="N333" s="76"/>
      <c r="O333" s="77"/>
      <c r="P333" s="78"/>
      <c r="Q333" s="72"/>
      <c r="R333" s="59"/>
      <c r="S333" s="59"/>
    </row>
    <row r="334" spans="2:19" s="57" customFormat="1">
      <c r="B334" s="72"/>
      <c r="C334" s="72"/>
      <c r="D334" s="73"/>
      <c r="E334" s="72"/>
      <c r="F334" s="72"/>
      <c r="G334" s="72"/>
      <c r="H334" s="74"/>
      <c r="I334" s="74"/>
      <c r="J334" s="74"/>
      <c r="K334" s="75"/>
      <c r="L334" s="75"/>
      <c r="M334" s="60"/>
      <c r="N334" s="76"/>
      <c r="O334" s="77"/>
      <c r="P334" s="78"/>
      <c r="Q334" s="72"/>
      <c r="R334" s="59"/>
      <c r="S334" s="59"/>
    </row>
    <row r="335" spans="2:19" s="57" customFormat="1">
      <c r="B335" s="72"/>
      <c r="C335" s="72"/>
      <c r="D335" s="73"/>
      <c r="E335" s="72"/>
      <c r="F335" s="72"/>
      <c r="G335" s="72"/>
      <c r="H335" s="74"/>
      <c r="I335" s="74"/>
      <c r="J335" s="74"/>
      <c r="K335" s="75"/>
      <c r="L335" s="75"/>
      <c r="M335" s="60"/>
      <c r="N335" s="76"/>
      <c r="O335" s="77"/>
      <c r="P335" s="78"/>
      <c r="Q335" s="72"/>
      <c r="R335" s="59"/>
      <c r="S335" s="59"/>
    </row>
    <row r="336" spans="2:19" s="57" customFormat="1">
      <c r="B336" s="72"/>
      <c r="C336" s="72"/>
      <c r="D336" s="73"/>
      <c r="E336" s="72"/>
      <c r="F336" s="72"/>
      <c r="G336" s="72"/>
      <c r="H336" s="74"/>
      <c r="I336" s="74"/>
      <c r="J336" s="74"/>
      <c r="K336" s="75"/>
      <c r="L336" s="75"/>
      <c r="M336" s="60"/>
      <c r="N336" s="76"/>
      <c r="O336" s="77"/>
      <c r="P336" s="78"/>
      <c r="Q336" s="72"/>
      <c r="R336" s="59"/>
      <c r="S336" s="59"/>
    </row>
    <row r="337" spans="2:19" s="57" customFormat="1">
      <c r="B337" s="72"/>
      <c r="C337" s="72"/>
      <c r="D337" s="73"/>
      <c r="E337" s="72"/>
      <c r="F337" s="72"/>
      <c r="G337" s="72"/>
      <c r="H337" s="74"/>
      <c r="I337" s="74"/>
      <c r="J337" s="74"/>
      <c r="K337" s="75"/>
      <c r="L337" s="75"/>
      <c r="M337" s="60"/>
      <c r="N337" s="76"/>
      <c r="O337" s="77"/>
      <c r="P337" s="78"/>
      <c r="Q337" s="72"/>
      <c r="R337" s="59"/>
      <c r="S337" s="59"/>
    </row>
    <row r="338" spans="2:19" s="57" customFormat="1">
      <c r="B338" s="72"/>
      <c r="C338" s="72"/>
      <c r="D338" s="73"/>
      <c r="E338" s="72"/>
      <c r="F338" s="72"/>
      <c r="G338" s="72"/>
      <c r="H338" s="74"/>
      <c r="I338" s="74"/>
      <c r="J338" s="74"/>
      <c r="K338" s="75"/>
      <c r="L338" s="75"/>
      <c r="M338" s="60"/>
      <c r="N338" s="76"/>
      <c r="O338" s="77"/>
      <c r="P338" s="78"/>
      <c r="Q338" s="72"/>
      <c r="R338" s="59"/>
      <c r="S338" s="59"/>
    </row>
    <row r="339" spans="2:19" s="57" customFormat="1">
      <c r="B339" s="72"/>
      <c r="C339" s="72"/>
      <c r="D339" s="73"/>
      <c r="E339" s="72"/>
      <c r="F339" s="72"/>
      <c r="G339" s="72"/>
      <c r="H339" s="74"/>
      <c r="I339" s="74"/>
      <c r="J339" s="74"/>
      <c r="K339" s="75"/>
      <c r="L339" s="75"/>
      <c r="M339" s="60"/>
      <c r="N339" s="76"/>
      <c r="O339" s="77"/>
      <c r="P339" s="78"/>
      <c r="Q339" s="72"/>
      <c r="R339" s="59"/>
      <c r="S339" s="59"/>
    </row>
    <row r="340" spans="2:19" s="57" customFormat="1">
      <c r="B340" s="72"/>
      <c r="C340" s="72"/>
      <c r="D340" s="73"/>
      <c r="E340" s="72"/>
      <c r="F340" s="72"/>
      <c r="G340" s="72"/>
      <c r="H340" s="74"/>
      <c r="I340" s="74"/>
      <c r="J340" s="74"/>
      <c r="K340" s="75"/>
      <c r="L340" s="75"/>
      <c r="M340" s="60"/>
      <c r="N340" s="76"/>
      <c r="O340" s="77"/>
      <c r="P340" s="78"/>
      <c r="Q340" s="72"/>
      <c r="R340" s="59"/>
      <c r="S340" s="59"/>
    </row>
    <row r="341" spans="2:19" s="57" customFormat="1">
      <c r="B341" s="72"/>
      <c r="C341" s="72"/>
      <c r="D341" s="73"/>
      <c r="E341" s="72"/>
      <c r="F341" s="72"/>
      <c r="G341" s="72"/>
      <c r="H341" s="74"/>
      <c r="I341" s="74"/>
      <c r="J341" s="74"/>
      <c r="K341" s="75"/>
      <c r="L341" s="75"/>
      <c r="M341" s="60"/>
      <c r="N341" s="76"/>
      <c r="O341" s="77"/>
      <c r="P341" s="78"/>
      <c r="Q341" s="72"/>
      <c r="R341" s="59"/>
      <c r="S341" s="59"/>
    </row>
    <row r="342" spans="2:19" s="57" customFormat="1">
      <c r="B342" s="72"/>
      <c r="C342" s="72"/>
      <c r="D342" s="73"/>
      <c r="E342" s="72"/>
      <c r="F342" s="72"/>
      <c r="G342" s="72"/>
      <c r="H342" s="74"/>
      <c r="I342" s="74"/>
      <c r="J342" s="74"/>
      <c r="K342" s="75"/>
      <c r="L342" s="75"/>
      <c r="M342" s="60"/>
      <c r="N342" s="76"/>
      <c r="O342" s="77"/>
      <c r="P342" s="78"/>
      <c r="Q342" s="72"/>
      <c r="R342" s="59"/>
      <c r="S342" s="59"/>
    </row>
    <row r="343" spans="2:19" s="57" customFormat="1">
      <c r="B343" s="72"/>
      <c r="C343" s="72"/>
      <c r="D343" s="73"/>
      <c r="E343" s="72"/>
      <c r="F343" s="72"/>
      <c r="G343" s="72"/>
      <c r="H343" s="74"/>
      <c r="I343" s="74"/>
      <c r="J343" s="74"/>
      <c r="K343" s="75"/>
      <c r="L343" s="75"/>
      <c r="M343" s="60"/>
      <c r="N343" s="76"/>
      <c r="O343" s="77"/>
      <c r="P343" s="78"/>
      <c r="Q343" s="72"/>
      <c r="R343" s="59"/>
      <c r="S343" s="59"/>
    </row>
    <row r="344" spans="2:19" s="57" customFormat="1">
      <c r="B344" s="72"/>
      <c r="C344" s="72"/>
      <c r="D344" s="73"/>
      <c r="E344" s="72"/>
      <c r="F344" s="72"/>
      <c r="G344" s="72"/>
      <c r="H344" s="74"/>
      <c r="I344" s="74"/>
      <c r="J344" s="74"/>
      <c r="K344" s="75"/>
      <c r="L344" s="75"/>
      <c r="M344" s="60"/>
      <c r="N344" s="76"/>
      <c r="O344" s="77"/>
      <c r="P344" s="78"/>
      <c r="Q344" s="72"/>
      <c r="R344" s="59"/>
      <c r="S344" s="59"/>
    </row>
    <row r="345" spans="2:19" s="57" customFormat="1">
      <c r="B345" s="72"/>
      <c r="C345" s="72"/>
      <c r="D345" s="73"/>
      <c r="E345" s="72"/>
      <c r="F345" s="72"/>
      <c r="G345" s="72"/>
      <c r="H345" s="74"/>
      <c r="I345" s="74"/>
      <c r="J345" s="74"/>
      <c r="K345" s="75"/>
      <c r="L345" s="75"/>
      <c r="M345" s="60"/>
      <c r="N345" s="76"/>
      <c r="O345" s="77"/>
      <c r="P345" s="78"/>
      <c r="Q345" s="72"/>
      <c r="R345" s="59"/>
      <c r="S345" s="59"/>
    </row>
    <row r="346" spans="2:19" s="57" customFormat="1">
      <c r="B346" s="72"/>
      <c r="C346" s="72"/>
      <c r="D346" s="73"/>
      <c r="E346" s="72"/>
      <c r="F346" s="72"/>
      <c r="G346" s="72"/>
      <c r="H346" s="74"/>
      <c r="I346" s="74"/>
      <c r="J346" s="74"/>
      <c r="K346" s="75"/>
      <c r="L346" s="75"/>
      <c r="M346" s="60"/>
      <c r="N346" s="76"/>
      <c r="O346" s="77"/>
      <c r="P346" s="78"/>
      <c r="Q346" s="72"/>
      <c r="R346" s="59"/>
      <c r="S346" s="59"/>
    </row>
    <row r="347" spans="2:19" s="57" customFormat="1">
      <c r="B347" s="72"/>
      <c r="C347" s="72"/>
      <c r="D347" s="73"/>
      <c r="E347" s="72"/>
      <c r="F347" s="72"/>
      <c r="G347" s="72"/>
      <c r="H347" s="74"/>
      <c r="I347" s="74"/>
      <c r="J347" s="74"/>
      <c r="K347" s="75"/>
      <c r="L347" s="75"/>
      <c r="M347" s="60"/>
      <c r="N347" s="76"/>
      <c r="O347" s="77"/>
      <c r="P347" s="78"/>
      <c r="Q347" s="72"/>
      <c r="R347" s="59"/>
      <c r="S347" s="59"/>
    </row>
    <row r="348" spans="2:19" s="57" customFormat="1">
      <c r="B348" s="72"/>
      <c r="C348" s="72"/>
      <c r="D348" s="73"/>
      <c r="E348" s="72"/>
      <c r="F348" s="72"/>
      <c r="G348" s="72"/>
      <c r="H348" s="74"/>
      <c r="I348" s="74"/>
      <c r="J348" s="74"/>
      <c r="K348" s="75"/>
      <c r="L348" s="75"/>
      <c r="M348" s="60"/>
      <c r="N348" s="76"/>
      <c r="O348" s="77"/>
      <c r="P348" s="78"/>
      <c r="Q348" s="72"/>
      <c r="R348" s="59"/>
      <c r="S348" s="59"/>
    </row>
    <row r="349" spans="2:19" s="57" customFormat="1">
      <c r="B349" s="72"/>
      <c r="C349" s="72"/>
      <c r="D349" s="73"/>
      <c r="E349" s="72"/>
      <c r="F349" s="72"/>
      <c r="G349" s="72"/>
      <c r="H349" s="74"/>
      <c r="I349" s="74"/>
      <c r="J349" s="74"/>
      <c r="K349" s="75"/>
      <c r="L349" s="75"/>
      <c r="M349" s="60"/>
      <c r="N349" s="76"/>
      <c r="O349" s="77"/>
      <c r="P349" s="78"/>
      <c r="Q349" s="72"/>
      <c r="R349" s="59"/>
      <c r="S349" s="59"/>
    </row>
    <row r="350" spans="2:19" s="57" customFormat="1">
      <c r="B350" s="72"/>
      <c r="C350" s="72"/>
      <c r="D350" s="73"/>
      <c r="E350" s="72"/>
      <c r="F350" s="72"/>
      <c r="G350" s="72"/>
      <c r="H350" s="74"/>
      <c r="I350" s="74"/>
      <c r="J350" s="74"/>
      <c r="K350" s="75"/>
      <c r="L350" s="75"/>
      <c r="M350" s="60"/>
      <c r="N350" s="76"/>
      <c r="O350" s="77"/>
      <c r="P350" s="78"/>
      <c r="Q350" s="72"/>
      <c r="R350" s="59"/>
      <c r="S350" s="59"/>
    </row>
    <row r="351" spans="2:19" s="57" customFormat="1">
      <c r="B351" s="72"/>
      <c r="C351" s="72"/>
      <c r="D351" s="73"/>
      <c r="E351" s="72"/>
      <c r="F351" s="72"/>
      <c r="G351" s="72"/>
      <c r="H351" s="74"/>
      <c r="I351" s="74"/>
      <c r="J351" s="74"/>
      <c r="K351" s="75"/>
      <c r="L351" s="75"/>
      <c r="M351" s="60"/>
      <c r="N351" s="76"/>
      <c r="O351" s="77"/>
      <c r="P351" s="78"/>
      <c r="Q351" s="72"/>
      <c r="R351" s="59"/>
      <c r="S351" s="59"/>
    </row>
    <row r="352" spans="2:19" s="57" customFormat="1">
      <c r="B352" s="72"/>
      <c r="C352" s="72"/>
      <c r="D352" s="73"/>
      <c r="E352" s="72"/>
      <c r="F352" s="72"/>
      <c r="G352" s="72"/>
      <c r="H352" s="74"/>
      <c r="I352" s="74"/>
      <c r="J352" s="74"/>
      <c r="K352" s="75"/>
      <c r="L352" s="75"/>
      <c r="M352" s="60"/>
      <c r="N352" s="76"/>
      <c r="O352" s="77"/>
      <c r="P352" s="78"/>
      <c r="Q352" s="72"/>
      <c r="R352" s="59"/>
      <c r="S352" s="59"/>
    </row>
    <row r="353" spans="2:19" s="57" customFormat="1">
      <c r="B353" s="72"/>
      <c r="C353" s="72"/>
      <c r="D353" s="73"/>
      <c r="E353" s="72"/>
      <c r="F353" s="72"/>
      <c r="G353" s="72"/>
      <c r="H353" s="74"/>
      <c r="I353" s="74"/>
      <c r="J353" s="74"/>
      <c r="K353" s="75"/>
      <c r="L353" s="75"/>
      <c r="M353" s="60"/>
      <c r="N353" s="76"/>
      <c r="O353" s="77"/>
      <c r="P353" s="78"/>
      <c r="Q353" s="72"/>
      <c r="R353" s="59"/>
      <c r="S353" s="59"/>
    </row>
    <row r="354" spans="2:19" s="57" customFormat="1">
      <c r="B354" s="72"/>
      <c r="C354" s="72"/>
      <c r="D354" s="73"/>
      <c r="E354" s="72"/>
      <c r="F354" s="72"/>
      <c r="G354" s="72"/>
      <c r="H354" s="74"/>
      <c r="I354" s="74"/>
      <c r="J354" s="74"/>
      <c r="K354" s="75"/>
      <c r="L354" s="75"/>
      <c r="M354" s="60"/>
      <c r="N354" s="76"/>
      <c r="O354" s="77"/>
      <c r="P354" s="78"/>
      <c r="Q354" s="72"/>
      <c r="R354" s="59"/>
      <c r="S354" s="59"/>
    </row>
    <row r="355" spans="2:19" s="57" customFormat="1">
      <c r="B355" s="72"/>
      <c r="C355" s="72"/>
      <c r="D355" s="73"/>
      <c r="E355" s="72"/>
      <c r="F355" s="72"/>
      <c r="G355" s="72"/>
      <c r="H355" s="74"/>
      <c r="I355" s="74"/>
      <c r="J355" s="74"/>
      <c r="K355" s="75"/>
      <c r="L355" s="75"/>
      <c r="M355" s="60"/>
      <c r="N355" s="76"/>
      <c r="O355" s="77"/>
      <c r="P355" s="78"/>
      <c r="Q355" s="72"/>
      <c r="R355" s="59"/>
      <c r="S355" s="59"/>
    </row>
    <row r="356" spans="2:19" s="57" customFormat="1">
      <c r="B356" s="72"/>
      <c r="C356" s="72"/>
      <c r="D356" s="73"/>
      <c r="E356" s="72"/>
      <c r="F356" s="72"/>
      <c r="G356" s="72"/>
      <c r="H356" s="74"/>
      <c r="I356" s="74"/>
      <c r="J356" s="74"/>
      <c r="K356" s="75"/>
      <c r="L356" s="75"/>
      <c r="M356" s="60"/>
      <c r="N356" s="76"/>
      <c r="O356" s="77"/>
      <c r="P356" s="78"/>
      <c r="Q356" s="72"/>
      <c r="R356" s="59"/>
      <c r="S356" s="59"/>
    </row>
    <row r="357" spans="2:19" s="57" customFormat="1">
      <c r="B357" s="72"/>
      <c r="C357" s="72"/>
      <c r="D357" s="73"/>
      <c r="E357" s="72"/>
      <c r="F357" s="72"/>
      <c r="G357" s="72"/>
      <c r="H357" s="74"/>
      <c r="I357" s="74"/>
      <c r="J357" s="74"/>
      <c r="K357" s="75"/>
      <c r="L357" s="75"/>
      <c r="M357" s="60"/>
      <c r="N357" s="76"/>
      <c r="O357" s="77"/>
      <c r="P357" s="78"/>
      <c r="Q357" s="72"/>
      <c r="R357" s="59"/>
      <c r="S357" s="59"/>
    </row>
    <row r="358" spans="2:19" s="57" customFormat="1">
      <c r="B358" s="72"/>
      <c r="C358" s="72"/>
      <c r="D358" s="73"/>
      <c r="E358" s="72"/>
      <c r="F358" s="72"/>
      <c r="G358" s="72"/>
      <c r="H358" s="74"/>
      <c r="I358" s="74"/>
      <c r="J358" s="74"/>
      <c r="K358" s="75"/>
      <c r="L358" s="75"/>
      <c r="M358" s="60"/>
      <c r="N358" s="76"/>
      <c r="O358" s="77"/>
      <c r="P358" s="78"/>
      <c r="Q358" s="72"/>
      <c r="R358" s="59"/>
      <c r="S358" s="59"/>
    </row>
    <row r="359" spans="2:19" s="57" customFormat="1">
      <c r="B359" s="72"/>
      <c r="C359" s="72"/>
      <c r="D359" s="73"/>
      <c r="E359" s="72"/>
      <c r="F359" s="72"/>
      <c r="G359" s="72"/>
      <c r="H359" s="74"/>
      <c r="I359" s="74"/>
      <c r="J359" s="74"/>
      <c r="K359" s="75"/>
      <c r="L359" s="75"/>
      <c r="M359" s="60"/>
      <c r="N359" s="76"/>
      <c r="O359" s="77"/>
      <c r="P359" s="78"/>
      <c r="Q359" s="72"/>
      <c r="R359" s="59"/>
      <c r="S359" s="59"/>
    </row>
    <row r="360" spans="2:19" s="57" customFormat="1">
      <c r="B360" s="72"/>
      <c r="C360" s="72"/>
      <c r="D360" s="73"/>
      <c r="E360" s="72"/>
      <c r="F360" s="72"/>
      <c r="G360" s="72"/>
      <c r="H360" s="74"/>
      <c r="I360" s="74"/>
      <c r="J360" s="74"/>
      <c r="K360" s="75"/>
      <c r="L360" s="75"/>
      <c r="M360" s="60"/>
      <c r="N360" s="76"/>
      <c r="O360" s="77"/>
      <c r="P360" s="78"/>
      <c r="Q360" s="72"/>
      <c r="R360" s="59"/>
      <c r="S360" s="59"/>
    </row>
    <row r="361" spans="2:19" s="57" customFormat="1">
      <c r="B361" s="72"/>
      <c r="C361" s="72"/>
      <c r="D361" s="73"/>
      <c r="E361" s="72"/>
      <c r="F361" s="72"/>
      <c r="G361" s="72"/>
      <c r="H361" s="74"/>
      <c r="I361" s="74"/>
      <c r="J361" s="74"/>
      <c r="K361" s="75"/>
      <c r="L361" s="75"/>
      <c r="M361" s="60"/>
      <c r="N361" s="76"/>
      <c r="O361" s="77"/>
      <c r="P361" s="78"/>
      <c r="Q361" s="72"/>
      <c r="R361" s="59"/>
      <c r="S361" s="59"/>
    </row>
    <row r="362" spans="2:19" s="57" customFormat="1">
      <c r="B362" s="72"/>
      <c r="C362" s="72"/>
      <c r="D362" s="73"/>
      <c r="E362" s="72"/>
      <c r="F362" s="72"/>
      <c r="G362" s="72"/>
      <c r="H362" s="74"/>
      <c r="I362" s="74"/>
      <c r="J362" s="74"/>
      <c r="K362" s="75"/>
      <c r="L362" s="75"/>
      <c r="M362" s="60"/>
      <c r="N362" s="76"/>
      <c r="O362" s="77"/>
      <c r="P362" s="78"/>
      <c r="Q362" s="72"/>
      <c r="R362" s="59"/>
      <c r="S362" s="59"/>
    </row>
    <row r="363" spans="2:19" s="57" customFormat="1">
      <c r="B363" s="72"/>
      <c r="C363" s="72"/>
      <c r="D363" s="73"/>
      <c r="E363" s="72"/>
      <c r="F363" s="72"/>
      <c r="G363" s="72"/>
      <c r="H363" s="74"/>
      <c r="I363" s="74"/>
      <c r="J363" s="74"/>
      <c r="K363" s="75"/>
      <c r="L363" s="75"/>
      <c r="M363" s="60"/>
      <c r="N363" s="76"/>
      <c r="O363" s="77"/>
      <c r="P363" s="78"/>
      <c r="Q363" s="72"/>
      <c r="R363" s="59"/>
      <c r="S363" s="59"/>
    </row>
    <row r="364" spans="2:19" s="57" customFormat="1">
      <c r="B364" s="72"/>
      <c r="C364" s="72"/>
      <c r="D364" s="73"/>
      <c r="E364" s="72"/>
      <c r="F364" s="72"/>
      <c r="G364" s="72"/>
      <c r="H364" s="74"/>
      <c r="I364" s="74"/>
      <c r="J364" s="74"/>
      <c r="K364" s="75"/>
      <c r="L364" s="75"/>
      <c r="M364" s="60"/>
      <c r="N364" s="76"/>
      <c r="O364" s="77"/>
      <c r="P364" s="78"/>
      <c r="Q364" s="72"/>
      <c r="R364" s="59"/>
      <c r="S364" s="59"/>
    </row>
    <row r="365" spans="2:19" s="57" customFormat="1">
      <c r="B365" s="72"/>
      <c r="C365" s="72"/>
      <c r="D365" s="73"/>
      <c r="E365" s="72"/>
      <c r="F365" s="72"/>
      <c r="G365" s="72"/>
      <c r="H365" s="74"/>
      <c r="I365" s="74"/>
      <c r="J365" s="74"/>
      <c r="K365" s="75"/>
      <c r="L365" s="75"/>
      <c r="M365" s="60"/>
      <c r="N365" s="76"/>
      <c r="O365" s="77"/>
      <c r="P365" s="78"/>
      <c r="Q365" s="72"/>
      <c r="R365" s="59"/>
      <c r="S365" s="59"/>
    </row>
    <row r="366" spans="2:19" s="57" customFormat="1">
      <c r="B366" s="72"/>
      <c r="C366" s="72"/>
      <c r="D366" s="73"/>
      <c r="E366" s="72"/>
      <c r="F366" s="72"/>
      <c r="G366" s="72"/>
      <c r="H366" s="74"/>
      <c r="I366" s="74"/>
      <c r="J366" s="74"/>
      <c r="K366" s="75"/>
      <c r="L366" s="75"/>
      <c r="M366" s="60"/>
      <c r="N366" s="76"/>
      <c r="O366" s="77"/>
      <c r="P366" s="78"/>
      <c r="Q366" s="72"/>
      <c r="R366" s="59"/>
      <c r="S366" s="59"/>
    </row>
    <row r="367" spans="2:19" s="57" customFormat="1">
      <c r="B367" s="72"/>
      <c r="C367" s="72"/>
      <c r="D367" s="73"/>
      <c r="E367" s="72"/>
      <c r="F367" s="72"/>
      <c r="G367" s="72"/>
      <c r="H367" s="74"/>
      <c r="I367" s="74"/>
      <c r="J367" s="74"/>
      <c r="K367" s="75"/>
      <c r="L367" s="75"/>
      <c r="M367" s="60"/>
      <c r="N367" s="76"/>
      <c r="O367" s="77"/>
      <c r="P367" s="78"/>
      <c r="Q367" s="72"/>
      <c r="R367" s="59"/>
      <c r="S367" s="59"/>
    </row>
    <row r="368" spans="2:19" s="57" customFormat="1">
      <c r="B368" s="72"/>
      <c r="C368" s="72"/>
      <c r="D368" s="73"/>
      <c r="E368" s="72"/>
      <c r="F368" s="72"/>
      <c r="G368" s="72"/>
      <c r="H368" s="74"/>
      <c r="I368" s="74"/>
      <c r="J368" s="74"/>
      <c r="K368" s="75"/>
      <c r="L368" s="75"/>
      <c r="M368" s="60"/>
      <c r="N368" s="76"/>
      <c r="O368" s="77"/>
      <c r="P368" s="78"/>
      <c r="Q368" s="72"/>
      <c r="R368" s="59"/>
      <c r="S368" s="59"/>
    </row>
    <row r="369" spans="2:19" s="57" customFormat="1">
      <c r="B369" s="72"/>
      <c r="C369" s="72"/>
      <c r="D369" s="73"/>
      <c r="E369" s="72"/>
      <c r="F369" s="72"/>
      <c r="G369" s="72"/>
      <c r="H369" s="74"/>
      <c r="I369" s="74"/>
      <c r="J369" s="74"/>
      <c r="K369" s="75"/>
      <c r="L369" s="75"/>
      <c r="M369" s="60"/>
      <c r="N369" s="76"/>
      <c r="O369" s="77"/>
      <c r="P369" s="78"/>
      <c r="Q369" s="72"/>
      <c r="R369" s="59"/>
      <c r="S369" s="59"/>
    </row>
    <row r="370" spans="2:19" s="57" customFormat="1">
      <c r="B370" s="72"/>
      <c r="C370" s="72"/>
      <c r="D370" s="73"/>
      <c r="E370" s="72"/>
      <c r="F370" s="72"/>
      <c r="G370" s="72"/>
      <c r="H370" s="74"/>
      <c r="I370" s="74"/>
      <c r="J370" s="74"/>
      <c r="K370" s="75"/>
      <c r="L370" s="75"/>
      <c r="M370" s="60"/>
      <c r="N370" s="76"/>
      <c r="O370" s="77"/>
      <c r="P370" s="78"/>
      <c r="Q370" s="72"/>
      <c r="R370" s="59"/>
      <c r="S370" s="59"/>
    </row>
    <row r="371" spans="2:19" s="57" customFormat="1">
      <c r="B371" s="72"/>
      <c r="C371" s="72"/>
      <c r="D371" s="73"/>
      <c r="E371" s="72"/>
      <c r="F371" s="72"/>
      <c r="G371" s="72"/>
      <c r="H371" s="74"/>
      <c r="I371" s="74"/>
      <c r="J371" s="74"/>
      <c r="K371" s="75"/>
      <c r="L371" s="75"/>
      <c r="M371" s="60"/>
      <c r="N371" s="76"/>
      <c r="O371" s="77"/>
      <c r="P371" s="78"/>
      <c r="Q371" s="72"/>
      <c r="R371" s="59"/>
      <c r="S371" s="59"/>
    </row>
    <row r="372" spans="2:19" s="57" customFormat="1">
      <c r="B372" s="72"/>
      <c r="C372" s="72"/>
      <c r="D372" s="73"/>
      <c r="E372" s="72"/>
      <c r="F372" s="72"/>
      <c r="G372" s="72"/>
      <c r="H372" s="74"/>
      <c r="I372" s="74"/>
      <c r="J372" s="74"/>
      <c r="K372" s="75"/>
      <c r="L372" s="75"/>
      <c r="M372" s="60"/>
      <c r="N372" s="76"/>
      <c r="O372" s="77"/>
      <c r="P372" s="78"/>
      <c r="Q372" s="72"/>
      <c r="R372" s="59"/>
      <c r="S372" s="59"/>
    </row>
    <row r="373" spans="2:19" s="57" customFormat="1">
      <c r="B373" s="72"/>
      <c r="C373" s="72"/>
      <c r="D373" s="73"/>
      <c r="E373" s="72"/>
      <c r="F373" s="72"/>
      <c r="G373" s="72"/>
      <c r="H373" s="74"/>
      <c r="I373" s="74"/>
      <c r="J373" s="74"/>
      <c r="K373" s="75"/>
      <c r="L373" s="75"/>
      <c r="M373" s="60"/>
      <c r="N373" s="76"/>
      <c r="O373" s="77"/>
      <c r="P373" s="78"/>
      <c r="Q373" s="72"/>
      <c r="R373" s="59"/>
      <c r="S373" s="59"/>
    </row>
    <row r="374" spans="2:19" s="57" customFormat="1">
      <c r="B374" s="72"/>
      <c r="C374" s="72"/>
      <c r="D374" s="73"/>
      <c r="E374" s="72"/>
      <c r="F374" s="72"/>
      <c r="G374" s="72"/>
      <c r="H374" s="74"/>
      <c r="I374" s="74"/>
      <c r="J374" s="74"/>
      <c r="K374" s="75"/>
      <c r="L374" s="75"/>
      <c r="M374" s="60"/>
      <c r="N374" s="76"/>
      <c r="O374" s="77"/>
      <c r="P374" s="78"/>
      <c r="Q374" s="72"/>
      <c r="R374" s="59"/>
      <c r="S374" s="59"/>
    </row>
    <row r="375" spans="2:19" s="57" customFormat="1">
      <c r="B375" s="72"/>
      <c r="C375" s="72"/>
      <c r="D375" s="73"/>
      <c r="E375" s="72"/>
      <c r="F375" s="72"/>
      <c r="G375" s="72"/>
      <c r="H375" s="74"/>
      <c r="I375" s="74"/>
      <c r="J375" s="74"/>
      <c r="K375" s="75"/>
      <c r="L375" s="75"/>
      <c r="M375" s="60"/>
      <c r="N375" s="76"/>
      <c r="O375" s="77"/>
      <c r="P375" s="78"/>
      <c r="Q375" s="72"/>
      <c r="R375" s="59"/>
      <c r="S375" s="59"/>
    </row>
    <row r="376" spans="2:19" s="57" customFormat="1">
      <c r="B376" s="72"/>
      <c r="C376" s="72"/>
      <c r="D376" s="73"/>
      <c r="E376" s="72"/>
      <c r="F376" s="72"/>
      <c r="G376" s="72"/>
      <c r="H376" s="74"/>
      <c r="I376" s="74"/>
      <c r="J376" s="74"/>
      <c r="K376" s="75"/>
      <c r="L376" s="75"/>
      <c r="M376" s="60"/>
      <c r="N376" s="76"/>
      <c r="O376" s="77"/>
      <c r="P376" s="78"/>
      <c r="Q376" s="72"/>
      <c r="R376" s="59"/>
      <c r="S376" s="59"/>
    </row>
    <row r="377" spans="2:19" s="57" customFormat="1">
      <c r="B377" s="72"/>
      <c r="C377" s="72"/>
      <c r="D377" s="73"/>
      <c r="E377" s="72"/>
      <c r="F377" s="72"/>
      <c r="G377" s="72"/>
      <c r="H377" s="74"/>
      <c r="I377" s="74"/>
      <c r="J377" s="74"/>
      <c r="K377" s="75"/>
      <c r="L377" s="75"/>
      <c r="M377" s="60"/>
      <c r="N377" s="76"/>
      <c r="O377" s="77"/>
      <c r="P377" s="78"/>
      <c r="Q377" s="72"/>
      <c r="R377" s="59"/>
      <c r="S377" s="59"/>
    </row>
    <row r="378" spans="2:19" s="57" customFormat="1">
      <c r="B378" s="72"/>
      <c r="C378" s="72"/>
      <c r="D378" s="73"/>
      <c r="E378" s="72"/>
      <c r="F378" s="72"/>
      <c r="G378" s="72"/>
      <c r="H378" s="74"/>
      <c r="I378" s="74"/>
      <c r="J378" s="74"/>
      <c r="K378" s="75"/>
      <c r="L378" s="75"/>
      <c r="M378" s="60"/>
      <c r="N378" s="76"/>
      <c r="O378" s="77"/>
      <c r="P378" s="78"/>
      <c r="Q378" s="72"/>
      <c r="R378" s="59"/>
      <c r="S378" s="59"/>
    </row>
    <row r="379" spans="2:19" s="57" customFormat="1">
      <c r="B379" s="72"/>
      <c r="C379" s="72"/>
      <c r="D379" s="73"/>
      <c r="E379" s="72"/>
      <c r="F379" s="72"/>
      <c r="G379" s="72"/>
      <c r="H379" s="74"/>
      <c r="I379" s="74"/>
      <c r="J379" s="74"/>
      <c r="K379" s="75"/>
      <c r="L379" s="75"/>
      <c r="M379" s="60"/>
      <c r="N379" s="76"/>
      <c r="O379" s="77"/>
      <c r="P379" s="78"/>
      <c r="Q379" s="72"/>
      <c r="R379" s="59"/>
      <c r="S379" s="59"/>
    </row>
    <row r="380" spans="2:19" s="57" customFormat="1">
      <c r="B380" s="72"/>
      <c r="C380" s="72"/>
      <c r="D380" s="73"/>
      <c r="E380" s="72"/>
      <c r="F380" s="72"/>
      <c r="G380" s="72"/>
      <c r="H380" s="74"/>
      <c r="I380" s="74"/>
      <c r="J380" s="74"/>
      <c r="K380" s="75"/>
      <c r="L380" s="75"/>
      <c r="M380" s="60"/>
      <c r="N380" s="76"/>
      <c r="O380" s="77"/>
      <c r="P380" s="78"/>
      <c r="Q380" s="72"/>
      <c r="R380" s="59"/>
      <c r="S380" s="59"/>
    </row>
    <row r="381" spans="2:19" s="57" customFormat="1">
      <c r="B381" s="72"/>
      <c r="C381" s="72"/>
      <c r="D381" s="73"/>
      <c r="E381" s="72"/>
      <c r="F381" s="72"/>
      <c r="G381" s="72"/>
      <c r="H381" s="74"/>
      <c r="I381" s="74"/>
      <c r="J381" s="74"/>
      <c r="K381" s="75"/>
      <c r="L381" s="75"/>
      <c r="M381" s="60"/>
      <c r="N381" s="76"/>
      <c r="O381" s="77"/>
      <c r="P381" s="78"/>
      <c r="Q381" s="72"/>
      <c r="R381" s="59"/>
      <c r="S381" s="59"/>
    </row>
    <row r="382" spans="2:19" s="57" customFormat="1">
      <c r="B382" s="72"/>
      <c r="C382" s="72"/>
      <c r="D382" s="73"/>
      <c r="E382" s="72"/>
      <c r="F382" s="72"/>
      <c r="G382" s="72"/>
      <c r="H382" s="74"/>
      <c r="I382" s="74"/>
      <c r="J382" s="74"/>
      <c r="K382" s="75"/>
      <c r="L382" s="75"/>
      <c r="M382" s="60"/>
      <c r="N382" s="76"/>
      <c r="O382" s="77"/>
      <c r="P382" s="78"/>
      <c r="Q382" s="72"/>
      <c r="R382" s="59"/>
      <c r="S382" s="59"/>
    </row>
    <row r="383" spans="2:19" s="57" customFormat="1">
      <c r="B383" s="72"/>
      <c r="C383" s="72"/>
      <c r="D383" s="73"/>
      <c r="E383" s="72"/>
      <c r="F383" s="72"/>
      <c r="G383" s="72"/>
      <c r="H383" s="74"/>
      <c r="I383" s="74"/>
      <c r="J383" s="74"/>
      <c r="K383" s="75"/>
      <c r="L383" s="75"/>
      <c r="M383" s="60"/>
      <c r="N383" s="76"/>
      <c r="O383" s="77"/>
      <c r="P383" s="78"/>
      <c r="Q383" s="72"/>
      <c r="R383" s="59"/>
      <c r="S383" s="59"/>
    </row>
    <row r="384" spans="2:19" s="57" customFormat="1">
      <c r="B384" s="72"/>
      <c r="C384" s="72"/>
      <c r="D384" s="73"/>
      <c r="E384" s="72"/>
      <c r="F384" s="72"/>
      <c r="G384" s="72"/>
      <c r="H384" s="74"/>
      <c r="I384" s="74"/>
      <c r="J384" s="74"/>
      <c r="K384" s="75"/>
      <c r="L384" s="75"/>
      <c r="M384" s="60"/>
      <c r="N384" s="76"/>
      <c r="O384" s="77"/>
      <c r="P384" s="78"/>
      <c r="Q384" s="72"/>
      <c r="R384" s="59"/>
      <c r="S384" s="59"/>
    </row>
    <row r="385" spans="2:19" s="57" customFormat="1">
      <c r="B385" s="72"/>
      <c r="C385" s="72"/>
      <c r="D385" s="73"/>
      <c r="E385" s="72"/>
      <c r="F385" s="72"/>
      <c r="G385" s="72"/>
      <c r="H385" s="74"/>
      <c r="I385" s="74"/>
      <c r="J385" s="74"/>
      <c r="K385" s="75"/>
      <c r="L385" s="75"/>
      <c r="M385" s="60"/>
      <c r="N385" s="76"/>
      <c r="O385" s="77"/>
      <c r="P385" s="78"/>
      <c r="Q385" s="72"/>
      <c r="R385" s="59"/>
      <c r="S385" s="59"/>
    </row>
    <row r="386" spans="2:19" s="57" customFormat="1">
      <c r="B386" s="72"/>
      <c r="C386" s="72"/>
      <c r="D386" s="73"/>
      <c r="E386" s="72"/>
      <c r="F386" s="72"/>
      <c r="G386" s="72"/>
      <c r="H386" s="74"/>
      <c r="I386" s="74"/>
      <c r="J386" s="74"/>
      <c r="K386" s="75"/>
      <c r="L386" s="75"/>
      <c r="M386" s="60"/>
      <c r="N386" s="76"/>
      <c r="O386" s="77"/>
      <c r="P386" s="78"/>
      <c r="Q386" s="72"/>
      <c r="R386" s="59"/>
      <c r="S386" s="59"/>
    </row>
    <row r="387" spans="2:19" s="57" customFormat="1">
      <c r="B387" s="72"/>
      <c r="C387" s="72"/>
      <c r="D387" s="73"/>
      <c r="E387" s="72"/>
      <c r="F387" s="72"/>
      <c r="G387" s="72"/>
      <c r="H387" s="74"/>
      <c r="I387" s="74"/>
      <c r="J387" s="74"/>
      <c r="K387" s="75"/>
      <c r="L387" s="75"/>
      <c r="M387" s="60"/>
      <c r="N387" s="76"/>
      <c r="O387" s="77"/>
      <c r="P387" s="78"/>
      <c r="Q387" s="72"/>
      <c r="R387" s="59"/>
      <c r="S387" s="59"/>
    </row>
    <row r="388" spans="2:19" s="57" customFormat="1">
      <c r="B388" s="72"/>
      <c r="C388" s="72"/>
      <c r="D388" s="73"/>
      <c r="E388" s="72"/>
      <c r="F388" s="72"/>
      <c r="G388" s="72"/>
      <c r="H388" s="74"/>
      <c r="I388" s="74"/>
      <c r="J388" s="74"/>
      <c r="K388" s="75"/>
      <c r="L388" s="75"/>
      <c r="M388" s="60"/>
      <c r="N388" s="76"/>
      <c r="O388" s="77"/>
      <c r="P388" s="78"/>
      <c r="Q388" s="72"/>
      <c r="R388" s="59"/>
      <c r="S388" s="59"/>
    </row>
    <row r="389" spans="2:19" s="57" customFormat="1">
      <c r="B389" s="72"/>
      <c r="C389" s="72"/>
      <c r="D389" s="73"/>
      <c r="E389" s="72"/>
      <c r="F389" s="72"/>
      <c r="G389" s="72"/>
      <c r="H389" s="74"/>
      <c r="I389" s="74"/>
      <c r="J389" s="74"/>
      <c r="K389" s="75"/>
      <c r="L389" s="75"/>
      <c r="M389" s="60"/>
      <c r="N389" s="76"/>
      <c r="O389" s="77"/>
      <c r="P389" s="78"/>
      <c r="Q389" s="72"/>
      <c r="R389" s="59"/>
      <c r="S389" s="59"/>
    </row>
    <row r="390" spans="2:19" s="57" customFormat="1">
      <c r="B390" s="72"/>
      <c r="C390" s="72"/>
      <c r="D390" s="73"/>
      <c r="E390" s="72"/>
      <c r="F390" s="72"/>
      <c r="G390" s="72"/>
      <c r="H390" s="74"/>
      <c r="I390" s="74"/>
      <c r="J390" s="74"/>
      <c r="K390" s="75"/>
      <c r="L390" s="75"/>
      <c r="M390" s="60"/>
      <c r="N390" s="76"/>
      <c r="O390" s="77"/>
      <c r="P390" s="78"/>
      <c r="Q390" s="72"/>
      <c r="R390" s="59"/>
      <c r="S390" s="59"/>
    </row>
    <row r="391" spans="2:19" s="57" customFormat="1">
      <c r="B391" s="72"/>
      <c r="C391" s="72"/>
      <c r="D391" s="73"/>
      <c r="E391" s="72"/>
      <c r="F391" s="72"/>
      <c r="G391" s="72"/>
      <c r="H391" s="74"/>
      <c r="I391" s="74"/>
      <c r="J391" s="74"/>
      <c r="K391" s="75"/>
      <c r="L391" s="75"/>
      <c r="M391" s="60"/>
      <c r="N391" s="76"/>
      <c r="O391" s="77"/>
      <c r="P391" s="78"/>
      <c r="Q391" s="72"/>
      <c r="R391" s="59"/>
      <c r="S391" s="59"/>
    </row>
    <row r="392" spans="2:19" s="57" customFormat="1">
      <c r="B392" s="72"/>
      <c r="C392" s="72"/>
      <c r="D392" s="73"/>
      <c r="E392" s="72"/>
      <c r="F392" s="72"/>
      <c r="G392" s="72"/>
      <c r="H392" s="74"/>
      <c r="I392" s="74"/>
      <c r="J392" s="74"/>
      <c r="K392" s="75"/>
      <c r="L392" s="75"/>
      <c r="M392" s="60"/>
      <c r="N392" s="76"/>
      <c r="O392" s="77"/>
      <c r="P392" s="78"/>
      <c r="Q392" s="72"/>
      <c r="R392" s="59"/>
      <c r="S392" s="59"/>
    </row>
    <row r="393" spans="2:19" s="57" customFormat="1">
      <c r="B393" s="72"/>
      <c r="C393" s="72"/>
      <c r="D393" s="73"/>
      <c r="E393" s="72"/>
      <c r="F393" s="72"/>
      <c r="G393" s="72"/>
      <c r="H393" s="74"/>
      <c r="I393" s="74"/>
      <c r="J393" s="74"/>
      <c r="K393" s="75"/>
      <c r="L393" s="75"/>
      <c r="M393" s="60"/>
      <c r="N393" s="76"/>
      <c r="O393" s="77"/>
      <c r="P393" s="78"/>
      <c r="Q393" s="72"/>
      <c r="R393" s="59"/>
      <c r="S393" s="59"/>
    </row>
    <row r="394" spans="2:19" s="57" customFormat="1">
      <c r="B394" s="72"/>
      <c r="C394" s="72"/>
      <c r="D394" s="73"/>
      <c r="E394" s="72"/>
      <c r="F394" s="72"/>
      <c r="G394" s="72"/>
      <c r="H394" s="74"/>
      <c r="I394" s="74"/>
      <c r="J394" s="74"/>
      <c r="K394" s="75"/>
      <c r="L394" s="75"/>
      <c r="M394" s="60"/>
      <c r="N394" s="76"/>
      <c r="O394" s="77"/>
      <c r="P394" s="78"/>
      <c r="Q394" s="72"/>
      <c r="R394" s="59"/>
      <c r="S394" s="59"/>
    </row>
    <row r="395" spans="2:19" s="57" customFormat="1">
      <c r="B395" s="72"/>
      <c r="C395" s="72"/>
      <c r="D395" s="73"/>
      <c r="E395" s="72"/>
      <c r="F395" s="72"/>
      <c r="G395" s="72"/>
      <c r="H395" s="74"/>
      <c r="I395" s="74"/>
      <c r="J395" s="74"/>
      <c r="K395" s="75"/>
      <c r="L395" s="75"/>
      <c r="M395" s="60"/>
      <c r="N395" s="76"/>
      <c r="O395" s="77"/>
      <c r="P395" s="78"/>
      <c r="Q395" s="72"/>
      <c r="R395" s="59"/>
      <c r="S395" s="59"/>
    </row>
    <row r="396" spans="2:19" s="57" customFormat="1">
      <c r="B396" s="72"/>
      <c r="C396" s="72"/>
      <c r="D396" s="73"/>
      <c r="E396" s="72"/>
      <c r="F396" s="72"/>
      <c r="G396" s="72"/>
      <c r="H396" s="74"/>
      <c r="I396" s="74"/>
      <c r="J396" s="74"/>
      <c r="K396" s="75"/>
      <c r="L396" s="75"/>
      <c r="M396" s="60"/>
      <c r="N396" s="76"/>
      <c r="O396" s="77"/>
      <c r="P396" s="78"/>
      <c r="Q396" s="72"/>
      <c r="R396" s="59"/>
      <c r="S396" s="59"/>
    </row>
    <row r="397" spans="2:19" s="57" customFormat="1">
      <c r="B397" s="72"/>
      <c r="C397" s="72"/>
      <c r="D397" s="73"/>
      <c r="E397" s="72"/>
      <c r="F397" s="72"/>
      <c r="G397" s="72"/>
      <c r="H397" s="74"/>
      <c r="I397" s="74"/>
      <c r="J397" s="74"/>
      <c r="K397" s="75"/>
      <c r="L397" s="75"/>
      <c r="M397" s="60"/>
      <c r="N397" s="76"/>
      <c r="O397" s="77"/>
      <c r="P397" s="78"/>
      <c r="Q397" s="72"/>
      <c r="R397" s="59"/>
      <c r="S397" s="59"/>
    </row>
    <row r="398" spans="2:19" s="57" customFormat="1">
      <c r="B398" s="72"/>
      <c r="C398" s="72"/>
      <c r="D398" s="73"/>
      <c r="E398" s="72"/>
      <c r="F398" s="72"/>
      <c r="G398" s="72"/>
      <c r="H398" s="74"/>
      <c r="I398" s="74"/>
      <c r="J398" s="74"/>
      <c r="K398" s="75"/>
      <c r="L398" s="75"/>
      <c r="M398" s="60"/>
      <c r="N398" s="76"/>
      <c r="O398" s="77"/>
      <c r="P398" s="78"/>
      <c r="Q398" s="72"/>
      <c r="R398" s="59"/>
      <c r="S398" s="59"/>
    </row>
    <row r="399" spans="2:19" s="57" customFormat="1">
      <c r="B399" s="72"/>
      <c r="C399" s="72"/>
      <c r="D399" s="73"/>
      <c r="E399" s="72"/>
      <c r="F399" s="72"/>
      <c r="G399" s="72"/>
      <c r="H399" s="74"/>
      <c r="I399" s="74"/>
      <c r="J399" s="74"/>
      <c r="K399" s="75"/>
      <c r="L399" s="75"/>
      <c r="M399" s="60"/>
      <c r="N399" s="76"/>
      <c r="O399" s="77"/>
      <c r="P399" s="78"/>
      <c r="Q399" s="72"/>
      <c r="R399" s="59"/>
      <c r="S399" s="59"/>
    </row>
    <row r="400" spans="2:19" s="57" customFormat="1">
      <c r="B400" s="72"/>
      <c r="C400" s="72"/>
      <c r="D400" s="73"/>
      <c r="E400" s="72"/>
      <c r="F400" s="72"/>
      <c r="G400" s="72"/>
      <c r="H400" s="74"/>
      <c r="I400" s="74"/>
      <c r="J400" s="74"/>
      <c r="K400" s="75"/>
      <c r="L400" s="75"/>
      <c r="M400" s="60"/>
      <c r="N400" s="76"/>
      <c r="O400" s="77"/>
      <c r="P400" s="78"/>
      <c r="Q400" s="72"/>
      <c r="R400" s="59"/>
      <c r="S400" s="59"/>
    </row>
    <row r="401" spans="2:19" s="57" customFormat="1">
      <c r="B401" s="72"/>
      <c r="C401" s="72"/>
      <c r="D401" s="73"/>
      <c r="E401" s="72"/>
      <c r="F401" s="72"/>
      <c r="G401" s="72"/>
      <c r="H401" s="74"/>
      <c r="I401" s="74"/>
      <c r="J401" s="74"/>
      <c r="K401" s="75"/>
      <c r="L401" s="75"/>
      <c r="M401" s="60"/>
      <c r="N401" s="80"/>
      <c r="O401" s="77"/>
      <c r="P401" s="78"/>
      <c r="Q401" s="72"/>
      <c r="R401" s="59"/>
      <c r="S401" s="59"/>
    </row>
    <row r="402" spans="2:19" s="57" customFormat="1">
      <c r="B402" s="72"/>
      <c r="C402" s="72"/>
      <c r="D402" s="73"/>
      <c r="E402" s="72"/>
      <c r="F402" s="72"/>
      <c r="G402" s="72"/>
      <c r="H402" s="74"/>
      <c r="I402" s="74"/>
      <c r="J402" s="74"/>
      <c r="K402" s="75"/>
      <c r="L402" s="75"/>
      <c r="M402" s="60"/>
      <c r="N402" s="80"/>
      <c r="O402" s="77"/>
      <c r="P402" s="78"/>
      <c r="Q402" s="72"/>
      <c r="R402" s="59"/>
      <c r="S402" s="59"/>
    </row>
    <row r="403" spans="2:19" s="57" customFormat="1">
      <c r="B403" s="72"/>
      <c r="C403" s="72"/>
      <c r="D403" s="73"/>
      <c r="E403" s="72"/>
      <c r="F403" s="72"/>
      <c r="G403" s="72"/>
      <c r="H403" s="74"/>
      <c r="I403" s="74"/>
      <c r="J403" s="74"/>
      <c r="K403" s="75"/>
      <c r="L403" s="75"/>
      <c r="M403" s="60"/>
      <c r="N403" s="80"/>
      <c r="O403" s="77"/>
      <c r="P403" s="78"/>
      <c r="Q403" s="72"/>
      <c r="R403" s="59"/>
      <c r="S403" s="59"/>
    </row>
    <row r="404" spans="2:19" s="57" customFormat="1">
      <c r="B404" s="72"/>
      <c r="C404" s="72"/>
      <c r="D404" s="73"/>
      <c r="E404" s="72"/>
      <c r="F404" s="72"/>
      <c r="G404" s="72"/>
      <c r="H404" s="74"/>
      <c r="I404" s="74"/>
      <c r="J404" s="74"/>
      <c r="K404" s="75"/>
      <c r="L404" s="75"/>
      <c r="M404" s="60"/>
      <c r="N404" s="80"/>
      <c r="O404" s="77"/>
      <c r="P404" s="78"/>
      <c r="Q404" s="72"/>
      <c r="R404" s="59"/>
      <c r="S404" s="59"/>
    </row>
    <row r="405" spans="2:19" s="57" customFormat="1">
      <c r="B405" s="72"/>
      <c r="C405" s="72"/>
      <c r="D405" s="73"/>
      <c r="E405" s="72"/>
      <c r="F405" s="72"/>
      <c r="G405" s="72"/>
      <c r="H405" s="74"/>
      <c r="I405" s="74"/>
      <c r="J405" s="74"/>
      <c r="K405" s="75"/>
      <c r="L405" s="75"/>
      <c r="M405" s="60"/>
      <c r="N405" s="80"/>
      <c r="O405" s="77"/>
      <c r="P405" s="78"/>
      <c r="Q405" s="72"/>
      <c r="R405" s="59"/>
      <c r="S405" s="59"/>
    </row>
    <row r="406" spans="2:19" s="57" customFormat="1">
      <c r="B406" s="72"/>
      <c r="C406" s="72"/>
      <c r="D406" s="73"/>
      <c r="E406" s="72"/>
      <c r="F406" s="72"/>
      <c r="G406" s="72"/>
      <c r="H406" s="74"/>
      <c r="I406" s="74"/>
      <c r="J406" s="74"/>
      <c r="K406" s="75"/>
      <c r="L406" s="75"/>
      <c r="M406" s="60"/>
      <c r="N406" s="80"/>
      <c r="O406" s="77"/>
      <c r="P406" s="78"/>
      <c r="Q406" s="72"/>
      <c r="R406" s="59"/>
      <c r="S406" s="59"/>
    </row>
    <row r="407" spans="2:19" s="57" customFormat="1">
      <c r="B407" s="72"/>
      <c r="C407" s="72"/>
      <c r="D407" s="73"/>
      <c r="E407" s="72"/>
      <c r="F407" s="72"/>
      <c r="G407" s="72"/>
      <c r="H407" s="74"/>
      <c r="I407" s="74"/>
      <c r="J407" s="74"/>
      <c r="K407" s="75"/>
      <c r="L407" s="75"/>
      <c r="M407" s="60"/>
      <c r="N407" s="80"/>
      <c r="O407" s="77"/>
      <c r="P407" s="78"/>
      <c r="Q407" s="72"/>
      <c r="R407" s="59"/>
      <c r="S407" s="59"/>
    </row>
    <row r="408" spans="2:19" s="57" customFormat="1">
      <c r="B408" s="72"/>
      <c r="C408" s="72"/>
      <c r="D408" s="73"/>
      <c r="E408" s="72"/>
      <c r="F408" s="72"/>
      <c r="G408" s="72"/>
      <c r="H408" s="74"/>
      <c r="I408" s="74"/>
      <c r="J408" s="74"/>
      <c r="K408" s="75"/>
      <c r="L408" s="75"/>
      <c r="M408" s="60"/>
      <c r="N408" s="80"/>
      <c r="O408" s="77"/>
      <c r="P408" s="78"/>
      <c r="Q408" s="72"/>
      <c r="R408" s="59"/>
      <c r="S408" s="59"/>
    </row>
    <row r="409" spans="2:19" s="57" customFormat="1">
      <c r="B409" s="72"/>
      <c r="C409" s="72"/>
      <c r="D409" s="73"/>
      <c r="E409" s="72"/>
      <c r="F409" s="72"/>
      <c r="G409" s="72"/>
      <c r="H409" s="74"/>
      <c r="I409" s="74"/>
      <c r="J409" s="74"/>
      <c r="K409" s="75"/>
      <c r="L409" s="75"/>
      <c r="M409" s="60"/>
      <c r="N409" s="80"/>
      <c r="O409" s="77"/>
      <c r="P409" s="78"/>
      <c r="Q409" s="72"/>
      <c r="R409" s="59"/>
      <c r="S409" s="59"/>
    </row>
    <row r="410" spans="2:19" s="57" customFormat="1">
      <c r="B410" s="72"/>
      <c r="C410" s="72"/>
      <c r="D410" s="73"/>
      <c r="E410" s="72"/>
      <c r="F410" s="72"/>
      <c r="G410" s="72"/>
      <c r="H410" s="74"/>
      <c r="I410" s="74"/>
      <c r="J410" s="74"/>
      <c r="K410" s="75"/>
      <c r="L410" s="75"/>
      <c r="M410" s="60"/>
      <c r="N410" s="80"/>
      <c r="O410" s="77"/>
      <c r="P410" s="78"/>
      <c r="Q410" s="72"/>
      <c r="R410" s="59"/>
      <c r="S410" s="59"/>
    </row>
    <row r="411" spans="2:19" s="57" customFormat="1">
      <c r="B411" s="72"/>
      <c r="C411" s="72"/>
      <c r="D411" s="73"/>
      <c r="E411" s="72"/>
      <c r="F411" s="72"/>
      <c r="G411" s="72"/>
      <c r="H411" s="74"/>
      <c r="I411" s="74"/>
      <c r="J411" s="74"/>
      <c r="K411" s="75"/>
      <c r="L411" s="75"/>
      <c r="M411" s="60"/>
      <c r="N411" s="80"/>
      <c r="O411" s="77"/>
      <c r="P411" s="78"/>
      <c r="Q411" s="72"/>
      <c r="R411" s="59"/>
      <c r="S411" s="59"/>
    </row>
    <row r="412" spans="2:19" s="57" customFormat="1">
      <c r="B412" s="72"/>
      <c r="C412" s="72"/>
      <c r="D412" s="73"/>
      <c r="E412" s="72"/>
      <c r="F412" s="72"/>
      <c r="G412" s="72"/>
      <c r="H412" s="74"/>
      <c r="I412" s="74"/>
      <c r="J412" s="74"/>
      <c r="K412" s="75"/>
      <c r="L412" s="75"/>
      <c r="M412" s="60"/>
      <c r="N412" s="80"/>
      <c r="O412" s="77"/>
      <c r="P412" s="78"/>
      <c r="Q412" s="72"/>
      <c r="R412" s="59"/>
      <c r="S412" s="59"/>
    </row>
    <row r="413" spans="2:19" s="57" customFormat="1">
      <c r="B413" s="72"/>
      <c r="C413" s="72"/>
      <c r="D413" s="73"/>
      <c r="E413" s="72"/>
      <c r="F413" s="72"/>
      <c r="G413" s="72"/>
      <c r="H413" s="74"/>
      <c r="I413" s="74"/>
      <c r="J413" s="74"/>
      <c r="K413" s="75"/>
      <c r="L413" s="75"/>
      <c r="M413" s="60"/>
      <c r="N413" s="80"/>
      <c r="O413" s="77"/>
      <c r="P413" s="78"/>
      <c r="Q413" s="72"/>
      <c r="R413" s="59"/>
      <c r="S413" s="59"/>
    </row>
    <row r="414" spans="2:19" s="57" customFormat="1">
      <c r="B414" s="72"/>
      <c r="C414" s="72"/>
      <c r="D414" s="73"/>
      <c r="E414" s="72"/>
      <c r="F414" s="72"/>
      <c r="G414" s="72"/>
      <c r="H414" s="74"/>
      <c r="I414" s="74"/>
      <c r="J414" s="74"/>
      <c r="K414" s="75"/>
      <c r="L414" s="75"/>
      <c r="M414" s="60"/>
      <c r="N414" s="80"/>
      <c r="O414" s="77"/>
      <c r="P414" s="78"/>
      <c r="Q414" s="72"/>
      <c r="R414" s="59"/>
      <c r="S414" s="59"/>
    </row>
    <row r="415" spans="2:19" s="57" customFormat="1">
      <c r="B415" s="72"/>
      <c r="C415" s="72"/>
      <c r="D415" s="73"/>
      <c r="E415" s="72"/>
      <c r="F415" s="72"/>
      <c r="G415" s="72"/>
      <c r="H415" s="74"/>
      <c r="I415" s="74"/>
      <c r="J415" s="74"/>
      <c r="K415" s="75"/>
      <c r="L415" s="75"/>
      <c r="M415" s="60"/>
      <c r="N415" s="80"/>
      <c r="O415" s="77"/>
      <c r="P415" s="78"/>
      <c r="Q415" s="72"/>
      <c r="R415" s="59"/>
      <c r="S415" s="59"/>
    </row>
    <row r="416" spans="2:19" s="57" customFormat="1">
      <c r="B416" s="72"/>
      <c r="C416" s="72"/>
      <c r="D416" s="73"/>
      <c r="E416" s="72"/>
      <c r="F416" s="72"/>
      <c r="G416" s="72"/>
      <c r="H416" s="74"/>
      <c r="I416" s="74"/>
      <c r="J416" s="74"/>
      <c r="K416" s="75"/>
      <c r="L416" s="75"/>
      <c r="M416" s="60"/>
      <c r="N416" s="80"/>
      <c r="O416" s="77"/>
      <c r="P416" s="78"/>
      <c r="Q416" s="72"/>
      <c r="R416" s="59"/>
      <c r="S416" s="59"/>
    </row>
    <row r="417" spans="2:19" s="57" customFormat="1">
      <c r="B417" s="72"/>
      <c r="C417" s="72"/>
      <c r="D417" s="73"/>
      <c r="E417" s="72"/>
      <c r="F417" s="72"/>
      <c r="G417" s="72"/>
      <c r="H417" s="74"/>
      <c r="I417" s="74"/>
      <c r="J417" s="74"/>
      <c r="K417" s="75"/>
      <c r="L417" s="75"/>
      <c r="M417" s="60"/>
      <c r="N417" s="80"/>
      <c r="O417" s="77"/>
      <c r="P417" s="78"/>
      <c r="Q417" s="72"/>
      <c r="R417" s="59"/>
      <c r="S417" s="59"/>
    </row>
    <row r="418" spans="2:19" s="57" customFormat="1">
      <c r="B418" s="72"/>
      <c r="C418" s="72"/>
      <c r="D418" s="73"/>
      <c r="E418" s="72"/>
      <c r="F418" s="72"/>
      <c r="G418" s="72"/>
      <c r="H418" s="74"/>
      <c r="I418" s="74"/>
      <c r="J418" s="74"/>
      <c r="K418" s="75"/>
      <c r="L418" s="75"/>
      <c r="M418" s="60"/>
      <c r="N418" s="80"/>
      <c r="O418" s="77"/>
      <c r="P418" s="78"/>
      <c r="Q418" s="72"/>
      <c r="R418" s="59"/>
      <c r="S418" s="59"/>
    </row>
    <row r="419" spans="2:19" s="57" customFormat="1">
      <c r="B419" s="72"/>
      <c r="C419" s="72"/>
      <c r="D419" s="73"/>
      <c r="E419" s="72"/>
      <c r="F419" s="72"/>
      <c r="G419" s="72"/>
      <c r="H419" s="74"/>
      <c r="I419" s="74"/>
      <c r="J419" s="74"/>
      <c r="K419" s="75"/>
      <c r="L419" s="75"/>
      <c r="M419" s="60"/>
      <c r="N419" s="80"/>
      <c r="O419" s="77"/>
      <c r="P419" s="78"/>
      <c r="Q419" s="72"/>
      <c r="R419" s="59"/>
      <c r="S419" s="59"/>
    </row>
    <row r="420" spans="2:19" s="57" customFormat="1">
      <c r="B420" s="72"/>
      <c r="C420" s="72"/>
      <c r="D420" s="73"/>
      <c r="E420" s="72"/>
      <c r="F420" s="72"/>
      <c r="G420" s="72"/>
      <c r="H420" s="74"/>
      <c r="I420" s="74"/>
      <c r="J420" s="74"/>
      <c r="K420" s="75"/>
      <c r="L420" s="75"/>
      <c r="M420" s="60"/>
      <c r="N420" s="80"/>
      <c r="O420" s="77"/>
      <c r="P420" s="78"/>
      <c r="Q420" s="72"/>
      <c r="R420" s="59"/>
      <c r="S420" s="59"/>
    </row>
    <row r="421" spans="2:19" s="57" customFormat="1">
      <c r="B421" s="72"/>
      <c r="C421" s="72"/>
      <c r="D421" s="73"/>
      <c r="E421" s="72"/>
      <c r="F421" s="72"/>
      <c r="G421" s="72"/>
      <c r="H421" s="74"/>
      <c r="I421" s="74"/>
      <c r="J421" s="74"/>
      <c r="K421" s="75"/>
      <c r="L421" s="75"/>
      <c r="M421" s="60"/>
      <c r="N421" s="80"/>
      <c r="O421" s="77"/>
      <c r="P421" s="78"/>
      <c r="Q421" s="72"/>
      <c r="R421" s="59"/>
      <c r="S421" s="59"/>
    </row>
    <row r="422" spans="2:19" s="57" customFormat="1">
      <c r="B422" s="72"/>
      <c r="C422" s="72"/>
      <c r="D422" s="73"/>
      <c r="E422" s="72"/>
      <c r="F422" s="72"/>
      <c r="G422" s="72"/>
      <c r="H422" s="74"/>
      <c r="I422" s="74"/>
      <c r="J422" s="74"/>
      <c r="K422" s="75"/>
      <c r="L422" s="75"/>
      <c r="M422" s="60"/>
      <c r="N422" s="80"/>
      <c r="O422" s="77"/>
      <c r="P422" s="78"/>
      <c r="Q422" s="72"/>
      <c r="R422" s="59"/>
      <c r="S422" s="59"/>
    </row>
    <row r="423" spans="2:19" s="57" customFormat="1">
      <c r="B423" s="72"/>
      <c r="C423" s="72"/>
      <c r="D423" s="73"/>
      <c r="E423" s="72"/>
      <c r="F423" s="72"/>
      <c r="G423" s="72"/>
      <c r="H423" s="74"/>
      <c r="I423" s="74"/>
      <c r="J423" s="74"/>
      <c r="K423" s="75"/>
      <c r="L423" s="75"/>
      <c r="M423" s="60"/>
      <c r="N423" s="80"/>
      <c r="O423" s="77"/>
      <c r="P423" s="78"/>
      <c r="Q423" s="72"/>
      <c r="R423" s="59"/>
      <c r="S423" s="59"/>
    </row>
    <row r="424" spans="2:19" s="57" customFormat="1">
      <c r="B424" s="72"/>
      <c r="C424" s="72"/>
      <c r="D424" s="73"/>
      <c r="E424" s="72"/>
      <c r="F424" s="72"/>
      <c r="G424" s="72"/>
      <c r="H424" s="74"/>
      <c r="I424" s="74"/>
      <c r="J424" s="74"/>
      <c r="K424" s="75"/>
      <c r="L424" s="75"/>
      <c r="M424" s="60"/>
      <c r="N424" s="80"/>
      <c r="O424" s="77"/>
      <c r="P424" s="78"/>
      <c r="Q424" s="72"/>
      <c r="R424" s="59"/>
      <c r="S424" s="59"/>
    </row>
    <row r="425" spans="2:19" s="57" customFormat="1">
      <c r="B425" s="72"/>
      <c r="C425" s="72"/>
      <c r="D425" s="73"/>
      <c r="E425" s="72"/>
      <c r="F425" s="72"/>
      <c r="G425" s="72"/>
      <c r="H425" s="74"/>
      <c r="I425" s="74"/>
      <c r="J425" s="74"/>
      <c r="K425" s="75"/>
      <c r="L425" s="75"/>
      <c r="M425" s="60"/>
      <c r="N425" s="80"/>
      <c r="O425" s="77"/>
      <c r="P425" s="78"/>
      <c r="Q425" s="72"/>
      <c r="R425" s="59"/>
      <c r="S425" s="59"/>
    </row>
    <row r="426" spans="2:19" s="57" customFormat="1">
      <c r="B426" s="72"/>
      <c r="C426" s="72"/>
      <c r="D426" s="73"/>
      <c r="E426" s="72"/>
      <c r="F426" s="72"/>
      <c r="G426" s="72"/>
      <c r="H426" s="74"/>
      <c r="I426" s="74"/>
      <c r="J426" s="74"/>
      <c r="K426" s="75"/>
      <c r="L426" s="75"/>
      <c r="M426" s="60"/>
      <c r="N426" s="80"/>
      <c r="O426" s="77"/>
      <c r="P426" s="78"/>
      <c r="Q426" s="72"/>
      <c r="R426" s="59"/>
      <c r="S426" s="59"/>
    </row>
    <row r="427" spans="2:19" s="57" customFormat="1">
      <c r="B427" s="72"/>
      <c r="C427" s="72"/>
      <c r="D427" s="73"/>
      <c r="E427" s="72"/>
      <c r="F427" s="72"/>
      <c r="G427" s="72"/>
      <c r="H427" s="74"/>
      <c r="I427" s="74"/>
      <c r="J427" s="74"/>
      <c r="K427" s="75"/>
      <c r="L427" s="75"/>
      <c r="M427" s="60"/>
      <c r="N427" s="80"/>
      <c r="O427" s="77"/>
      <c r="P427" s="78"/>
      <c r="Q427" s="72"/>
      <c r="R427" s="59"/>
      <c r="S427" s="59"/>
    </row>
    <row r="428" spans="2:19" s="57" customFormat="1">
      <c r="B428" s="72"/>
      <c r="C428" s="72"/>
      <c r="D428" s="73"/>
      <c r="E428" s="72"/>
      <c r="F428" s="72"/>
      <c r="G428" s="72"/>
      <c r="H428" s="74"/>
      <c r="I428" s="74"/>
      <c r="J428" s="74"/>
      <c r="K428" s="75"/>
      <c r="L428" s="75"/>
      <c r="M428" s="60"/>
      <c r="N428" s="80"/>
      <c r="O428" s="77"/>
      <c r="P428" s="78"/>
      <c r="Q428" s="72"/>
      <c r="R428" s="59"/>
      <c r="S428" s="59"/>
    </row>
    <row r="429" spans="2:19" s="57" customFormat="1">
      <c r="B429" s="72"/>
      <c r="C429" s="72"/>
      <c r="D429" s="73"/>
      <c r="E429" s="72"/>
      <c r="F429" s="72"/>
      <c r="G429" s="72"/>
      <c r="H429" s="74"/>
      <c r="I429" s="74"/>
      <c r="J429" s="74"/>
      <c r="K429" s="75"/>
      <c r="L429" s="75"/>
      <c r="M429" s="60"/>
      <c r="N429" s="80"/>
      <c r="O429" s="77"/>
      <c r="P429" s="78"/>
      <c r="Q429" s="72"/>
      <c r="R429" s="59"/>
      <c r="S429" s="59"/>
    </row>
    <row r="430" spans="2:19" s="57" customFormat="1">
      <c r="B430" s="72"/>
      <c r="C430" s="72"/>
      <c r="D430" s="73"/>
      <c r="E430" s="72"/>
      <c r="F430" s="72"/>
      <c r="G430" s="72"/>
      <c r="H430" s="74"/>
      <c r="I430" s="74"/>
      <c r="J430" s="74"/>
      <c r="K430" s="75"/>
      <c r="L430" s="75"/>
      <c r="M430" s="60"/>
      <c r="N430" s="80"/>
      <c r="O430" s="77"/>
      <c r="P430" s="78"/>
      <c r="Q430" s="72"/>
      <c r="R430" s="59"/>
      <c r="S430" s="59"/>
    </row>
    <row r="431" spans="2:19" s="57" customFormat="1">
      <c r="B431" s="72"/>
      <c r="C431" s="72"/>
      <c r="D431" s="73"/>
      <c r="E431" s="72"/>
      <c r="F431" s="72"/>
      <c r="G431" s="72"/>
      <c r="H431" s="74"/>
      <c r="I431" s="74"/>
      <c r="J431" s="74"/>
      <c r="K431" s="75"/>
      <c r="L431" s="75"/>
      <c r="M431" s="60"/>
      <c r="N431" s="80"/>
      <c r="O431" s="77"/>
      <c r="P431" s="78"/>
      <c r="Q431" s="72"/>
      <c r="R431" s="59"/>
      <c r="S431" s="59"/>
    </row>
    <row r="432" spans="2:19" s="57" customFormat="1">
      <c r="B432" s="72"/>
      <c r="C432" s="72"/>
      <c r="D432" s="73"/>
      <c r="E432" s="72"/>
      <c r="F432" s="72"/>
      <c r="G432" s="72"/>
      <c r="H432" s="74"/>
      <c r="I432" s="74"/>
      <c r="J432" s="74"/>
      <c r="K432" s="75"/>
      <c r="L432" s="75"/>
      <c r="M432" s="60"/>
      <c r="N432" s="80"/>
      <c r="O432" s="77"/>
      <c r="P432" s="78"/>
      <c r="Q432" s="72"/>
      <c r="R432" s="59"/>
      <c r="S432" s="59"/>
    </row>
    <row r="433" spans="2:19" s="57" customFormat="1">
      <c r="B433" s="72"/>
      <c r="C433" s="72"/>
      <c r="D433" s="73"/>
      <c r="E433" s="72"/>
      <c r="F433" s="72"/>
      <c r="G433" s="72"/>
      <c r="H433" s="74"/>
      <c r="I433" s="74"/>
      <c r="J433" s="74"/>
      <c r="K433" s="75"/>
      <c r="L433" s="75"/>
      <c r="M433" s="60"/>
      <c r="N433" s="80"/>
      <c r="O433" s="77"/>
      <c r="P433" s="78"/>
      <c r="Q433" s="72"/>
      <c r="R433" s="59"/>
      <c r="S433" s="59"/>
    </row>
    <row r="434" spans="2:19" s="57" customFormat="1">
      <c r="B434" s="72"/>
      <c r="C434" s="72"/>
      <c r="D434" s="73"/>
      <c r="E434" s="72"/>
      <c r="F434" s="72"/>
      <c r="G434" s="72"/>
      <c r="H434" s="74"/>
      <c r="I434" s="74"/>
      <c r="J434" s="74"/>
      <c r="K434" s="75"/>
      <c r="L434" s="75"/>
      <c r="M434" s="60"/>
      <c r="N434" s="80"/>
      <c r="O434" s="77"/>
      <c r="P434" s="78"/>
      <c r="Q434" s="72"/>
      <c r="R434" s="59"/>
      <c r="S434" s="59"/>
    </row>
    <row r="435" spans="2:19" s="57" customFormat="1">
      <c r="B435" s="72"/>
      <c r="C435" s="72"/>
      <c r="D435" s="73"/>
      <c r="E435" s="72"/>
      <c r="F435" s="72"/>
      <c r="G435" s="72"/>
      <c r="H435" s="74"/>
      <c r="I435" s="74"/>
      <c r="J435" s="74"/>
      <c r="K435" s="75"/>
      <c r="L435" s="75"/>
      <c r="M435" s="60"/>
      <c r="N435" s="80"/>
      <c r="O435" s="77"/>
      <c r="P435" s="78"/>
      <c r="Q435" s="72"/>
      <c r="R435" s="59"/>
      <c r="S435" s="59"/>
    </row>
    <row r="436" spans="2:19" s="57" customFormat="1">
      <c r="B436" s="72"/>
      <c r="C436" s="72"/>
      <c r="D436" s="73"/>
      <c r="E436" s="72"/>
      <c r="F436" s="72"/>
      <c r="G436" s="72"/>
      <c r="H436" s="74"/>
      <c r="I436" s="74"/>
      <c r="J436" s="74"/>
      <c r="K436" s="75"/>
      <c r="L436" s="75"/>
      <c r="M436" s="60"/>
      <c r="N436" s="80"/>
      <c r="O436" s="77"/>
      <c r="P436" s="78"/>
      <c r="Q436" s="72"/>
      <c r="R436" s="59"/>
      <c r="S436" s="59"/>
    </row>
    <row r="437" spans="2:19" s="57" customFormat="1">
      <c r="B437" s="72"/>
      <c r="C437" s="72"/>
      <c r="D437" s="73"/>
      <c r="E437" s="72"/>
      <c r="F437" s="72"/>
      <c r="G437" s="72"/>
      <c r="H437" s="74"/>
      <c r="I437" s="74"/>
      <c r="J437" s="74"/>
      <c r="K437" s="75"/>
      <c r="L437" s="75"/>
      <c r="M437" s="60"/>
      <c r="N437" s="80"/>
      <c r="O437" s="77"/>
      <c r="P437" s="78"/>
      <c r="Q437" s="72"/>
      <c r="R437" s="59"/>
      <c r="S437" s="59"/>
    </row>
    <row r="438" spans="2:19" s="57" customFormat="1">
      <c r="B438" s="72"/>
      <c r="C438" s="72"/>
      <c r="D438" s="73"/>
      <c r="E438" s="72"/>
      <c r="F438" s="72"/>
      <c r="G438" s="72"/>
      <c r="H438" s="74"/>
      <c r="I438" s="74"/>
      <c r="J438" s="74"/>
      <c r="K438" s="75"/>
      <c r="L438" s="75"/>
      <c r="M438" s="60"/>
      <c r="N438" s="80"/>
      <c r="O438" s="77"/>
      <c r="P438" s="78"/>
      <c r="Q438" s="72"/>
      <c r="R438" s="59"/>
      <c r="S438" s="59"/>
    </row>
    <row r="439" spans="2:19" s="57" customFormat="1">
      <c r="B439" s="72"/>
      <c r="C439" s="72"/>
      <c r="D439" s="73"/>
      <c r="E439" s="72"/>
      <c r="F439" s="72"/>
      <c r="G439" s="72"/>
      <c r="H439" s="74"/>
      <c r="I439" s="74"/>
      <c r="J439" s="74"/>
      <c r="K439" s="75"/>
      <c r="L439" s="75"/>
      <c r="M439" s="60"/>
      <c r="N439" s="80"/>
      <c r="O439" s="77"/>
      <c r="P439" s="78"/>
      <c r="Q439" s="72"/>
      <c r="R439" s="59"/>
      <c r="S439" s="59"/>
    </row>
    <row r="440" spans="2:19" s="57" customFormat="1">
      <c r="B440" s="72"/>
      <c r="C440" s="72"/>
      <c r="D440" s="73"/>
      <c r="E440" s="72"/>
      <c r="F440" s="72"/>
      <c r="G440" s="72"/>
      <c r="H440" s="74"/>
      <c r="I440" s="74"/>
      <c r="J440" s="74"/>
      <c r="K440" s="75"/>
      <c r="L440" s="75"/>
      <c r="M440" s="60"/>
      <c r="N440" s="80"/>
      <c r="O440" s="77"/>
      <c r="P440" s="78"/>
      <c r="Q440" s="72"/>
      <c r="R440" s="59"/>
      <c r="S440" s="59"/>
    </row>
    <row r="441" spans="2:19" s="57" customFormat="1">
      <c r="B441" s="72"/>
      <c r="C441" s="72"/>
      <c r="D441" s="73"/>
      <c r="E441" s="72"/>
      <c r="F441" s="72"/>
      <c r="G441" s="72"/>
      <c r="H441" s="74"/>
      <c r="I441" s="74"/>
      <c r="J441" s="74"/>
      <c r="K441" s="75"/>
      <c r="L441" s="75"/>
      <c r="M441" s="60"/>
      <c r="N441" s="80"/>
      <c r="O441" s="77"/>
      <c r="P441" s="78"/>
      <c r="Q441" s="72"/>
      <c r="R441" s="59"/>
      <c r="S441" s="59"/>
    </row>
    <row r="442" spans="2:19" s="57" customFormat="1">
      <c r="B442" s="72"/>
      <c r="C442" s="72"/>
      <c r="D442" s="73"/>
      <c r="E442" s="72"/>
      <c r="F442" s="72"/>
      <c r="G442" s="72"/>
      <c r="H442" s="74"/>
      <c r="I442" s="74"/>
      <c r="J442" s="74"/>
      <c r="K442" s="75"/>
      <c r="L442" s="75"/>
      <c r="M442" s="60"/>
      <c r="N442" s="80"/>
      <c r="O442" s="77"/>
      <c r="P442" s="78"/>
      <c r="Q442" s="72"/>
      <c r="R442" s="59"/>
      <c r="S442" s="59"/>
    </row>
    <row r="443" spans="2:19" s="57" customFormat="1">
      <c r="B443" s="72"/>
      <c r="C443" s="72"/>
      <c r="D443" s="73"/>
      <c r="E443" s="72"/>
      <c r="F443" s="72"/>
      <c r="G443" s="72"/>
      <c r="H443" s="74"/>
      <c r="I443" s="74"/>
      <c r="J443" s="74"/>
      <c r="K443" s="75"/>
      <c r="L443" s="75"/>
      <c r="M443" s="60"/>
      <c r="N443" s="80"/>
      <c r="O443" s="77"/>
      <c r="P443" s="78"/>
      <c r="Q443" s="72"/>
      <c r="R443" s="59"/>
      <c r="S443" s="59"/>
    </row>
    <row r="444" spans="2:19" s="57" customFormat="1">
      <c r="B444" s="72"/>
      <c r="C444" s="72"/>
      <c r="D444" s="73"/>
      <c r="E444" s="72"/>
      <c r="F444" s="72"/>
      <c r="G444" s="72"/>
      <c r="H444" s="74"/>
      <c r="I444" s="74"/>
      <c r="J444" s="74"/>
      <c r="K444" s="75"/>
      <c r="L444" s="75"/>
      <c r="M444" s="60"/>
      <c r="N444" s="80"/>
      <c r="O444" s="77"/>
      <c r="P444" s="78"/>
      <c r="Q444" s="72"/>
      <c r="R444" s="59"/>
      <c r="S444" s="59"/>
    </row>
    <row r="445" spans="2:19" s="57" customFormat="1">
      <c r="B445" s="72"/>
      <c r="C445" s="72"/>
      <c r="D445" s="73"/>
      <c r="E445" s="72"/>
      <c r="F445" s="72"/>
      <c r="G445" s="72"/>
      <c r="H445" s="74"/>
      <c r="I445" s="74"/>
      <c r="J445" s="74"/>
      <c r="K445" s="75"/>
      <c r="L445" s="75"/>
      <c r="M445" s="60"/>
      <c r="N445" s="80"/>
      <c r="O445" s="77"/>
      <c r="P445" s="78"/>
      <c r="Q445" s="72"/>
      <c r="R445" s="59"/>
      <c r="S445" s="59"/>
    </row>
    <row r="446" spans="2:19" s="57" customFormat="1">
      <c r="B446" s="72"/>
      <c r="C446" s="72"/>
      <c r="D446" s="73"/>
      <c r="E446" s="72"/>
      <c r="F446" s="72"/>
      <c r="G446" s="72"/>
      <c r="H446" s="74"/>
      <c r="I446" s="74"/>
      <c r="J446" s="74"/>
      <c r="K446" s="75"/>
      <c r="L446" s="75"/>
      <c r="M446" s="60"/>
      <c r="N446" s="80"/>
      <c r="O446" s="77"/>
      <c r="P446" s="78"/>
      <c r="Q446" s="72"/>
      <c r="R446" s="59"/>
      <c r="S446" s="59"/>
    </row>
    <row r="447" spans="2:19" s="57" customFormat="1">
      <c r="B447" s="72"/>
      <c r="C447" s="72"/>
      <c r="D447" s="73"/>
      <c r="E447" s="72"/>
      <c r="F447" s="72"/>
      <c r="G447" s="72"/>
      <c r="H447" s="74"/>
      <c r="I447" s="74"/>
      <c r="J447" s="74"/>
      <c r="K447" s="75"/>
      <c r="L447" s="75"/>
      <c r="M447" s="60"/>
      <c r="N447" s="80"/>
      <c r="O447" s="77"/>
      <c r="P447" s="78"/>
      <c r="Q447" s="72"/>
      <c r="R447" s="59"/>
      <c r="S447" s="59"/>
    </row>
    <row r="448" spans="2:19" s="57" customFormat="1">
      <c r="B448" s="72"/>
      <c r="C448" s="72"/>
      <c r="D448" s="73"/>
      <c r="E448" s="72"/>
      <c r="F448" s="72"/>
      <c r="G448" s="72"/>
      <c r="H448" s="74"/>
      <c r="I448" s="74"/>
      <c r="J448" s="74"/>
      <c r="K448" s="75"/>
      <c r="L448" s="75"/>
      <c r="M448" s="60"/>
      <c r="N448" s="80"/>
      <c r="O448" s="77"/>
      <c r="P448" s="78"/>
      <c r="Q448" s="72"/>
      <c r="R448" s="59"/>
      <c r="S448" s="59"/>
    </row>
    <row r="449" spans="2:19" s="57" customFormat="1">
      <c r="B449" s="72"/>
      <c r="C449" s="72"/>
      <c r="D449" s="73"/>
      <c r="E449" s="72"/>
      <c r="F449" s="72"/>
      <c r="G449" s="72"/>
      <c r="H449" s="74"/>
      <c r="I449" s="74"/>
      <c r="J449" s="74"/>
      <c r="K449" s="75"/>
      <c r="L449" s="75"/>
      <c r="M449" s="60"/>
      <c r="N449" s="80"/>
      <c r="O449" s="77"/>
      <c r="P449" s="78"/>
      <c r="Q449" s="72"/>
      <c r="R449" s="59"/>
      <c r="S449" s="59"/>
    </row>
    <row r="450" spans="2:19" s="57" customFormat="1">
      <c r="B450" s="72"/>
      <c r="C450" s="72"/>
      <c r="D450" s="73"/>
      <c r="E450" s="72"/>
      <c r="F450" s="72"/>
      <c r="G450" s="72"/>
      <c r="H450" s="74"/>
      <c r="I450" s="74"/>
      <c r="J450" s="74"/>
      <c r="K450" s="75"/>
      <c r="L450" s="75"/>
      <c r="M450" s="60"/>
      <c r="N450" s="80"/>
      <c r="O450" s="77"/>
      <c r="P450" s="78"/>
      <c r="Q450" s="72"/>
      <c r="R450" s="59"/>
      <c r="S450" s="59"/>
    </row>
    <row r="451" spans="2:19" s="57" customFormat="1">
      <c r="B451" s="72"/>
      <c r="C451" s="72"/>
      <c r="D451" s="73"/>
      <c r="E451" s="72"/>
      <c r="F451" s="72"/>
      <c r="G451" s="72"/>
      <c r="H451" s="74"/>
      <c r="I451" s="74"/>
      <c r="J451" s="74"/>
      <c r="K451" s="75"/>
      <c r="L451" s="75"/>
      <c r="M451" s="60"/>
      <c r="N451" s="80"/>
      <c r="O451" s="77"/>
      <c r="P451" s="78"/>
      <c r="Q451" s="72"/>
      <c r="R451" s="59"/>
      <c r="S451" s="59"/>
    </row>
    <row r="452" spans="2:19" s="57" customFormat="1">
      <c r="B452" s="72"/>
      <c r="C452" s="72"/>
      <c r="D452" s="73"/>
      <c r="E452" s="72"/>
      <c r="F452" s="72"/>
      <c r="G452" s="72"/>
      <c r="H452" s="74"/>
      <c r="I452" s="74"/>
      <c r="J452" s="74"/>
      <c r="K452" s="75"/>
      <c r="L452" s="75"/>
      <c r="M452" s="60"/>
      <c r="N452" s="80"/>
      <c r="O452" s="77"/>
      <c r="P452" s="78"/>
      <c r="Q452" s="72"/>
      <c r="R452" s="59"/>
      <c r="S452" s="59"/>
    </row>
    <row r="453" spans="2:19" s="57" customFormat="1">
      <c r="B453" s="72"/>
      <c r="C453" s="72"/>
      <c r="D453" s="73"/>
      <c r="E453" s="72"/>
      <c r="F453" s="72"/>
      <c r="G453" s="72"/>
      <c r="H453" s="74"/>
      <c r="I453" s="74"/>
      <c r="J453" s="74"/>
      <c r="K453" s="75"/>
      <c r="L453" s="75"/>
      <c r="M453" s="60"/>
      <c r="N453" s="80"/>
      <c r="O453" s="77"/>
      <c r="P453" s="78"/>
      <c r="Q453" s="72"/>
      <c r="R453" s="59"/>
      <c r="S453" s="59"/>
    </row>
    <row r="454" spans="2:19" s="57" customFormat="1">
      <c r="B454" s="72"/>
      <c r="C454" s="72"/>
      <c r="D454" s="73"/>
      <c r="E454" s="72"/>
      <c r="F454" s="72"/>
      <c r="G454" s="72"/>
      <c r="H454" s="74"/>
      <c r="I454" s="74"/>
      <c r="J454" s="74"/>
      <c r="K454" s="75"/>
      <c r="L454" s="75"/>
      <c r="M454" s="60"/>
      <c r="N454" s="80"/>
      <c r="O454" s="77"/>
      <c r="P454" s="78"/>
      <c r="Q454" s="72"/>
      <c r="R454" s="59"/>
      <c r="S454" s="59"/>
    </row>
    <row r="455" spans="2:19" s="57" customFormat="1">
      <c r="B455" s="72"/>
      <c r="C455" s="72"/>
      <c r="D455" s="73"/>
      <c r="E455" s="72"/>
      <c r="F455" s="72"/>
      <c r="G455" s="72"/>
      <c r="H455" s="74"/>
      <c r="I455" s="74"/>
      <c r="J455" s="74"/>
      <c r="K455" s="75"/>
      <c r="L455" s="75"/>
      <c r="M455" s="60"/>
      <c r="N455" s="80"/>
      <c r="O455" s="77"/>
      <c r="P455" s="78"/>
      <c r="Q455" s="72"/>
      <c r="R455" s="59"/>
      <c r="S455" s="59"/>
    </row>
    <row r="456" spans="2:19" s="57" customFormat="1">
      <c r="B456" s="72"/>
      <c r="C456" s="72"/>
      <c r="D456" s="73"/>
      <c r="E456" s="72"/>
      <c r="F456" s="72"/>
      <c r="G456" s="72"/>
      <c r="H456" s="74"/>
      <c r="I456" s="74"/>
      <c r="J456" s="74"/>
      <c r="K456" s="75"/>
      <c r="L456" s="75"/>
      <c r="M456" s="60"/>
      <c r="N456" s="80"/>
      <c r="O456" s="77"/>
      <c r="P456" s="78"/>
      <c r="Q456" s="72"/>
      <c r="R456" s="59"/>
      <c r="S456" s="59"/>
    </row>
    <row r="457" spans="2:19" s="57" customFormat="1">
      <c r="B457" s="72"/>
      <c r="C457" s="72"/>
      <c r="D457" s="73"/>
      <c r="E457" s="72"/>
      <c r="F457" s="72"/>
      <c r="G457" s="72"/>
      <c r="H457" s="74"/>
      <c r="I457" s="74"/>
      <c r="J457" s="74"/>
      <c r="K457" s="75"/>
      <c r="L457" s="75"/>
      <c r="M457" s="60"/>
      <c r="N457" s="80"/>
      <c r="O457" s="77"/>
      <c r="P457" s="78"/>
      <c r="Q457" s="72"/>
      <c r="R457" s="59"/>
      <c r="S457" s="59"/>
    </row>
    <row r="458" spans="2:19" s="57" customFormat="1">
      <c r="B458" s="72"/>
      <c r="C458" s="72"/>
      <c r="D458" s="73"/>
      <c r="E458" s="72"/>
      <c r="F458" s="72"/>
      <c r="G458" s="72"/>
      <c r="H458" s="74"/>
      <c r="I458" s="74"/>
      <c r="J458" s="74"/>
      <c r="K458" s="75"/>
      <c r="L458" s="75"/>
      <c r="M458" s="60"/>
      <c r="N458" s="80"/>
      <c r="O458" s="77"/>
      <c r="P458" s="78"/>
      <c r="Q458" s="72"/>
      <c r="R458" s="59"/>
      <c r="S458" s="59"/>
    </row>
    <row r="459" spans="2:19" s="57" customFormat="1">
      <c r="B459" s="72"/>
      <c r="C459" s="72"/>
      <c r="D459" s="73"/>
      <c r="E459" s="72"/>
      <c r="F459" s="72"/>
      <c r="G459" s="72"/>
      <c r="H459" s="74"/>
      <c r="I459" s="74"/>
      <c r="J459" s="74"/>
      <c r="K459" s="75"/>
      <c r="L459" s="75"/>
      <c r="M459" s="60"/>
      <c r="N459" s="80"/>
      <c r="O459" s="77"/>
      <c r="P459" s="78"/>
      <c r="Q459" s="72"/>
      <c r="R459" s="59"/>
      <c r="S459" s="59"/>
    </row>
    <row r="460" spans="2:19" s="57" customFormat="1">
      <c r="B460" s="72"/>
      <c r="C460" s="72"/>
      <c r="D460" s="73"/>
      <c r="E460" s="72"/>
      <c r="F460" s="72"/>
      <c r="G460" s="72"/>
      <c r="H460" s="74"/>
      <c r="I460" s="74"/>
      <c r="J460" s="74"/>
      <c r="K460" s="75"/>
      <c r="L460" s="75"/>
      <c r="M460" s="60"/>
      <c r="N460" s="80"/>
      <c r="O460" s="77"/>
      <c r="P460" s="78"/>
      <c r="Q460" s="72"/>
      <c r="R460" s="59"/>
      <c r="S460" s="59"/>
    </row>
    <row r="461" spans="2:19" s="57" customFormat="1">
      <c r="B461" s="72"/>
      <c r="C461" s="72"/>
      <c r="D461" s="73"/>
      <c r="E461" s="72"/>
      <c r="F461" s="72"/>
      <c r="G461" s="72"/>
      <c r="H461" s="74"/>
      <c r="I461" s="74"/>
      <c r="J461" s="74"/>
      <c r="K461" s="75"/>
      <c r="L461" s="75"/>
      <c r="M461" s="60"/>
      <c r="N461" s="80"/>
      <c r="O461" s="77"/>
      <c r="P461" s="78"/>
      <c r="Q461" s="72"/>
      <c r="R461" s="59"/>
      <c r="S461" s="59"/>
    </row>
    <row r="462" spans="2:19" s="57" customFormat="1">
      <c r="B462" s="72"/>
      <c r="C462" s="72"/>
      <c r="D462" s="73"/>
      <c r="E462" s="72"/>
      <c r="F462" s="72"/>
      <c r="G462" s="72"/>
      <c r="H462" s="74"/>
      <c r="I462" s="74"/>
      <c r="J462" s="74"/>
      <c r="K462" s="75"/>
      <c r="L462" s="75"/>
      <c r="M462" s="60"/>
      <c r="N462" s="80"/>
      <c r="O462" s="77"/>
      <c r="P462" s="78"/>
      <c r="Q462" s="72"/>
      <c r="R462" s="59"/>
      <c r="S462" s="59"/>
    </row>
    <row r="463" spans="2:19" s="57" customFormat="1">
      <c r="B463" s="72"/>
      <c r="C463" s="72"/>
      <c r="D463" s="73"/>
      <c r="E463" s="72"/>
      <c r="F463" s="72"/>
      <c r="G463" s="72"/>
      <c r="H463" s="74"/>
      <c r="I463" s="74"/>
      <c r="J463" s="74"/>
      <c r="K463" s="75"/>
      <c r="L463" s="75"/>
      <c r="M463" s="60"/>
      <c r="N463" s="80"/>
      <c r="O463" s="77"/>
      <c r="P463" s="78"/>
      <c r="Q463" s="72"/>
      <c r="R463" s="59"/>
      <c r="S463" s="59"/>
    </row>
    <row r="464" spans="2:19" s="57" customFormat="1">
      <c r="B464" s="72"/>
      <c r="C464" s="72"/>
      <c r="D464" s="73"/>
      <c r="E464" s="72"/>
      <c r="F464" s="72"/>
      <c r="G464" s="72"/>
      <c r="H464" s="74"/>
      <c r="I464" s="74"/>
      <c r="J464" s="74"/>
      <c r="K464" s="75"/>
      <c r="L464" s="75"/>
      <c r="M464" s="60"/>
      <c r="N464" s="80"/>
      <c r="O464" s="77"/>
      <c r="P464" s="78"/>
      <c r="Q464" s="72"/>
      <c r="R464" s="59"/>
      <c r="S464" s="59"/>
    </row>
    <row r="465" spans="2:19" s="57" customFormat="1">
      <c r="B465" s="72"/>
      <c r="C465" s="72"/>
      <c r="D465" s="73"/>
      <c r="E465" s="72"/>
      <c r="F465" s="72"/>
      <c r="G465" s="72"/>
      <c r="H465" s="74"/>
      <c r="I465" s="74"/>
      <c r="J465" s="74"/>
      <c r="K465" s="75"/>
      <c r="L465" s="75"/>
      <c r="M465" s="60"/>
      <c r="N465" s="80"/>
      <c r="O465" s="77"/>
      <c r="P465" s="78"/>
      <c r="Q465" s="72"/>
      <c r="R465" s="59"/>
      <c r="S465" s="59"/>
    </row>
    <row r="466" spans="2:19" s="57" customFormat="1">
      <c r="B466" s="72"/>
      <c r="C466" s="72"/>
      <c r="D466" s="73"/>
      <c r="E466" s="72"/>
      <c r="F466" s="72"/>
      <c r="G466" s="72"/>
      <c r="H466" s="74"/>
      <c r="I466" s="74"/>
      <c r="J466" s="74"/>
      <c r="K466" s="75"/>
      <c r="L466" s="75"/>
      <c r="M466" s="60"/>
      <c r="N466" s="80"/>
      <c r="O466" s="77"/>
      <c r="P466" s="78"/>
      <c r="Q466" s="72"/>
      <c r="R466" s="59"/>
      <c r="S466" s="59"/>
    </row>
    <row r="467" spans="2:19" s="57" customFormat="1">
      <c r="B467" s="72"/>
      <c r="C467" s="72"/>
      <c r="D467" s="73"/>
      <c r="E467" s="72"/>
      <c r="F467" s="72"/>
      <c r="G467" s="72"/>
      <c r="H467" s="74"/>
      <c r="I467" s="74"/>
      <c r="J467" s="74"/>
      <c r="K467" s="75"/>
      <c r="L467" s="75"/>
      <c r="M467" s="60"/>
      <c r="N467" s="80"/>
      <c r="O467" s="77"/>
      <c r="P467" s="78"/>
      <c r="Q467" s="72"/>
      <c r="R467" s="59"/>
      <c r="S467" s="59"/>
    </row>
    <row r="468" spans="2:19" s="57" customFormat="1">
      <c r="B468" s="72"/>
      <c r="C468" s="72"/>
      <c r="D468" s="73"/>
      <c r="E468" s="72"/>
      <c r="F468" s="72"/>
      <c r="G468" s="72"/>
      <c r="H468" s="74"/>
      <c r="I468" s="74"/>
      <c r="J468" s="74"/>
      <c r="K468" s="75"/>
      <c r="L468" s="75"/>
      <c r="M468" s="60"/>
      <c r="N468" s="80"/>
      <c r="O468" s="77"/>
      <c r="P468" s="78"/>
      <c r="Q468" s="72"/>
      <c r="R468" s="59"/>
      <c r="S468" s="59"/>
    </row>
    <row r="469" spans="2:19" s="57" customFormat="1">
      <c r="B469" s="72"/>
      <c r="C469" s="72"/>
      <c r="D469" s="73"/>
      <c r="E469" s="72"/>
      <c r="F469" s="72"/>
      <c r="G469" s="72"/>
      <c r="H469" s="74"/>
      <c r="I469" s="74"/>
      <c r="J469" s="74"/>
      <c r="K469" s="75"/>
      <c r="L469" s="75"/>
      <c r="M469" s="60"/>
      <c r="N469" s="80"/>
      <c r="O469" s="77"/>
      <c r="P469" s="78"/>
      <c r="Q469" s="72"/>
      <c r="R469" s="59"/>
      <c r="S469" s="59"/>
    </row>
    <row r="470" spans="2:19" s="57" customFormat="1">
      <c r="B470" s="72"/>
      <c r="C470" s="72"/>
      <c r="D470" s="73"/>
      <c r="E470" s="72"/>
      <c r="F470" s="72"/>
      <c r="G470" s="72"/>
      <c r="H470" s="74"/>
      <c r="I470" s="74"/>
      <c r="J470" s="74"/>
      <c r="K470" s="75"/>
      <c r="L470" s="75"/>
      <c r="M470" s="60"/>
      <c r="N470" s="80"/>
      <c r="O470" s="77"/>
      <c r="P470" s="78"/>
      <c r="Q470" s="72"/>
      <c r="R470" s="59"/>
      <c r="S470" s="59"/>
    </row>
    <row r="471" spans="2:19" s="57" customFormat="1">
      <c r="B471" s="72"/>
      <c r="C471" s="72"/>
      <c r="D471" s="73"/>
      <c r="E471" s="72"/>
      <c r="F471" s="72"/>
      <c r="G471" s="72"/>
      <c r="H471" s="74"/>
      <c r="I471" s="74"/>
      <c r="J471" s="74"/>
      <c r="K471" s="75"/>
      <c r="L471" s="75"/>
      <c r="M471" s="60"/>
      <c r="N471" s="80"/>
      <c r="O471" s="77"/>
      <c r="P471" s="78"/>
      <c r="Q471" s="72"/>
      <c r="R471" s="59"/>
      <c r="S471" s="59"/>
    </row>
    <row r="472" spans="2:19" s="57" customFormat="1">
      <c r="B472" s="72"/>
      <c r="C472" s="72"/>
      <c r="D472" s="73"/>
      <c r="E472" s="72"/>
      <c r="F472" s="72"/>
      <c r="G472" s="72"/>
      <c r="H472" s="74"/>
      <c r="I472" s="74"/>
      <c r="J472" s="74"/>
      <c r="K472" s="75"/>
      <c r="L472" s="75"/>
      <c r="M472" s="60"/>
      <c r="N472" s="80"/>
      <c r="O472" s="77"/>
      <c r="P472" s="78"/>
      <c r="Q472" s="72"/>
      <c r="R472" s="59"/>
      <c r="S472" s="59"/>
    </row>
    <row r="473" spans="2:19" s="57" customFormat="1">
      <c r="B473" s="72"/>
      <c r="C473" s="72"/>
      <c r="D473" s="73"/>
      <c r="E473" s="72"/>
      <c r="F473" s="72"/>
      <c r="G473" s="72"/>
      <c r="H473" s="74"/>
      <c r="I473" s="74"/>
      <c r="J473" s="74"/>
      <c r="K473" s="75"/>
      <c r="L473" s="75"/>
      <c r="M473" s="60"/>
      <c r="N473" s="80"/>
      <c r="O473" s="77"/>
      <c r="P473" s="78"/>
      <c r="Q473" s="72"/>
      <c r="R473" s="59"/>
      <c r="S473" s="59"/>
    </row>
    <row r="474" spans="2:19" s="57" customFormat="1">
      <c r="B474" s="72"/>
      <c r="C474" s="72"/>
      <c r="D474" s="73"/>
      <c r="E474" s="72"/>
      <c r="F474" s="72"/>
      <c r="G474" s="72"/>
      <c r="H474" s="74"/>
      <c r="I474" s="74"/>
      <c r="J474" s="74"/>
      <c r="K474" s="75"/>
      <c r="L474" s="75"/>
      <c r="M474" s="60"/>
      <c r="N474" s="80"/>
      <c r="O474" s="77"/>
      <c r="P474" s="78"/>
      <c r="Q474" s="72"/>
      <c r="R474" s="59"/>
      <c r="S474" s="59"/>
    </row>
    <row r="475" spans="2:19" s="57" customFormat="1">
      <c r="B475" s="72"/>
      <c r="C475" s="72"/>
      <c r="D475" s="73"/>
      <c r="E475" s="72"/>
      <c r="F475" s="72"/>
      <c r="G475" s="72"/>
      <c r="H475" s="74"/>
      <c r="I475" s="74"/>
      <c r="J475" s="74"/>
      <c r="K475" s="75"/>
      <c r="L475" s="75"/>
      <c r="M475" s="60"/>
      <c r="N475" s="80"/>
      <c r="O475" s="77"/>
      <c r="P475" s="78"/>
      <c r="Q475" s="72"/>
      <c r="R475" s="59"/>
      <c r="S475" s="59"/>
    </row>
    <row r="476" spans="2:19" s="57" customFormat="1">
      <c r="B476" s="72"/>
      <c r="C476" s="72"/>
      <c r="D476" s="73"/>
      <c r="E476" s="72"/>
      <c r="F476" s="72"/>
      <c r="G476" s="72"/>
      <c r="H476" s="74"/>
      <c r="I476" s="74"/>
      <c r="J476" s="74"/>
      <c r="K476" s="75"/>
      <c r="L476" s="75"/>
      <c r="M476" s="60"/>
      <c r="N476" s="80"/>
      <c r="O476" s="77"/>
      <c r="P476" s="78"/>
      <c r="Q476" s="72"/>
      <c r="R476" s="59"/>
      <c r="S476" s="59"/>
    </row>
    <row r="477" spans="2:19" s="57" customFormat="1">
      <c r="B477" s="72"/>
      <c r="C477" s="72"/>
      <c r="D477" s="73"/>
      <c r="E477" s="72"/>
      <c r="F477" s="72"/>
      <c r="G477" s="72"/>
      <c r="H477" s="74"/>
      <c r="I477" s="74"/>
      <c r="J477" s="74"/>
      <c r="K477" s="75"/>
      <c r="L477" s="75"/>
      <c r="M477" s="60"/>
      <c r="N477" s="80"/>
      <c r="O477" s="77"/>
      <c r="P477" s="78"/>
      <c r="Q477" s="72"/>
      <c r="R477" s="59"/>
      <c r="S477" s="59"/>
    </row>
    <row r="478" spans="2:19" s="57" customFormat="1">
      <c r="B478" s="72"/>
      <c r="C478" s="72"/>
      <c r="D478" s="73"/>
      <c r="E478" s="72"/>
      <c r="F478" s="72"/>
      <c r="G478" s="72"/>
      <c r="H478" s="74"/>
      <c r="I478" s="74"/>
      <c r="J478" s="74"/>
      <c r="K478" s="75"/>
      <c r="L478" s="75"/>
      <c r="M478" s="60"/>
      <c r="N478" s="80"/>
      <c r="O478" s="77"/>
      <c r="P478" s="78"/>
      <c r="Q478" s="72"/>
      <c r="R478" s="59"/>
      <c r="S478" s="59"/>
    </row>
    <row r="479" spans="2:19" s="57" customFormat="1">
      <c r="B479" s="72"/>
      <c r="C479" s="72"/>
      <c r="D479" s="73"/>
      <c r="E479" s="72"/>
      <c r="F479" s="72"/>
      <c r="G479" s="72"/>
      <c r="H479" s="74"/>
      <c r="I479" s="74"/>
      <c r="J479" s="74"/>
      <c r="K479" s="75"/>
      <c r="L479" s="75"/>
      <c r="M479" s="60"/>
      <c r="N479" s="80"/>
      <c r="O479" s="77"/>
      <c r="P479" s="78"/>
      <c r="Q479" s="72"/>
      <c r="R479" s="59"/>
      <c r="S479" s="59"/>
    </row>
    <row r="480" spans="2:19" s="57" customFormat="1">
      <c r="B480" s="72"/>
      <c r="C480" s="72"/>
      <c r="D480" s="73"/>
      <c r="E480" s="72"/>
      <c r="F480" s="72"/>
      <c r="G480" s="72"/>
      <c r="H480" s="74"/>
      <c r="I480" s="74"/>
      <c r="J480" s="74"/>
      <c r="K480" s="75"/>
      <c r="L480" s="75"/>
      <c r="M480" s="60"/>
      <c r="N480" s="80"/>
      <c r="O480" s="77"/>
      <c r="P480" s="78"/>
      <c r="Q480" s="72"/>
      <c r="R480" s="59"/>
      <c r="S480" s="59"/>
    </row>
    <row r="481" spans="2:19" s="57" customFormat="1">
      <c r="B481" s="72"/>
      <c r="C481" s="72"/>
      <c r="D481" s="73"/>
      <c r="E481" s="72"/>
      <c r="F481" s="72"/>
      <c r="G481" s="72"/>
      <c r="H481" s="74"/>
      <c r="I481" s="74"/>
      <c r="J481" s="74"/>
      <c r="K481" s="75"/>
      <c r="L481" s="75"/>
      <c r="M481" s="60"/>
      <c r="N481" s="80"/>
      <c r="O481" s="77"/>
      <c r="P481" s="78"/>
      <c r="Q481" s="72"/>
      <c r="R481" s="59"/>
      <c r="S481" s="59"/>
    </row>
    <row r="482" spans="2:19" s="57" customFormat="1">
      <c r="B482" s="72"/>
      <c r="C482" s="72"/>
      <c r="D482" s="73"/>
      <c r="E482" s="72"/>
      <c r="F482" s="72"/>
      <c r="G482" s="72"/>
      <c r="H482" s="74"/>
      <c r="I482" s="74"/>
      <c r="J482" s="74"/>
      <c r="K482" s="75"/>
      <c r="L482" s="75"/>
      <c r="M482" s="60"/>
      <c r="N482" s="80"/>
      <c r="O482" s="77"/>
      <c r="P482" s="78"/>
      <c r="Q482" s="72"/>
      <c r="R482" s="59"/>
      <c r="S482" s="59"/>
    </row>
    <row r="483" spans="2:19" s="57" customFormat="1">
      <c r="B483" s="72"/>
      <c r="C483" s="72"/>
      <c r="D483" s="73"/>
      <c r="E483" s="72"/>
      <c r="F483" s="72"/>
      <c r="G483" s="72"/>
      <c r="H483" s="74"/>
      <c r="I483" s="74"/>
      <c r="J483" s="74"/>
      <c r="K483" s="75"/>
      <c r="L483" s="75"/>
      <c r="M483" s="60"/>
      <c r="N483" s="80"/>
      <c r="O483" s="77"/>
      <c r="P483" s="78"/>
      <c r="Q483" s="72"/>
      <c r="R483" s="59"/>
      <c r="S483" s="59"/>
    </row>
    <row r="484" spans="2:19" s="57" customFormat="1">
      <c r="B484" s="72"/>
      <c r="C484" s="72"/>
      <c r="D484" s="73"/>
      <c r="E484" s="72"/>
      <c r="F484" s="72"/>
      <c r="G484" s="72"/>
      <c r="H484" s="74"/>
      <c r="I484" s="74"/>
      <c r="J484" s="74"/>
      <c r="K484" s="75"/>
      <c r="L484" s="75"/>
      <c r="M484" s="60"/>
      <c r="N484" s="80"/>
      <c r="O484" s="77"/>
      <c r="P484" s="78"/>
      <c r="Q484" s="72"/>
      <c r="R484" s="59"/>
      <c r="S484" s="59"/>
    </row>
    <row r="485" spans="2:19" s="57" customFormat="1">
      <c r="B485" s="72"/>
      <c r="C485" s="72"/>
      <c r="D485" s="73"/>
      <c r="E485" s="72"/>
      <c r="F485" s="72"/>
      <c r="G485" s="72"/>
      <c r="H485" s="74"/>
      <c r="I485" s="74"/>
      <c r="J485" s="74"/>
      <c r="K485" s="75"/>
      <c r="L485" s="75"/>
      <c r="M485" s="60"/>
      <c r="N485" s="80"/>
      <c r="O485" s="77"/>
      <c r="P485" s="78"/>
      <c r="Q485" s="72"/>
      <c r="R485" s="59"/>
      <c r="S485" s="59"/>
    </row>
    <row r="486" spans="2:19" s="57" customFormat="1">
      <c r="B486" s="72"/>
      <c r="C486" s="72"/>
      <c r="D486" s="73"/>
      <c r="E486" s="72"/>
      <c r="F486" s="72"/>
      <c r="G486" s="72"/>
      <c r="H486" s="74"/>
      <c r="I486" s="74"/>
      <c r="J486" s="74"/>
      <c r="K486" s="75"/>
      <c r="L486" s="75"/>
      <c r="M486" s="60"/>
      <c r="N486" s="80"/>
      <c r="O486" s="77"/>
      <c r="P486" s="78"/>
      <c r="Q486" s="72"/>
      <c r="R486" s="59"/>
      <c r="S486" s="59"/>
    </row>
    <row r="487" spans="2:19" s="57" customFormat="1">
      <c r="B487" s="72"/>
      <c r="C487" s="72"/>
      <c r="D487" s="73"/>
      <c r="E487" s="72"/>
      <c r="F487" s="72"/>
      <c r="G487" s="72"/>
      <c r="H487" s="74"/>
      <c r="I487" s="74"/>
      <c r="J487" s="74"/>
      <c r="K487" s="75"/>
      <c r="L487" s="75"/>
      <c r="M487" s="60"/>
      <c r="N487" s="80"/>
      <c r="O487" s="77"/>
      <c r="P487" s="78"/>
      <c r="Q487" s="72"/>
      <c r="R487" s="59"/>
      <c r="S487" s="59"/>
    </row>
    <row r="488" spans="2:19" s="57" customFormat="1">
      <c r="B488" s="72"/>
      <c r="C488" s="72"/>
      <c r="D488" s="73"/>
      <c r="E488" s="72"/>
      <c r="F488" s="72"/>
      <c r="G488" s="72"/>
      <c r="H488" s="74"/>
      <c r="I488" s="74"/>
      <c r="J488" s="74"/>
      <c r="K488" s="75"/>
      <c r="L488" s="75"/>
      <c r="M488" s="60"/>
      <c r="N488" s="80"/>
      <c r="O488" s="77"/>
      <c r="P488" s="78"/>
      <c r="Q488" s="72"/>
      <c r="R488" s="59"/>
      <c r="S488" s="59"/>
    </row>
    <row r="489" spans="2:19" s="57" customFormat="1">
      <c r="B489" s="72"/>
      <c r="C489" s="72"/>
      <c r="D489" s="73"/>
      <c r="E489" s="72"/>
      <c r="F489" s="72"/>
      <c r="G489" s="72"/>
      <c r="H489" s="74"/>
      <c r="I489" s="74"/>
      <c r="J489" s="74"/>
      <c r="K489" s="75"/>
      <c r="L489" s="75"/>
      <c r="M489" s="60"/>
      <c r="N489" s="80"/>
      <c r="O489" s="77"/>
      <c r="P489" s="78"/>
      <c r="Q489" s="72"/>
      <c r="R489" s="59"/>
      <c r="S489" s="59"/>
    </row>
    <row r="490" spans="2:19" s="57" customFormat="1">
      <c r="B490" s="72"/>
      <c r="C490" s="72"/>
      <c r="D490" s="73"/>
      <c r="E490" s="72"/>
      <c r="F490" s="72"/>
      <c r="G490" s="72"/>
      <c r="H490" s="74"/>
      <c r="I490" s="74"/>
      <c r="J490" s="74"/>
      <c r="K490" s="75"/>
      <c r="L490" s="75"/>
      <c r="M490" s="60"/>
      <c r="N490" s="80"/>
      <c r="O490" s="77"/>
      <c r="P490" s="78"/>
      <c r="Q490" s="72"/>
      <c r="R490" s="59"/>
      <c r="S490" s="59"/>
    </row>
    <row r="491" spans="2:19" s="57" customFormat="1">
      <c r="B491" s="72"/>
      <c r="C491" s="72"/>
      <c r="D491" s="73"/>
      <c r="E491" s="72"/>
      <c r="F491" s="72"/>
      <c r="G491" s="72"/>
      <c r="H491" s="74"/>
      <c r="I491" s="74"/>
      <c r="J491" s="74"/>
      <c r="K491" s="75"/>
      <c r="L491" s="75"/>
      <c r="M491" s="60"/>
      <c r="N491" s="80"/>
      <c r="O491" s="77"/>
      <c r="P491" s="78"/>
      <c r="Q491" s="72"/>
      <c r="R491" s="59"/>
      <c r="S491" s="59"/>
    </row>
    <row r="492" spans="2:19" s="57" customFormat="1">
      <c r="B492" s="72"/>
      <c r="C492" s="72"/>
      <c r="D492" s="73"/>
      <c r="E492" s="72"/>
      <c r="F492" s="72"/>
      <c r="G492" s="72"/>
      <c r="H492" s="74"/>
      <c r="I492" s="74"/>
      <c r="J492" s="74"/>
      <c r="K492" s="75"/>
      <c r="L492" s="75"/>
      <c r="M492" s="60"/>
      <c r="N492" s="80"/>
      <c r="O492" s="77"/>
      <c r="P492" s="78"/>
      <c r="Q492" s="72"/>
      <c r="R492" s="59"/>
      <c r="S492" s="59"/>
    </row>
    <row r="493" spans="2:19" s="57" customFormat="1">
      <c r="B493" s="72"/>
      <c r="C493" s="72"/>
      <c r="D493" s="73"/>
      <c r="E493" s="72"/>
      <c r="F493" s="72"/>
      <c r="G493" s="72"/>
      <c r="H493" s="74"/>
      <c r="I493" s="74"/>
      <c r="J493" s="74"/>
      <c r="K493" s="75"/>
      <c r="L493" s="75"/>
      <c r="M493" s="60"/>
      <c r="N493" s="80"/>
      <c r="O493" s="77"/>
      <c r="P493" s="78"/>
      <c r="Q493" s="72"/>
      <c r="R493" s="59"/>
      <c r="S493" s="59"/>
    </row>
    <row r="494" spans="2:19" s="57" customFormat="1">
      <c r="B494" s="72"/>
      <c r="C494" s="72"/>
      <c r="D494" s="73"/>
      <c r="E494" s="72"/>
      <c r="F494" s="72"/>
      <c r="G494" s="72"/>
      <c r="H494" s="74"/>
      <c r="I494" s="74"/>
      <c r="J494" s="74"/>
      <c r="K494" s="75"/>
      <c r="L494" s="75"/>
      <c r="M494" s="60"/>
      <c r="N494" s="80"/>
      <c r="O494" s="77"/>
      <c r="P494" s="78"/>
      <c r="Q494" s="72"/>
      <c r="R494" s="59"/>
      <c r="S494" s="59"/>
    </row>
    <row r="495" spans="2:19" s="57" customFormat="1">
      <c r="B495" s="72"/>
      <c r="C495" s="72"/>
      <c r="D495" s="73"/>
      <c r="E495" s="72"/>
      <c r="F495" s="72"/>
      <c r="G495" s="72"/>
      <c r="H495" s="74"/>
      <c r="I495" s="74"/>
      <c r="J495" s="74"/>
      <c r="K495" s="75"/>
      <c r="L495" s="75"/>
      <c r="M495" s="60"/>
      <c r="N495" s="80"/>
      <c r="O495" s="77"/>
      <c r="P495" s="78"/>
      <c r="Q495" s="72"/>
      <c r="R495" s="59"/>
      <c r="S495" s="59"/>
    </row>
    <row r="496" spans="2:19" s="57" customFormat="1">
      <c r="B496" s="72"/>
      <c r="C496" s="72"/>
      <c r="D496" s="73"/>
      <c r="E496" s="72"/>
      <c r="F496" s="72"/>
      <c r="G496" s="72"/>
      <c r="H496" s="74"/>
      <c r="I496" s="74"/>
      <c r="J496" s="74"/>
      <c r="K496" s="75"/>
      <c r="L496" s="75"/>
      <c r="M496" s="60"/>
      <c r="N496" s="80"/>
      <c r="O496" s="77"/>
      <c r="P496" s="78"/>
      <c r="Q496" s="72"/>
      <c r="R496" s="59"/>
      <c r="S496" s="59"/>
    </row>
    <row r="497" spans="2:19" s="57" customFormat="1">
      <c r="B497" s="72"/>
      <c r="C497" s="72"/>
      <c r="D497" s="73"/>
      <c r="E497" s="72"/>
      <c r="F497" s="72"/>
      <c r="G497" s="72"/>
      <c r="H497" s="74"/>
      <c r="I497" s="74"/>
      <c r="J497" s="74"/>
      <c r="K497" s="75"/>
      <c r="L497" s="75"/>
      <c r="M497" s="60"/>
      <c r="N497" s="80"/>
      <c r="O497" s="77"/>
      <c r="P497" s="78"/>
      <c r="Q497" s="72"/>
      <c r="R497" s="59"/>
      <c r="S497" s="59"/>
    </row>
    <row r="498" spans="2:19" s="57" customFormat="1">
      <c r="B498" s="72"/>
      <c r="C498" s="72"/>
      <c r="D498" s="73"/>
      <c r="E498" s="72"/>
      <c r="F498" s="72"/>
      <c r="G498" s="72"/>
      <c r="H498" s="74"/>
      <c r="I498" s="74"/>
      <c r="J498" s="74"/>
      <c r="K498" s="75"/>
      <c r="L498" s="75"/>
      <c r="M498" s="60"/>
      <c r="N498" s="80"/>
      <c r="O498" s="77"/>
      <c r="P498" s="78"/>
      <c r="Q498" s="72"/>
      <c r="R498" s="59"/>
      <c r="S498" s="59"/>
    </row>
    <row r="499" spans="2:19" s="57" customFormat="1">
      <c r="B499" s="72"/>
      <c r="C499" s="72"/>
      <c r="D499" s="73"/>
      <c r="E499" s="72"/>
      <c r="F499" s="72"/>
      <c r="G499" s="72"/>
      <c r="H499" s="74"/>
      <c r="I499" s="74"/>
      <c r="J499" s="74"/>
      <c r="K499" s="75"/>
      <c r="L499" s="75"/>
      <c r="M499" s="60"/>
      <c r="N499" s="80"/>
      <c r="O499" s="77"/>
      <c r="P499" s="78"/>
      <c r="Q499" s="72"/>
      <c r="R499" s="59"/>
      <c r="S499" s="59"/>
    </row>
    <row r="500" spans="2:19" s="57" customFormat="1">
      <c r="B500" s="72"/>
      <c r="C500" s="72"/>
      <c r="D500" s="73"/>
      <c r="E500" s="72"/>
      <c r="F500" s="72"/>
      <c r="G500" s="72"/>
      <c r="H500" s="74"/>
      <c r="I500" s="74"/>
      <c r="J500" s="74"/>
      <c r="K500" s="75"/>
      <c r="L500" s="75"/>
      <c r="M500" s="60"/>
      <c r="N500" s="80"/>
      <c r="O500" s="77"/>
      <c r="P500" s="78"/>
      <c r="Q500" s="72"/>
      <c r="R500" s="59"/>
      <c r="S500" s="59"/>
    </row>
    <row r="501" spans="2:19" s="57" customFormat="1">
      <c r="B501" s="72"/>
      <c r="C501" s="72"/>
      <c r="D501" s="73"/>
      <c r="E501" s="72"/>
      <c r="F501" s="72"/>
      <c r="G501" s="72"/>
      <c r="H501" s="74"/>
      <c r="I501" s="74"/>
      <c r="J501" s="74"/>
      <c r="K501" s="75"/>
      <c r="L501" s="75"/>
      <c r="M501" s="60"/>
      <c r="N501" s="80"/>
      <c r="O501" s="77"/>
      <c r="P501" s="78"/>
      <c r="Q501" s="72"/>
      <c r="R501" s="59"/>
      <c r="S501" s="59"/>
    </row>
    <row r="502" spans="2:19" s="57" customFormat="1">
      <c r="B502" s="72"/>
      <c r="C502" s="72"/>
      <c r="D502" s="73"/>
      <c r="E502" s="72"/>
      <c r="F502" s="72"/>
      <c r="G502" s="72"/>
      <c r="H502" s="74"/>
      <c r="I502" s="74"/>
      <c r="J502" s="74"/>
      <c r="K502" s="75"/>
      <c r="L502" s="75"/>
      <c r="M502" s="60"/>
      <c r="N502" s="80"/>
      <c r="O502" s="77"/>
      <c r="P502" s="78"/>
      <c r="Q502" s="72"/>
      <c r="R502" s="59"/>
      <c r="S502" s="59"/>
    </row>
    <row r="503" spans="2:19" s="57" customFormat="1">
      <c r="B503" s="72"/>
      <c r="C503" s="72"/>
      <c r="D503" s="73"/>
      <c r="E503" s="72"/>
      <c r="F503" s="72"/>
      <c r="G503" s="72"/>
      <c r="H503" s="74"/>
      <c r="I503" s="74"/>
      <c r="J503" s="74"/>
      <c r="K503" s="75"/>
      <c r="L503" s="75"/>
      <c r="M503" s="60"/>
      <c r="N503" s="80"/>
      <c r="O503" s="77"/>
      <c r="P503" s="78"/>
      <c r="Q503" s="72"/>
      <c r="R503" s="59"/>
      <c r="S503" s="59"/>
    </row>
    <row r="504" spans="2:19" s="57" customFormat="1">
      <c r="B504" s="72"/>
      <c r="C504" s="72"/>
      <c r="D504" s="73"/>
      <c r="E504" s="72"/>
      <c r="F504" s="72"/>
      <c r="G504" s="72"/>
      <c r="H504" s="74"/>
      <c r="I504" s="74"/>
      <c r="J504" s="74"/>
      <c r="K504" s="75"/>
      <c r="L504" s="75"/>
      <c r="M504" s="60"/>
      <c r="N504" s="80"/>
      <c r="O504" s="77"/>
      <c r="P504" s="78"/>
      <c r="Q504" s="72"/>
      <c r="R504" s="59"/>
      <c r="S504" s="59"/>
    </row>
    <row r="505" spans="2:19" s="57" customFormat="1">
      <c r="B505" s="72"/>
      <c r="C505" s="72"/>
      <c r="D505" s="73"/>
      <c r="E505" s="72"/>
      <c r="F505" s="72"/>
      <c r="G505" s="72"/>
      <c r="H505" s="74"/>
      <c r="I505" s="74"/>
      <c r="J505" s="74"/>
      <c r="K505" s="75"/>
      <c r="L505" s="75"/>
      <c r="M505" s="60"/>
      <c r="N505" s="80"/>
      <c r="O505" s="77"/>
      <c r="P505" s="78"/>
      <c r="Q505" s="72"/>
      <c r="R505" s="59"/>
      <c r="S505" s="59"/>
    </row>
    <row r="506" spans="2:19" s="57" customFormat="1">
      <c r="B506" s="72"/>
      <c r="C506" s="72"/>
      <c r="D506" s="73"/>
      <c r="E506" s="72"/>
      <c r="F506" s="72"/>
      <c r="G506" s="72"/>
      <c r="H506" s="74"/>
      <c r="I506" s="74"/>
      <c r="J506" s="74"/>
      <c r="K506" s="75"/>
      <c r="L506" s="75"/>
      <c r="M506" s="60"/>
      <c r="N506" s="80"/>
      <c r="O506" s="77"/>
      <c r="P506" s="78"/>
      <c r="Q506" s="72"/>
      <c r="R506" s="59"/>
      <c r="S506" s="59"/>
    </row>
    <row r="507" spans="2:19" s="57" customFormat="1">
      <c r="B507" s="72"/>
      <c r="C507" s="72"/>
      <c r="D507" s="73"/>
      <c r="E507" s="72"/>
      <c r="F507" s="72"/>
      <c r="G507" s="72"/>
      <c r="H507" s="74"/>
      <c r="I507" s="74"/>
      <c r="J507" s="74"/>
      <c r="K507" s="75"/>
      <c r="L507" s="75"/>
      <c r="M507" s="60"/>
      <c r="N507" s="80"/>
      <c r="O507" s="77"/>
      <c r="P507" s="78"/>
      <c r="Q507" s="72"/>
      <c r="R507" s="59"/>
      <c r="S507" s="59"/>
    </row>
    <row r="508" spans="2:19" s="57" customFormat="1">
      <c r="B508" s="72"/>
      <c r="C508" s="72"/>
      <c r="D508" s="73"/>
      <c r="E508" s="72"/>
      <c r="F508" s="72"/>
      <c r="G508" s="72"/>
      <c r="H508" s="74"/>
      <c r="I508" s="74"/>
      <c r="J508" s="74"/>
      <c r="K508" s="75"/>
      <c r="L508" s="75"/>
      <c r="M508" s="60"/>
      <c r="N508" s="80"/>
      <c r="O508" s="77"/>
      <c r="P508" s="78"/>
      <c r="Q508" s="72"/>
      <c r="R508" s="59"/>
      <c r="S508" s="59"/>
    </row>
    <row r="509" spans="2:19" s="57" customFormat="1">
      <c r="B509" s="72"/>
      <c r="C509" s="72"/>
      <c r="D509" s="73"/>
      <c r="E509" s="72"/>
      <c r="F509" s="72"/>
      <c r="G509" s="72"/>
      <c r="H509" s="74"/>
      <c r="I509" s="74"/>
      <c r="J509" s="74"/>
      <c r="K509" s="75"/>
      <c r="L509" s="75"/>
      <c r="M509" s="60"/>
      <c r="N509" s="80"/>
      <c r="O509" s="77"/>
      <c r="P509" s="78"/>
      <c r="Q509" s="72"/>
      <c r="R509" s="59"/>
      <c r="S509" s="59"/>
    </row>
    <row r="510" spans="2:19" s="57" customFormat="1">
      <c r="B510" s="72"/>
      <c r="C510" s="72"/>
      <c r="D510" s="73"/>
      <c r="E510" s="72"/>
      <c r="F510" s="72"/>
      <c r="G510" s="72"/>
      <c r="H510" s="74"/>
      <c r="I510" s="74"/>
      <c r="J510" s="74"/>
      <c r="K510" s="75"/>
      <c r="L510" s="75"/>
      <c r="M510" s="60"/>
      <c r="N510" s="80"/>
      <c r="O510" s="77"/>
      <c r="P510" s="78"/>
      <c r="Q510" s="72"/>
      <c r="R510" s="59"/>
      <c r="S510" s="59"/>
    </row>
    <row r="511" spans="2:19" s="57" customFormat="1">
      <c r="B511" s="72"/>
      <c r="C511" s="72"/>
      <c r="D511" s="73"/>
      <c r="E511" s="72"/>
      <c r="F511" s="72"/>
      <c r="G511" s="72"/>
      <c r="H511" s="74"/>
      <c r="I511" s="74"/>
      <c r="J511" s="74"/>
      <c r="K511" s="75"/>
      <c r="L511" s="75"/>
      <c r="M511" s="60"/>
      <c r="N511" s="80"/>
      <c r="O511" s="77"/>
      <c r="P511" s="78"/>
      <c r="Q511" s="72"/>
      <c r="R511" s="59"/>
      <c r="S511" s="59"/>
    </row>
    <row r="512" spans="2:19" s="57" customFormat="1">
      <c r="B512" s="72"/>
      <c r="C512" s="72"/>
      <c r="D512" s="73"/>
      <c r="E512" s="72"/>
      <c r="F512" s="72"/>
      <c r="G512" s="72"/>
      <c r="H512" s="74"/>
      <c r="I512" s="74"/>
      <c r="J512" s="74"/>
      <c r="K512" s="75"/>
      <c r="L512" s="75"/>
      <c r="M512" s="60"/>
      <c r="N512" s="80"/>
      <c r="O512" s="77"/>
      <c r="P512" s="78"/>
      <c r="Q512" s="72"/>
      <c r="R512" s="59"/>
      <c r="S512" s="59"/>
    </row>
    <row r="513" spans="2:19" s="57" customFormat="1">
      <c r="B513" s="72"/>
      <c r="C513" s="72"/>
      <c r="D513" s="73"/>
      <c r="E513" s="72"/>
      <c r="F513" s="72"/>
      <c r="G513" s="72"/>
      <c r="H513" s="74"/>
      <c r="I513" s="74"/>
      <c r="J513" s="74"/>
      <c r="K513" s="75"/>
      <c r="L513" s="75"/>
      <c r="M513" s="60"/>
      <c r="N513" s="80"/>
      <c r="O513" s="77"/>
      <c r="P513" s="78"/>
      <c r="Q513" s="72"/>
      <c r="R513" s="59"/>
      <c r="S513" s="59"/>
    </row>
    <row r="514" spans="2:19" s="57" customFormat="1">
      <c r="B514" s="72"/>
      <c r="C514" s="72"/>
      <c r="D514" s="73"/>
      <c r="E514" s="72"/>
      <c r="F514" s="72"/>
      <c r="G514" s="72"/>
      <c r="H514" s="74"/>
      <c r="I514" s="74"/>
      <c r="J514" s="74"/>
      <c r="K514" s="75"/>
      <c r="L514" s="75"/>
      <c r="M514" s="60"/>
      <c r="N514" s="80"/>
      <c r="O514" s="77"/>
      <c r="P514" s="78"/>
      <c r="Q514" s="72"/>
      <c r="R514" s="59"/>
      <c r="S514" s="59"/>
    </row>
    <row r="515" spans="2:19" s="57" customFormat="1">
      <c r="B515" s="72"/>
      <c r="C515" s="72"/>
      <c r="D515" s="73"/>
      <c r="E515" s="72"/>
      <c r="F515" s="72"/>
      <c r="G515" s="72"/>
      <c r="H515" s="74"/>
      <c r="I515" s="74"/>
      <c r="J515" s="74"/>
      <c r="K515" s="75"/>
      <c r="L515" s="75"/>
      <c r="M515" s="60"/>
      <c r="N515" s="80"/>
      <c r="O515" s="77"/>
      <c r="P515" s="78"/>
      <c r="Q515" s="72"/>
      <c r="R515" s="59"/>
      <c r="S515" s="59"/>
    </row>
    <row r="516" spans="2:19" s="57" customFormat="1">
      <c r="B516" s="72"/>
      <c r="C516" s="72"/>
      <c r="D516" s="73"/>
      <c r="E516" s="72"/>
      <c r="F516" s="72"/>
      <c r="G516" s="72"/>
      <c r="H516" s="74"/>
      <c r="I516" s="74"/>
      <c r="J516" s="74"/>
      <c r="K516" s="75"/>
      <c r="L516" s="75"/>
      <c r="M516" s="60"/>
      <c r="N516" s="80"/>
      <c r="O516" s="77"/>
      <c r="P516" s="78"/>
      <c r="Q516" s="72"/>
      <c r="R516" s="59"/>
      <c r="S516" s="59"/>
    </row>
    <row r="517" spans="2:19" s="57" customFormat="1">
      <c r="B517" s="72"/>
      <c r="C517" s="72"/>
      <c r="D517" s="73"/>
      <c r="E517" s="72"/>
      <c r="F517" s="72"/>
      <c r="G517" s="72"/>
      <c r="H517" s="74"/>
      <c r="I517" s="74"/>
      <c r="J517" s="74"/>
      <c r="K517" s="75"/>
      <c r="L517" s="75"/>
      <c r="M517" s="60"/>
      <c r="N517" s="80"/>
      <c r="O517" s="77"/>
      <c r="P517" s="78"/>
      <c r="Q517" s="72"/>
      <c r="R517" s="59"/>
      <c r="S517" s="59"/>
    </row>
    <row r="518" spans="2:19" s="57" customFormat="1">
      <c r="B518" s="72"/>
      <c r="C518" s="72"/>
      <c r="D518" s="73"/>
      <c r="E518" s="72"/>
      <c r="F518" s="72"/>
      <c r="G518" s="72"/>
      <c r="H518" s="74"/>
      <c r="I518" s="74"/>
      <c r="J518" s="74"/>
      <c r="K518" s="75"/>
      <c r="L518" s="75"/>
      <c r="M518" s="60"/>
      <c r="N518" s="80"/>
      <c r="O518" s="77"/>
      <c r="P518" s="78"/>
      <c r="Q518" s="72"/>
      <c r="R518" s="59"/>
      <c r="S518" s="59"/>
    </row>
    <row r="519" spans="2:19" s="57" customFormat="1">
      <c r="B519" s="72"/>
      <c r="C519" s="72"/>
      <c r="D519" s="73"/>
      <c r="E519" s="72"/>
      <c r="F519" s="72"/>
      <c r="G519" s="72"/>
      <c r="H519" s="74"/>
      <c r="I519" s="74"/>
      <c r="J519" s="74"/>
      <c r="K519" s="75"/>
      <c r="L519" s="75"/>
      <c r="M519" s="60"/>
      <c r="N519" s="80"/>
      <c r="O519" s="77"/>
      <c r="P519" s="78"/>
      <c r="Q519" s="72"/>
      <c r="R519" s="59"/>
      <c r="S519" s="59"/>
    </row>
    <row r="520" spans="2:19" s="57" customFormat="1">
      <c r="B520" s="72"/>
      <c r="C520" s="72"/>
      <c r="D520" s="73"/>
      <c r="E520" s="72"/>
      <c r="F520" s="72"/>
      <c r="G520" s="72"/>
      <c r="H520" s="74"/>
      <c r="I520" s="74"/>
      <c r="J520" s="74"/>
      <c r="K520" s="75"/>
      <c r="L520" s="75"/>
      <c r="M520" s="60"/>
      <c r="N520" s="80"/>
      <c r="O520" s="77"/>
      <c r="P520" s="78"/>
      <c r="Q520" s="72"/>
      <c r="R520" s="59"/>
      <c r="S520" s="59"/>
    </row>
    <row r="521" spans="2:19" s="57" customFormat="1">
      <c r="B521" s="72"/>
      <c r="C521" s="72"/>
      <c r="D521" s="73"/>
      <c r="E521" s="72"/>
      <c r="F521" s="72"/>
      <c r="G521" s="72"/>
      <c r="H521" s="74"/>
      <c r="I521" s="74"/>
      <c r="J521" s="74"/>
      <c r="K521" s="75"/>
      <c r="L521" s="75"/>
      <c r="M521" s="60"/>
      <c r="N521" s="80"/>
      <c r="O521" s="77"/>
      <c r="P521" s="78"/>
      <c r="Q521" s="72"/>
      <c r="R521" s="59"/>
      <c r="S521" s="59"/>
    </row>
    <row r="522" spans="2:19" s="57" customFormat="1">
      <c r="B522" s="72"/>
      <c r="C522" s="72"/>
      <c r="D522" s="73"/>
      <c r="E522" s="72"/>
      <c r="F522" s="72"/>
      <c r="G522" s="72"/>
      <c r="H522" s="74"/>
      <c r="I522" s="74"/>
      <c r="J522" s="74"/>
      <c r="K522" s="75"/>
      <c r="L522" s="75"/>
      <c r="M522" s="60"/>
      <c r="N522" s="80"/>
      <c r="O522" s="77"/>
      <c r="P522" s="78"/>
      <c r="Q522" s="72"/>
      <c r="R522" s="59"/>
      <c r="S522" s="59"/>
    </row>
    <row r="523" spans="2:19" s="57" customFormat="1">
      <c r="B523" s="72"/>
      <c r="C523" s="72"/>
      <c r="D523" s="73"/>
      <c r="E523" s="72"/>
      <c r="F523" s="72"/>
      <c r="G523" s="72"/>
      <c r="H523" s="74"/>
      <c r="I523" s="74"/>
      <c r="J523" s="74"/>
      <c r="K523" s="75"/>
      <c r="L523" s="75"/>
      <c r="M523" s="60"/>
      <c r="N523" s="80"/>
      <c r="O523" s="77"/>
      <c r="P523" s="78"/>
      <c r="Q523" s="72"/>
      <c r="R523" s="59"/>
      <c r="S523" s="59"/>
    </row>
    <row r="524" spans="2:19" s="57" customFormat="1">
      <c r="B524" s="72"/>
      <c r="C524" s="72"/>
      <c r="D524" s="73"/>
      <c r="E524" s="72"/>
      <c r="F524" s="72"/>
      <c r="G524" s="72"/>
      <c r="H524" s="74"/>
      <c r="I524" s="74"/>
      <c r="J524" s="74"/>
      <c r="K524" s="75"/>
      <c r="L524" s="75"/>
      <c r="M524" s="60"/>
      <c r="N524" s="80"/>
      <c r="O524" s="77"/>
      <c r="P524" s="78"/>
      <c r="Q524" s="72"/>
      <c r="R524" s="59"/>
      <c r="S524" s="59"/>
    </row>
    <row r="525" spans="2:19" s="57" customFormat="1">
      <c r="B525" s="72"/>
      <c r="C525" s="72"/>
      <c r="D525" s="73"/>
      <c r="E525" s="72"/>
      <c r="F525" s="72"/>
      <c r="G525" s="72"/>
      <c r="H525" s="74"/>
      <c r="I525" s="74"/>
      <c r="J525" s="74"/>
      <c r="K525" s="75"/>
      <c r="L525" s="75"/>
      <c r="M525" s="60"/>
      <c r="N525" s="80"/>
      <c r="O525" s="77"/>
      <c r="P525" s="78"/>
      <c r="Q525" s="72"/>
      <c r="R525" s="59"/>
      <c r="S525" s="59"/>
    </row>
    <row r="526" spans="2:19" s="57" customFormat="1">
      <c r="B526" s="72"/>
      <c r="C526" s="72"/>
      <c r="D526" s="73"/>
      <c r="E526" s="72"/>
      <c r="F526" s="72"/>
      <c r="G526" s="72"/>
      <c r="H526" s="74"/>
      <c r="I526" s="74"/>
      <c r="J526" s="74"/>
      <c r="K526" s="75"/>
      <c r="L526" s="75"/>
      <c r="M526" s="60"/>
      <c r="N526" s="80"/>
      <c r="O526" s="77"/>
      <c r="P526" s="78"/>
      <c r="Q526" s="72"/>
      <c r="R526" s="59"/>
      <c r="S526" s="59"/>
    </row>
    <row r="527" spans="2:19" s="57" customFormat="1">
      <c r="B527" s="72"/>
      <c r="C527" s="72"/>
      <c r="D527" s="73"/>
      <c r="E527" s="72"/>
      <c r="F527" s="72"/>
      <c r="G527" s="72"/>
      <c r="H527" s="74"/>
      <c r="I527" s="74"/>
      <c r="J527" s="74"/>
      <c r="K527" s="75"/>
      <c r="L527" s="75"/>
      <c r="M527" s="60"/>
      <c r="N527" s="80"/>
      <c r="O527" s="77"/>
      <c r="P527" s="78"/>
      <c r="Q527" s="72"/>
      <c r="R527" s="59"/>
      <c r="S527" s="59"/>
    </row>
    <row r="528" spans="2:19" s="57" customFormat="1">
      <c r="B528" s="72"/>
      <c r="C528" s="72"/>
      <c r="D528" s="73"/>
      <c r="E528" s="72"/>
      <c r="F528" s="72"/>
      <c r="G528" s="72"/>
      <c r="H528" s="74"/>
      <c r="I528" s="74"/>
      <c r="J528" s="74"/>
      <c r="K528" s="75"/>
      <c r="L528" s="75"/>
      <c r="M528" s="60"/>
      <c r="N528" s="80"/>
      <c r="O528" s="77"/>
      <c r="P528" s="78"/>
      <c r="Q528" s="72"/>
      <c r="R528" s="59"/>
      <c r="S528" s="59"/>
    </row>
    <row r="529" spans="2:19" s="57" customFormat="1">
      <c r="B529" s="72"/>
      <c r="C529" s="72"/>
      <c r="D529" s="73"/>
      <c r="E529" s="72"/>
      <c r="F529" s="72"/>
      <c r="G529" s="72"/>
      <c r="H529" s="74"/>
      <c r="I529" s="74"/>
      <c r="J529" s="74"/>
      <c r="K529" s="75"/>
      <c r="L529" s="75"/>
      <c r="M529" s="60"/>
      <c r="N529" s="80"/>
      <c r="O529" s="77"/>
      <c r="P529" s="78"/>
      <c r="Q529" s="72"/>
      <c r="R529" s="59"/>
      <c r="S529" s="59"/>
    </row>
    <row r="530" spans="2:19" s="57" customFormat="1">
      <c r="B530" s="72"/>
      <c r="C530" s="72"/>
      <c r="D530" s="73"/>
      <c r="E530" s="72"/>
      <c r="F530" s="72"/>
      <c r="G530" s="72"/>
      <c r="H530" s="74"/>
      <c r="I530" s="74"/>
      <c r="J530" s="74"/>
      <c r="K530" s="75"/>
      <c r="L530" s="75"/>
      <c r="M530" s="60"/>
      <c r="N530" s="80"/>
      <c r="O530" s="77"/>
      <c r="P530" s="78"/>
      <c r="Q530" s="72"/>
      <c r="R530" s="59"/>
      <c r="S530" s="59"/>
    </row>
    <row r="531" spans="2:19" s="57" customFormat="1">
      <c r="B531" s="72"/>
      <c r="C531" s="72"/>
      <c r="D531" s="73"/>
      <c r="E531" s="72"/>
      <c r="F531" s="72"/>
      <c r="G531" s="72"/>
      <c r="H531" s="74"/>
      <c r="I531" s="74"/>
      <c r="J531" s="74"/>
      <c r="K531" s="75"/>
      <c r="L531" s="75"/>
      <c r="M531" s="60"/>
      <c r="N531" s="80"/>
      <c r="O531" s="77"/>
      <c r="P531" s="78"/>
      <c r="Q531" s="72"/>
      <c r="R531" s="59"/>
      <c r="S531" s="59"/>
    </row>
    <row r="532" spans="2:19" s="57" customFormat="1">
      <c r="B532" s="72"/>
      <c r="C532" s="72"/>
      <c r="D532" s="73"/>
      <c r="E532" s="72"/>
      <c r="F532" s="72"/>
      <c r="G532" s="72"/>
      <c r="H532" s="74"/>
      <c r="I532" s="74"/>
      <c r="J532" s="74"/>
      <c r="K532" s="75"/>
      <c r="L532" s="75"/>
      <c r="M532" s="60"/>
      <c r="N532" s="80"/>
      <c r="O532" s="77"/>
      <c r="P532" s="78"/>
      <c r="Q532" s="72"/>
      <c r="R532" s="59"/>
      <c r="S532" s="59"/>
    </row>
    <row r="533" spans="2:19" s="57" customFormat="1">
      <c r="B533" s="72"/>
      <c r="C533" s="72"/>
      <c r="D533" s="73"/>
      <c r="E533" s="72"/>
      <c r="F533" s="72"/>
      <c r="G533" s="72"/>
      <c r="H533" s="74"/>
      <c r="I533" s="74"/>
      <c r="J533" s="74"/>
      <c r="K533" s="75"/>
      <c r="L533" s="75"/>
      <c r="M533" s="60"/>
      <c r="N533" s="80"/>
      <c r="O533" s="77"/>
      <c r="P533" s="78"/>
      <c r="Q533" s="72"/>
      <c r="R533" s="59"/>
      <c r="S533" s="59"/>
    </row>
    <row r="534" spans="2:19" s="57" customFormat="1">
      <c r="B534" s="72"/>
      <c r="C534" s="72"/>
      <c r="D534" s="73"/>
      <c r="E534" s="72"/>
      <c r="F534" s="72"/>
      <c r="G534" s="72"/>
      <c r="H534" s="74"/>
      <c r="I534" s="74"/>
      <c r="J534" s="74"/>
      <c r="K534" s="75"/>
      <c r="L534" s="75"/>
      <c r="M534" s="60"/>
      <c r="N534" s="80"/>
      <c r="O534" s="77"/>
      <c r="P534" s="78"/>
      <c r="Q534" s="72"/>
      <c r="R534" s="59"/>
      <c r="S534" s="59"/>
    </row>
    <row r="535" spans="2:19" s="57" customFormat="1">
      <c r="B535" s="72"/>
      <c r="C535" s="72"/>
      <c r="D535" s="73"/>
      <c r="E535" s="72"/>
      <c r="F535" s="72"/>
      <c r="G535" s="72"/>
      <c r="H535" s="74"/>
      <c r="I535" s="74"/>
      <c r="J535" s="74"/>
      <c r="K535" s="75"/>
      <c r="L535" s="75"/>
      <c r="M535" s="60"/>
      <c r="N535" s="80"/>
      <c r="O535" s="77"/>
      <c r="P535" s="78"/>
      <c r="Q535" s="72"/>
      <c r="R535" s="59"/>
      <c r="S535" s="59"/>
    </row>
    <row r="536" spans="2:19" s="57" customFormat="1">
      <c r="B536" s="72"/>
      <c r="C536" s="72"/>
      <c r="D536" s="73"/>
      <c r="E536" s="72"/>
      <c r="F536" s="72"/>
      <c r="G536" s="72"/>
      <c r="H536" s="74"/>
      <c r="I536" s="74"/>
      <c r="J536" s="74"/>
      <c r="K536" s="75"/>
      <c r="L536" s="75"/>
      <c r="M536" s="60"/>
      <c r="N536" s="80"/>
      <c r="O536" s="77"/>
      <c r="P536" s="78"/>
      <c r="Q536" s="72"/>
      <c r="R536" s="59"/>
      <c r="S536" s="59"/>
    </row>
    <row r="537" spans="2:19" s="57" customFormat="1">
      <c r="B537" s="72"/>
      <c r="C537" s="72"/>
      <c r="D537" s="73"/>
      <c r="E537" s="72"/>
      <c r="F537" s="72"/>
      <c r="G537" s="72"/>
      <c r="H537" s="74"/>
      <c r="I537" s="74"/>
      <c r="J537" s="74"/>
      <c r="K537" s="75"/>
      <c r="L537" s="75"/>
      <c r="M537" s="60"/>
      <c r="N537" s="80"/>
      <c r="O537" s="77"/>
      <c r="P537" s="78"/>
      <c r="Q537" s="72"/>
      <c r="R537" s="59"/>
      <c r="S537" s="59"/>
    </row>
    <row r="538" spans="2:19" s="57" customFormat="1">
      <c r="B538" s="72"/>
      <c r="C538" s="72"/>
      <c r="D538" s="73"/>
      <c r="E538" s="72"/>
      <c r="F538" s="72"/>
      <c r="G538" s="72"/>
      <c r="H538" s="74"/>
      <c r="I538" s="74"/>
      <c r="J538" s="74"/>
      <c r="K538" s="75"/>
      <c r="L538" s="75"/>
      <c r="M538" s="60"/>
      <c r="N538" s="80"/>
      <c r="O538" s="77"/>
      <c r="P538" s="78"/>
      <c r="Q538" s="72"/>
      <c r="R538" s="59"/>
      <c r="S538" s="59"/>
    </row>
    <row r="539" spans="2:19" s="57" customFormat="1">
      <c r="B539" s="72"/>
      <c r="C539" s="72"/>
      <c r="D539" s="73"/>
      <c r="E539" s="72"/>
      <c r="F539" s="72"/>
      <c r="G539" s="72"/>
      <c r="H539" s="74"/>
      <c r="I539" s="74"/>
      <c r="J539" s="74"/>
      <c r="K539" s="75"/>
      <c r="L539" s="75"/>
      <c r="M539" s="60"/>
      <c r="N539" s="80"/>
      <c r="O539" s="77"/>
      <c r="P539" s="78"/>
      <c r="Q539" s="72"/>
      <c r="R539" s="59"/>
      <c r="S539" s="59"/>
    </row>
    <row r="540" spans="2:19" s="57" customFormat="1">
      <c r="B540" s="72"/>
      <c r="C540" s="72"/>
      <c r="D540" s="73"/>
      <c r="E540" s="72"/>
      <c r="F540" s="72"/>
      <c r="G540" s="72"/>
      <c r="H540" s="74"/>
      <c r="I540" s="74"/>
      <c r="J540" s="74"/>
      <c r="K540" s="75"/>
      <c r="L540" s="75"/>
      <c r="M540" s="60"/>
      <c r="N540" s="80"/>
      <c r="O540" s="77"/>
      <c r="P540" s="78"/>
      <c r="Q540" s="72"/>
      <c r="R540" s="59"/>
      <c r="S540" s="59"/>
    </row>
    <row r="541" spans="2:19" s="57" customFormat="1">
      <c r="B541" s="72"/>
      <c r="C541" s="72"/>
      <c r="D541" s="73"/>
      <c r="E541" s="72"/>
      <c r="F541" s="72"/>
      <c r="G541" s="72"/>
      <c r="H541" s="74"/>
      <c r="I541" s="74"/>
      <c r="J541" s="74"/>
      <c r="K541" s="75"/>
      <c r="L541" s="75"/>
      <c r="M541" s="60"/>
      <c r="N541" s="80"/>
      <c r="O541" s="77"/>
      <c r="P541" s="78"/>
      <c r="Q541" s="72"/>
      <c r="R541" s="59"/>
      <c r="S541" s="59"/>
    </row>
    <row r="542" spans="2:19" s="57" customFormat="1">
      <c r="B542" s="72"/>
      <c r="C542" s="72"/>
      <c r="D542" s="73"/>
      <c r="E542" s="72"/>
      <c r="F542" s="72"/>
      <c r="G542" s="72"/>
      <c r="H542" s="74"/>
      <c r="I542" s="74"/>
      <c r="J542" s="74"/>
      <c r="K542" s="75"/>
      <c r="L542" s="75"/>
      <c r="M542" s="60"/>
      <c r="N542" s="80"/>
      <c r="O542" s="77"/>
      <c r="P542" s="78"/>
      <c r="Q542" s="72"/>
      <c r="R542" s="59"/>
      <c r="S542" s="59"/>
    </row>
    <row r="543" spans="2:19" s="57" customFormat="1">
      <c r="B543" s="72"/>
      <c r="C543" s="72"/>
      <c r="D543" s="73"/>
      <c r="E543" s="72"/>
      <c r="F543" s="72"/>
      <c r="G543" s="72"/>
      <c r="H543" s="74"/>
      <c r="I543" s="74"/>
      <c r="J543" s="74"/>
      <c r="K543" s="75"/>
      <c r="L543" s="75"/>
      <c r="M543" s="60"/>
      <c r="N543" s="80"/>
      <c r="O543" s="77"/>
      <c r="P543" s="78"/>
      <c r="Q543" s="72"/>
      <c r="R543" s="59"/>
      <c r="S543" s="59"/>
    </row>
    <row r="544" spans="2:19" s="57" customFormat="1">
      <c r="B544" s="72"/>
      <c r="C544" s="72"/>
      <c r="D544" s="73"/>
      <c r="E544" s="72"/>
      <c r="F544" s="72"/>
      <c r="G544" s="72"/>
      <c r="H544" s="74"/>
      <c r="I544" s="74"/>
      <c r="J544" s="74"/>
      <c r="K544" s="75"/>
      <c r="L544" s="75"/>
      <c r="M544" s="60"/>
      <c r="N544" s="80"/>
      <c r="O544" s="77"/>
      <c r="P544" s="78"/>
      <c r="Q544" s="72"/>
      <c r="R544" s="59"/>
      <c r="S544" s="59"/>
    </row>
    <row r="545" spans="2:19" s="57" customFormat="1">
      <c r="B545" s="72"/>
      <c r="C545" s="72"/>
      <c r="D545" s="73"/>
      <c r="E545" s="72"/>
      <c r="F545" s="72"/>
      <c r="G545" s="72"/>
      <c r="H545" s="74"/>
      <c r="I545" s="74"/>
      <c r="J545" s="74"/>
      <c r="K545" s="75"/>
      <c r="L545" s="75"/>
      <c r="M545" s="60"/>
      <c r="N545" s="80"/>
      <c r="O545" s="77"/>
      <c r="P545" s="78"/>
      <c r="Q545" s="72"/>
      <c r="R545" s="59"/>
      <c r="S545" s="59"/>
    </row>
    <row r="546" spans="2:19" s="57" customFormat="1">
      <c r="B546" s="72"/>
      <c r="C546" s="72"/>
      <c r="D546" s="73"/>
      <c r="E546" s="72"/>
      <c r="F546" s="72"/>
      <c r="G546" s="72"/>
      <c r="H546" s="74"/>
      <c r="I546" s="74"/>
      <c r="J546" s="74"/>
      <c r="K546" s="75"/>
      <c r="L546" s="75"/>
      <c r="M546" s="60"/>
      <c r="N546" s="80"/>
      <c r="O546" s="77"/>
      <c r="P546" s="78"/>
      <c r="Q546" s="72"/>
      <c r="R546" s="59"/>
      <c r="S546" s="59"/>
    </row>
    <row r="547" spans="2:19" s="57" customFormat="1">
      <c r="B547" s="72"/>
      <c r="C547" s="72"/>
      <c r="D547" s="73"/>
      <c r="E547" s="72"/>
      <c r="F547" s="72"/>
      <c r="G547" s="72"/>
      <c r="H547" s="74"/>
      <c r="I547" s="74"/>
      <c r="J547" s="74"/>
      <c r="K547" s="75"/>
      <c r="L547" s="75"/>
      <c r="M547" s="60"/>
      <c r="N547" s="80"/>
      <c r="O547" s="77"/>
      <c r="P547" s="78"/>
      <c r="Q547" s="72"/>
      <c r="R547" s="59"/>
      <c r="S547" s="59"/>
    </row>
    <row r="548" spans="2:19" s="57" customFormat="1">
      <c r="B548" s="72"/>
      <c r="C548" s="72"/>
      <c r="D548" s="73"/>
      <c r="E548" s="72"/>
      <c r="F548" s="72"/>
      <c r="G548" s="72"/>
      <c r="H548" s="74"/>
      <c r="I548" s="74"/>
      <c r="J548" s="74"/>
      <c r="K548" s="75"/>
      <c r="L548" s="75"/>
      <c r="M548" s="60"/>
      <c r="N548" s="80"/>
      <c r="O548" s="77"/>
      <c r="P548" s="78"/>
      <c r="Q548" s="72"/>
      <c r="R548" s="59"/>
      <c r="S548" s="59"/>
    </row>
    <row r="549" spans="2:19" s="57" customFormat="1">
      <c r="B549" s="72"/>
      <c r="C549" s="72"/>
      <c r="D549" s="73"/>
      <c r="E549" s="72"/>
      <c r="F549" s="72"/>
      <c r="G549" s="72"/>
      <c r="H549" s="74"/>
      <c r="I549" s="74"/>
      <c r="J549" s="74"/>
      <c r="K549" s="75"/>
      <c r="L549" s="75"/>
      <c r="M549" s="60"/>
      <c r="N549" s="80"/>
      <c r="O549" s="77"/>
      <c r="P549" s="78"/>
      <c r="Q549" s="72"/>
      <c r="R549" s="59"/>
      <c r="S549" s="59"/>
    </row>
    <row r="550" spans="2:19" s="57" customFormat="1">
      <c r="B550" s="72"/>
      <c r="C550" s="72"/>
      <c r="D550" s="73"/>
      <c r="E550" s="72"/>
      <c r="F550" s="72"/>
      <c r="G550" s="72"/>
      <c r="H550" s="74"/>
      <c r="I550" s="74"/>
      <c r="J550" s="74"/>
      <c r="K550" s="75"/>
      <c r="L550" s="75"/>
      <c r="M550" s="60"/>
      <c r="N550" s="80"/>
      <c r="O550" s="77"/>
      <c r="P550" s="78"/>
      <c r="Q550" s="72"/>
      <c r="R550" s="59"/>
      <c r="S550" s="59"/>
    </row>
    <row r="551" spans="2:19" s="57" customFormat="1">
      <c r="B551" s="72"/>
      <c r="C551" s="72"/>
      <c r="D551" s="73"/>
      <c r="E551" s="72"/>
      <c r="F551" s="72"/>
      <c r="G551" s="72"/>
      <c r="H551" s="74"/>
      <c r="I551" s="74"/>
      <c r="J551" s="74"/>
      <c r="K551" s="75"/>
      <c r="L551" s="75"/>
      <c r="M551" s="60"/>
      <c r="N551" s="80"/>
      <c r="O551" s="77"/>
      <c r="P551" s="78"/>
      <c r="Q551" s="72"/>
      <c r="R551" s="59"/>
      <c r="S551" s="59"/>
    </row>
    <row r="552" spans="2:19" s="57" customFormat="1">
      <c r="B552" s="72"/>
      <c r="C552" s="72"/>
      <c r="D552" s="73"/>
      <c r="E552" s="72"/>
      <c r="F552" s="72"/>
      <c r="G552" s="72"/>
      <c r="H552" s="74"/>
      <c r="I552" s="74"/>
      <c r="J552" s="74"/>
      <c r="K552" s="75"/>
      <c r="L552" s="75"/>
      <c r="M552" s="60"/>
      <c r="N552" s="80"/>
      <c r="O552" s="77"/>
      <c r="P552" s="78"/>
      <c r="Q552" s="72"/>
      <c r="R552" s="59"/>
      <c r="S552" s="59"/>
    </row>
    <row r="553" spans="2:19" s="57" customFormat="1">
      <c r="B553" s="72"/>
      <c r="C553" s="72"/>
      <c r="D553" s="73"/>
      <c r="E553" s="72"/>
      <c r="F553" s="72"/>
      <c r="G553" s="72"/>
      <c r="H553" s="74"/>
      <c r="I553" s="74"/>
      <c r="J553" s="74"/>
      <c r="K553" s="75"/>
      <c r="L553" s="75"/>
      <c r="M553" s="60"/>
      <c r="N553" s="80"/>
      <c r="O553" s="77"/>
      <c r="P553" s="78"/>
      <c r="Q553" s="72"/>
      <c r="R553" s="59"/>
      <c r="S553" s="59"/>
    </row>
    <row r="554" spans="2:19" s="57" customFormat="1">
      <c r="B554" s="72"/>
      <c r="C554" s="72"/>
      <c r="D554" s="73"/>
      <c r="E554" s="72"/>
      <c r="F554" s="72"/>
      <c r="G554" s="72"/>
      <c r="H554" s="74"/>
      <c r="I554" s="74"/>
      <c r="J554" s="74"/>
      <c r="K554" s="75"/>
      <c r="L554" s="75"/>
      <c r="M554" s="60"/>
      <c r="N554" s="80"/>
      <c r="O554" s="77"/>
      <c r="P554" s="78"/>
      <c r="Q554" s="72"/>
      <c r="R554" s="59"/>
      <c r="S554" s="59"/>
    </row>
    <row r="555" spans="2:19" s="57" customFormat="1">
      <c r="B555" s="72"/>
      <c r="C555" s="72"/>
      <c r="D555" s="73"/>
      <c r="E555" s="72"/>
      <c r="F555" s="72"/>
      <c r="G555" s="72"/>
      <c r="H555" s="74"/>
      <c r="I555" s="74"/>
      <c r="J555" s="74"/>
      <c r="K555" s="75"/>
      <c r="L555" s="75"/>
      <c r="M555" s="60"/>
      <c r="N555" s="80"/>
      <c r="O555" s="77"/>
      <c r="P555" s="78"/>
      <c r="Q555" s="72"/>
      <c r="R555" s="59"/>
      <c r="S555" s="59"/>
    </row>
    <row r="556" spans="2:19" s="57" customFormat="1">
      <c r="B556" s="72"/>
      <c r="C556" s="72"/>
      <c r="D556" s="73"/>
      <c r="E556" s="72"/>
      <c r="F556" s="72"/>
      <c r="G556" s="72"/>
      <c r="H556" s="74"/>
      <c r="I556" s="74"/>
      <c r="J556" s="74"/>
      <c r="K556" s="75"/>
      <c r="L556" s="75"/>
      <c r="M556" s="60"/>
      <c r="N556" s="80"/>
      <c r="O556" s="77"/>
      <c r="P556" s="78"/>
      <c r="Q556" s="72"/>
      <c r="R556" s="59"/>
      <c r="S556" s="59"/>
    </row>
    <row r="557" spans="2:19" s="57" customFormat="1">
      <c r="B557" s="72"/>
      <c r="C557" s="72"/>
      <c r="D557" s="73"/>
      <c r="E557" s="72"/>
      <c r="F557" s="72"/>
      <c r="G557" s="72"/>
      <c r="H557" s="74"/>
      <c r="I557" s="74"/>
      <c r="J557" s="74"/>
      <c r="K557" s="75"/>
      <c r="L557" s="75"/>
      <c r="M557" s="60"/>
      <c r="N557" s="80"/>
      <c r="O557" s="77"/>
      <c r="P557" s="78"/>
      <c r="Q557" s="72"/>
      <c r="R557" s="59"/>
      <c r="S557" s="59"/>
    </row>
    <row r="558" spans="2:19" s="57" customFormat="1">
      <c r="B558" s="72"/>
      <c r="C558" s="72"/>
      <c r="D558" s="73"/>
      <c r="E558" s="72"/>
      <c r="F558" s="72"/>
      <c r="G558" s="72"/>
      <c r="H558" s="74"/>
      <c r="I558" s="74"/>
      <c r="J558" s="74"/>
      <c r="K558" s="75"/>
      <c r="L558" s="75"/>
      <c r="M558" s="60"/>
      <c r="N558" s="80"/>
      <c r="O558" s="77"/>
      <c r="P558" s="78"/>
      <c r="Q558" s="72"/>
      <c r="R558" s="59"/>
      <c r="S558" s="59"/>
    </row>
    <row r="559" spans="2:19" s="57" customFormat="1">
      <c r="B559" s="72"/>
      <c r="C559" s="72"/>
      <c r="D559" s="73"/>
      <c r="E559" s="72"/>
      <c r="F559" s="72"/>
      <c r="G559" s="72"/>
      <c r="H559" s="74"/>
      <c r="I559" s="74"/>
      <c r="J559" s="74"/>
      <c r="K559" s="75"/>
      <c r="L559" s="75"/>
      <c r="M559" s="60"/>
      <c r="N559" s="80"/>
      <c r="O559" s="77"/>
      <c r="P559" s="78"/>
      <c r="Q559" s="72"/>
      <c r="R559" s="59"/>
      <c r="S559" s="59"/>
    </row>
  </sheetData>
  <autoFilter ref="B2:Q400"/>
  <conditionalFormatting sqref="K401:K559">
    <cfRule type="expression" dxfId="4" priority="5">
      <formula>#REF!=FALSE</formula>
    </cfRule>
  </conditionalFormatting>
  <conditionalFormatting sqref="K401:K425">
    <cfRule type="duplicateValues" dxfId="3" priority="4"/>
  </conditionalFormatting>
  <conditionalFormatting sqref="K401:K425">
    <cfRule type="expression" dxfId="2" priority="3">
      <formula>#REF!=FALSE</formula>
    </cfRule>
  </conditionalFormatting>
  <conditionalFormatting sqref="K426:K559">
    <cfRule type="duplicateValues" dxfId="1" priority="2"/>
  </conditionalFormatting>
  <conditionalFormatting sqref="K426:K559">
    <cfRule type="expression" dxfId="0" priority="1">
      <formula>#REF!=FALSE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5"/>
  <sheetViews>
    <sheetView tabSelected="1" zoomScale="85" zoomScaleNormal="85" workbookViewId="0">
      <pane ySplit="2" topLeftCell="A56" activePane="bottomLeft" state="frozen"/>
      <selection pane="bottomLeft" activeCell="B73" sqref="B73"/>
    </sheetView>
  </sheetViews>
  <sheetFormatPr defaultRowHeight="15"/>
  <cols>
    <col min="1" max="1" width="6" bestFit="1" customWidth="1"/>
    <col min="2" max="2" width="55.28515625" customWidth="1"/>
    <col min="3" max="3" width="40.42578125" customWidth="1"/>
    <col min="4" max="4" width="12.140625" customWidth="1"/>
    <col min="5" max="5" width="27.7109375" bestFit="1" customWidth="1"/>
    <col min="6" max="6" width="8.7109375" customWidth="1"/>
    <col min="7" max="7" width="11" customWidth="1"/>
    <col min="8" max="8" width="9.7109375" customWidth="1"/>
    <col min="9" max="10" width="10" customWidth="1"/>
    <col min="11" max="11" width="21.140625" customWidth="1"/>
    <col min="12" max="12" width="23" customWidth="1"/>
    <col min="13" max="16" width="9.5703125" customWidth="1"/>
    <col min="17" max="18" width="7" customWidth="1"/>
    <col min="19" max="19" width="12.85546875" customWidth="1"/>
    <col min="20" max="20" width="14.85546875" customWidth="1"/>
    <col min="21" max="21" width="43.140625" customWidth="1"/>
  </cols>
  <sheetData>
    <row r="1" spans="1:23">
      <c r="A1" s="32"/>
      <c r="B1" s="33"/>
      <c r="C1" s="32"/>
      <c r="D1" s="32"/>
      <c r="E1" s="54" t="s">
        <v>239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35"/>
    </row>
    <row r="2" spans="1:23">
      <c r="A2" s="36" t="s">
        <v>15</v>
      </c>
      <c r="B2" s="37" t="s">
        <v>240</v>
      </c>
      <c r="C2" s="36" t="s">
        <v>18</v>
      </c>
      <c r="D2" s="38" t="s">
        <v>22</v>
      </c>
      <c r="E2" s="36" t="s">
        <v>241</v>
      </c>
      <c r="F2" s="36" t="s">
        <v>242</v>
      </c>
      <c r="G2" s="36" t="s">
        <v>243</v>
      </c>
      <c r="H2" s="36" t="s">
        <v>244</v>
      </c>
      <c r="I2" s="36" t="s">
        <v>245</v>
      </c>
      <c r="J2" s="36"/>
      <c r="K2" s="36" t="s">
        <v>246</v>
      </c>
      <c r="L2" s="36" t="s">
        <v>247</v>
      </c>
      <c r="M2" s="36" t="s">
        <v>284</v>
      </c>
      <c r="N2" s="36"/>
      <c r="O2" s="36"/>
      <c r="P2" s="36" t="s">
        <v>285</v>
      </c>
      <c r="Q2" s="36" t="s">
        <v>248</v>
      </c>
      <c r="R2" s="36"/>
      <c r="S2" s="36" t="s">
        <v>249</v>
      </c>
      <c r="T2" s="36" t="s">
        <v>250</v>
      </c>
      <c r="U2" s="36" t="s">
        <v>251</v>
      </c>
      <c r="V2" s="36" t="s">
        <v>252</v>
      </c>
    </row>
    <row r="3" spans="1:23">
      <c r="A3" s="84">
        <v>1</v>
      </c>
      <c r="B3" s="33" t="s">
        <v>31</v>
      </c>
      <c r="C3" s="35" t="s">
        <v>33</v>
      </c>
      <c r="D3" s="32">
        <v>300</v>
      </c>
      <c r="E3" s="35" t="s">
        <v>31</v>
      </c>
      <c r="F3" s="32">
        <v>300</v>
      </c>
      <c r="G3" s="35" t="s">
        <v>253</v>
      </c>
      <c r="H3" s="35" t="s">
        <v>254</v>
      </c>
      <c r="I3" s="32">
        <v>7</v>
      </c>
      <c r="J3" s="32" t="b">
        <f>F3&gt;=D3</f>
        <v>1</v>
      </c>
      <c r="K3" s="35" t="s">
        <v>255</v>
      </c>
      <c r="L3" s="35">
        <v>0.06</v>
      </c>
      <c r="M3" s="35">
        <f>VLOOKUP(B3,'[1]EPE Quotation MOQ Full RELL'!$R:$Z,8,0)</f>
        <v>0.01</v>
      </c>
      <c r="N3" s="35">
        <f>M3*F3</f>
        <v>3</v>
      </c>
      <c r="O3" s="35">
        <f>D3-F3</f>
        <v>0</v>
      </c>
      <c r="P3" s="35">
        <f>L3-M3</f>
        <v>4.9999999999999996E-2</v>
      </c>
      <c r="Q3" s="35">
        <v>16.649999999999999</v>
      </c>
      <c r="R3" s="35"/>
      <c r="S3" s="35" t="s">
        <v>256</v>
      </c>
      <c r="T3" s="35" t="s">
        <v>257</v>
      </c>
      <c r="U3" s="35"/>
      <c r="V3" t="b">
        <f>B3=E3</f>
        <v>1</v>
      </c>
    </row>
    <row r="4" spans="1:23" ht="15.75">
      <c r="A4" s="84">
        <v>2</v>
      </c>
      <c r="B4" s="33" t="s">
        <v>39</v>
      </c>
      <c r="C4" s="35" t="s">
        <v>41</v>
      </c>
      <c r="D4" s="32">
        <v>130</v>
      </c>
      <c r="E4" s="35" t="s">
        <v>258</v>
      </c>
      <c r="F4" s="32">
        <v>130</v>
      </c>
      <c r="G4" s="35" t="s">
        <v>253</v>
      </c>
      <c r="H4" s="35" t="s">
        <v>254</v>
      </c>
      <c r="I4" s="32">
        <v>7</v>
      </c>
      <c r="J4" s="32" t="b">
        <f t="shared" ref="J4:J67" si="0">F4&gt;=D4</f>
        <v>1</v>
      </c>
      <c r="K4" s="35" t="s">
        <v>255</v>
      </c>
      <c r="L4" s="35">
        <v>5.32</v>
      </c>
      <c r="M4" s="35">
        <f>VLOOKUP(B4,'[1]EPE Quotation MOQ Full RELL'!$R:$Z,8,0)</f>
        <v>3.52</v>
      </c>
      <c r="N4" s="35">
        <f>M4*F4</f>
        <v>457.6</v>
      </c>
      <c r="O4" s="35">
        <f>D4-F4</f>
        <v>0</v>
      </c>
      <c r="P4" s="35">
        <f>L4-M4</f>
        <v>1.8000000000000003</v>
      </c>
      <c r="Q4" s="35">
        <v>691.6</v>
      </c>
      <c r="R4" s="35"/>
      <c r="S4" s="35" t="s">
        <v>256</v>
      </c>
      <c r="T4" s="35" t="s">
        <v>257</v>
      </c>
      <c r="U4" s="35"/>
      <c r="V4" t="b">
        <f>B4=E4</f>
        <v>0</v>
      </c>
    </row>
    <row r="5" spans="1:23">
      <c r="A5" s="32">
        <v>3</v>
      </c>
      <c r="B5" s="39" t="s">
        <v>44</v>
      </c>
      <c r="C5" s="40" t="s">
        <v>45</v>
      </c>
      <c r="D5" s="32">
        <v>120</v>
      </c>
      <c r="E5" s="41" t="s">
        <v>259</v>
      </c>
      <c r="F5" s="32">
        <v>120</v>
      </c>
      <c r="G5" s="35" t="s">
        <v>253</v>
      </c>
      <c r="H5" s="35" t="s">
        <v>254</v>
      </c>
      <c r="I5" s="32">
        <v>20</v>
      </c>
      <c r="J5" s="32" t="b">
        <f t="shared" si="0"/>
        <v>1</v>
      </c>
      <c r="K5" s="35" t="s">
        <v>255</v>
      </c>
      <c r="L5" s="35">
        <v>100.5</v>
      </c>
      <c r="M5" s="35">
        <f>VLOOKUP(B5,'[1]EPE Quotation MOQ Full RELL'!$R:$Z,8,0)</f>
        <v>0</v>
      </c>
      <c r="N5" s="53">
        <f>L5*F5</f>
        <v>12060</v>
      </c>
      <c r="O5" s="35">
        <f>D5-F5</f>
        <v>0</v>
      </c>
      <c r="P5" s="35">
        <f>L5-M5</f>
        <v>100.5</v>
      </c>
      <c r="Q5" s="35">
        <v>12060</v>
      </c>
      <c r="R5" s="35"/>
      <c r="S5" s="35" t="s">
        <v>256</v>
      </c>
      <c r="T5" s="35" t="s">
        <v>257</v>
      </c>
      <c r="U5" s="35" t="s">
        <v>289</v>
      </c>
      <c r="V5" t="b">
        <f>B5=E5</f>
        <v>0</v>
      </c>
      <c r="W5" s="35" t="s">
        <v>286</v>
      </c>
    </row>
    <row r="6" spans="1:23">
      <c r="A6" s="84">
        <v>4</v>
      </c>
      <c r="B6" s="33" t="s">
        <v>49</v>
      </c>
      <c r="C6" s="35" t="s">
        <v>50</v>
      </c>
      <c r="D6" s="32">
        <v>1500</v>
      </c>
      <c r="E6" s="35" t="s">
        <v>49</v>
      </c>
      <c r="F6" s="32">
        <v>1500</v>
      </c>
      <c r="G6" s="35" t="s">
        <v>253</v>
      </c>
      <c r="H6" s="35" t="s">
        <v>254</v>
      </c>
      <c r="I6" s="32">
        <v>7</v>
      </c>
      <c r="J6" s="32" t="b">
        <f t="shared" si="0"/>
        <v>1</v>
      </c>
      <c r="K6" s="35" t="s">
        <v>255</v>
      </c>
      <c r="L6" s="35">
        <v>0.09</v>
      </c>
      <c r="M6" s="35">
        <f>VLOOKUP(B6,'[1]EPE Quotation MOQ Full RELL'!$R:$Z,8,0)</f>
        <v>0.08</v>
      </c>
      <c r="N6" s="35">
        <f>M6*F6</f>
        <v>120</v>
      </c>
      <c r="O6" s="35">
        <f>D6-F6</f>
        <v>0</v>
      </c>
      <c r="P6" s="35">
        <f>L6-M6</f>
        <v>9.999999999999995E-3</v>
      </c>
      <c r="Q6" s="35">
        <v>135.63</v>
      </c>
      <c r="R6" s="35"/>
      <c r="S6" s="35" t="s">
        <v>256</v>
      </c>
      <c r="T6" s="35" t="s">
        <v>257</v>
      </c>
      <c r="U6" s="35"/>
      <c r="V6" t="b">
        <f>B6=E6</f>
        <v>1</v>
      </c>
    </row>
    <row r="7" spans="1:23">
      <c r="A7" s="84">
        <v>5</v>
      </c>
      <c r="B7" s="33" t="s">
        <v>51</v>
      </c>
      <c r="C7" s="35" t="s">
        <v>52</v>
      </c>
      <c r="D7" s="32">
        <v>900</v>
      </c>
      <c r="E7" s="35" t="s">
        <v>51</v>
      </c>
      <c r="F7" s="32">
        <v>1000</v>
      </c>
      <c r="G7" s="35" t="s">
        <v>253</v>
      </c>
      <c r="H7" s="35" t="s">
        <v>254</v>
      </c>
      <c r="I7" s="32">
        <v>7</v>
      </c>
      <c r="J7" s="32" t="b">
        <f t="shared" si="0"/>
        <v>1</v>
      </c>
      <c r="K7" s="35" t="s">
        <v>255</v>
      </c>
      <c r="L7" s="35">
        <v>0.06</v>
      </c>
      <c r="M7" s="35">
        <f>VLOOKUP(B7,'[1]EPE Quotation MOQ Full RELL'!$R:$Z,8,0)</f>
        <v>0.05</v>
      </c>
      <c r="N7" s="35">
        <f>M7*F7</f>
        <v>50</v>
      </c>
      <c r="O7" s="35">
        <f>D7-F7</f>
        <v>-100</v>
      </c>
      <c r="P7" s="35">
        <f>L7-M7</f>
        <v>9.999999999999995E-3</v>
      </c>
      <c r="Q7" s="35">
        <v>64.19</v>
      </c>
      <c r="R7" s="35"/>
      <c r="S7" s="35" t="s">
        <v>256</v>
      </c>
      <c r="T7" s="35" t="s">
        <v>257</v>
      </c>
      <c r="U7" s="35"/>
      <c r="V7" t="b">
        <f>B7=E7</f>
        <v>1</v>
      </c>
    </row>
    <row r="8" spans="1:23">
      <c r="A8" s="84">
        <v>6</v>
      </c>
      <c r="B8" s="42" t="s">
        <v>55</v>
      </c>
      <c r="C8" s="35" t="s">
        <v>54</v>
      </c>
      <c r="D8" s="32">
        <v>900</v>
      </c>
      <c r="E8" s="35" t="s">
        <v>55</v>
      </c>
      <c r="F8" s="32">
        <v>1000</v>
      </c>
      <c r="G8" s="35" t="s">
        <v>253</v>
      </c>
      <c r="H8" s="35" t="s">
        <v>254</v>
      </c>
      <c r="I8" s="32">
        <v>7</v>
      </c>
      <c r="J8" s="32" t="b">
        <f t="shared" si="0"/>
        <v>1</v>
      </c>
      <c r="K8" s="35" t="s">
        <v>255</v>
      </c>
      <c r="L8" s="35">
        <v>0.04</v>
      </c>
      <c r="M8" s="35">
        <v>0.03</v>
      </c>
      <c r="N8" s="35">
        <f>M8*F8</f>
        <v>30</v>
      </c>
      <c r="O8" s="35">
        <f>D8-F8</f>
        <v>-100</v>
      </c>
      <c r="P8" s="35">
        <f>L8-M8</f>
        <v>1.0000000000000002E-2</v>
      </c>
      <c r="Q8" s="35">
        <v>44.97</v>
      </c>
      <c r="R8" s="35"/>
      <c r="S8" s="35" t="s">
        <v>256</v>
      </c>
      <c r="T8" s="35" t="s">
        <v>257</v>
      </c>
      <c r="U8" s="35"/>
      <c r="V8" t="b">
        <f>B8=E8</f>
        <v>1</v>
      </c>
    </row>
    <row r="9" spans="1:23">
      <c r="A9" s="84">
        <v>7</v>
      </c>
      <c r="B9" s="42" t="s">
        <v>59</v>
      </c>
      <c r="C9" s="35" t="s">
        <v>58</v>
      </c>
      <c r="D9" s="32">
        <v>300</v>
      </c>
      <c r="E9" s="35" t="s">
        <v>59</v>
      </c>
      <c r="F9" s="32">
        <v>300</v>
      </c>
      <c r="G9" s="35" t="s">
        <v>253</v>
      </c>
      <c r="H9" s="35" t="s">
        <v>254</v>
      </c>
      <c r="I9" s="32">
        <v>7</v>
      </c>
      <c r="J9" s="32" t="b">
        <f t="shared" si="0"/>
        <v>1</v>
      </c>
      <c r="K9" s="35" t="s">
        <v>255</v>
      </c>
      <c r="L9" s="35">
        <v>0.18</v>
      </c>
      <c r="M9" s="35">
        <v>7.0000000000000007E-2</v>
      </c>
      <c r="N9" s="35">
        <f>M9*F9</f>
        <v>21.000000000000004</v>
      </c>
      <c r="O9" s="35">
        <f>D9-F9</f>
        <v>0</v>
      </c>
      <c r="P9" s="35">
        <f>L9-M9</f>
        <v>0.10999999999999999</v>
      </c>
      <c r="Q9" s="35">
        <v>53.1</v>
      </c>
      <c r="R9" s="35"/>
      <c r="S9" s="35" t="s">
        <v>256</v>
      </c>
      <c r="T9" s="35" t="s">
        <v>257</v>
      </c>
      <c r="U9" s="35"/>
      <c r="V9" t="b">
        <f>B9=E9</f>
        <v>1</v>
      </c>
    </row>
    <row r="10" spans="1:23">
      <c r="A10" s="84">
        <v>8</v>
      </c>
      <c r="B10" s="33" t="s">
        <v>60</v>
      </c>
      <c r="C10" s="35" t="s">
        <v>61</v>
      </c>
      <c r="D10" s="32">
        <v>300</v>
      </c>
      <c r="E10" s="35" t="s">
        <v>60</v>
      </c>
      <c r="F10" s="32">
        <v>300</v>
      </c>
      <c r="G10" s="35" t="s">
        <v>253</v>
      </c>
      <c r="H10" s="35" t="s">
        <v>254</v>
      </c>
      <c r="I10" s="32">
        <v>7</v>
      </c>
      <c r="J10" s="32" t="b">
        <f t="shared" si="0"/>
        <v>1</v>
      </c>
      <c r="K10" s="35" t="s">
        <v>255</v>
      </c>
      <c r="L10" s="35">
        <v>0.04</v>
      </c>
      <c r="M10" s="35">
        <f>VLOOKUP(B10,'[1]EPE Quotation MOQ Full RELL'!$R:$Z,8,0)</f>
        <v>3.3999999999999998E-3</v>
      </c>
      <c r="N10" s="35">
        <f>M10*F10</f>
        <v>1.02</v>
      </c>
      <c r="O10" s="35">
        <f>D10-F10</f>
        <v>0</v>
      </c>
      <c r="P10" s="35">
        <f>L10-M10</f>
        <v>3.6600000000000001E-2</v>
      </c>
      <c r="Q10" s="35">
        <v>12.6</v>
      </c>
      <c r="R10" s="35"/>
      <c r="S10" s="35" t="s">
        <v>256</v>
      </c>
      <c r="T10" s="35" t="s">
        <v>257</v>
      </c>
      <c r="U10" s="35"/>
      <c r="V10" t="b">
        <f>B10=E10</f>
        <v>1</v>
      </c>
    </row>
    <row r="11" spans="1:23">
      <c r="A11" s="84">
        <v>9</v>
      </c>
      <c r="B11" s="33" t="s">
        <v>62</v>
      </c>
      <c r="C11" s="35" t="s">
        <v>64</v>
      </c>
      <c r="D11" s="32">
        <v>300</v>
      </c>
      <c r="E11" s="35" t="s">
        <v>62</v>
      </c>
      <c r="F11" s="32">
        <v>300</v>
      </c>
      <c r="G11" s="35" t="s">
        <v>253</v>
      </c>
      <c r="H11" s="35" t="s">
        <v>254</v>
      </c>
      <c r="I11" s="32">
        <v>7</v>
      </c>
      <c r="J11" s="32" t="b">
        <f t="shared" si="0"/>
        <v>1</v>
      </c>
      <c r="K11" s="35" t="s">
        <v>255</v>
      </c>
      <c r="L11" s="35">
        <v>0.06</v>
      </c>
      <c r="M11" s="35">
        <f>VLOOKUP(B11,'[1]EPE Quotation MOQ Full RELL'!$R:$Z,8,0)</f>
        <v>0.01</v>
      </c>
      <c r="N11" s="35">
        <f>M11*F11</f>
        <v>3</v>
      </c>
      <c r="O11" s="35">
        <f>D11-F11</f>
        <v>0</v>
      </c>
      <c r="P11" s="35">
        <f>L11-M11</f>
        <v>4.9999999999999996E-2</v>
      </c>
      <c r="Q11" s="35">
        <v>18.600000000000001</v>
      </c>
      <c r="R11" s="35"/>
      <c r="S11" s="35" t="s">
        <v>256</v>
      </c>
      <c r="T11" s="35" t="s">
        <v>257</v>
      </c>
      <c r="U11" s="35"/>
      <c r="V11" t="b">
        <f>B11=E11</f>
        <v>1</v>
      </c>
    </row>
    <row r="12" spans="1:23">
      <c r="A12" s="84">
        <v>10</v>
      </c>
      <c r="B12" s="33" t="s">
        <v>65</v>
      </c>
      <c r="C12" s="35" t="s">
        <v>67</v>
      </c>
      <c r="D12" s="32">
        <v>300</v>
      </c>
      <c r="E12" s="35" t="s">
        <v>65</v>
      </c>
      <c r="F12" s="32">
        <v>300</v>
      </c>
      <c r="G12" s="35" t="s">
        <v>253</v>
      </c>
      <c r="H12" s="35" t="s">
        <v>254</v>
      </c>
      <c r="I12" s="32">
        <v>7</v>
      </c>
      <c r="J12" s="32" t="b">
        <f t="shared" si="0"/>
        <v>1</v>
      </c>
      <c r="K12" s="35" t="s">
        <v>255</v>
      </c>
      <c r="L12" s="35">
        <v>0.09</v>
      </c>
      <c r="M12" s="35">
        <f>VLOOKUP(B12,'[1]EPE Quotation MOQ Full RELL'!$R:$Z,8,0)</f>
        <v>0.02</v>
      </c>
      <c r="N12" s="35">
        <f>M12*F12</f>
        <v>6</v>
      </c>
      <c r="O12" s="35">
        <f>D12-F12</f>
        <v>0</v>
      </c>
      <c r="P12" s="35">
        <f>L12-M12</f>
        <v>6.9999999999999993E-2</v>
      </c>
      <c r="Q12" s="35">
        <v>25.84</v>
      </c>
      <c r="R12" s="35"/>
      <c r="S12" s="35" t="s">
        <v>256</v>
      </c>
      <c r="T12" s="35" t="s">
        <v>257</v>
      </c>
      <c r="U12" s="35"/>
      <c r="V12" t="b">
        <f>B12=E12</f>
        <v>1</v>
      </c>
    </row>
    <row r="13" spans="1:23">
      <c r="A13" s="84">
        <v>11</v>
      </c>
      <c r="B13" s="33" t="s">
        <v>68</v>
      </c>
      <c r="C13" s="35" t="s">
        <v>70</v>
      </c>
      <c r="D13" s="32">
        <v>220</v>
      </c>
      <c r="E13" s="35" t="s">
        <v>68</v>
      </c>
      <c r="F13" s="32">
        <v>220</v>
      </c>
      <c r="G13" s="35" t="s">
        <v>253</v>
      </c>
      <c r="H13" s="35" t="s">
        <v>254</v>
      </c>
      <c r="I13" s="32">
        <v>7</v>
      </c>
      <c r="J13" s="32" t="b">
        <f t="shared" si="0"/>
        <v>1</v>
      </c>
      <c r="K13" s="35" t="s">
        <v>255</v>
      </c>
      <c r="L13" s="35">
        <v>1.45</v>
      </c>
      <c r="M13" s="35">
        <f>VLOOKUP(B13,'[1]EPE Quotation MOQ Full RELL'!$R:$Z,8,0)</f>
        <v>1.24</v>
      </c>
      <c r="N13" s="35">
        <f>M13*F13</f>
        <v>272.8</v>
      </c>
      <c r="O13" s="35">
        <f>D13-F13</f>
        <v>0</v>
      </c>
      <c r="P13" s="35">
        <f>L13-M13</f>
        <v>0.20999999999999996</v>
      </c>
      <c r="Q13" s="35">
        <v>319.44</v>
      </c>
      <c r="R13" s="35"/>
      <c r="S13" s="35" t="s">
        <v>256</v>
      </c>
      <c r="T13" s="35" t="s">
        <v>257</v>
      </c>
      <c r="U13" s="35"/>
      <c r="V13" t="b">
        <f>B13=E13</f>
        <v>1</v>
      </c>
    </row>
    <row r="14" spans="1:23">
      <c r="A14" s="84">
        <v>12</v>
      </c>
      <c r="B14" s="33" t="s">
        <v>71</v>
      </c>
      <c r="C14" s="35" t="s">
        <v>73</v>
      </c>
      <c r="D14" s="32">
        <v>140</v>
      </c>
      <c r="E14" s="35" t="s">
        <v>71</v>
      </c>
      <c r="F14" s="32">
        <v>140</v>
      </c>
      <c r="G14" s="35" t="s">
        <v>253</v>
      </c>
      <c r="H14" s="35" t="s">
        <v>254</v>
      </c>
      <c r="I14" s="32">
        <v>7</v>
      </c>
      <c r="J14" s="32" t="b">
        <f t="shared" si="0"/>
        <v>1</v>
      </c>
      <c r="K14" s="35" t="s">
        <v>255</v>
      </c>
      <c r="L14" s="35">
        <v>4.28</v>
      </c>
      <c r="M14" s="35">
        <f>VLOOKUP(B14,'[1]EPE Quotation MOQ Full RELL'!$R:$Z,8,0)</f>
        <v>3.3</v>
      </c>
      <c r="N14" s="35">
        <f>M14*F14</f>
        <v>462</v>
      </c>
      <c r="O14" s="35">
        <f>D14-F14</f>
        <v>0</v>
      </c>
      <c r="P14" s="35">
        <f>L14-M14</f>
        <v>0.98000000000000043</v>
      </c>
      <c r="Q14" s="35">
        <v>599.20000000000005</v>
      </c>
      <c r="R14" s="35"/>
      <c r="S14" s="35" t="s">
        <v>256</v>
      </c>
      <c r="T14" s="35" t="s">
        <v>257</v>
      </c>
      <c r="U14" s="35"/>
      <c r="V14" t="b">
        <f>B14=E14</f>
        <v>1</v>
      </c>
    </row>
    <row r="15" spans="1:23">
      <c r="A15" s="84">
        <v>13</v>
      </c>
      <c r="B15" s="33" t="s">
        <v>74</v>
      </c>
      <c r="C15" s="35" t="s">
        <v>76</v>
      </c>
      <c r="D15" s="32">
        <v>140</v>
      </c>
      <c r="E15" s="35" t="s">
        <v>74</v>
      </c>
      <c r="F15" s="32">
        <v>140</v>
      </c>
      <c r="G15" s="41" t="s">
        <v>260</v>
      </c>
      <c r="H15" s="35" t="s">
        <v>254</v>
      </c>
      <c r="I15" s="32">
        <v>7</v>
      </c>
      <c r="J15" s="32" t="b">
        <f t="shared" si="0"/>
        <v>1</v>
      </c>
      <c r="K15" s="41" t="s">
        <v>261</v>
      </c>
      <c r="L15" s="35">
        <v>0.45</v>
      </c>
      <c r="M15" s="35">
        <f>VLOOKUP(B15,'[1]EPE Quotation MOQ Full RELL'!$R:$Z,8,0)</f>
        <v>0.35</v>
      </c>
      <c r="N15" s="35">
        <f>M15*F15</f>
        <v>49</v>
      </c>
      <c r="O15" s="35">
        <f>D15-F15</f>
        <v>0</v>
      </c>
      <c r="P15" s="35">
        <f>L15-M15</f>
        <v>0.10000000000000003</v>
      </c>
      <c r="Q15" s="35">
        <v>63.21</v>
      </c>
      <c r="R15" s="35"/>
      <c r="S15" s="35" t="s">
        <v>256</v>
      </c>
      <c r="T15" s="35" t="s">
        <v>257</v>
      </c>
      <c r="U15" s="35"/>
      <c r="V15" t="b">
        <f>B15=E15</f>
        <v>1</v>
      </c>
    </row>
    <row r="16" spans="1:23">
      <c r="A16" s="84">
        <v>14</v>
      </c>
      <c r="B16" s="33" t="s">
        <v>78</v>
      </c>
      <c r="C16" s="35" t="s">
        <v>80</v>
      </c>
      <c r="D16" s="32">
        <v>1500</v>
      </c>
      <c r="E16" s="35" t="s">
        <v>78</v>
      </c>
      <c r="F16" s="32">
        <v>1500</v>
      </c>
      <c r="G16" s="35" t="s">
        <v>253</v>
      </c>
      <c r="H16" s="35" t="s">
        <v>254</v>
      </c>
      <c r="I16" s="32">
        <v>7</v>
      </c>
      <c r="J16" s="32" t="b">
        <f t="shared" si="0"/>
        <v>1</v>
      </c>
      <c r="K16" s="35" t="s">
        <v>255</v>
      </c>
      <c r="L16" s="35">
        <v>0.02</v>
      </c>
      <c r="M16" s="35">
        <f>VLOOKUP(B16,'[1]EPE Quotation MOQ Full RELL'!$R:$Z,8,0)</f>
        <v>0.01</v>
      </c>
      <c r="N16" s="35">
        <f>M16*F16</f>
        <v>15</v>
      </c>
      <c r="O16" s="35">
        <f>D16-F16</f>
        <v>0</v>
      </c>
      <c r="P16" s="35">
        <f>L16-M16</f>
        <v>0.01</v>
      </c>
      <c r="Q16" s="35">
        <v>30.9</v>
      </c>
      <c r="R16" s="35"/>
      <c r="S16" s="35" t="s">
        <v>256</v>
      </c>
      <c r="T16" s="35" t="s">
        <v>257</v>
      </c>
      <c r="U16" s="35"/>
      <c r="V16" t="b">
        <f>B16=E16</f>
        <v>1</v>
      </c>
    </row>
    <row r="17" spans="1:22">
      <c r="A17" s="84">
        <v>15</v>
      </c>
      <c r="B17" s="33" t="s">
        <v>81</v>
      </c>
      <c r="C17" s="35" t="s">
        <v>83</v>
      </c>
      <c r="D17" s="32">
        <v>1500</v>
      </c>
      <c r="E17" s="35" t="s">
        <v>81</v>
      </c>
      <c r="F17" s="32">
        <v>1500</v>
      </c>
      <c r="G17" s="35" t="s">
        <v>253</v>
      </c>
      <c r="H17" s="35" t="s">
        <v>254</v>
      </c>
      <c r="I17" s="32">
        <v>7</v>
      </c>
      <c r="J17" s="32" t="b">
        <f t="shared" si="0"/>
        <v>1</v>
      </c>
      <c r="K17" s="35" t="s">
        <v>255</v>
      </c>
      <c r="L17" s="35">
        <v>0.02</v>
      </c>
      <c r="M17" s="35">
        <f>VLOOKUP(B17,'[1]EPE Quotation MOQ Full RELL'!$R:$Z,8,0)</f>
        <v>0.01</v>
      </c>
      <c r="N17" s="35">
        <f>M17*F17</f>
        <v>15</v>
      </c>
      <c r="O17" s="35">
        <f>D17-F17</f>
        <v>0</v>
      </c>
      <c r="P17" s="35">
        <f>L17-M17</f>
        <v>0.01</v>
      </c>
      <c r="Q17" s="35">
        <v>24.75</v>
      </c>
      <c r="R17" s="35"/>
      <c r="S17" s="35" t="s">
        <v>256</v>
      </c>
      <c r="T17" s="35" t="s">
        <v>257</v>
      </c>
      <c r="U17" s="35"/>
      <c r="V17" t="b">
        <f>B17=E17</f>
        <v>1</v>
      </c>
    </row>
    <row r="18" spans="1:22">
      <c r="A18" s="84">
        <v>16</v>
      </c>
      <c r="B18" s="33" t="s">
        <v>84</v>
      </c>
      <c r="C18" s="35" t="s">
        <v>85</v>
      </c>
      <c r="D18" s="32">
        <v>600</v>
      </c>
      <c r="E18" s="35" t="s">
        <v>84</v>
      </c>
      <c r="F18" s="32">
        <v>600</v>
      </c>
      <c r="G18" s="35" t="s">
        <v>253</v>
      </c>
      <c r="H18" s="35" t="s">
        <v>254</v>
      </c>
      <c r="I18" s="32">
        <v>7</v>
      </c>
      <c r="J18" s="32" t="b">
        <f t="shared" si="0"/>
        <v>1</v>
      </c>
      <c r="K18" s="35" t="s">
        <v>255</v>
      </c>
      <c r="L18" s="35">
        <v>0.04</v>
      </c>
      <c r="M18" s="35">
        <f>VLOOKUP(B18,'[1]EPE Quotation MOQ Full RELL'!$R:$Z,8,0)</f>
        <v>0.01</v>
      </c>
      <c r="N18" s="35">
        <f>M18*F18</f>
        <v>6</v>
      </c>
      <c r="O18" s="35">
        <f>D18-F18</f>
        <v>0</v>
      </c>
      <c r="P18" s="35">
        <f>L18-M18</f>
        <v>0.03</v>
      </c>
      <c r="Q18" s="35">
        <v>21</v>
      </c>
      <c r="R18" s="35"/>
      <c r="S18" s="35" t="s">
        <v>256</v>
      </c>
      <c r="T18" s="35" t="s">
        <v>257</v>
      </c>
      <c r="U18" s="35"/>
      <c r="V18" t="b">
        <f>B18=E18</f>
        <v>1</v>
      </c>
    </row>
    <row r="19" spans="1:22">
      <c r="A19" s="84">
        <v>17</v>
      </c>
      <c r="B19" s="33" t="s">
        <v>86</v>
      </c>
      <c r="C19" s="35" t="s">
        <v>87</v>
      </c>
      <c r="D19" s="32">
        <v>300</v>
      </c>
      <c r="E19" s="35" t="s">
        <v>86</v>
      </c>
      <c r="F19" s="32">
        <v>500</v>
      </c>
      <c r="G19" s="35" t="s">
        <v>253</v>
      </c>
      <c r="H19" s="35" t="s">
        <v>254</v>
      </c>
      <c r="I19" s="32">
        <v>7</v>
      </c>
      <c r="J19" s="32" t="b">
        <f t="shared" si="0"/>
        <v>1</v>
      </c>
      <c r="K19" s="35" t="s">
        <v>255</v>
      </c>
      <c r="L19" s="35">
        <v>0.04</v>
      </c>
      <c r="M19" s="35">
        <f>VLOOKUP(B19,'[1]EPE Quotation MOQ Full RELL'!$R:$Z,8,0)</f>
        <v>0.01</v>
      </c>
      <c r="N19" s="35">
        <f>M19*F19</f>
        <v>5</v>
      </c>
      <c r="O19" s="35">
        <f>D19-F19</f>
        <v>-200</v>
      </c>
      <c r="P19" s="35">
        <f>L19-M19</f>
        <v>0.03</v>
      </c>
      <c r="Q19" s="35">
        <v>19.5</v>
      </c>
      <c r="R19" s="35"/>
      <c r="S19" s="35" t="s">
        <v>256</v>
      </c>
      <c r="T19" s="35" t="s">
        <v>257</v>
      </c>
      <c r="U19" s="35"/>
      <c r="V19" t="b">
        <f>B19=E19</f>
        <v>1</v>
      </c>
    </row>
    <row r="20" spans="1:22">
      <c r="A20" s="84">
        <v>18</v>
      </c>
      <c r="B20" s="43" t="s">
        <v>88</v>
      </c>
      <c r="C20" s="35" t="s">
        <v>89</v>
      </c>
      <c r="D20" s="32">
        <v>150</v>
      </c>
      <c r="E20" s="35" t="s">
        <v>88</v>
      </c>
      <c r="F20" s="32">
        <v>150</v>
      </c>
      <c r="G20" s="35" t="s">
        <v>253</v>
      </c>
      <c r="H20" s="35" t="s">
        <v>254</v>
      </c>
      <c r="I20" s="32">
        <v>7</v>
      </c>
      <c r="J20" s="32" t="b">
        <f t="shared" si="0"/>
        <v>1</v>
      </c>
      <c r="K20" s="35" t="s">
        <v>255</v>
      </c>
      <c r="L20" s="35">
        <v>12.35</v>
      </c>
      <c r="M20" s="35">
        <f>VLOOKUP(B20,'[1]EPE Quotation MOQ Full RELL'!$R:$Z,8,0)</f>
        <v>12.17</v>
      </c>
      <c r="N20" s="35">
        <f>M20*F20</f>
        <v>1825.5</v>
      </c>
      <c r="O20" s="35">
        <f>D20-F20</f>
        <v>0</v>
      </c>
      <c r="P20" s="35">
        <f>L20-M20</f>
        <v>0.17999999999999972</v>
      </c>
      <c r="Q20" s="35">
        <v>1852.5</v>
      </c>
      <c r="R20" s="35"/>
      <c r="S20" s="35" t="s">
        <v>256</v>
      </c>
      <c r="T20" s="35" t="s">
        <v>257</v>
      </c>
      <c r="U20" s="35"/>
      <c r="V20" t="b">
        <f>B20=E20</f>
        <v>1</v>
      </c>
    </row>
    <row r="21" spans="1:22">
      <c r="A21" s="84">
        <v>19</v>
      </c>
      <c r="B21" s="33" t="s">
        <v>90</v>
      </c>
      <c r="C21" s="35" t="s">
        <v>92</v>
      </c>
      <c r="D21" s="32">
        <v>450</v>
      </c>
      <c r="E21" s="35" t="s">
        <v>90</v>
      </c>
      <c r="F21" s="32">
        <v>500</v>
      </c>
      <c r="G21" s="35" t="s">
        <v>253</v>
      </c>
      <c r="H21" s="35" t="s">
        <v>254</v>
      </c>
      <c r="I21" s="32">
        <v>7</v>
      </c>
      <c r="J21" s="32" t="b">
        <f t="shared" si="0"/>
        <v>1</v>
      </c>
      <c r="K21" s="35" t="s">
        <v>255</v>
      </c>
      <c r="L21" s="35">
        <v>1.63</v>
      </c>
      <c r="M21" s="35">
        <f>VLOOKUP(B21,'[1]EPE Quotation MOQ Full RELL'!$R:$Z,8,0)</f>
        <v>1.44</v>
      </c>
      <c r="N21" s="35">
        <f>M21*F21</f>
        <v>720</v>
      </c>
      <c r="O21" s="35">
        <f>D21-F21</f>
        <v>-50</v>
      </c>
      <c r="P21" s="35">
        <f>L21-M21</f>
        <v>0.18999999999999995</v>
      </c>
      <c r="Q21" s="35">
        <v>812.67</v>
      </c>
      <c r="R21" s="35"/>
      <c r="S21" s="35" t="s">
        <v>256</v>
      </c>
      <c r="T21" s="35" t="s">
        <v>257</v>
      </c>
      <c r="U21" s="35"/>
      <c r="V21" t="b">
        <f>B21=E21</f>
        <v>1</v>
      </c>
    </row>
    <row r="22" spans="1:22">
      <c r="A22" s="84">
        <v>20</v>
      </c>
      <c r="B22" s="33" t="s">
        <v>94</v>
      </c>
      <c r="C22" s="35" t="s">
        <v>96</v>
      </c>
      <c r="D22" s="32">
        <v>130</v>
      </c>
      <c r="E22" s="35" t="s">
        <v>94</v>
      </c>
      <c r="F22" s="32">
        <v>130</v>
      </c>
      <c r="G22" s="35" t="s">
        <v>253</v>
      </c>
      <c r="H22" s="35" t="s">
        <v>254</v>
      </c>
      <c r="I22" s="32">
        <v>7</v>
      </c>
      <c r="J22" s="32" t="b">
        <f t="shared" si="0"/>
        <v>1</v>
      </c>
      <c r="K22" s="35" t="s">
        <v>255</v>
      </c>
      <c r="L22" s="35">
        <v>1.59</v>
      </c>
      <c r="M22" s="35">
        <f>VLOOKUP(B22,'[1]EPE Quotation MOQ Full RELL'!$R:$Z,8,0)</f>
        <v>1.7424999999999999</v>
      </c>
      <c r="N22" s="35">
        <f>M22*F22</f>
        <v>226.52500000000001</v>
      </c>
      <c r="O22" s="35">
        <f>D22-F22</f>
        <v>0</v>
      </c>
      <c r="P22" s="35">
        <f>L22-M22</f>
        <v>-0.15249999999999986</v>
      </c>
      <c r="Q22" s="35">
        <v>207.29</v>
      </c>
      <c r="R22" s="35"/>
      <c r="S22" s="35" t="s">
        <v>256</v>
      </c>
      <c r="T22" s="35" t="s">
        <v>257</v>
      </c>
      <c r="U22" s="35"/>
      <c r="V22" t="b">
        <f>B22=E22</f>
        <v>1</v>
      </c>
    </row>
    <row r="23" spans="1:22">
      <c r="A23" s="84">
        <v>21</v>
      </c>
      <c r="B23" s="33" t="s">
        <v>97</v>
      </c>
      <c r="C23" s="35" t="s">
        <v>99</v>
      </c>
      <c r="D23" s="32">
        <v>130</v>
      </c>
      <c r="E23" s="35" t="s">
        <v>97</v>
      </c>
      <c r="F23" s="32">
        <v>130</v>
      </c>
      <c r="G23" s="35" t="s">
        <v>253</v>
      </c>
      <c r="H23" s="35" t="s">
        <v>254</v>
      </c>
      <c r="I23" s="32">
        <v>7</v>
      </c>
      <c r="J23" s="32" t="b">
        <f t="shared" si="0"/>
        <v>1</v>
      </c>
      <c r="K23" s="35" t="s">
        <v>255</v>
      </c>
      <c r="L23" s="35">
        <v>2.25</v>
      </c>
      <c r="M23" s="35">
        <f>VLOOKUP(B23,'[1]EPE Quotation MOQ Full RELL'!$R:$Z,8,0)</f>
        <v>2</v>
      </c>
      <c r="N23" s="35">
        <f>M23*F23</f>
        <v>260</v>
      </c>
      <c r="O23" s="35">
        <f>D23-F23</f>
        <v>0</v>
      </c>
      <c r="P23" s="35">
        <f>L23-M23</f>
        <v>0.25</v>
      </c>
      <c r="Q23" s="35">
        <v>291.99</v>
      </c>
      <c r="R23" s="35"/>
      <c r="S23" s="35" t="s">
        <v>256</v>
      </c>
      <c r="T23" s="35" t="s">
        <v>257</v>
      </c>
      <c r="U23" s="35"/>
      <c r="V23" t="b">
        <f>B23=E23</f>
        <v>1</v>
      </c>
    </row>
    <row r="24" spans="1:22">
      <c r="A24" s="84">
        <v>22</v>
      </c>
      <c r="B24" s="33" t="s">
        <v>100</v>
      </c>
      <c r="C24" s="35" t="s">
        <v>102</v>
      </c>
      <c r="D24" s="32">
        <v>160</v>
      </c>
      <c r="E24" s="35" t="s">
        <v>100</v>
      </c>
      <c r="F24" s="32">
        <v>160</v>
      </c>
      <c r="G24" s="35" t="s">
        <v>253</v>
      </c>
      <c r="H24" s="35" t="s">
        <v>254</v>
      </c>
      <c r="I24" s="32">
        <v>7</v>
      </c>
      <c r="J24" s="32" t="b">
        <f t="shared" si="0"/>
        <v>1</v>
      </c>
      <c r="K24" s="35" t="s">
        <v>255</v>
      </c>
      <c r="L24" s="35">
        <v>0.72</v>
      </c>
      <c r="M24" s="35">
        <f>VLOOKUP(B24,'[1]EPE Quotation MOQ Full RELL'!$R:$Z,8,0)</f>
        <v>0.44</v>
      </c>
      <c r="N24" s="35">
        <f>M24*F24</f>
        <v>70.400000000000006</v>
      </c>
      <c r="O24" s="35">
        <f>D24-F24</f>
        <v>0</v>
      </c>
      <c r="P24" s="35">
        <f>L24-M24</f>
        <v>0.27999999999999997</v>
      </c>
      <c r="Q24" s="35">
        <v>115.53</v>
      </c>
      <c r="R24" s="35"/>
      <c r="S24" s="35" t="s">
        <v>256</v>
      </c>
      <c r="T24" s="35" t="s">
        <v>257</v>
      </c>
      <c r="U24" s="35"/>
      <c r="V24" t="b">
        <f>B24=E24</f>
        <v>1</v>
      </c>
    </row>
    <row r="25" spans="1:22">
      <c r="A25" s="84">
        <v>23</v>
      </c>
      <c r="B25" s="33" t="s">
        <v>103</v>
      </c>
      <c r="C25" s="35" t="s">
        <v>104</v>
      </c>
      <c r="D25" s="32">
        <v>300</v>
      </c>
      <c r="E25" s="35" t="s">
        <v>103</v>
      </c>
      <c r="F25" s="32">
        <v>300</v>
      </c>
      <c r="G25" s="35" t="s">
        <v>253</v>
      </c>
      <c r="H25" s="35" t="s">
        <v>254</v>
      </c>
      <c r="I25" s="32">
        <v>7</v>
      </c>
      <c r="J25" s="32" t="b">
        <f t="shared" si="0"/>
        <v>1</v>
      </c>
      <c r="K25" s="35" t="s">
        <v>255</v>
      </c>
      <c r="L25" s="35">
        <v>7.0000000000000007E-2</v>
      </c>
      <c r="M25" s="35">
        <f>VLOOKUP(B25,'[1]EPE Quotation MOQ Full RELL'!$R:$Z,8,0)</f>
        <v>0.02</v>
      </c>
      <c r="N25" s="35">
        <f>M25*F25</f>
        <v>6</v>
      </c>
      <c r="O25" s="35">
        <f>D25-F25</f>
        <v>0</v>
      </c>
      <c r="P25" s="35">
        <f>L25-M25</f>
        <v>0.05</v>
      </c>
      <c r="Q25" s="35">
        <v>22.05</v>
      </c>
      <c r="R25" s="35"/>
      <c r="S25" s="35" t="s">
        <v>256</v>
      </c>
      <c r="T25" s="35" t="s">
        <v>257</v>
      </c>
      <c r="U25" s="35"/>
      <c r="V25" t="b">
        <f>B25=E25</f>
        <v>1</v>
      </c>
    </row>
    <row r="26" spans="1:22">
      <c r="A26" s="84">
        <v>24</v>
      </c>
      <c r="B26" s="33" t="s">
        <v>105</v>
      </c>
      <c r="C26" s="35" t="s">
        <v>106</v>
      </c>
      <c r="D26" s="32">
        <v>300</v>
      </c>
      <c r="E26" s="35" t="s">
        <v>105</v>
      </c>
      <c r="F26" s="32">
        <v>300</v>
      </c>
      <c r="G26" s="35" t="s">
        <v>253</v>
      </c>
      <c r="H26" s="35" t="s">
        <v>254</v>
      </c>
      <c r="I26" s="32">
        <v>7</v>
      </c>
      <c r="J26" s="32" t="b">
        <f t="shared" si="0"/>
        <v>1</v>
      </c>
      <c r="K26" s="35" t="s">
        <v>255</v>
      </c>
      <c r="L26" s="35">
        <v>0.17</v>
      </c>
      <c r="M26" s="35">
        <f>VLOOKUP(B26,'[1]EPE Quotation MOQ Full RELL'!$R:$Z,8,0)</f>
        <v>0.09</v>
      </c>
      <c r="N26" s="35">
        <f>M26*F26</f>
        <v>27</v>
      </c>
      <c r="O26" s="35">
        <f>D26-F26</f>
        <v>0</v>
      </c>
      <c r="P26" s="35">
        <f>L26-M26</f>
        <v>8.0000000000000016E-2</v>
      </c>
      <c r="Q26" s="35">
        <v>49.5</v>
      </c>
      <c r="R26" s="35"/>
      <c r="S26" s="35" t="s">
        <v>256</v>
      </c>
      <c r="T26" s="35" t="s">
        <v>257</v>
      </c>
      <c r="U26" s="35"/>
      <c r="V26" t="b">
        <f>B26=E26</f>
        <v>1</v>
      </c>
    </row>
    <row r="27" spans="1:22">
      <c r="A27" s="84">
        <v>25</v>
      </c>
      <c r="B27" s="33" t="s">
        <v>107</v>
      </c>
      <c r="C27" s="35" t="s">
        <v>108</v>
      </c>
      <c r="D27" s="32">
        <v>1200</v>
      </c>
      <c r="E27" s="35" t="s">
        <v>107</v>
      </c>
      <c r="F27" s="32">
        <v>1200</v>
      </c>
      <c r="G27" s="35" t="s">
        <v>253</v>
      </c>
      <c r="H27" s="35" t="s">
        <v>254</v>
      </c>
      <c r="I27" s="32">
        <v>7</v>
      </c>
      <c r="J27" s="32" t="b">
        <f t="shared" si="0"/>
        <v>1</v>
      </c>
      <c r="K27" s="35" t="s">
        <v>255</v>
      </c>
      <c r="L27" s="35">
        <v>0.14000000000000001</v>
      </c>
      <c r="M27" s="35">
        <f>VLOOKUP(B27,'[1]EPE Quotation MOQ Full RELL'!$R:$Z,8,0)</f>
        <v>0.13</v>
      </c>
      <c r="N27" s="35">
        <f>M27*F27</f>
        <v>156</v>
      </c>
      <c r="O27" s="35">
        <f>D27-F27</f>
        <v>0</v>
      </c>
      <c r="P27" s="35">
        <f>L27-M27</f>
        <v>1.0000000000000009E-2</v>
      </c>
      <c r="Q27" s="35">
        <v>169.2</v>
      </c>
      <c r="R27" s="35"/>
      <c r="S27" s="35" t="s">
        <v>256</v>
      </c>
      <c r="T27" s="35" t="s">
        <v>257</v>
      </c>
      <c r="U27" s="35"/>
      <c r="V27" t="b">
        <f>B27=E27</f>
        <v>1</v>
      </c>
    </row>
    <row r="28" spans="1:22">
      <c r="A28" s="84">
        <v>26</v>
      </c>
      <c r="B28" s="33" t="s">
        <v>109</v>
      </c>
      <c r="C28" s="35" t="s">
        <v>110</v>
      </c>
      <c r="D28" s="32">
        <v>300</v>
      </c>
      <c r="E28" s="35" t="s">
        <v>109</v>
      </c>
      <c r="F28" s="32">
        <v>300</v>
      </c>
      <c r="G28" s="35" t="s">
        <v>253</v>
      </c>
      <c r="H28" s="35" t="s">
        <v>254</v>
      </c>
      <c r="I28" s="32">
        <v>7</v>
      </c>
      <c r="J28" s="32" t="b">
        <f t="shared" si="0"/>
        <v>1</v>
      </c>
      <c r="K28" s="41" t="s">
        <v>262</v>
      </c>
      <c r="L28" s="35">
        <v>0.1</v>
      </c>
      <c r="M28" s="35">
        <f>VLOOKUP(B28,'[1]EPE Quotation MOQ Full RELL'!$R:$Z,8,0)</f>
        <v>0.05</v>
      </c>
      <c r="N28" s="35">
        <f>M28*F28</f>
        <v>15</v>
      </c>
      <c r="O28" s="35">
        <f>D28-F28</f>
        <v>0</v>
      </c>
      <c r="P28" s="35">
        <f>L28-M28</f>
        <v>0.05</v>
      </c>
      <c r="Q28" s="35">
        <v>30.15</v>
      </c>
      <c r="R28" s="35"/>
      <c r="S28" s="35" t="s">
        <v>256</v>
      </c>
      <c r="T28" s="35" t="s">
        <v>257</v>
      </c>
      <c r="U28" s="35"/>
      <c r="V28" t="b">
        <f>B28=E28</f>
        <v>1</v>
      </c>
    </row>
    <row r="29" spans="1:22">
      <c r="A29" s="84">
        <v>27</v>
      </c>
      <c r="B29" s="33" t="s">
        <v>111</v>
      </c>
      <c r="C29" s="35" t="s">
        <v>112</v>
      </c>
      <c r="D29" s="32">
        <v>600</v>
      </c>
      <c r="E29" s="35" t="s">
        <v>111</v>
      </c>
      <c r="F29" s="32">
        <v>600</v>
      </c>
      <c r="G29" s="35" t="s">
        <v>253</v>
      </c>
      <c r="H29" s="35" t="s">
        <v>254</v>
      </c>
      <c r="I29" s="32">
        <v>7</v>
      </c>
      <c r="J29" s="32" t="b">
        <f t="shared" si="0"/>
        <v>1</v>
      </c>
      <c r="K29" s="35" t="s">
        <v>255</v>
      </c>
      <c r="L29" s="35">
        <v>0.02</v>
      </c>
      <c r="M29" s="35">
        <f>VLOOKUP(B29,'[1]EPE Quotation MOQ Full RELL'!$R:$Z,8,0)</f>
        <v>3.3999999999999998E-3</v>
      </c>
      <c r="N29" s="35">
        <f>M29*F29</f>
        <v>2.04</v>
      </c>
      <c r="O29" s="35">
        <f>D29-F29</f>
        <v>0</v>
      </c>
      <c r="P29" s="35">
        <f>L29-M29</f>
        <v>1.66E-2</v>
      </c>
      <c r="Q29" s="35">
        <v>13.37</v>
      </c>
      <c r="R29" s="35"/>
      <c r="S29" s="35" t="s">
        <v>256</v>
      </c>
      <c r="T29" s="35" t="s">
        <v>257</v>
      </c>
      <c r="U29" s="35"/>
      <c r="V29" t="b">
        <f>B29=E29</f>
        <v>1</v>
      </c>
    </row>
    <row r="30" spans="1:22">
      <c r="A30" s="84">
        <v>28</v>
      </c>
      <c r="B30" s="33" t="s">
        <v>49</v>
      </c>
      <c r="C30" s="35" t="s">
        <v>50</v>
      </c>
      <c r="E30" s="35" t="s">
        <v>49</v>
      </c>
      <c r="F30" s="83">
        <v>1750</v>
      </c>
      <c r="G30" s="35" t="s">
        <v>253</v>
      </c>
      <c r="H30" s="35" t="s">
        <v>254</v>
      </c>
      <c r="I30" s="32">
        <v>7</v>
      </c>
      <c r="J30" s="32"/>
      <c r="K30" s="35" t="s">
        <v>255</v>
      </c>
      <c r="L30" s="35">
        <v>0.09</v>
      </c>
      <c r="M30" s="35">
        <f>VLOOKUP(B30,'[1]EPE Quotation MOQ Full RELL'!$R:$Z,8,0)</f>
        <v>0.08</v>
      </c>
      <c r="N30" s="35" t="e">
        <f>M30*#REF!</f>
        <v>#REF!</v>
      </c>
      <c r="O30" s="35" t="e">
        <f>F30-#REF!</f>
        <v>#REF!</v>
      </c>
      <c r="P30" s="35">
        <f>L30-M30</f>
        <v>9.999999999999995E-3</v>
      </c>
      <c r="Q30" s="35">
        <v>135.63</v>
      </c>
      <c r="R30" s="35"/>
      <c r="S30" s="35" t="s">
        <v>256</v>
      </c>
      <c r="T30" s="35" t="s">
        <v>257</v>
      </c>
      <c r="U30" s="35"/>
      <c r="V30" t="b">
        <f>B30=E30</f>
        <v>1</v>
      </c>
    </row>
    <row r="31" spans="1:22">
      <c r="A31" s="84">
        <v>29</v>
      </c>
      <c r="B31" s="33" t="s">
        <v>113</v>
      </c>
      <c r="C31" s="35" t="s">
        <v>114</v>
      </c>
      <c r="D31" s="32">
        <v>900</v>
      </c>
      <c r="E31" s="35" t="s">
        <v>113</v>
      </c>
      <c r="F31" s="32">
        <v>1000</v>
      </c>
      <c r="G31" s="35" t="s">
        <v>253</v>
      </c>
      <c r="H31" s="35" t="s">
        <v>254</v>
      </c>
      <c r="I31" s="32">
        <v>7</v>
      </c>
      <c r="J31" s="32" t="b">
        <f t="shared" si="0"/>
        <v>1</v>
      </c>
      <c r="K31" s="35" t="s">
        <v>255</v>
      </c>
      <c r="L31" s="35">
        <v>0.12</v>
      </c>
      <c r="M31" s="35">
        <f>VLOOKUP(B31,'[1]EPE Quotation MOQ Full RELL'!$R:$Z,8,0)</f>
        <v>0.1</v>
      </c>
      <c r="N31" s="35">
        <f>M31*F31</f>
        <v>100</v>
      </c>
      <c r="O31" s="35">
        <f>D31-F31</f>
        <v>-100</v>
      </c>
      <c r="P31" s="35">
        <f>L31-M31</f>
        <v>1.999999999999999E-2</v>
      </c>
      <c r="Q31" s="35">
        <v>118.65</v>
      </c>
      <c r="R31" s="35"/>
      <c r="S31" s="35" t="s">
        <v>256</v>
      </c>
      <c r="T31" s="35" t="s">
        <v>257</v>
      </c>
      <c r="U31" s="35"/>
      <c r="V31" t="b">
        <f>B31=E31</f>
        <v>1</v>
      </c>
    </row>
    <row r="32" spans="1:22">
      <c r="A32" s="84">
        <v>30</v>
      </c>
      <c r="B32" s="33" t="s">
        <v>115</v>
      </c>
      <c r="C32" s="35" t="s">
        <v>116</v>
      </c>
      <c r="D32" s="32">
        <v>2100</v>
      </c>
      <c r="E32" s="35" t="s">
        <v>115</v>
      </c>
      <c r="F32" s="32">
        <v>2500</v>
      </c>
      <c r="G32" s="35" t="s">
        <v>253</v>
      </c>
      <c r="H32" s="35" t="s">
        <v>254</v>
      </c>
      <c r="I32" s="32">
        <v>7</v>
      </c>
      <c r="J32" s="32" t="b">
        <f t="shared" si="0"/>
        <v>1</v>
      </c>
      <c r="K32" s="35" t="s">
        <v>255</v>
      </c>
      <c r="L32" s="35">
        <v>0.01</v>
      </c>
      <c r="M32" s="35">
        <f>VLOOKUP(B32,'[1]EPE Quotation MOQ Full RELL'!$R:$Z,8,0)</f>
        <v>0.01</v>
      </c>
      <c r="N32" s="35">
        <f>M32*F32</f>
        <v>25</v>
      </c>
      <c r="O32" s="35">
        <f>D32-F32</f>
        <v>-400</v>
      </c>
      <c r="P32" s="35">
        <f>L32-M32</f>
        <v>0</v>
      </c>
      <c r="Q32" s="35">
        <v>31.13</v>
      </c>
      <c r="R32" s="35"/>
      <c r="S32" s="35" t="s">
        <v>256</v>
      </c>
      <c r="T32" s="35" t="s">
        <v>257</v>
      </c>
      <c r="U32" s="35"/>
      <c r="V32" t="b">
        <f>B32=E32</f>
        <v>1</v>
      </c>
    </row>
    <row r="33" spans="1:22">
      <c r="A33" s="84">
        <v>31</v>
      </c>
      <c r="B33" s="33" t="s">
        <v>117</v>
      </c>
      <c r="C33" s="35" t="s">
        <v>118</v>
      </c>
      <c r="D33" s="32">
        <v>300</v>
      </c>
      <c r="E33" s="35" t="s">
        <v>117</v>
      </c>
      <c r="F33" s="32">
        <v>300</v>
      </c>
      <c r="G33" s="35" t="s">
        <v>253</v>
      </c>
      <c r="H33" s="35" t="s">
        <v>254</v>
      </c>
      <c r="I33" s="32">
        <v>7</v>
      </c>
      <c r="J33" s="32" t="b">
        <f t="shared" si="0"/>
        <v>1</v>
      </c>
      <c r="K33" s="35" t="s">
        <v>255</v>
      </c>
      <c r="L33" s="35">
        <v>0.36</v>
      </c>
      <c r="M33" s="35">
        <f>VLOOKUP(B33,'[1]EPE Quotation MOQ Full RELL'!$R:$Z,8,0)</f>
        <v>0.25</v>
      </c>
      <c r="N33" s="35">
        <f>M33*F33</f>
        <v>75</v>
      </c>
      <c r="O33" s="35">
        <f>D33-F33</f>
        <v>0</v>
      </c>
      <c r="P33" s="35">
        <f>L33-M33</f>
        <v>0.10999999999999999</v>
      </c>
      <c r="Q33" s="35">
        <v>107.55</v>
      </c>
      <c r="R33" s="35"/>
      <c r="S33" s="35" t="s">
        <v>256</v>
      </c>
      <c r="T33" s="35" t="s">
        <v>257</v>
      </c>
      <c r="U33" s="35"/>
      <c r="V33" t="b">
        <f>B33=E33</f>
        <v>1</v>
      </c>
    </row>
    <row r="34" spans="1:22">
      <c r="A34" s="84">
        <v>32</v>
      </c>
      <c r="B34" s="33" t="s">
        <v>119</v>
      </c>
      <c r="C34" s="35" t="s">
        <v>120</v>
      </c>
      <c r="D34" s="32">
        <v>300</v>
      </c>
      <c r="E34" s="35" t="s">
        <v>119</v>
      </c>
      <c r="F34" s="32">
        <v>300</v>
      </c>
      <c r="G34" s="35" t="s">
        <v>253</v>
      </c>
      <c r="H34" s="35" t="s">
        <v>254</v>
      </c>
      <c r="I34" s="32">
        <v>7</v>
      </c>
      <c r="J34" s="32" t="b">
        <f t="shared" si="0"/>
        <v>1</v>
      </c>
      <c r="K34" s="35" t="s">
        <v>255</v>
      </c>
      <c r="L34" s="35">
        <v>0.04</v>
      </c>
      <c r="M34" s="35">
        <f>VLOOKUP(B34,'[1]EPE Quotation MOQ Full RELL'!$R:$Z,8,0)</f>
        <v>3.3999999999999998E-3</v>
      </c>
      <c r="N34" s="35">
        <f>M34*F34</f>
        <v>1.02</v>
      </c>
      <c r="O34" s="35">
        <f>D34-F34</f>
        <v>0</v>
      </c>
      <c r="P34" s="35">
        <f>L34-M34</f>
        <v>3.6600000000000001E-2</v>
      </c>
      <c r="Q34" s="35">
        <v>12.15</v>
      </c>
      <c r="R34" s="35"/>
      <c r="S34" s="35" t="s">
        <v>256</v>
      </c>
      <c r="T34" s="35" t="s">
        <v>257</v>
      </c>
      <c r="U34" s="35"/>
      <c r="V34" t="b">
        <f>B34=E34</f>
        <v>1</v>
      </c>
    </row>
    <row r="35" spans="1:22">
      <c r="A35" s="84">
        <v>33</v>
      </c>
      <c r="B35" s="44" t="s">
        <v>123</v>
      </c>
      <c r="C35" s="35" t="s">
        <v>122</v>
      </c>
      <c r="D35" s="32">
        <v>2800</v>
      </c>
      <c r="E35" s="35" t="s">
        <v>123</v>
      </c>
      <c r="F35" s="45">
        <v>2800</v>
      </c>
      <c r="G35" s="35" t="s">
        <v>253</v>
      </c>
      <c r="H35" s="35" t="s">
        <v>254</v>
      </c>
      <c r="I35" s="32">
        <v>7</v>
      </c>
      <c r="J35" s="32" t="b">
        <f t="shared" si="0"/>
        <v>1</v>
      </c>
      <c r="K35" s="35" t="s">
        <v>255</v>
      </c>
      <c r="L35" s="35">
        <v>0.03</v>
      </c>
      <c r="M35" s="35">
        <v>0.02</v>
      </c>
      <c r="N35" s="35">
        <f>M35*F35</f>
        <v>56</v>
      </c>
      <c r="O35" s="35">
        <f>D35-F35</f>
        <v>0</v>
      </c>
      <c r="P35" s="35">
        <f>L35-M35</f>
        <v>9.9999999999999985E-3</v>
      </c>
      <c r="Q35" s="35">
        <v>73.36</v>
      </c>
      <c r="R35" s="35"/>
      <c r="S35" s="35" t="s">
        <v>256</v>
      </c>
      <c r="T35" s="35" t="s">
        <v>257</v>
      </c>
      <c r="U35" s="35"/>
      <c r="V35" t="b">
        <f>B35=E35</f>
        <v>1</v>
      </c>
    </row>
    <row r="36" spans="1:22">
      <c r="A36" s="84">
        <v>34</v>
      </c>
      <c r="B36" s="33" t="s">
        <v>124</v>
      </c>
      <c r="C36" s="35" t="s">
        <v>125</v>
      </c>
      <c r="D36" s="32">
        <v>2100</v>
      </c>
      <c r="E36" s="35" t="s">
        <v>124</v>
      </c>
      <c r="F36" s="32">
        <v>2100</v>
      </c>
      <c r="G36" s="35" t="s">
        <v>253</v>
      </c>
      <c r="H36" s="35" t="s">
        <v>254</v>
      </c>
      <c r="I36" s="32">
        <v>7</v>
      </c>
      <c r="J36" s="32" t="b">
        <f t="shared" si="0"/>
        <v>1</v>
      </c>
      <c r="K36" s="35" t="s">
        <v>255</v>
      </c>
      <c r="L36" s="35">
        <v>0.27</v>
      </c>
      <c r="M36" s="35">
        <f>VLOOKUP(B36,'[1]EPE Quotation MOQ Full RELL'!$R:$Z,8,0)</f>
        <v>0.28000000000000003</v>
      </c>
      <c r="N36" s="35">
        <f>M36*F36</f>
        <v>588</v>
      </c>
      <c r="O36" s="35">
        <f>D36-F36</f>
        <v>0</v>
      </c>
      <c r="P36" s="35">
        <f>L36-M36</f>
        <v>-1.0000000000000009E-2</v>
      </c>
      <c r="Q36" s="35">
        <v>557.20000000000005</v>
      </c>
      <c r="R36" s="35"/>
      <c r="S36" s="35" t="s">
        <v>256</v>
      </c>
      <c r="T36" s="35" t="s">
        <v>257</v>
      </c>
      <c r="U36" s="35"/>
      <c r="V36" t="b">
        <f>B36=E36</f>
        <v>1</v>
      </c>
    </row>
    <row r="37" spans="1:22">
      <c r="A37" s="84">
        <v>35</v>
      </c>
      <c r="B37" s="33" t="s">
        <v>126</v>
      </c>
      <c r="C37" s="35" t="s">
        <v>127</v>
      </c>
      <c r="D37" s="32">
        <v>900</v>
      </c>
      <c r="E37" s="35" t="s">
        <v>126</v>
      </c>
      <c r="F37" s="32">
        <v>1000</v>
      </c>
      <c r="G37" s="35" t="s">
        <v>253</v>
      </c>
      <c r="H37" s="35" t="s">
        <v>254</v>
      </c>
      <c r="I37" s="32">
        <v>7</v>
      </c>
      <c r="J37" s="32" t="b">
        <f t="shared" si="0"/>
        <v>1</v>
      </c>
      <c r="K37" s="35" t="s">
        <v>255</v>
      </c>
      <c r="L37" s="35">
        <v>0.13</v>
      </c>
      <c r="M37" s="35">
        <f>VLOOKUP(B37,'[1]EPE Quotation MOQ Full RELL'!$R:$Z,8,0)</f>
        <v>0.11</v>
      </c>
      <c r="N37" s="35">
        <f>M37*F37</f>
        <v>110</v>
      </c>
      <c r="O37" s="35">
        <f>D37-F37</f>
        <v>-100</v>
      </c>
      <c r="P37" s="35">
        <f>L37-M37</f>
        <v>2.0000000000000004E-2</v>
      </c>
      <c r="Q37" s="35">
        <v>130.58000000000001</v>
      </c>
      <c r="R37" s="35"/>
      <c r="S37" s="35" t="s">
        <v>256</v>
      </c>
      <c r="T37" s="35" t="s">
        <v>257</v>
      </c>
      <c r="U37" s="35"/>
      <c r="V37" t="b">
        <f>B37=E37</f>
        <v>1</v>
      </c>
    </row>
    <row r="38" spans="1:22">
      <c r="A38" s="84">
        <v>36</v>
      </c>
      <c r="B38" s="33" t="s">
        <v>128</v>
      </c>
      <c r="C38" s="35" t="s">
        <v>129</v>
      </c>
      <c r="D38" s="32">
        <v>300</v>
      </c>
      <c r="E38" s="35" t="s">
        <v>128</v>
      </c>
      <c r="F38" s="32">
        <v>300</v>
      </c>
      <c r="G38" s="35" t="s">
        <v>253</v>
      </c>
      <c r="H38" s="35" t="s">
        <v>254</v>
      </c>
      <c r="I38" s="32">
        <v>7</v>
      </c>
      <c r="J38" s="32" t="b">
        <f t="shared" si="0"/>
        <v>1</v>
      </c>
      <c r="K38" s="35" t="s">
        <v>255</v>
      </c>
      <c r="L38" s="35">
        <v>0.04</v>
      </c>
      <c r="M38" s="35">
        <f>VLOOKUP(B38,'[1]EPE Quotation MOQ Full RELL'!$R:$Z,8,0)</f>
        <v>3.3999999999999998E-3</v>
      </c>
      <c r="N38" s="35">
        <f>M38*F38</f>
        <v>1.02</v>
      </c>
      <c r="O38" s="35">
        <f>D38-F38</f>
        <v>0</v>
      </c>
      <c r="P38" s="35">
        <f>L38-M38</f>
        <v>3.6600000000000001E-2</v>
      </c>
      <c r="Q38" s="35">
        <v>12.15</v>
      </c>
      <c r="R38" s="35"/>
      <c r="S38" s="35" t="s">
        <v>256</v>
      </c>
      <c r="T38" s="35" t="s">
        <v>257</v>
      </c>
      <c r="U38" s="35"/>
      <c r="V38" t="b">
        <f>B38=E38</f>
        <v>1</v>
      </c>
    </row>
    <row r="39" spans="1:22">
      <c r="A39" s="84">
        <v>37</v>
      </c>
      <c r="B39" s="33" t="s">
        <v>130</v>
      </c>
      <c r="C39" s="35" t="s">
        <v>131</v>
      </c>
      <c r="D39" s="32">
        <v>1500</v>
      </c>
      <c r="E39" s="35" t="s">
        <v>130</v>
      </c>
      <c r="F39" s="32">
        <v>1500</v>
      </c>
      <c r="G39" s="35" t="s">
        <v>253</v>
      </c>
      <c r="H39" s="35" t="s">
        <v>254</v>
      </c>
      <c r="I39" s="32">
        <v>7</v>
      </c>
      <c r="J39" s="32" t="b">
        <f t="shared" si="0"/>
        <v>1</v>
      </c>
      <c r="K39" s="35" t="s">
        <v>255</v>
      </c>
      <c r="L39" s="35">
        <v>0.02</v>
      </c>
      <c r="M39" s="35">
        <f>VLOOKUP(B39,'[1]EPE Quotation MOQ Full RELL'!$R:$Z,8,0)</f>
        <v>0.01</v>
      </c>
      <c r="N39" s="35">
        <f>M39*F39</f>
        <v>15</v>
      </c>
      <c r="O39" s="35">
        <f>D39-F39</f>
        <v>0</v>
      </c>
      <c r="P39" s="35">
        <f>L39-M39</f>
        <v>0.01</v>
      </c>
      <c r="Q39" s="35">
        <v>27</v>
      </c>
      <c r="R39" s="35"/>
      <c r="S39" s="35" t="s">
        <v>256</v>
      </c>
      <c r="T39" s="35" t="s">
        <v>257</v>
      </c>
      <c r="U39" s="35"/>
      <c r="V39" t="b">
        <f>B39=E39</f>
        <v>1</v>
      </c>
    </row>
    <row r="40" spans="1:22">
      <c r="A40" s="84">
        <v>38</v>
      </c>
      <c r="B40" s="33" t="s">
        <v>132</v>
      </c>
      <c r="C40" s="35" t="s">
        <v>133</v>
      </c>
      <c r="D40" s="32">
        <v>300</v>
      </c>
      <c r="E40" s="35" t="s">
        <v>132</v>
      </c>
      <c r="F40" s="32">
        <v>300</v>
      </c>
      <c r="G40" s="35" t="s">
        <v>253</v>
      </c>
      <c r="H40" s="35" t="s">
        <v>254</v>
      </c>
      <c r="I40" s="32">
        <v>7</v>
      </c>
      <c r="J40" s="32" t="b">
        <f t="shared" si="0"/>
        <v>1</v>
      </c>
      <c r="K40" s="35" t="s">
        <v>255</v>
      </c>
      <c r="L40" s="35">
        <v>0.09</v>
      </c>
      <c r="M40" s="35">
        <f>VLOOKUP(B40,'[1]EPE Quotation MOQ Full RELL'!$R:$Z,8,0)</f>
        <v>0.04</v>
      </c>
      <c r="N40" s="35">
        <f>M40*F40</f>
        <v>12</v>
      </c>
      <c r="O40" s="35">
        <f>D40-F40</f>
        <v>0</v>
      </c>
      <c r="P40" s="35">
        <f>L40-M40</f>
        <v>4.9999999999999996E-2</v>
      </c>
      <c r="Q40" s="35">
        <v>28.35</v>
      </c>
      <c r="R40" s="35"/>
      <c r="S40" s="35" t="s">
        <v>256</v>
      </c>
      <c r="T40" s="35" t="s">
        <v>257</v>
      </c>
      <c r="U40" s="35"/>
      <c r="V40" t="b">
        <f>B40=E40</f>
        <v>1</v>
      </c>
    </row>
    <row r="41" spans="1:22">
      <c r="A41" s="84">
        <v>39</v>
      </c>
      <c r="B41" s="33" t="s">
        <v>134</v>
      </c>
      <c r="C41" s="35" t="s">
        <v>135</v>
      </c>
      <c r="D41" s="32">
        <v>300</v>
      </c>
      <c r="E41" s="35" t="s">
        <v>134</v>
      </c>
      <c r="F41" s="32">
        <v>300</v>
      </c>
      <c r="G41" s="35" t="s">
        <v>253</v>
      </c>
      <c r="H41" s="35" t="s">
        <v>254</v>
      </c>
      <c r="I41" s="32">
        <v>7</v>
      </c>
      <c r="J41" s="32" t="b">
        <f t="shared" si="0"/>
        <v>1</v>
      </c>
      <c r="K41" s="41" t="s">
        <v>262</v>
      </c>
      <c r="L41" s="35">
        <v>7.0000000000000007E-2</v>
      </c>
      <c r="M41" s="35">
        <f>VLOOKUP(B41,'[1]EPE Quotation MOQ Full RELL'!$R:$Z,8,0)</f>
        <v>0.02</v>
      </c>
      <c r="N41" s="35">
        <f>M41*F41</f>
        <v>6</v>
      </c>
      <c r="O41" s="35">
        <f>D41-F41</f>
        <v>0</v>
      </c>
      <c r="P41" s="35">
        <f>L41-M41</f>
        <v>0.05</v>
      </c>
      <c r="Q41" s="35">
        <v>20.25</v>
      </c>
      <c r="R41" s="35"/>
      <c r="S41" s="35" t="s">
        <v>256</v>
      </c>
      <c r="T41" s="35" t="s">
        <v>257</v>
      </c>
      <c r="U41" s="35"/>
      <c r="V41" t="b">
        <f>B41=E41</f>
        <v>1</v>
      </c>
    </row>
    <row r="42" spans="1:22">
      <c r="A42" s="84">
        <v>40</v>
      </c>
      <c r="B42" s="33" t="s">
        <v>136</v>
      </c>
      <c r="C42" s="35" t="s">
        <v>138</v>
      </c>
      <c r="D42" s="32">
        <v>300</v>
      </c>
      <c r="E42" s="35" t="s">
        <v>136</v>
      </c>
      <c r="F42" s="32">
        <v>300</v>
      </c>
      <c r="G42" s="35" t="s">
        <v>253</v>
      </c>
      <c r="H42" s="35" t="s">
        <v>254</v>
      </c>
      <c r="I42" s="32">
        <v>7</v>
      </c>
      <c r="J42" s="32" t="b">
        <f t="shared" si="0"/>
        <v>1</v>
      </c>
      <c r="K42" s="35" t="s">
        <v>255</v>
      </c>
      <c r="L42" s="35">
        <v>0.24</v>
      </c>
      <c r="M42" s="35">
        <f>VLOOKUP(B42,'[1]EPE Quotation MOQ Full RELL'!$R:$Z,8,0)</f>
        <v>0.09</v>
      </c>
      <c r="N42" s="35">
        <f>M42*F42</f>
        <v>27</v>
      </c>
      <c r="O42" s="35">
        <f>D42-F42</f>
        <v>0</v>
      </c>
      <c r="P42" s="35">
        <f>L42-M42</f>
        <v>0.15</v>
      </c>
      <c r="Q42" s="35">
        <v>71.010000000000005</v>
      </c>
      <c r="R42" s="35"/>
      <c r="S42" s="35" t="s">
        <v>256</v>
      </c>
      <c r="T42" s="35" t="s">
        <v>257</v>
      </c>
      <c r="U42" s="35"/>
      <c r="V42" t="b">
        <f>B42=E42</f>
        <v>1</v>
      </c>
    </row>
    <row r="43" spans="1:22">
      <c r="A43" s="84">
        <v>41</v>
      </c>
      <c r="B43" s="33" t="s">
        <v>139</v>
      </c>
      <c r="C43" s="35" t="s">
        <v>61</v>
      </c>
      <c r="D43" s="32">
        <v>300</v>
      </c>
      <c r="E43" s="35" t="s">
        <v>139</v>
      </c>
      <c r="F43" s="32">
        <v>300</v>
      </c>
      <c r="G43" s="35" t="s">
        <v>253</v>
      </c>
      <c r="H43" s="35" t="s">
        <v>254</v>
      </c>
      <c r="I43" s="32">
        <v>7</v>
      </c>
      <c r="J43" s="32" t="b">
        <f t="shared" si="0"/>
        <v>1</v>
      </c>
      <c r="K43" s="35" t="s">
        <v>255</v>
      </c>
      <c r="L43" s="35">
        <v>0.06</v>
      </c>
      <c r="M43" s="35">
        <f>VLOOKUP(B43,'[1]EPE Quotation MOQ Full RELL'!$R:$Z,8,0)</f>
        <v>0.02</v>
      </c>
      <c r="N43" s="35">
        <f>M43*F43</f>
        <v>6</v>
      </c>
      <c r="O43" s="35">
        <f>D43-F43</f>
        <v>0</v>
      </c>
      <c r="P43" s="35">
        <f>L43-M43</f>
        <v>3.9999999999999994E-2</v>
      </c>
      <c r="Q43" s="35">
        <v>18.45</v>
      </c>
      <c r="R43" s="35"/>
      <c r="S43" s="35" t="s">
        <v>256</v>
      </c>
      <c r="T43" s="35" t="s">
        <v>257</v>
      </c>
      <c r="U43" s="35"/>
      <c r="V43" t="b">
        <f>B43=E43</f>
        <v>1</v>
      </c>
    </row>
    <row r="44" spans="1:22">
      <c r="A44" s="84">
        <v>42</v>
      </c>
      <c r="B44" s="33" t="s">
        <v>140</v>
      </c>
      <c r="C44" s="35" t="s">
        <v>142</v>
      </c>
      <c r="D44" s="32">
        <v>200</v>
      </c>
      <c r="E44" s="35" t="s">
        <v>140</v>
      </c>
      <c r="F44" s="32">
        <v>200</v>
      </c>
      <c r="G44" s="35" t="s">
        <v>253</v>
      </c>
      <c r="H44" s="35" t="s">
        <v>254</v>
      </c>
      <c r="I44" s="32">
        <v>7</v>
      </c>
      <c r="J44" s="32" t="b">
        <f t="shared" si="0"/>
        <v>1</v>
      </c>
      <c r="K44" s="35" t="s">
        <v>255</v>
      </c>
      <c r="L44" s="35">
        <v>0.9</v>
      </c>
      <c r="M44" s="35">
        <f>VLOOKUP(B44,'[1]EPE Quotation MOQ Full RELL'!$R:$Z,8,0)</f>
        <v>0.54</v>
      </c>
      <c r="N44" s="35">
        <f>M44*F44</f>
        <v>108</v>
      </c>
      <c r="O44" s="35">
        <f>D44-F44</f>
        <v>0</v>
      </c>
      <c r="P44" s="35">
        <f>L44-M44</f>
        <v>0.36</v>
      </c>
      <c r="Q44" s="35">
        <v>180</v>
      </c>
      <c r="R44" s="35"/>
      <c r="S44" s="35" t="s">
        <v>256</v>
      </c>
      <c r="T44" s="35" t="s">
        <v>257</v>
      </c>
      <c r="U44" s="35"/>
      <c r="V44" t="b">
        <f>B44=E44</f>
        <v>1</v>
      </c>
    </row>
    <row r="45" spans="1:22">
      <c r="A45" s="84">
        <v>43</v>
      </c>
      <c r="B45" s="33" t="s">
        <v>143</v>
      </c>
      <c r="C45" s="35" t="s">
        <v>145</v>
      </c>
      <c r="D45" s="32">
        <v>200</v>
      </c>
      <c r="E45" s="35" t="s">
        <v>143</v>
      </c>
      <c r="F45" s="32">
        <v>200</v>
      </c>
      <c r="G45" s="35" t="s">
        <v>253</v>
      </c>
      <c r="H45" s="35" t="s">
        <v>254</v>
      </c>
      <c r="I45" s="32">
        <v>7</v>
      </c>
      <c r="J45" s="32" t="b">
        <f t="shared" si="0"/>
        <v>1</v>
      </c>
      <c r="K45" s="35" t="s">
        <v>255</v>
      </c>
      <c r="L45" s="35">
        <v>0.87</v>
      </c>
      <c r="M45" s="35">
        <f>VLOOKUP(B45,'[1]EPE Quotation MOQ Full RELL'!$R:$Z,8,0)</f>
        <v>0.69</v>
      </c>
      <c r="N45" s="35">
        <f>M45*F45</f>
        <v>138</v>
      </c>
      <c r="O45" s="35">
        <f>D45-F45</f>
        <v>0</v>
      </c>
      <c r="P45" s="35">
        <f>L45-M45</f>
        <v>0.18000000000000005</v>
      </c>
      <c r="Q45" s="35">
        <v>174</v>
      </c>
      <c r="R45" s="35"/>
      <c r="S45" s="35" t="s">
        <v>256</v>
      </c>
      <c r="T45" s="35" t="s">
        <v>257</v>
      </c>
      <c r="U45" s="35"/>
      <c r="V45" t="b">
        <f>B45=E45</f>
        <v>1</v>
      </c>
    </row>
    <row r="46" spans="1:22">
      <c r="A46" s="84">
        <v>44</v>
      </c>
      <c r="B46" s="33" t="s">
        <v>146</v>
      </c>
      <c r="C46" s="35" t="s">
        <v>148</v>
      </c>
      <c r="D46" s="32">
        <v>280</v>
      </c>
      <c r="E46" s="35" t="s">
        <v>146</v>
      </c>
      <c r="F46" s="32">
        <v>280</v>
      </c>
      <c r="G46" s="35" t="s">
        <v>253</v>
      </c>
      <c r="H46" s="35" t="s">
        <v>254</v>
      </c>
      <c r="I46" s="32">
        <v>7</v>
      </c>
      <c r="J46" s="32" t="b">
        <f t="shared" si="0"/>
        <v>1</v>
      </c>
      <c r="K46" s="35" t="s">
        <v>255</v>
      </c>
      <c r="L46" s="35">
        <v>1.19</v>
      </c>
      <c r="M46" s="35">
        <f>VLOOKUP(B46,'[1]EPE Quotation MOQ Full RELL'!$R:$Z,8,0)</f>
        <v>0.91</v>
      </c>
      <c r="N46" s="35">
        <f>M46*F46</f>
        <v>254.8</v>
      </c>
      <c r="O46" s="35">
        <f>D46-F46</f>
        <v>0</v>
      </c>
      <c r="P46" s="35">
        <f>L46-M46</f>
        <v>0.27999999999999992</v>
      </c>
      <c r="Q46" s="35">
        <v>332.9</v>
      </c>
      <c r="R46" s="35"/>
      <c r="S46" s="35" t="s">
        <v>256</v>
      </c>
      <c r="T46" s="35" t="s">
        <v>257</v>
      </c>
      <c r="U46" s="35"/>
      <c r="V46" t="b">
        <f>B46=E46</f>
        <v>1</v>
      </c>
    </row>
    <row r="47" spans="1:22">
      <c r="A47" s="84">
        <v>45</v>
      </c>
      <c r="B47" s="33" t="s">
        <v>149</v>
      </c>
      <c r="C47" s="35" t="s">
        <v>76</v>
      </c>
      <c r="D47" s="32">
        <v>140</v>
      </c>
      <c r="E47" s="35" t="s">
        <v>149</v>
      </c>
      <c r="F47" s="32">
        <v>140</v>
      </c>
      <c r="G47" s="35" t="s">
        <v>253</v>
      </c>
      <c r="H47" s="35" t="s">
        <v>254</v>
      </c>
      <c r="I47" s="32">
        <v>7</v>
      </c>
      <c r="J47" s="32" t="b">
        <f t="shared" si="0"/>
        <v>1</v>
      </c>
      <c r="K47" s="35" t="s">
        <v>255</v>
      </c>
      <c r="L47" s="35">
        <v>2.1</v>
      </c>
      <c r="M47" s="35">
        <f>VLOOKUP(B47,'[1]EPE Quotation MOQ Full RELL'!$R:$Z,8,0)</f>
        <v>1.51</v>
      </c>
      <c r="N47" s="35">
        <f>M47*F47</f>
        <v>211.4</v>
      </c>
      <c r="O47" s="35">
        <f>D47-F47</f>
        <v>0</v>
      </c>
      <c r="P47" s="35">
        <f>L47-M47</f>
        <v>0.59000000000000008</v>
      </c>
      <c r="Q47" s="35">
        <v>294</v>
      </c>
      <c r="R47" s="35"/>
      <c r="S47" s="35" t="s">
        <v>256</v>
      </c>
      <c r="T47" s="35" t="s">
        <v>257</v>
      </c>
      <c r="U47" s="35"/>
      <c r="V47" t="b">
        <f>B47=E47</f>
        <v>1</v>
      </c>
    </row>
    <row r="48" spans="1:22">
      <c r="A48" s="84">
        <v>46</v>
      </c>
      <c r="B48" s="33" t="s">
        <v>150</v>
      </c>
      <c r="C48" s="35" t="s">
        <v>152</v>
      </c>
      <c r="D48" s="32">
        <v>130</v>
      </c>
      <c r="E48" s="35" t="s">
        <v>150</v>
      </c>
      <c r="F48" s="32">
        <v>130</v>
      </c>
      <c r="G48" s="35" t="s">
        <v>253</v>
      </c>
      <c r="H48" s="35" t="s">
        <v>254</v>
      </c>
      <c r="I48" s="32">
        <v>7</v>
      </c>
      <c r="J48" s="32" t="b">
        <f t="shared" si="0"/>
        <v>1</v>
      </c>
      <c r="K48" s="35" t="s">
        <v>255</v>
      </c>
      <c r="L48" s="35">
        <v>3.11</v>
      </c>
      <c r="M48" s="35">
        <f>VLOOKUP(B48,'[1]EPE Quotation MOQ Full RELL'!$R:$Z,8,0)</f>
        <v>2.4700000000000002</v>
      </c>
      <c r="N48" s="35">
        <f>M48*F48</f>
        <v>321.10000000000002</v>
      </c>
      <c r="O48" s="35">
        <f>D48-F48</f>
        <v>0</v>
      </c>
      <c r="P48" s="35">
        <f>L48-M48</f>
        <v>0.63999999999999968</v>
      </c>
      <c r="Q48" s="35">
        <v>404.54</v>
      </c>
      <c r="R48" s="35"/>
      <c r="S48" s="35" t="s">
        <v>256</v>
      </c>
      <c r="T48" s="35" t="s">
        <v>257</v>
      </c>
      <c r="U48" s="35"/>
      <c r="V48" t="b">
        <f>B48=E48</f>
        <v>1</v>
      </c>
    </row>
    <row r="49" spans="1:22">
      <c r="A49" s="84">
        <v>47</v>
      </c>
      <c r="B49" s="33" t="s">
        <v>153</v>
      </c>
      <c r="C49" s="35" t="s">
        <v>154</v>
      </c>
      <c r="D49" s="32">
        <v>680</v>
      </c>
      <c r="E49" s="35" t="s">
        <v>153</v>
      </c>
      <c r="F49" s="32">
        <v>680</v>
      </c>
      <c r="G49" s="35" t="s">
        <v>253</v>
      </c>
      <c r="H49" s="35" t="s">
        <v>254</v>
      </c>
      <c r="I49" s="32">
        <v>7</v>
      </c>
      <c r="J49" s="32" t="b">
        <f t="shared" si="0"/>
        <v>1</v>
      </c>
      <c r="K49" s="35" t="s">
        <v>255</v>
      </c>
      <c r="L49" s="35">
        <v>0.28999999999999998</v>
      </c>
      <c r="M49" s="35">
        <f>VLOOKUP(B49,'[1]EPE Quotation MOQ Full RELL'!$R:$Z,8,0)</f>
        <v>0.21</v>
      </c>
      <c r="N49" s="35">
        <f>M49*F49</f>
        <v>142.79999999999998</v>
      </c>
      <c r="O49" s="35">
        <f>D49-F49</f>
        <v>0</v>
      </c>
      <c r="P49" s="35">
        <f>L49-M49</f>
        <v>7.9999999999999988E-2</v>
      </c>
      <c r="Q49" s="35">
        <v>199.92</v>
      </c>
      <c r="R49" s="35"/>
      <c r="S49" s="35" t="s">
        <v>256</v>
      </c>
      <c r="T49" s="35" t="s">
        <v>257</v>
      </c>
      <c r="U49" s="35"/>
      <c r="V49" t="b">
        <f>B49=E49</f>
        <v>1</v>
      </c>
    </row>
    <row r="50" spans="1:22">
      <c r="A50" s="84">
        <v>48</v>
      </c>
      <c r="B50" s="33" t="s">
        <v>155</v>
      </c>
      <c r="C50" s="35" t="s">
        <v>156</v>
      </c>
      <c r="D50" s="32">
        <v>300</v>
      </c>
      <c r="E50" s="35" t="s">
        <v>155</v>
      </c>
      <c r="F50" s="32">
        <v>300</v>
      </c>
      <c r="G50" s="35" t="s">
        <v>253</v>
      </c>
      <c r="H50" s="35" t="s">
        <v>254</v>
      </c>
      <c r="I50" s="32">
        <v>7</v>
      </c>
      <c r="J50" s="32" t="b">
        <f t="shared" si="0"/>
        <v>1</v>
      </c>
      <c r="K50" s="35" t="s">
        <v>255</v>
      </c>
      <c r="L50" s="35">
        <v>0.31</v>
      </c>
      <c r="M50" s="35">
        <f>VLOOKUP(B50,'[1]EPE Quotation MOQ Full RELL'!$R:$Z,8,0)</f>
        <v>0.2</v>
      </c>
      <c r="N50" s="35">
        <f>M50*F50</f>
        <v>60</v>
      </c>
      <c r="O50" s="35">
        <f>D50-F50</f>
        <v>0</v>
      </c>
      <c r="P50" s="35">
        <f>L50-M50</f>
        <v>0.10999999999999999</v>
      </c>
      <c r="Q50" s="35">
        <v>93.15</v>
      </c>
      <c r="R50" s="35"/>
      <c r="S50" s="35" t="s">
        <v>256</v>
      </c>
      <c r="T50" s="35" t="s">
        <v>257</v>
      </c>
      <c r="U50" s="35"/>
      <c r="V50" t="b">
        <f>B50=E50</f>
        <v>1</v>
      </c>
    </row>
    <row r="51" spans="1:22">
      <c r="A51" s="84">
        <v>49</v>
      </c>
      <c r="B51" s="33" t="s">
        <v>157</v>
      </c>
      <c r="C51" s="35" t="s">
        <v>158</v>
      </c>
      <c r="D51" s="32">
        <v>300</v>
      </c>
      <c r="E51" s="35" t="s">
        <v>157</v>
      </c>
      <c r="F51" s="32">
        <v>300</v>
      </c>
      <c r="G51" s="35" t="s">
        <v>253</v>
      </c>
      <c r="H51" s="35" t="s">
        <v>254</v>
      </c>
      <c r="I51" s="32">
        <v>7</v>
      </c>
      <c r="J51" s="32" t="b">
        <f t="shared" si="0"/>
        <v>1</v>
      </c>
      <c r="K51" s="35" t="s">
        <v>255</v>
      </c>
      <c r="L51" s="35">
        <v>0.1</v>
      </c>
      <c r="M51" s="35">
        <f>VLOOKUP(B51,'[1]EPE Quotation MOQ Full RELL'!$R:$Z,8,0)</f>
        <v>0.05</v>
      </c>
      <c r="N51" s="35">
        <f>M51*F51</f>
        <v>15</v>
      </c>
      <c r="O51" s="35">
        <f>D51-F51</f>
        <v>0</v>
      </c>
      <c r="P51" s="35">
        <f>L51-M51</f>
        <v>0.05</v>
      </c>
      <c r="Q51" s="35">
        <v>29.7</v>
      </c>
      <c r="R51" s="35"/>
      <c r="S51" s="35" t="s">
        <v>256</v>
      </c>
      <c r="T51" s="35" t="s">
        <v>257</v>
      </c>
      <c r="U51" s="35"/>
      <c r="V51" t="b">
        <f>B51=E51</f>
        <v>1</v>
      </c>
    </row>
    <row r="52" spans="1:22">
      <c r="A52" s="84">
        <v>50</v>
      </c>
      <c r="B52" s="33" t="s">
        <v>159</v>
      </c>
      <c r="C52" s="35" t="s">
        <v>161</v>
      </c>
      <c r="D52" s="32">
        <v>300</v>
      </c>
      <c r="E52" s="35" t="s">
        <v>159</v>
      </c>
      <c r="F52" s="32">
        <v>300</v>
      </c>
      <c r="G52" s="35" t="s">
        <v>253</v>
      </c>
      <c r="H52" s="35" t="s">
        <v>254</v>
      </c>
      <c r="I52" s="32">
        <v>7</v>
      </c>
      <c r="J52" s="32" t="b">
        <f t="shared" si="0"/>
        <v>1</v>
      </c>
      <c r="K52" s="35" t="s">
        <v>255</v>
      </c>
      <c r="L52" s="35">
        <v>0.18</v>
      </c>
      <c r="M52" s="35">
        <f>VLOOKUP(B52,'[1]EPE Quotation MOQ Full RELL'!$R:$Z,8,0)</f>
        <v>0.12</v>
      </c>
      <c r="N52" s="35">
        <f>M52*F52</f>
        <v>36</v>
      </c>
      <c r="O52" s="35">
        <f>D52-F52</f>
        <v>0</v>
      </c>
      <c r="P52" s="35">
        <f>L52-M52</f>
        <v>0.06</v>
      </c>
      <c r="Q52" s="35">
        <v>53.1</v>
      </c>
      <c r="R52" s="35"/>
      <c r="S52" s="35" t="s">
        <v>256</v>
      </c>
      <c r="T52" s="35" t="s">
        <v>257</v>
      </c>
      <c r="U52" s="35"/>
      <c r="V52" t="b">
        <f>B52=E52</f>
        <v>1</v>
      </c>
    </row>
    <row r="53" spans="1:22">
      <c r="A53" s="84">
        <v>51</v>
      </c>
      <c r="B53" s="33" t="s">
        <v>81</v>
      </c>
      <c r="C53" s="35" t="s">
        <v>83</v>
      </c>
      <c r="D53" s="32">
        <v>300</v>
      </c>
      <c r="E53" s="35" t="s">
        <v>81</v>
      </c>
      <c r="F53" s="32">
        <v>1500</v>
      </c>
      <c r="G53" s="35" t="s">
        <v>253</v>
      </c>
      <c r="H53" s="35" t="s">
        <v>254</v>
      </c>
      <c r="I53" s="32">
        <v>7</v>
      </c>
      <c r="J53" s="32" t="b">
        <f t="shared" si="0"/>
        <v>1</v>
      </c>
      <c r="K53" s="35" t="s">
        <v>255</v>
      </c>
      <c r="L53" s="35">
        <v>0.01</v>
      </c>
      <c r="M53" s="35">
        <f>VLOOKUP(B53,'[1]EPE Quotation MOQ Full RELL'!$R:$Z,8,0)</f>
        <v>0.01</v>
      </c>
      <c r="N53" s="35">
        <f>M53*F53</f>
        <v>15</v>
      </c>
      <c r="O53" s="35">
        <f>D53-F53</f>
        <v>-1200</v>
      </c>
      <c r="P53" s="35">
        <f>L53-M53</f>
        <v>0</v>
      </c>
      <c r="Q53" s="35">
        <v>20.25</v>
      </c>
      <c r="R53" s="35"/>
      <c r="S53" s="35" t="s">
        <v>256</v>
      </c>
      <c r="T53" s="35" t="s">
        <v>257</v>
      </c>
      <c r="U53" s="35"/>
      <c r="V53" t="b">
        <f>B53=E53</f>
        <v>1</v>
      </c>
    </row>
    <row r="54" spans="1:22">
      <c r="A54" s="84">
        <v>52</v>
      </c>
      <c r="B54" s="33" t="s">
        <v>162</v>
      </c>
      <c r="C54" s="35" t="s">
        <v>163</v>
      </c>
      <c r="D54" s="32">
        <v>600</v>
      </c>
      <c r="E54" s="35" t="s">
        <v>162</v>
      </c>
      <c r="F54" s="32">
        <v>600</v>
      </c>
      <c r="G54" s="35" t="s">
        <v>253</v>
      </c>
      <c r="H54" s="35" t="s">
        <v>254</v>
      </c>
      <c r="I54" s="32">
        <v>7</v>
      </c>
      <c r="J54" s="32" t="b">
        <f t="shared" si="0"/>
        <v>1</v>
      </c>
      <c r="K54" s="35" t="s">
        <v>255</v>
      </c>
      <c r="L54" s="35">
        <v>0.04</v>
      </c>
      <c r="M54" s="35">
        <f>VLOOKUP(B54,'[1]EPE Quotation MOQ Full RELL'!$R:$Z,8,0)</f>
        <v>0.01</v>
      </c>
      <c r="N54" s="35">
        <f>M54*F54</f>
        <v>6</v>
      </c>
      <c r="O54" s="35">
        <f>D54-F54</f>
        <v>0</v>
      </c>
      <c r="P54" s="35">
        <f>L54-M54</f>
        <v>0.03</v>
      </c>
      <c r="Q54" s="35">
        <v>23.4</v>
      </c>
      <c r="R54" s="35"/>
      <c r="S54" s="35" t="s">
        <v>256</v>
      </c>
      <c r="T54" s="35" t="s">
        <v>257</v>
      </c>
      <c r="U54" s="35"/>
      <c r="V54" t="b">
        <f>B54=E54</f>
        <v>1</v>
      </c>
    </row>
    <row r="55" spans="1:22">
      <c r="A55" s="84">
        <v>53</v>
      </c>
      <c r="B55" s="33" t="s">
        <v>164</v>
      </c>
      <c r="C55" s="35" t="s">
        <v>165</v>
      </c>
      <c r="D55" s="32">
        <v>600</v>
      </c>
      <c r="E55" s="35" t="s">
        <v>164</v>
      </c>
      <c r="F55" s="32">
        <v>600</v>
      </c>
      <c r="G55" s="35" t="s">
        <v>253</v>
      </c>
      <c r="H55" s="35" t="s">
        <v>254</v>
      </c>
      <c r="I55" s="32">
        <v>7</v>
      </c>
      <c r="J55" s="32" t="b">
        <f t="shared" si="0"/>
        <v>1</v>
      </c>
      <c r="K55" s="35" t="s">
        <v>255</v>
      </c>
      <c r="L55" s="35">
        <v>0.04</v>
      </c>
      <c r="M55" s="35">
        <f>VLOOKUP(B55,'[1]EPE Quotation MOQ Full RELL'!$R:$Z,8,0)</f>
        <v>0.01</v>
      </c>
      <c r="N55" s="35">
        <f>M55*F55</f>
        <v>6</v>
      </c>
      <c r="O55" s="35">
        <f>D55-F55</f>
        <v>0</v>
      </c>
      <c r="P55" s="35">
        <f>L55-M55</f>
        <v>0.03</v>
      </c>
      <c r="Q55" s="35">
        <v>23.4</v>
      </c>
      <c r="R55" s="35"/>
      <c r="S55" s="35" t="s">
        <v>256</v>
      </c>
      <c r="T55" s="35" t="s">
        <v>257</v>
      </c>
      <c r="U55" s="35"/>
      <c r="V55" t="b">
        <f>B55=E55</f>
        <v>1</v>
      </c>
    </row>
    <row r="56" spans="1:22">
      <c r="A56" s="84">
        <v>54</v>
      </c>
      <c r="B56" s="33" t="s">
        <v>166</v>
      </c>
      <c r="C56" s="35" t="s">
        <v>167</v>
      </c>
      <c r="D56" s="32">
        <v>900</v>
      </c>
      <c r="E56" s="35" t="s">
        <v>166</v>
      </c>
      <c r="F56" s="32">
        <v>1000</v>
      </c>
      <c r="G56" s="35" t="s">
        <v>253</v>
      </c>
      <c r="H56" s="35" t="s">
        <v>254</v>
      </c>
      <c r="I56" s="32">
        <v>7</v>
      </c>
      <c r="J56" s="32" t="b">
        <f t="shared" si="0"/>
        <v>1</v>
      </c>
      <c r="K56" s="35" t="s">
        <v>255</v>
      </c>
      <c r="L56" s="35">
        <v>0.03</v>
      </c>
      <c r="M56" s="35">
        <f>VLOOKUP(B56,'[1]EPE Quotation MOQ Full RELL'!$R:$Z,8,0)</f>
        <v>0.01</v>
      </c>
      <c r="N56" s="35">
        <f>M56*F56</f>
        <v>10</v>
      </c>
      <c r="O56" s="35">
        <f>D56-F56</f>
        <v>-100</v>
      </c>
      <c r="P56" s="35">
        <f>L56-M56</f>
        <v>1.9999999999999997E-2</v>
      </c>
      <c r="Q56" s="35">
        <v>25.35</v>
      </c>
      <c r="R56" s="35"/>
      <c r="S56" s="35" t="s">
        <v>256</v>
      </c>
      <c r="T56" s="35" t="s">
        <v>257</v>
      </c>
      <c r="U56" s="35"/>
      <c r="V56" t="b">
        <f>B56=E56</f>
        <v>1</v>
      </c>
    </row>
    <row r="57" spans="1:22">
      <c r="A57" s="84">
        <v>55</v>
      </c>
      <c r="B57" s="33" t="s">
        <v>168</v>
      </c>
      <c r="C57" s="35" t="s">
        <v>169</v>
      </c>
      <c r="D57" s="32">
        <v>300</v>
      </c>
      <c r="E57" s="35" t="s">
        <v>168</v>
      </c>
      <c r="F57" s="32">
        <v>500</v>
      </c>
      <c r="G57" s="35" t="s">
        <v>253</v>
      </c>
      <c r="H57" s="35" t="s">
        <v>254</v>
      </c>
      <c r="I57" s="32">
        <v>7</v>
      </c>
      <c r="J57" s="32" t="b">
        <f t="shared" si="0"/>
        <v>1</v>
      </c>
      <c r="K57" s="35" t="s">
        <v>255</v>
      </c>
      <c r="L57" s="35">
        <v>0.04</v>
      </c>
      <c r="M57" s="35">
        <f>VLOOKUP(B57,'[1]EPE Quotation MOQ Full RELL'!$R:$Z,8,0)</f>
        <v>0.01</v>
      </c>
      <c r="N57" s="35">
        <f>M57*F57</f>
        <v>5</v>
      </c>
      <c r="O57" s="35">
        <f>D57-F57</f>
        <v>-200</v>
      </c>
      <c r="P57" s="35">
        <f>L57-M57</f>
        <v>0.03</v>
      </c>
      <c r="Q57" s="35">
        <v>19</v>
      </c>
      <c r="R57" s="35"/>
      <c r="S57" s="35" t="s">
        <v>256</v>
      </c>
      <c r="T57" s="35" t="s">
        <v>257</v>
      </c>
      <c r="U57" s="35"/>
      <c r="V57" t="b">
        <f>B57=E57</f>
        <v>1</v>
      </c>
    </row>
    <row r="58" spans="1:22">
      <c r="A58" s="84">
        <v>56</v>
      </c>
      <c r="B58" s="33" t="s">
        <v>170</v>
      </c>
      <c r="C58" s="35" t="s">
        <v>171</v>
      </c>
      <c r="D58" s="32">
        <v>300</v>
      </c>
      <c r="E58" s="35" t="s">
        <v>170</v>
      </c>
      <c r="F58" s="32">
        <v>300</v>
      </c>
      <c r="G58" s="35" t="s">
        <v>253</v>
      </c>
      <c r="H58" s="35" t="s">
        <v>254</v>
      </c>
      <c r="I58" s="32">
        <v>7</v>
      </c>
      <c r="J58" s="32" t="b">
        <f t="shared" si="0"/>
        <v>1</v>
      </c>
      <c r="K58" s="35" t="s">
        <v>255</v>
      </c>
      <c r="L58" s="35">
        <v>0.17</v>
      </c>
      <c r="M58" s="35">
        <f>VLOOKUP(B58,'[1]EPE Quotation MOQ Full RELL'!$R:$Z,8,0)</f>
        <v>0.08</v>
      </c>
      <c r="N58" s="35">
        <f>M58*F58</f>
        <v>24</v>
      </c>
      <c r="O58" s="35">
        <f>D58-F58</f>
        <v>0</v>
      </c>
      <c r="P58" s="35">
        <f>L58-M58</f>
        <v>9.0000000000000011E-2</v>
      </c>
      <c r="Q58" s="35">
        <v>50.4</v>
      </c>
      <c r="R58" s="35"/>
      <c r="S58" s="35" t="s">
        <v>256</v>
      </c>
      <c r="T58" s="35" t="s">
        <v>257</v>
      </c>
      <c r="U58" s="35"/>
      <c r="V58" t="b">
        <f>B58=E58</f>
        <v>1</v>
      </c>
    </row>
    <row r="59" spans="1:22">
      <c r="A59" s="84">
        <v>57</v>
      </c>
      <c r="B59" s="33" t="s">
        <v>172</v>
      </c>
      <c r="C59" s="35" t="s">
        <v>173</v>
      </c>
      <c r="D59" s="32">
        <v>1200</v>
      </c>
      <c r="E59" s="35" t="s">
        <v>172</v>
      </c>
      <c r="F59" s="32">
        <v>1200</v>
      </c>
      <c r="G59" s="35" t="s">
        <v>253</v>
      </c>
      <c r="H59" s="35" t="s">
        <v>254</v>
      </c>
      <c r="I59" s="32">
        <v>7</v>
      </c>
      <c r="J59" s="32" t="b">
        <f t="shared" si="0"/>
        <v>1</v>
      </c>
      <c r="K59" s="35" t="s">
        <v>255</v>
      </c>
      <c r="L59" s="35">
        <v>0.02</v>
      </c>
      <c r="M59" s="35">
        <f>VLOOKUP(B59,'[1]EPE Quotation MOQ Full RELL'!$R:$Z,8,0)</f>
        <v>0.01</v>
      </c>
      <c r="N59" s="35">
        <f>M59*F59</f>
        <v>12</v>
      </c>
      <c r="O59" s="35">
        <f>D59-F59</f>
        <v>0</v>
      </c>
      <c r="P59" s="35">
        <f>L59-M59</f>
        <v>0.01</v>
      </c>
      <c r="Q59" s="35">
        <v>27</v>
      </c>
      <c r="R59" s="35"/>
      <c r="S59" s="35" t="s">
        <v>256</v>
      </c>
      <c r="T59" s="35" t="s">
        <v>257</v>
      </c>
      <c r="U59" s="35"/>
      <c r="V59" t="b">
        <f>B59=E59</f>
        <v>1</v>
      </c>
    </row>
    <row r="60" spans="1:22">
      <c r="A60" s="84">
        <v>58</v>
      </c>
      <c r="B60" s="34" t="s">
        <v>174</v>
      </c>
      <c r="C60" s="35" t="s">
        <v>175</v>
      </c>
      <c r="D60" s="32">
        <v>900</v>
      </c>
      <c r="E60" s="35" t="s">
        <v>174</v>
      </c>
      <c r="F60" s="32">
        <v>1000</v>
      </c>
      <c r="G60" s="35" t="s">
        <v>253</v>
      </c>
      <c r="H60" s="35" t="s">
        <v>254</v>
      </c>
      <c r="I60" s="32">
        <v>7</v>
      </c>
      <c r="J60" s="32" t="b">
        <f t="shared" si="0"/>
        <v>1</v>
      </c>
      <c r="K60" s="35" t="s">
        <v>255</v>
      </c>
      <c r="L60" s="35">
        <v>0.02</v>
      </c>
      <c r="M60" s="35">
        <f>VLOOKUP(B60,'[1]EPE Quotation MOQ Full RELL'!$R:$Z,8,0)</f>
        <v>0.01</v>
      </c>
      <c r="N60" s="35">
        <f>M60*F60</f>
        <v>10</v>
      </c>
      <c r="O60" s="35">
        <f>D60-F60</f>
        <v>-100</v>
      </c>
      <c r="P60" s="35">
        <f>L60-M60</f>
        <v>0.01</v>
      </c>
      <c r="Q60" s="35">
        <v>18.53</v>
      </c>
      <c r="R60" s="35"/>
      <c r="S60" s="35" t="s">
        <v>256</v>
      </c>
      <c r="T60" s="35" t="s">
        <v>257</v>
      </c>
      <c r="U60" s="35"/>
      <c r="V60" t="b">
        <f>B60=E60</f>
        <v>1</v>
      </c>
    </row>
    <row r="61" spans="1:22">
      <c r="A61" s="84">
        <v>59</v>
      </c>
      <c r="B61" s="33" t="s">
        <v>176</v>
      </c>
      <c r="C61" s="35" t="s">
        <v>80</v>
      </c>
      <c r="D61" s="32">
        <v>5400</v>
      </c>
      <c r="E61" s="35" t="s">
        <v>176</v>
      </c>
      <c r="F61" s="32">
        <v>5400</v>
      </c>
      <c r="G61" s="35" t="s">
        <v>253</v>
      </c>
      <c r="H61" s="35" t="s">
        <v>254</v>
      </c>
      <c r="I61" s="32">
        <v>7</v>
      </c>
      <c r="J61" s="32" t="b">
        <f t="shared" si="0"/>
        <v>1</v>
      </c>
      <c r="K61" s="35" t="s">
        <v>255</v>
      </c>
      <c r="L61" s="35">
        <v>0.01</v>
      </c>
      <c r="M61" s="35">
        <f>VLOOKUP(B61,'[1]EPE Quotation MOQ Full RELL'!$R:$Z,8,0)</f>
        <v>0.01</v>
      </c>
      <c r="N61" s="35">
        <f>M61*F61</f>
        <v>54</v>
      </c>
      <c r="O61" s="35">
        <f>D61-F61</f>
        <v>0</v>
      </c>
      <c r="P61" s="35">
        <f>L61-M61</f>
        <v>0</v>
      </c>
      <c r="Q61" s="35">
        <v>41.63</v>
      </c>
      <c r="R61" s="35"/>
      <c r="S61" s="35" t="s">
        <v>256</v>
      </c>
      <c r="T61" s="35" t="s">
        <v>257</v>
      </c>
      <c r="U61" s="35"/>
      <c r="V61" t="b">
        <f>B61=E61</f>
        <v>1</v>
      </c>
    </row>
    <row r="62" spans="1:22">
      <c r="A62" s="84">
        <v>60</v>
      </c>
      <c r="B62" s="33" t="s">
        <v>177</v>
      </c>
      <c r="C62" s="35" t="s">
        <v>178</v>
      </c>
      <c r="D62" s="32">
        <v>300</v>
      </c>
      <c r="E62" s="35" t="s">
        <v>177</v>
      </c>
      <c r="F62" s="32">
        <v>500</v>
      </c>
      <c r="G62" s="35" t="s">
        <v>253</v>
      </c>
      <c r="H62" s="35" t="s">
        <v>254</v>
      </c>
      <c r="I62" s="32">
        <v>7</v>
      </c>
      <c r="J62" s="32" t="b">
        <f t="shared" si="0"/>
        <v>1</v>
      </c>
      <c r="K62" s="35" t="s">
        <v>255</v>
      </c>
      <c r="L62" s="35">
        <v>0.03</v>
      </c>
      <c r="M62" s="35">
        <f>VLOOKUP(B62,'[1]EPE Quotation MOQ Full RELL'!$R:$Z,8,0)</f>
        <v>0.01</v>
      </c>
      <c r="N62" s="35">
        <f>M62*F62</f>
        <v>5</v>
      </c>
      <c r="O62" s="35">
        <f>D62-F62</f>
        <v>-200</v>
      </c>
      <c r="P62" s="35">
        <f>L62-M62</f>
        <v>1.9999999999999997E-2</v>
      </c>
      <c r="Q62" s="35">
        <v>15.96</v>
      </c>
      <c r="R62" s="35"/>
      <c r="S62" s="35" t="s">
        <v>256</v>
      </c>
      <c r="T62" s="35" t="s">
        <v>257</v>
      </c>
      <c r="U62" s="35"/>
      <c r="V62" t="b">
        <f>B62=E62</f>
        <v>1</v>
      </c>
    </row>
    <row r="63" spans="1:22">
      <c r="A63" s="84">
        <v>61</v>
      </c>
      <c r="B63" s="33" t="s">
        <v>179</v>
      </c>
      <c r="C63" s="35" t="s">
        <v>180</v>
      </c>
      <c r="D63" s="32">
        <v>300</v>
      </c>
      <c r="E63" s="35" t="s">
        <v>179</v>
      </c>
      <c r="F63" s="32">
        <v>500</v>
      </c>
      <c r="G63" s="35" t="s">
        <v>253</v>
      </c>
      <c r="H63" s="35" t="s">
        <v>254</v>
      </c>
      <c r="I63" s="32">
        <v>7</v>
      </c>
      <c r="J63" s="32" t="b">
        <f t="shared" si="0"/>
        <v>1</v>
      </c>
      <c r="K63" s="35" t="s">
        <v>255</v>
      </c>
      <c r="L63" s="35">
        <v>0.04</v>
      </c>
      <c r="M63" s="35">
        <f>VLOOKUP(B63,'[1]EPE Quotation MOQ Full RELL'!$R:$Z,8,0)</f>
        <v>0.01</v>
      </c>
      <c r="N63" s="35">
        <f>M63*F63</f>
        <v>5</v>
      </c>
      <c r="O63" s="35">
        <f>D63-F63</f>
        <v>-200</v>
      </c>
      <c r="P63" s="35">
        <f>L63-M63</f>
        <v>0.03</v>
      </c>
      <c r="Q63" s="35">
        <v>20.6</v>
      </c>
      <c r="R63" s="35"/>
      <c r="S63" s="35" t="s">
        <v>256</v>
      </c>
      <c r="T63" s="35" t="s">
        <v>257</v>
      </c>
      <c r="U63" s="35"/>
      <c r="V63" t="b">
        <f>B63=E63</f>
        <v>1</v>
      </c>
    </row>
    <row r="64" spans="1:22">
      <c r="A64" s="84">
        <v>62</v>
      </c>
      <c r="B64" s="33" t="s">
        <v>181</v>
      </c>
      <c r="C64" s="35" t="s">
        <v>182</v>
      </c>
      <c r="D64" s="32">
        <v>300</v>
      </c>
      <c r="E64" s="35" t="s">
        <v>181</v>
      </c>
      <c r="F64" s="32">
        <v>500</v>
      </c>
      <c r="G64" s="35" t="s">
        <v>253</v>
      </c>
      <c r="H64" s="35" t="s">
        <v>254</v>
      </c>
      <c r="I64" s="32">
        <v>7</v>
      </c>
      <c r="J64" s="32" t="b">
        <f t="shared" si="0"/>
        <v>1</v>
      </c>
      <c r="K64" s="35" t="s">
        <v>255</v>
      </c>
      <c r="L64" s="35">
        <v>0.06</v>
      </c>
      <c r="M64" s="35">
        <f>VLOOKUP(B64,'[1]EPE Quotation MOQ Full RELL'!$R:$Z,8,0)</f>
        <v>0.02</v>
      </c>
      <c r="N64" s="35">
        <f>M64*F64</f>
        <v>10</v>
      </c>
      <c r="O64" s="35">
        <f>D64-F64</f>
        <v>-200</v>
      </c>
      <c r="P64" s="35">
        <f>L64-M64</f>
        <v>3.9999999999999994E-2</v>
      </c>
      <c r="Q64" s="35">
        <v>31.17</v>
      </c>
      <c r="R64" s="35"/>
      <c r="S64" s="35" t="s">
        <v>256</v>
      </c>
      <c r="T64" s="35" t="s">
        <v>257</v>
      </c>
      <c r="U64" s="35"/>
      <c r="V64" t="b">
        <f>B64=E64</f>
        <v>1</v>
      </c>
    </row>
    <row r="65" spans="1:22">
      <c r="A65" s="84">
        <v>63</v>
      </c>
      <c r="B65" s="33" t="s">
        <v>183</v>
      </c>
      <c r="C65" s="35" t="s">
        <v>184</v>
      </c>
      <c r="D65" s="32">
        <v>300</v>
      </c>
      <c r="E65" s="35" t="s">
        <v>183</v>
      </c>
      <c r="F65" s="32">
        <v>500</v>
      </c>
      <c r="G65" s="35" t="s">
        <v>253</v>
      </c>
      <c r="H65" s="35" t="s">
        <v>254</v>
      </c>
      <c r="I65" s="32">
        <v>7</v>
      </c>
      <c r="J65" s="32" t="b">
        <f t="shared" si="0"/>
        <v>1</v>
      </c>
      <c r="K65" s="35" t="s">
        <v>255</v>
      </c>
      <c r="L65" s="35">
        <v>0.38</v>
      </c>
      <c r="M65" s="35">
        <f>VLOOKUP(B65,'[1]EPE Quotation MOQ Full RELL'!$R:$Z,8,0)</f>
        <v>0.01</v>
      </c>
      <c r="N65" s="35">
        <f>M65*F65</f>
        <v>5</v>
      </c>
      <c r="O65" s="35">
        <f>D65-F65</f>
        <v>-200</v>
      </c>
      <c r="P65" s="35">
        <f>L65-M65</f>
        <v>0.37</v>
      </c>
      <c r="Q65" s="35">
        <v>189</v>
      </c>
      <c r="R65" s="35"/>
      <c r="S65" s="35" t="s">
        <v>256</v>
      </c>
      <c r="T65" s="35" t="s">
        <v>257</v>
      </c>
      <c r="U65" s="35"/>
      <c r="V65" t="b">
        <f>B65=E65</f>
        <v>1</v>
      </c>
    </row>
    <row r="66" spans="1:22" ht="15.75">
      <c r="A66" s="84">
        <v>64</v>
      </c>
      <c r="B66" s="33" t="s">
        <v>185</v>
      </c>
      <c r="C66" s="35" t="s">
        <v>186</v>
      </c>
      <c r="D66" s="32">
        <v>2100</v>
      </c>
      <c r="E66" s="35" t="s">
        <v>263</v>
      </c>
      <c r="F66" s="32">
        <v>2100</v>
      </c>
      <c r="G66" s="35" t="s">
        <v>253</v>
      </c>
      <c r="H66" s="35" t="s">
        <v>254</v>
      </c>
      <c r="I66" s="32">
        <v>7</v>
      </c>
      <c r="J66" s="32" t="b">
        <f t="shared" si="0"/>
        <v>1</v>
      </c>
      <c r="K66" s="35" t="s">
        <v>255</v>
      </c>
      <c r="L66" s="35">
        <v>0.01</v>
      </c>
      <c r="M66" s="35">
        <f>VLOOKUP(B66,'[1]EPE Quotation MOQ Full RELL'!$R:$Z,8,0)</f>
        <v>0.01</v>
      </c>
      <c r="N66" s="35">
        <f>M66*F66</f>
        <v>21</v>
      </c>
      <c r="O66" s="35">
        <f>D66-F66</f>
        <v>0</v>
      </c>
      <c r="P66" s="35">
        <f>L66-M66</f>
        <v>0</v>
      </c>
      <c r="Q66" s="35">
        <v>29.45</v>
      </c>
      <c r="R66" s="35"/>
      <c r="S66" s="35" t="s">
        <v>256</v>
      </c>
      <c r="T66" s="35" t="s">
        <v>257</v>
      </c>
      <c r="U66" s="35"/>
      <c r="V66" t="b">
        <f>B66=E66</f>
        <v>0</v>
      </c>
    </row>
    <row r="67" spans="1:22">
      <c r="A67" s="84">
        <v>65</v>
      </c>
      <c r="B67" s="33" t="s">
        <v>187</v>
      </c>
      <c r="C67" s="35" t="s">
        <v>188</v>
      </c>
      <c r="D67" s="32">
        <v>900</v>
      </c>
      <c r="E67" s="35" t="s">
        <v>187</v>
      </c>
      <c r="F67" s="32">
        <v>1000</v>
      </c>
      <c r="G67" s="35" t="s">
        <v>253</v>
      </c>
      <c r="H67" s="35" t="s">
        <v>254</v>
      </c>
      <c r="I67" s="32">
        <v>7</v>
      </c>
      <c r="J67" s="32" t="b">
        <f t="shared" si="0"/>
        <v>1</v>
      </c>
      <c r="K67" s="35" t="s">
        <v>255</v>
      </c>
      <c r="L67" s="35">
        <v>0.42</v>
      </c>
      <c r="M67" s="35">
        <f>VLOOKUP(B67,'[1]EPE Quotation MOQ Full RELL'!$R:$Z,8,0)</f>
        <v>0.44</v>
      </c>
      <c r="N67" s="35">
        <f>M67*F67</f>
        <v>440</v>
      </c>
      <c r="O67" s="35">
        <f>D67-F67</f>
        <v>-100</v>
      </c>
      <c r="P67" s="35">
        <f>L67-M67</f>
        <v>-2.0000000000000018E-2</v>
      </c>
      <c r="Q67" s="35">
        <v>418.74</v>
      </c>
      <c r="R67" s="35"/>
      <c r="S67" s="35" t="s">
        <v>256</v>
      </c>
      <c r="T67" s="35" t="s">
        <v>257</v>
      </c>
      <c r="U67" s="35"/>
      <c r="V67" t="b">
        <f>B67=E67</f>
        <v>1</v>
      </c>
    </row>
    <row r="68" spans="1:22">
      <c r="A68" s="84">
        <v>66</v>
      </c>
      <c r="B68" s="33" t="s">
        <v>189</v>
      </c>
      <c r="C68" s="35" t="s">
        <v>191</v>
      </c>
      <c r="D68" s="32">
        <v>300</v>
      </c>
      <c r="E68" s="35" t="s">
        <v>189</v>
      </c>
      <c r="F68" s="32">
        <v>300</v>
      </c>
      <c r="G68" s="35" t="s">
        <v>253</v>
      </c>
      <c r="H68" s="35" t="s">
        <v>254</v>
      </c>
      <c r="I68" s="32">
        <v>7</v>
      </c>
      <c r="J68" s="32" t="b">
        <f t="shared" ref="J68:J82" si="1">F68&gt;=D68</f>
        <v>1</v>
      </c>
      <c r="K68" s="35" t="s">
        <v>255</v>
      </c>
      <c r="L68" s="35">
        <v>1.1399999999999999</v>
      </c>
      <c r="M68" s="35">
        <f>VLOOKUP(B68,'[1]EPE Quotation MOQ Full RELL'!$R:$Z,8,0)</f>
        <v>1.72</v>
      </c>
      <c r="N68" s="35">
        <f>M68*F68</f>
        <v>516</v>
      </c>
      <c r="O68" s="35">
        <f>D68-F68</f>
        <v>0</v>
      </c>
      <c r="P68" s="35">
        <f>L68-M68</f>
        <v>-0.58000000000000007</v>
      </c>
      <c r="Q68" s="35">
        <v>343.23</v>
      </c>
      <c r="R68" s="35"/>
      <c r="S68" s="35" t="s">
        <v>256</v>
      </c>
      <c r="T68" s="35" t="s">
        <v>257</v>
      </c>
      <c r="U68" s="35"/>
      <c r="V68" t="b">
        <f>B68=E68</f>
        <v>1</v>
      </c>
    </row>
    <row r="69" spans="1:22">
      <c r="A69" s="84">
        <v>67</v>
      </c>
      <c r="B69" s="33" t="s">
        <v>192</v>
      </c>
      <c r="C69" s="35" t="s">
        <v>193</v>
      </c>
      <c r="D69" s="32">
        <v>250</v>
      </c>
      <c r="E69" s="35" t="s">
        <v>192</v>
      </c>
      <c r="F69" s="32">
        <v>250</v>
      </c>
      <c r="G69" s="35" t="s">
        <v>253</v>
      </c>
      <c r="H69" s="35" t="s">
        <v>254</v>
      </c>
      <c r="I69" s="32">
        <v>7</v>
      </c>
      <c r="J69" s="32" t="b">
        <f t="shared" si="1"/>
        <v>1</v>
      </c>
      <c r="K69" s="35" t="s">
        <v>255</v>
      </c>
      <c r="L69" s="35">
        <v>0.26</v>
      </c>
      <c r="M69" s="35">
        <f>VLOOKUP(B69,'[1]EPE Quotation MOQ Full RELL'!$R:$Z,8,0)</f>
        <v>0.1</v>
      </c>
      <c r="N69" s="35">
        <f>M69*F69</f>
        <v>25</v>
      </c>
      <c r="O69" s="35">
        <f>D69-F69</f>
        <v>0</v>
      </c>
      <c r="P69" s="35">
        <f>L69-M69</f>
        <v>0.16</v>
      </c>
      <c r="Q69" s="35">
        <v>65</v>
      </c>
      <c r="R69" s="35"/>
      <c r="S69" s="35" t="s">
        <v>256</v>
      </c>
      <c r="T69" s="35" t="s">
        <v>257</v>
      </c>
      <c r="U69" s="35"/>
      <c r="V69" t="b">
        <f>B69=E69</f>
        <v>1</v>
      </c>
    </row>
    <row r="70" spans="1:22">
      <c r="A70" s="84">
        <v>68</v>
      </c>
      <c r="B70" s="33">
        <v>434153017835</v>
      </c>
      <c r="C70" s="35" t="s">
        <v>195</v>
      </c>
      <c r="D70" s="32">
        <v>150</v>
      </c>
      <c r="E70" s="35">
        <v>434153017835</v>
      </c>
      <c r="F70" s="32">
        <v>150</v>
      </c>
      <c r="G70" s="35" t="s">
        <v>253</v>
      </c>
      <c r="H70" s="35" t="s">
        <v>254</v>
      </c>
      <c r="I70" s="32">
        <v>7</v>
      </c>
      <c r="J70" s="32" t="b">
        <f t="shared" si="1"/>
        <v>1</v>
      </c>
      <c r="K70" s="35" t="s">
        <v>255</v>
      </c>
      <c r="L70" s="35">
        <v>1.03</v>
      </c>
      <c r="M70" s="35">
        <f>VLOOKUP(B70,'[1]EPE Quotation MOQ Full RELL'!$R:$Z,8,0)</f>
        <v>0.6</v>
      </c>
      <c r="N70" s="35">
        <f>M70*F70</f>
        <v>90</v>
      </c>
      <c r="O70" s="35">
        <f>D70-F70</f>
        <v>0</v>
      </c>
      <c r="P70" s="35">
        <f>L70-M70</f>
        <v>0.43000000000000005</v>
      </c>
      <c r="Q70" s="35">
        <v>154.35</v>
      </c>
      <c r="R70" s="35"/>
      <c r="S70" s="35" t="s">
        <v>256</v>
      </c>
      <c r="T70" s="35" t="s">
        <v>257</v>
      </c>
      <c r="U70" s="35"/>
      <c r="V70" t="b">
        <f>B70=E70</f>
        <v>1</v>
      </c>
    </row>
    <row r="71" spans="1:22">
      <c r="A71" s="84">
        <v>69</v>
      </c>
      <c r="B71" s="33" t="s">
        <v>196</v>
      </c>
      <c r="C71" s="35" t="s">
        <v>197</v>
      </c>
      <c r="D71" s="32">
        <v>150</v>
      </c>
      <c r="E71" s="35" t="s">
        <v>196</v>
      </c>
      <c r="F71" s="32">
        <v>150</v>
      </c>
      <c r="G71" s="35" t="s">
        <v>253</v>
      </c>
      <c r="H71" s="35" t="s">
        <v>254</v>
      </c>
      <c r="I71" s="32">
        <v>7</v>
      </c>
      <c r="J71" s="32" t="b">
        <f t="shared" si="1"/>
        <v>1</v>
      </c>
      <c r="K71" s="35" t="s">
        <v>255</v>
      </c>
      <c r="L71" s="35">
        <v>1.21</v>
      </c>
      <c r="M71" s="35">
        <f>VLOOKUP(B71,'[1]EPE Quotation MOQ Full RELL'!$R:$Z,8,0)</f>
        <v>0.74</v>
      </c>
      <c r="N71" s="35">
        <f>M71*F71</f>
        <v>111</v>
      </c>
      <c r="O71" s="35">
        <f>D71-F71</f>
        <v>0</v>
      </c>
      <c r="P71" s="35">
        <f>L71-M71</f>
        <v>0.47</v>
      </c>
      <c r="Q71" s="35">
        <v>181.05</v>
      </c>
      <c r="R71" s="35"/>
      <c r="S71" s="35" t="s">
        <v>256</v>
      </c>
      <c r="T71" s="35" t="s">
        <v>257</v>
      </c>
      <c r="U71" s="35"/>
      <c r="V71" t="b">
        <f>B71=E71</f>
        <v>1</v>
      </c>
    </row>
    <row r="72" spans="1:22">
      <c r="A72" s="84">
        <v>70</v>
      </c>
      <c r="B72" s="33" t="s">
        <v>199</v>
      </c>
      <c r="C72" s="35" t="s">
        <v>200</v>
      </c>
      <c r="D72" s="32">
        <v>130</v>
      </c>
      <c r="E72" s="35" t="s">
        <v>199</v>
      </c>
      <c r="F72" s="32">
        <v>2000</v>
      </c>
      <c r="G72" s="35" t="s">
        <v>253</v>
      </c>
      <c r="H72" s="35" t="s">
        <v>254</v>
      </c>
      <c r="I72" s="32">
        <v>20</v>
      </c>
      <c r="J72" s="32" t="b">
        <f t="shared" si="1"/>
        <v>1</v>
      </c>
      <c r="K72" s="35" t="s">
        <v>255</v>
      </c>
      <c r="L72" s="35">
        <v>9.68</v>
      </c>
      <c r="M72" s="35">
        <f>VLOOKUP(B72,'[1]EPE Quotation MOQ Full RELL'!$R:$Z,8,0)</f>
        <v>9</v>
      </c>
      <c r="N72" s="35">
        <f>M72*F72</f>
        <v>18000</v>
      </c>
      <c r="O72" s="35">
        <f>D72-F72</f>
        <v>-1870</v>
      </c>
      <c r="P72" s="35">
        <f>L72-M72</f>
        <v>0.67999999999999972</v>
      </c>
      <c r="Q72" s="35">
        <v>19350</v>
      </c>
      <c r="R72" s="35"/>
      <c r="S72" s="35" t="s">
        <v>256</v>
      </c>
      <c r="T72" s="35" t="s">
        <v>257</v>
      </c>
      <c r="U72" s="35"/>
      <c r="V72" t="b">
        <f>B72=E72</f>
        <v>1</v>
      </c>
    </row>
    <row r="73" spans="1:22">
      <c r="A73" s="32">
        <v>71</v>
      </c>
      <c r="B73" s="46" t="s">
        <v>264</v>
      </c>
      <c r="C73" s="35" t="s">
        <v>265</v>
      </c>
      <c r="D73" s="32">
        <v>130</v>
      </c>
      <c r="E73" s="47" t="s">
        <v>264</v>
      </c>
      <c r="F73" s="48">
        <v>0</v>
      </c>
      <c r="G73" s="47" t="s">
        <v>266</v>
      </c>
      <c r="H73" s="47" t="s">
        <v>254</v>
      </c>
      <c r="I73" s="48">
        <v>7</v>
      </c>
      <c r="J73" s="32" t="b">
        <f t="shared" si="1"/>
        <v>0</v>
      </c>
      <c r="K73" s="47" t="s">
        <v>255</v>
      </c>
      <c r="L73" s="47"/>
      <c r="M73" s="35"/>
      <c r="N73" s="35">
        <f>M73*F73</f>
        <v>0</v>
      </c>
      <c r="O73" s="35">
        <f>D73-F73</f>
        <v>130</v>
      </c>
      <c r="P73" s="35">
        <f>L73-M73</f>
        <v>0</v>
      </c>
      <c r="Q73" s="47"/>
      <c r="R73" s="47"/>
      <c r="S73" s="47" t="s">
        <v>256</v>
      </c>
      <c r="T73" s="47" t="s">
        <v>257</v>
      </c>
      <c r="U73" s="47" t="s">
        <v>288</v>
      </c>
      <c r="V73" t="b">
        <f>B73=E73</f>
        <v>1</v>
      </c>
    </row>
    <row r="74" spans="1:22">
      <c r="A74" s="84">
        <v>72</v>
      </c>
      <c r="B74" s="33" t="s">
        <v>204</v>
      </c>
      <c r="C74" s="35" t="s">
        <v>206</v>
      </c>
      <c r="D74" s="32">
        <v>130</v>
      </c>
      <c r="E74" s="35" t="s">
        <v>204</v>
      </c>
      <c r="F74" s="32">
        <v>130</v>
      </c>
      <c r="G74" s="35" t="s">
        <v>253</v>
      </c>
      <c r="H74" s="35" t="s">
        <v>254</v>
      </c>
      <c r="I74" s="32">
        <v>7</v>
      </c>
      <c r="J74" s="32" t="b">
        <f t="shared" si="1"/>
        <v>1</v>
      </c>
      <c r="K74" s="35" t="s">
        <v>255</v>
      </c>
      <c r="L74" s="35">
        <v>9.7799999999999994</v>
      </c>
      <c r="M74" s="35">
        <f>VLOOKUP(B74,'[1]EPE Quotation MOQ Full RELL'!$R:$Z,8,0)</f>
        <v>9.7859999999999996</v>
      </c>
      <c r="N74" s="35">
        <f>M74*F74</f>
        <v>1272.1799999999998</v>
      </c>
      <c r="O74" s="35">
        <f>D74-F74</f>
        <v>0</v>
      </c>
      <c r="P74" s="35">
        <f>L74-M74</f>
        <v>-6.0000000000002274E-3</v>
      </c>
      <c r="Q74" s="35">
        <v>1271.4000000000001</v>
      </c>
      <c r="R74" s="35"/>
      <c r="S74" s="35" t="s">
        <v>256</v>
      </c>
      <c r="T74" s="35" t="s">
        <v>257</v>
      </c>
      <c r="U74" s="35"/>
      <c r="V74" t="b">
        <f>B74=E74</f>
        <v>1</v>
      </c>
    </row>
    <row r="75" spans="1:22">
      <c r="A75" s="84">
        <v>73</v>
      </c>
      <c r="B75" s="33" t="s">
        <v>207</v>
      </c>
      <c r="C75" s="35" t="s">
        <v>208</v>
      </c>
      <c r="D75" s="32">
        <v>130</v>
      </c>
      <c r="E75" s="35" t="s">
        <v>207</v>
      </c>
      <c r="F75" s="32">
        <v>130</v>
      </c>
      <c r="G75" s="35" t="s">
        <v>253</v>
      </c>
      <c r="H75" s="35" t="s">
        <v>254</v>
      </c>
      <c r="I75" s="32">
        <v>7</v>
      </c>
      <c r="J75" s="32" t="b">
        <f t="shared" si="1"/>
        <v>1</v>
      </c>
      <c r="K75" s="35" t="s">
        <v>255</v>
      </c>
      <c r="L75" s="35">
        <v>15.55</v>
      </c>
      <c r="M75" s="35">
        <f>VLOOKUP(B75,'[1]EPE Quotation MOQ Full RELL'!$R:$Z,8,0)</f>
        <v>15.554</v>
      </c>
      <c r="N75" s="35">
        <f>M75*F75</f>
        <v>2022.02</v>
      </c>
      <c r="O75" s="35">
        <f>D75-F75</f>
        <v>0</v>
      </c>
      <c r="P75" s="35">
        <f>L75-M75</f>
        <v>-3.9999999999995595E-3</v>
      </c>
      <c r="Q75" s="35">
        <v>2021.5</v>
      </c>
      <c r="R75" s="35"/>
      <c r="S75" s="35" t="s">
        <v>256</v>
      </c>
      <c r="T75" s="35" t="s">
        <v>257</v>
      </c>
      <c r="U75" s="35"/>
      <c r="V75" t="b">
        <f>B75=E75</f>
        <v>1</v>
      </c>
    </row>
    <row r="76" spans="1:22">
      <c r="A76" s="84">
        <v>74</v>
      </c>
      <c r="B76" s="33" t="s">
        <v>209</v>
      </c>
      <c r="C76" s="35" t="s">
        <v>210</v>
      </c>
      <c r="D76" s="32">
        <v>300</v>
      </c>
      <c r="E76" s="35" t="s">
        <v>209</v>
      </c>
      <c r="F76" s="32">
        <v>300</v>
      </c>
      <c r="G76" s="35" t="s">
        <v>253</v>
      </c>
      <c r="H76" s="35" t="s">
        <v>254</v>
      </c>
      <c r="I76" s="32">
        <v>7</v>
      </c>
      <c r="J76" s="32" t="b">
        <f t="shared" si="1"/>
        <v>1</v>
      </c>
      <c r="K76" s="35" t="s">
        <v>255</v>
      </c>
      <c r="L76" s="35">
        <v>1.88</v>
      </c>
      <c r="M76" s="35">
        <f>VLOOKUP(B76,'[1]EPE Quotation MOQ Full RELL'!$R:$Z,8,0)</f>
        <v>1.56</v>
      </c>
      <c r="N76" s="35">
        <f>M76*F76</f>
        <v>468</v>
      </c>
      <c r="O76" s="35">
        <f>D76-F76</f>
        <v>0</v>
      </c>
      <c r="P76" s="35">
        <f>L76-M76</f>
        <v>0.31999999999999984</v>
      </c>
      <c r="Q76" s="35">
        <v>563.85</v>
      </c>
      <c r="R76" s="35"/>
      <c r="S76" s="35" t="s">
        <v>256</v>
      </c>
      <c r="T76" s="35" t="s">
        <v>257</v>
      </c>
      <c r="U76" s="35"/>
      <c r="V76" t="b">
        <f>B76=E76</f>
        <v>1</v>
      </c>
    </row>
    <row r="77" spans="1:22">
      <c r="A77" s="84">
        <v>75</v>
      </c>
      <c r="B77" s="33" t="s">
        <v>211</v>
      </c>
      <c r="C77" s="35" t="s">
        <v>212</v>
      </c>
      <c r="D77" s="32">
        <v>130</v>
      </c>
      <c r="E77" s="35" t="s">
        <v>211</v>
      </c>
      <c r="F77" s="32">
        <v>130</v>
      </c>
      <c r="G77" s="35" t="s">
        <v>253</v>
      </c>
      <c r="H77" s="35" t="s">
        <v>254</v>
      </c>
      <c r="I77" s="32">
        <v>7</v>
      </c>
      <c r="J77" s="32" t="b">
        <f t="shared" si="1"/>
        <v>1</v>
      </c>
      <c r="K77" s="35" t="s">
        <v>255</v>
      </c>
      <c r="L77" s="35">
        <v>1.89</v>
      </c>
      <c r="M77" s="35">
        <f>VLOOKUP(B77,'[1]EPE Quotation MOQ Full RELL'!$R:$Z,8,0)</f>
        <v>1.43</v>
      </c>
      <c r="N77" s="35">
        <f>M77*F77</f>
        <v>185.9</v>
      </c>
      <c r="O77" s="35">
        <f>D77-F77</f>
        <v>0</v>
      </c>
      <c r="P77" s="35">
        <f>L77-M77</f>
        <v>0.45999999999999996</v>
      </c>
      <c r="Q77" s="35">
        <v>246.29</v>
      </c>
      <c r="R77" s="35"/>
      <c r="S77" s="35" t="s">
        <v>256</v>
      </c>
      <c r="T77" s="35" t="s">
        <v>257</v>
      </c>
      <c r="U77" s="35"/>
      <c r="V77" t="b">
        <f>B77=E77</f>
        <v>1</v>
      </c>
    </row>
    <row r="78" spans="1:22">
      <c r="A78" s="84">
        <v>76</v>
      </c>
      <c r="B78" s="33" t="s">
        <v>213</v>
      </c>
      <c r="C78" s="35" t="s">
        <v>214</v>
      </c>
      <c r="D78" s="32">
        <v>300</v>
      </c>
      <c r="E78" s="35" t="s">
        <v>213</v>
      </c>
      <c r="F78" s="32">
        <v>300</v>
      </c>
      <c r="G78" s="35" t="s">
        <v>253</v>
      </c>
      <c r="H78" s="35" t="s">
        <v>254</v>
      </c>
      <c r="I78" s="32">
        <v>7</v>
      </c>
      <c r="J78" s="32" t="b">
        <f t="shared" si="1"/>
        <v>1</v>
      </c>
      <c r="K78" s="35" t="s">
        <v>255</v>
      </c>
      <c r="L78" s="35">
        <v>4.47</v>
      </c>
      <c r="M78" s="35">
        <f>VLOOKUP(B78,'[1]EPE Quotation MOQ Full RELL'!$R:$Z,8,0)</f>
        <v>4.37</v>
      </c>
      <c r="N78" s="35">
        <f>M78*F78</f>
        <v>1311</v>
      </c>
      <c r="O78" s="35">
        <f>D78-F78</f>
        <v>0</v>
      </c>
      <c r="P78" s="35">
        <f>L78-M78</f>
        <v>9.9999999999999645E-2</v>
      </c>
      <c r="Q78" s="35">
        <v>1341</v>
      </c>
      <c r="R78" s="35"/>
      <c r="S78" s="35" t="s">
        <v>256</v>
      </c>
      <c r="T78" s="35" t="s">
        <v>257</v>
      </c>
      <c r="U78" s="35"/>
      <c r="V78" t="b">
        <f>B78=E78</f>
        <v>1</v>
      </c>
    </row>
    <row r="79" spans="1:22">
      <c r="A79" s="84">
        <v>77</v>
      </c>
      <c r="B79" s="33" t="s">
        <v>215</v>
      </c>
      <c r="C79" s="35" t="s">
        <v>216</v>
      </c>
      <c r="D79" s="32">
        <v>150</v>
      </c>
      <c r="E79" s="35" t="s">
        <v>215</v>
      </c>
      <c r="F79" s="32">
        <v>150</v>
      </c>
      <c r="G79" s="35" t="s">
        <v>253</v>
      </c>
      <c r="H79" s="35" t="s">
        <v>254</v>
      </c>
      <c r="I79" s="32">
        <v>7</v>
      </c>
      <c r="J79" s="32" t="b">
        <f t="shared" si="1"/>
        <v>1</v>
      </c>
      <c r="K79" s="35" t="s">
        <v>255</v>
      </c>
      <c r="L79" s="35">
        <v>2.96</v>
      </c>
      <c r="M79" s="35">
        <f>VLOOKUP(B79,'[1]EPE Quotation MOQ Full RELL'!$R:$Z,8,0)</f>
        <v>2.64</v>
      </c>
      <c r="N79" s="35">
        <f>M79*F79</f>
        <v>396</v>
      </c>
      <c r="O79" s="35">
        <f>D79-F79</f>
        <v>0</v>
      </c>
      <c r="P79" s="35">
        <f>L79-M79</f>
        <v>0.31999999999999984</v>
      </c>
      <c r="Q79" s="35">
        <v>444</v>
      </c>
      <c r="R79" s="35"/>
      <c r="S79" s="35" t="s">
        <v>256</v>
      </c>
      <c r="T79" s="35" t="s">
        <v>257</v>
      </c>
      <c r="U79" s="35"/>
      <c r="V79" t="b">
        <f>B79=E79</f>
        <v>1</v>
      </c>
    </row>
    <row r="80" spans="1:22">
      <c r="A80" s="84">
        <v>78</v>
      </c>
      <c r="B80" s="33" t="s">
        <v>217</v>
      </c>
      <c r="C80" s="35" t="s">
        <v>219</v>
      </c>
      <c r="D80" s="32">
        <v>250</v>
      </c>
      <c r="E80" s="35" t="s">
        <v>217</v>
      </c>
      <c r="F80" s="32">
        <v>250</v>
      </c>
      <c r="G80" s="35" t="s">
        <v>253</v>
      </c>
      <c r="H80" s="35" t="s">
        <v>254</v>
      </c>
      <c r="I80" s="32">
        <v>7</v>
      </c>
      <c r="J80" s="32" t="b">
        <f t="shared" si="1"/>
        <v>1</v>
      </c>
      <c r="K80" s="35" t="s">
        <v>255</v>
      </c>
      <c r="L80" s="35">
        <v>1.03</v>
      </c>
      <c r="M80" s="35">
        <f>VLOOKUP(B80,'[1]EPE Quotation MOQ Full RELL'!$R:$Z,8,0)</f>
        <v>0.68</v>
      </c>
      <c r="N80" s="35">
        <f>M80*F80</f>
        <v>170</v>
      </c>
      <c r="O80" s="35">
        <f>D80-F80</f>
        <v>0</v>
      </c>
      <c r="P80" s="35">
        <f>L80-M80</f>
        <v>0.35</v>
      </c>
      <c r="Q80" s="35">
        <v>257.5</v>
      </c>
      <c r="R80" s="35"/>
      <c r="S80" s="35" t="s">
        <v>256</v>
      </c>
      <c r="T80" s="35" t="s">
        <v>257</v>
      </c>
      <c r="U80" s="35"/>
      <c r="V80" t="b">
        <f>B80=E80</f>
        <v>1</v>
      </c>
    </row>
    <row r="81" spans="1:22">
      <c r="A81" s="84">
        <v>79</v>
      </c>
      <c r="B81" s="33" t="s">
        <v>220</v>
      </c>
      <c r="C81" s="35" t="s">
        <v>222</v>
      </c>
      <c r="D81" s="32">
        <v>250</v>
      </c>
      <c r="E81" s="35" t="s">
        <v>220</v>
      </c>
      <c r="F81" s="32">
        <v>250</v>
      </c>
      <c r="G81" s="35" t="s">
        <v>253</v>
      </c>
      <c r="H81" s="35" t="s">
        <v>254</v>
      </c>
      <c r="I81" s="32">
        <v>7</v>
      </c>
      <c r="J81" s="32" t="b">
        <f t="shared" si="1"/>
        <v>1</v>
      </c>
      <c r="K81" s="35" t="s">
        <v>255</v>
      </c>
      <c r="L81" s="35">
        <v>1.46</v>
      </c>
      <c r="M81" s="35">
        <f>VLOOKUP(B81,'[1]EPE Quotation MOQ Full RELL'!$R:$Z,8,0)</f>
        <v>1.65</v>
      </c>
      <c r="N81" s="35">
        <f>M81*F81</f>
        <v>412.5</v>
      </c>
      <c r="O81" s="35">
        <f>D81-F81</f>
        <v>0</v>
      </c>
      <c r="P81" s="35">
        <f>L81-M81</f>
        <v>-0.18999999999999995</v>
      </c>
      <c r="Q81" s="35">
        <v>364.5</v>
      </c>
      <c r="R81" s="35"/>
      <c r="S81" s="35" t="s">
        <v>256</v>
      </c>
      <c r="T81" s="35" t="s">
        <v>257</v>
      </c>
      <c r="U81" s="35"/>
      <c r="V81" t="b">
        <f>B81=E81</f>
        <v>1</v>
      </c>
    </row>
    <row r="82" spans="1:22">
      <c r="A82" s="84">
        <v>80</v>
      </c>
      <c r="B82" s="33" t="s">
        <v>223</v>
      </c>
      <c r="C82" s="35" t="s">
        <v>219</v>
      </c>
      <c r="D82" s="32">
        <v>250</v>
      </c>
      <c r="E82" s="35" t="s">
        <v>223</v>
      </c>
      <c r="F82" s="32">
        <v>250</v>
      </c>
      <c r="G82" s="35" t="s">
        <v>253</v>
      </c>
      <c r="H82" s="35" t="s">
        <v>254</v>
      </c>
      <c r="I82" s="32">
        <v>7</v>
      </c>
      <c r="J82" s="32" t="b">
        <f t="shared" si="1"/>
        <v>1</v>
      </c>
      <c r="K82" s="35" t="s">
        <v>255</v>
      </c>
      <c r="L82" s="35">
        <v>1.25</v>
      </c>
      <c r="M82" s="35">
        <f>VLOOKUP(B82,'[1]EPE Quotation MOQ Full RELL'!$R:$Z,8,0)</f>
        <v>1</v>
      </c>
      <c r="N82" s="35">
        <f>M82*F82</f>
        <v>250</v>
      </c>
      <c r="O82" s="35">
        <f>D82-F82</f>
        <v>0</v>
      </c>
      <c r="P82" s="35">
        <f>L82-M82</f>
        <v>0.25</v>
      </c>
      <c r="Q82" s="35">
        <v>312.05</v>
      </c>
      <c r="R82" s="35"/>
      <c r="S82" s="35" t="s">
        <v>256</v>
      </c>
      <c r="T82" s="35" t="s">
        <v>257</v>
      </c>
      <c r="U82" s="35"/>
      <c r="V82" t="b">
        <f>B82=E82</f>
        <v>1</v>
      </c>
    </row>
    <row r="83" spans="1:22">
      <c r="A83" s="32">
        <v>81</v>
      </c>
      <c r="B83" s="34" t="s">
        <v>267</v>
      </c>
      <c r="C83" s="35" t="s">
        <v>268</v>
      </c>
      <c r="D83" s="32">
        <v>125</v>
      </c>
      <c r="E83" s="35"/>
      <c r="F83" s="32"/>
      <c r="G83" s="35"/>
      <c r="H83" s="35"/>
      <c r="I83" s="32"/>
      <c r="J83" s="32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 t="s">
        <v>314</v>
      </c>
    </row>
    <row r="84" spans="1:22">
      <c r="A84" s="32">
        <v>82</v>
      </c>
      <c r="B84" s="33" t="s">
        <v>269</v>
      </c>
      <c r="C84" s="35" t="s">
        <v>270</v>
      </c>
      <c r="D84" s="32">
        <v>120</v>
      </c>
      <c r="E84" s="35"/>
      <c r="F84" s="32"/>
      <c r="G84" s="35"/>
      <c r="H84" s="35"/>
      <c r="I84" s="32"/>
      <c r="J84" s="32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2">
      <c r="A85" s="32">
        <v>83</v>
      </c>
      <c r="B85" s="33" t="s">
        <v>271</v>
      </c>
      <c r="C85" s="35" t="s">
        <v>272</v>
      </c>
      <c r="D85" s="32">
        <v>120</v>
      </c>
      <c r="E85" s="35"/>
      <c r="F85" s="32"/>
      <c r="G85" s="35"/>
      <c r="H85" s="35"/>
      <c r="I85" s="32"/>
      <c r="J85" s="32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2">
      <c r="A86" s="32">
        <v>84</v>
      </c>
      <c r="B86" s="49">
        <v>37387</v>
      </c>
      <c r="C86" s="35" t="s">
        <v>273</v>
      </c>
      <c r="D86" s="32">
        <v>150</v>
      </c>
      <c r="E86" s="35"/>
      <c r="F86" s="32"/>
      <c r="G86" s="35"/>
      <c r="H86" s="35"/>
      <c r="I86" s="32"/>
      <c r="J86" s="32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 t="s">
        <v>287</v>
      </c>
    </row>
    <row r="87" spans="1:22">
      <c r="A87" s="84">
        <v>85</v>
      </c>
      <c r="B87" s="49">
        <v>150150225</v>
      </c>
      <c r="C87" s="35" t="s">
        <v>232</v>
      </c>
      <c r="D87" s="32">
        <v>200</v>
      </c>
      <c r="E87" s="33">
        <v>150150225</v>
      </c>
      <c r="F87" s="32">
        <v>200</v>
      </c>
      <c r="G87" s="35" t="s">
        <v>253</v>
      </c>
      <c r="H87" s="35" t="s">
        <v>274</v>
      </c>
      <c r="I87" s="32">
        <v>7</v>
      </c>
      <c r="J87" s="32"/>
      <c r="K87" s="35" t="s">
        <v>255</v>
      </c>
      <c r="L87" s="35">
        <v>2.4500000000000002</v>
      </c>
      <c r="M87" s="35"/>
      <c r="N87" s="35"/>
      <c r="O87" s="35"/>
      <c r="P87" s="35"/>
      <c r="Q87" s="35">
        <v>489</v>
      </c>
      <c r="R87" s="35"/>
      <c r="S87" s="35" t="s">
        <v>256</v>
      </c>
      <c r="T87" s="35" t="s">
        <v>257</v>
      </c>
      <c r="U87" s="35"/>
    </row>
    <row r="88" spans="1:22">
      <c r="A88" s="50">
        <v>86</v>
      </c>
      <c r="B88" s="51" t="s">
        <v>275</v>
      </c>
      <c r="C88" s="52" t="s">
        <v>276</v>
      </c>
      <c r="D88" s="32">
        <v>120</v>
      </c>
      <c r="E88" s="35"/>
      <c r="F88" s="32"/>
      <c r="G88" s="35"/>
      <c r="H88" s="35"/>
      <c r="I88" s="32"/>
      <c r="J88" s="32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 t="s">
        <v>287</v>
      </c>
    </row>
    <row r="89" spans="1:22">
      <c r="A89" s="32">
        <v>87</v>
      </c>
      <c r="B89" s="49"/>
      <c r="C89" s="35" t="s">
        <v>277</v>
      </c>
      <c r="D89" s="32">
        <v>150</v>
      </c>
      <c r="E89" s="35"/>
      <c r="F89" s="32"/>
      <c r="G89" s="35"/>
      <c r="H89" s="35"/>
      <c r="I89" s="32"/>
      <c r="J89" s="32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2">
      <c r="A90" s="32">
        <v>88</v>
      </c>
      <c r="B90" s="49"/>
      <c r="C90" s="35" t="s">
        <v>278</v>
      </c>
      <c r="D90" s="32">
        <v>200</v>
      </c>
      <c r="E90" s="35"/>
      <c r="F90" s="32"/>
      <c r="G90" s="35"/>
      <c r="H90" s="35"/>
      <c r="I90" s="32"/>
      <c r="J90" s="32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2">
      <c r="A91" s="32">
        <v>89</v>
      </c>
      <c r="B91" s="49"/>
      <c r="C91" s="35" t="s">
        <v>279</v>
      </c>
      <c r="D91" s="32">
        <v>260</v>
      </c>
      <c r="E91" s="35"/>
      <c r="F91" s="32"/>
      <c r="G91" s="35"/>
      <c r="H91" s="35"/>
      <c r="I91" s="32"/>
      <c r="J91" s="32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2">
      <c r="A92" s="32">
        <v>90</v>
      </c>
      <c r="B92" s="49"/>
      <c r="C92" s="35" t="s">
        <v>280</v>
      </c>
      <c r="D92" s="32">
        <v>130</v>
      </c>
      <c r="E92" s="35"/>
      <c r="F92" s="32"/>
      <c r="G92" s="35"/>
      <c r="H92" s="35"/>
      <c r="I92" s="32"/>
      <c r="J92" s="32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2">
      <c r="A93" s="32">
        <v>91</v>
      </c>
      <c r="B93" s="49"/>
      <c r="C93" s="35" t="s">
        <v>281</v>
      </c>
      <c r="D93" s="32">
        <v>130</v>
      </c>
      <c r="E93" s="35"/>
      <c r="F93" s="32"/>
      <c r="G93" s="35"/>
      <c r="H93" s="35"/>
      <c r="I93" s="32"/>
      <c r="J93" s="32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2">
      <c r="A94" s="32">
        <v>92</v>
      </c>
      <c r="B94" s="49"/>
      <c r="C94" s="35" t="s">
        <v>282</v>
      </c>
      <c r="D94" s="32">
        <v>130</v>
      </c>
      <c r="E94" s="35"/>
      <c r="F94" s="32"/>
      <c r="G94" s="35"/>
      <c r="H94" s="35"/>
      <c r="I94" s="32"/>
      <c r="J94" s="32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2">
      <c r="A95" s="32">
        <v>93</v>
      </c>
      <c r="B95" s="49"/>
      <c r="C95" s="35" t="s">
        <v>283</v>
      </c>
      <c r="D95" s="32">
        <v>130</v>
      </c>
      <c r="E95" s="35"/>
      <c r="F95" s="32"/>
      <c r="G95" s="35"/>
      <c r="H95" s="35"/>
      <c r="I95" s="32"/>
      <c r="J95" s="32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</sheetData>
  <mergeCells count="1">
    <mergeCell ref="E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95"/>
  <sheetViews>
    <sheetView topLeftCell="Q1" zoomScale="70" zoomScaleNormal="70" workbookViewId="0">
      <pane ySplit="6" topLeftCell="A52" activePane="bottomLeft" state="frozen"/>
      <selection pane="bottomLeft" activeCell="T73" sqref="T73"/>
    </sheetView>
  </sheetViews>
  <sheetFormatPr defaultRowHeight="15"/>
  <cols>
    <col min="1" max="1" width="5" style="1" customWidth="1"/>
    <col min="2" max="2" width="23.28515625" style="26" customWidth="1"/>
    <col min="3" max="3" width="12.5703125" style="2" customWidth="1"/>
    <col min="4" max="4" width="13.28515625" style="2" customWidth="1"/>
    <col min="5" max="5" width="16.140625" style="2" customWidth="1"/>
    <col min="6" max="6" width="11" style="2" bestFit="1" customWidth="1"/>
    <col min="7" max="7" width="14.85546875" style="2" customWidth="1"/>
    <col min="8" max="8" width="15.5703125" style="2" customWidth="1"/>
    <col min="9" max="9" width="13" style="2" customWidth="1"/>
    <col min="10" max="10" width="12" style="2" customWidth="1"/>
    <col min="11" max="11" width="10.85546875" style="3" customWidth="1"/>
    <col min="12" max="13" width="0.42578125" style="3" customWidth="1"/>
    <col min="14" max="14" width="0.42578125" style="4" customWidth="1"/>
    <col min="15" max="16" width="3.7109375" style="3" customWidth="1"/>
    <col min="17" max="17" width="6" style="5" bestFit="1" customWidth="1"/>
    <col min="18" max="18" width="27.7109375" style="5" bestFit="1" customWidth="1"/>
    <col min="19" max="19" width="35.42578125" style="5" bestFit="1" customWidth="1"/>
    <col min="20" max="20" width="50" style="5" bestFit="1" customWidth="1"/>
    <col min="21" max="21" width="19.42578125" style="5" customWidth="1"/>
    <col min="22" max="22" width="8.5703125" style="5" bestFit="1" customWidth="1"/>
    <col min="23" max="23" width="8.7109375" style="5" bestFit="1" customWidth="1"/>
    <col min="24" max="24" width="9" style="5" bestFit="1" customWidth="1"/>
    <col min="25" max="25" width="12" style="5" bestFit="1" customWidth="1"/>
    <col min="26" max="26" width="11.7109375" style="5" bestFit="1" customWidth="1"/>
    <col min="27" max="27" width="6" style="5" bestFit="1" customWidth="1"/>
    <col min="28" max="28" width="10.7109375" style="5" customWidth="1"/>
    <col min="29" max="29" width="6.5703125" style="5" bestFit="1" customWidth="1"/>
    <col min="30" max="30" width="9.7109375" style="5" customWidth="1"/>
    <col min="31" max="31" width="15.140625" style="5" bestFit="1" customWidth="1"/>
    <col min="32" max="32" width="8.85546875" style="5" bestFit="1" customWidth="1"/>
    <col min="33" max="33" width="7.85546875" style="5" bestFit="1" customWidth="1"/>
    <col min="34" max="16384" width="9.140625" style="3"/>
  </cols>
  <sheetData>
    <row r="1" spans="1:33" ht="15.75" thickBot="1">
      <c r="B1" s="2"/>
    </row>
    <row r="2" spans="1:33" ht="18.75">
      <c r="B2" s="2"/>
      <c r="C2" s="55" t="s">
        <v>0</v>
      </c>
      <c r="D2" s="6" t="s">
        <v>1</v>
      </c>
      <c r="E2" s="6" t="s">
        <v>2</v>
      </c>
      <c r="F2" s="6" t="s">
        <v>3</v>
      </c>
      <c r="G2" s="6" t="s">
        <v>4</v>
      </c>
      <c r="L2" s="1"/>
      <c r="M2" s="7" t="s">
        <v>5</v>
      </c>
      <c r="R2" s="8" t="s">
        <v>6</v>
      </c>
    </row>
    <row r="3" spans="1:33" ht="15.75" thickBot="1">
      <c r="B3" s="2"/>
      <c r="C3" s="56"/>
      <c r="D3" s="9">
        <f>SUBTOTAL(109,E$7:E$1048576)</f>
        <v>1025536</v>
      </c>
      <c r="E3" s="10">
        <f>SUM(G$7:G$1048576)</f>
        <v>329168.04399999999</v>
      </c>
      <c r="F3" s="9">
        <f>SUM(I$7:I$1048576)</f>
        <v>650616</v>
      </c>
      <c r="G3" s="10">
        <f>SUM(J$7:J$1048576)</f>
        <v>102317.144</v>
      </c>
      <c r="L3" s="1"/>
      <c r="M3" s="1">
        <v>202945.04399999999</v>
      </c>
    </row>
    <row r="4" spans="1:33">
      <c r="B4" s="2"/>
      <c r="E4" s="10"/>
      <c r="L4" s="1">
        <v>69047</v>
      </c>
      <c r="M4" s="1">
        <f>M3-L4</f>
        <v>133898.04399999999</v>
      </c>
    </row>
    <row r="5" spans="1:33" ht="15.75" thickBot="1">
      <c r="B5" s="2"/>
    </row>
    <row r="6" spans="1:33" s="18" customFormat="1" ht="32.25" thickBot="1">
      <c r="A6" s="11"/>
      <c r="B6" s="12" t="s">
        <v>7</v>
      </c>
      <c r="C6" s="13" t="s">
        <v>8</v>
      </c>
      <c r="D6" s="14" t="s">
        <v>9</v>
      </c>
      <c r="E6" s="13" t="s">
        <v>10</v>
      </c>
      <c r="F6" s="14" t="s">
        <v>11</v>
      </c>
      <c r="G6" s="15" t="s">
        <v>2</v>
      </c>
      <c r="H6" s="16" t="s">
        <v>12</v>
      </c>
      <c r="I6" s="15" t="s">
        <v>13</v>
      </c>
      <c r="J6" s="17" t="s">
        <v>14</v>
      </c>
      <c r="L6" s="2"/>
      <c r="N6" s="19"/>
      <c r="Q6" s="20" t="s">
        <v>15</v>
      </c>
      <c r="R6" s="20" t="s">
        <v>16</v>
      </c>
      <c r="S6" s="20" t="s">
        <v>17</v>
      </c>
      <c r="T6" s="20" t="s">
        <v>18</v>
      </c>
      <c r="U6" s="21" t="s">
        <v>19</v>
      </c>
      <c r="V6" s="21" t="s">
        <v>20</v>
      </c>
      <c r="W6" s="21" t="s">
        <v>21</v>
      </c>
      <c r="X6" s="21" t="s">
        <v>22</v>
      </c>
      <c r="Y6" s="21" t="s">
        <v>11</v>
      </c>
      <c r="Z6" s="20" t="s">
        <v>2</v>
      </c>
      <c r="AA6" s="20" t="s">
        <v>23</v>
      </c>
      <c r="AB6" s="21" t="s">
        <v>24</v>
      </c>
      <c r="AC6" s="20" t="s">
        <v>25</v>
      </c>
      <c r="AD6" s="21" t="s">
        <v>26</v>
      </c>
      <c r="AE6" s="20" t="s">
        <v>27</v>
      </c>
      <c r="AF6" s="21" t="s">
        <v>28</v>
      </c>
      <c r="AG6" s="20" t="s">
        <v>29</v>
      </c>
    </row>
    <row r="7" spans="1:33">
      <c r="A7" s="1" t="str">
        <f>R7</f>
        <v>GRM033C81E104KE14D</v>
      </c>
      <c r="B7" s="2" t="s">
        <v>30</v>
      </c>
      <c r="C7" s="2">
        <f>VLOOKUP(R7,'[2]Atrition NPI'!$B:$AB,23,0)</f>
        <v>2500</v>
      </c>
      <c r="D7" s="2">
        <f>AA7</f>
        <v>15000</v>
      </c>
      <c r="E7" s="2">
        <f>IF(D7&gt;C7,D7,ROUNDUP(C7/D7,0)*D7)</f>
        <v>15000</v>
      </c>
      <c r="F7" s="2">
        <f>Y7</f>
        <v>0.01</v>
      </c>
      <c r="G7" s="2">
        <f>F7*E7</f>
        <v>150</v>
      </c>
      <c r="H7" s="22">
        <f t="shared" ref="H7:H70" si="0">G7/$E$3</f>
        <v>4.5569429576827329E-4</v>
      </c>
      <c r="I7" s="2">
        <f>E7-C7</f>
        <v>12500</v>
      </c>
      <c r="J7" s="2">
        <f>I7*F7</f>
        <v>125</v>
      </c>
      <c r="Q7" s="23">
        <v>1</v>
      </c>
      <c r="R7" s="23" t="s">
        <v>31</v>
      </c>
      <c r="S7" s="23" t="s">
        <v>32</v>
      </c>
      <c r="T7" s="23" t="s">
        <v>33</v>
      </c>
      <c r="U7" s="23"/>
      <c r="V7" s="23">
        <v>50</v>
      </c>
      <c r="W7" s="23">
        <v>1</v>
      </c>
      <c r="X7" s="23">
        <v>15000</v>
      </c>
      <c r="Y7" s="24">
        <v>0.01</v>
      </c>
      <c r="Z7" s="25">
        <v>127.5</v>
      </c>
      <c r="AA7" s="23">
        <v>15000</v>
      </c>
      <c r="AB7" s="23" t="s">
        <v>34</v>
      </c>
      <c r="AC7" s="23">
        <v>98</v>
      </c>
      <c r="AD7" s="23" t="s">
        <v>35</v>
      </c>
      <c r="AE7" s="23" t="s">
        <v>36</v>
      </c>
      <c r="AF7" s="23" t="s">
        <v>37</v>
      </c>
      <c r="AG7" s="23" t="s">
        <v>38</v>
      </c>
    </row>
    <row r="8" spans="1:33">
      <c r="A8" s="1" t="str">
        <f t="shared" ref="A8:A71" si="1">R8</f>
        <v>MAX30208CLB+</v>
      </c>
      <c r="B8" s="2" t="s">
        <v>30</v>
      </c>
      <c r="C8" s="2">
        <f>VLOOKUP(R8,'[2]Atrition NPI'!$B:$AB,23,0)</f>
        <v>2080</v>
      </c>
      <c r="D8" s="2">
        <f t="shared" ref="D8:D71" si="2">AA8</f>
        <v>2500</v>
      </c>
      <c r="E8" s="2">
        <f t="shared" ref="E8:E72" si="3">IF(D8&gt;C8,D8,ROUNDUP(C8/D8,0)*D8)</f>
        <v>2500</v>
      </c>
      <c r="F8" s="2">
        <f t="shared" ref="F8:F71" si="4">Y8</f>
        <v>3.52</v>
      </c>
      <c r="G8" s="2">
        <f t="shared" ref="G8:G71" si="5">F8*E8</f>
        <v>8800</v>
      </c>
      <c r="H8" s="22">
        <f t="shared" si="0"/>
        <v>2.6734065351738702E-2</v>
      </c>
      <c r="I8" s="2">
        <f t="shared" ref="I8:I72" si="6">E8-C8</f>
        <v>420</v>
      </c>
      <c r="J8" s="2">
        <f t="shared" ref="J8:J71" si="7">I8*F8</f>
        <v>1478.4</v>
      </c>
      <c r="Q8" s="23">
        <v>2</v>
      </c>
      <c r="R8" s="23" t="s">
        <v>39</v>
      </c>
      <c r="S8" s="23" t="s">
        <v>40</v>
      </c>
      <c r="T8" s="23" t="s">
        <v>41</v>
      </c>
      <c r="U8" s="23"/>
      <c r="V8" s="23">
        <v>50</v>
      </c>
      <c r="W8" s="23">
        <v>1</v>
      </c>
      <c r="X8" s="23">
        <v>2500</v>
      </c>
      <c r="Y8" s="24">
        <v>3.52</v>
      </c>
      <c r="Z8" s="25">
        <v>8797.5</v>
      </c>
      <c r="AA8" s="23">
        <v>2500</v>
      </c>
      <c r="AB8" s="23" t="s">
        <v>42</v>
      </c>
      <c r="AC8" s="23">
        <v>378</v>
      </c>
      <c r="AD8" s="23" t="s">
        <v>35</v>
      </c>
      <c r="AE8" s="23" t="s">
        <v>36</v>
      </c>
      <c r="AF8" s="23" t="s">
        <v>37</v>
      </c>
      <c r="AG8" s="23" t="s">
        <v>38</v>
      </c>
    </row>
    <row r="9" spans="1:33">
      <c r="A9" s="1" t="str">
        <f t="shared" si="1"/>
        <v>MAX30208_HSP3_DEMO_B</v>
      </c>
      <c r="B9" s="26" t="s">
        <v>43</v>
      </c>
      <c r="C9" s="2">
        <f>VLOOKUP(R9,'[2]Atrition NPI'!$B:$AB,23,0)</f>
        <v>2020</v>
      </c>
      <c r="D9" s="2">
        <f t="shared" si="2"/>
        <v>0</v>
      </c>
      <c r="E9" s="2">
        <v>0</v>
      </c>
      <c r="F9" s="2">
        <f t="shared" si="4"/>
        <v>0</v>
      </c>
      <c r="G9" s="2">
        <f t="shared" si="5"/>
        <v>0</v>
      </c>
      <c r="H9" s="22">
        <f t="shared" si="0"/>
        <v>0</v>
      </c>
      <c r="I9" s="2">
        <f t="shared" si="6"/>
        <v>-2020</v>
      </c>
      <c r="J9" s="2">
        <f t="shared" si="7"/>
        <v>0</v>
      </c>
      <c r="Q9" s="23">
        <v>3</v>
      </c>
      <c r="R9" s="23" t="s">
        <v>44</v>
      </c>
      <c r="S9" s="23" t="s">
        <v>40</v>
      </c>
      <c r="T9" s="23" t="s">
        <v>45</v>
      </c>
      <c r="U9" s="27" t="s">
        <v>46</v>
      </c>
      <c r="V9" s="23">
        <v>50</v>
      </c>
      <c r="W9" s="23">
        <v>1</v>
      </c>
      <c r="X9" s="23"/>
      <c r="Y9" s="23"/>
      <c r="Z9" s="28" t="s">
        <v>47</v>
      </c>
      <c r="AA9" s="23"/>
      <c r="AB9" s="23"/>
      <c r="AC9" s="23"/>
      <c r="AD9" s="23"/>
      <c r="AE9" s="23"/>
      <c r="AF9" s="23"/>
      <c r="AG9" s="23"/>
    </row>
    <row r="10" spans="1:33">
      <c r="A10" s="1" t="str">
        <f t="shared" si="1"/>
        <v>GRM188R61E106MA73J</v>
      </c>
      <c r="B10" s="26" t="s">
        <v>48</v>
      </c>
      <c r="C10" s="2">
        <f>VLOOKUP(R10,'[2]Atrition NPI'!$B:$AB,23,0)</f>
        <v>11000</v>
      </c>
      <c r="D10" s="2">
        <f t="shared" si="2"/>
        <v>10000</v>
      </c>
      <c r="E10" s="2">
        <f t="shared" si="3"/>
        <v>20000</v>
      </c>
      <c r="F10" s="2">
        <f t="shared" si="4"/>
        <v>0.08</v>
      </c>
      <c r="G10" s="2">
        <f t="shared" si="5"/>
        <v>1600</v>
      </c>
      <c r="H10" s="22">
        <f t="shared" si="0"/>
        <v>4.8607391548615821E-3</v>
      </c>
      <c r="I10" s="2">
        <f t="shared" si="6"/>
        <v>9000</v>
      </c>
      <c r="J10" s="2">
        <f t="shared" si="7"/>
        <v>720</v>
      </c>
      <c r="Q10" s="23">
        <v>4</v>
      </c>
      <c r="R10" s="23" t="s">
        <v>49</v>
      </c>
      <c r="S10" s="23" t="s">
        <v>32</v>
      </c>
      <c r="T10" s="23" t="s">
        <v>50</v>
      </c>
      <c r="U10" s="23"/>
      <c r="V10" s="23">
        <v>50</v>
      </c>
      <c r="W10" s="23">
        <v>5</v>
      </c>
      <c r="X10" s="23">
        <v>10000</v>
      </c>
      <c r="Y10" s="24">
        <v>0.08</v>
      </c>
      <c r="Z10" s="25">
        <v>816</v>
      </c>
      <c r="AA10" s="23">
        <v>10000</v>
      </c>
      <c r="AB10" s="23" t="s">
        <v>34</v>
      </c>
      <c r="AC10" s="23">
        <v>70</v>
      </c>
      <c r="AD10" s="23" t="s">
        <v>35</v>
      </c>
      <c r="AE10" s="23" t="s">
        <v>36</v>
      </c>
      <c r="AF10" s="23" t="s">
        <v>37</v>
      </c>
      <c r="AG10" s="23" t="s">
        <v>38</v>
      </c>
    </row>
    <row r="11" spans="1:33">
      <c r="A11" s="1" t="str">
        <f t="shared" si="1"/>
        <v>GRM188R72A104KA35J</v>
      </c>
      <c r="B11" s="2" t="s">
        <v>30</v>
      </c>
      <c r="C11" s="2">
        <f>VLOOKUP(R11,'[2]Atrition NPI'!$B:$AB,23,0)</f>
        <v>6600</v>
      </c>
      <c r="D11" s="2">
        <f t="shared" si="2"/>
        <v>10000</v>
      </c>
      <c r="E11" s="2">
        <f t="shared" si="3"/>
        <v>10000</v>
      </c>
      <c r="F11" s="2">
        <f t="shared" si="4"/>
        <v>0.05</v>
      </c>
      <c r="G11" s="2">
        <f t="shared" si="5"/>
        <v>500</v>
      </c>
      <c r="H11" s="22">
        <f t="shared" si="0"/>
        <v>1.5189809858942444E-3</v>
      </c>
      <c r="I11" s="2">
        <f t="shared" si="6"/>
        <v>3400</v>
      </c>
      <c r="J11" s="2">
        <f t="shared" si="7"/>
        <v>170</v>
      </c>
      <c r="Q11" s="23">
        <v>5</v>
      </c>
      <c r="R11" s="23" t="s">
        <v>51</v>
      </c>
      <c r="S11" s="23" t="s">
        <v>32</v>
      </c>
      <c r="T11" s="23" t="s">
        <v>52</v>
      </c>
      <c r="U11" s="23"/>
      <c r="V11" s="23">
        <v>50</v>
      </c>
      <c r="W11" s="23">
        <v>3</v>
      </c>
      <c r="X11" s="23">
        <v>10000</v>
      </c>
      <c r="Y11" s="24">
        <v>0.05</v>
      </c>
      <c r="Z11" s="25">
        <v>493</v>
      </c>
      <c r="AA11" s="23">
        <v>10000</v>
      </c>
      <c r="AB11" s="23" t="s">
        <v>34</v>
      </c>
      <c r="AC11" s="23">
        <v>98</v>
      </c>
      <c r="AD11" s="23" t="s">
        <v>35</v>
      </c>
      <c r="AE11" s="23" t="s">
        <v>36</v>
      </c>
      <c r="AF11" s="23" t="s">
        <v>37</v>
      </c>
      <c r="AG11" s="23" t="s">
        <v>38</v>
      </c>
    </row>
    <row r="12" spans="1:33">
      <c r="A12" s="1" t="str">
        <f t="shared" si="1"/>
        <v>GRM155R61A106ME11J</v>
      </c>
      <c r="B12" s="2" t="s">
        <v>30</v>
      </c>
      <c r="C12" s="2">
        <f>VLOOKUP(R12,'[2]Atrition NPI'!$B:$AB,23,0)</f>
        <v>6600</v>
      </c>
      <c r="D12" s="2">
        <f t="shared" si="2"/>
        <v>40000</v>
      </c>
      <c r="E12" s="2">
        <f t="shared" si="3"/>
        <v>40000</v>
      </c>
      <c r="F12" s="2">
        <f t="shared" si="4"/>
        <v>0.03</v>
      </c>
      <c r="G12" s="2">
        <f t="shared" si="5"/>
        <v>1200</v>
      </c>
      <c r="H12" s="22">
        <f t="shared" si="0"/>
        <v>3.6455543661461864E-3</v>
      </c>
      <c r="I12" s="2">
        <f t="shared" si="6"/>
        <v>33400</v>
      </c>
      <c r="J12" s="2">
        <f t="shared" si="7"/>
        <v>1002</v>
      </c>
      <c r="Q12" s="23">
        <v>6</v>
      </c>
      <c r="R12" s="23" t="s">
        <v>53</v>
      </c>
      <c r="S12" s="23" t="s">
        <v>32</v>
      </c>
      <c r="T12" s="23" t="s">
        <v>54</v>
      </c>
      <c r="U12" s="29" t="s">
        <v>55</v>
      </c>
      <c r="V12" s="23">
        <v>50</v>
      </c>
      <c r="W12" s="23">
        <v>3</v>
      </c>
      <c r="X12" s="23">
        <v>40000</v>
      </c>
      <c r="Y12" s="24">
        <v>0.03</v>
      </c>
      <c r="Z12" s="25">
        <v>1088</v>
      </c>
      <c r="AA12" s="23">
        <v>40000</v>
      </c>
      <c r="AB12" s="23" t="s">
        <v>34</v>
      </c>
      <c r="AC12" s="23">
        <v>84</v>
      </c>
      <c r="AD12" s="23" t="s">
        <v>35</v>
      </c>
      <c r="AE12" s="23" t="s">
        <v>36</v>
      </c>
      <c r="AF12" s="23" t="s">
        <v>37</v>
      </c>
      <c r="AG12" s="23" t="s">
        <v>38</v>
      </c>
    </row>
    <row r="13" spans="1:33">
      <c r="A13" s="1" t="str">
        <f t="shared" si="1"/>
        <v>C0603C105K3RAC7867</v>
      </c>
      <c r="B13" s="2" t="s">
        <v>30</v>
      </c>
      <c r="C13" s="2">
        <f>VLOOKUP(R13,'[2]Atrition NPI'!$B:$AB,23,0)</f>
        <v>2200</v>
      </c>
      <c r="D13" s="2">
        <f t="shared" si="2"/>
        <v>15000</v>
      </c>
      <c r="E13" s="2">
        <f t="shared" si="3"/>
        <v>15000</v>
      </c>
      <c r="F13" s="2">
        <f t="shared" si="4"/>
        <v>7.0000000000000007E-2</v>
      </c>
      <c r="G13" s="2">
        <f t="shared" si="5"/>
        <v>1050</v>
      </c>
      <c r="H13" s="22">
        <f t="shared" si="0"/>
        <v>3.1898600703779132E-3</v>
      </c>
      <c r="I13" s="2">
        <f t="shared" si="6"/>
        <v>12800</v>
      </c>
      <c r="J13" s="2">
        <f t="shared" si="7"/>
        <v>896.00000000000011</v>
      </c>
      <c r="Q13" s="23">
        <v>7</v>
      </c>
      <c r="R13" s="23" t="s">
        <v>56</v>
      </c>
      <c r="S13" s="23" t="s">
        <v>57</v>
      </c>
      <c r="T13" s="23" t="s">
        <v>58</v>
      </c>
      <c r="U13" s="29" t="s">
        <v>59</v>
      </c>
      <c r="V13" s="23">
        <v>50</v>
      </c>
      <c r="W13" s="23">
        <v>1</v>
      </c>
      <c r="X13" s="23">
        <v>15000</v>
      </c>
      <c r="Y13" s="24">
        <v>7.0000000000000007E-2</v>
      </c>
      <c r="Z13" s="25">
        <v>1122</v>
      </c>
      <c r="AA13" s="23">
        <v>15000</v>
      </c>
      <c r="AB13" s="23" t="s">
        <v>34</v>
      </c>
      <c r="AC13" s="23">
        <v>273</v>
      </c>
      <c r="AD13" s="23" t="s">
        <v>35</v>
      </c>
      <c r="AE13" s="23" t="s">
        <v>36</v>
      </c>
      <c r="AF13" s="23" t="s">
        <v>37</v>
      </c>
      <c r="AG13" s="23" t="s">
        <v>38</v>
      </c>
    </row>
    <row r="14" spans="1:33">
      <c r="A14" s="1" t="str">
        <f t="shared" si="1"/>
        <v>GRM033R61A104KE15J</v>
      </c>
      <c r="B14" s="2" t="s">
        <v>30</v>
      </c>
      <c r="C14" s="2">
        <f>VLOOKUP(R14,'[2]Atrition NPI'!$B:$AB,23,0)</f>
        <v>2200</v>
      </c>
      <c r="D14" s="2">
        <f t="shared" si="2"/>
        <v>50000</v>
      </c>
      <c r="E14" s="2">
        <f t="shared" si="3"/>
        <v>50000</v>
      </c>
      <c r="F14" s="2">
        <f t="shared" si="4"/>
        <v>3.3999999999999998E-3</v>
      </c>
      <c r="G14" s="2">
        <f t="shared" si="5"/>
        <v>170</v>
      </c>
      <c r="H14" s="22">
        <f t="shared" si="0"/>
        <v>5.1645353520404314E-4</v>
      </c>
      <c r="I14" s="2">
        <f t="shared" si="6"/>
        <v>47800</v>
      </c>
      <c r="J14" s="2">
        <f t="shared" si="7"/>
        <v>162.51999999999998</v>
      </c>
      <c r="Q14" s="23">
        <v>8</v>
      </c>
      <c r="R14" s="23" t="s">
        <v>60</v>
      </c>
      <c r="S14" s="23" t="s">
        <v>32</v>
      </c>
      <c r="T14" s="23" t="s">
        <v>61</v>
      </c>
      <c r="U14" s="23"/>
      <c r="V14" s="23">
        <v>50</v>
      </c>
      <c r="W14" s="23">
        <v>1</v>
      </c>
      <c r="X14" s="23">
        <v>50000</v>
      </c>
      <c r="Y14" s="24">
        <f>Z14/X14</f>
        <v>3.3999999999999998E-3</v>
      </c>
      <c r="Z14" s="25">
        <v>170</v>
      </c>
      <c r="AA14" s="23">
        <v>50000</v>
      </c>
      <c r="AB14" s="23" t="s">
        <v>34</v>
      </c>
      <c r="AC14" s="23">
        <v>83</v>
      </c>
      <c r="AD14" s="23" t="s">
        <v>35</v>
      </c>
      <c r="AE14" s="23" t="s">
        <v>36</v>
      </c>
      <c r="AF14" s="23" t="s">
        <v>37</v>
      </c>
      <c r="AG14" s="23" t="s">
        <v>38</v>
      </c>
    </row>
    <row r="15" spans="1:33">
      <c r="A15" s="1" t="str">
        <f t="shared" si="1"/>
        <v>CL05A105KO5NNNC</v>
      </c>
      <c r="B15" s="2" t="s">
        <v>30</v>
      </c>
      <c r="C15" s="2">
        <f>VLOOKUP(R15,'[2]Atrition NPI'!$B:$AB,23,0)</f>
        <v>2200</v>
      </c>
      <c r="D15" s="2">
        <f t="shared" si="2"/>
        <v>10000</v>
      </c>
      <c r="E15" s="2">
        <f t="shared" si="3"/>
        <v>10000</v>
      </c>
      <c r="F15" s="2">
        <f t="shared" si="4"/>
        <v>0.01</v>
      </c>
      <c r="G15" s="2">
        <f t="shared" si="5"/>
        <v>100</v>
      </c>
      <c r="H15" s="22">
        <f t="shared" si="0"/>
        <v>3.0379619717884888E-4</v>
      </c>
      <c r="I15" s="2">
        <f t="shared" si="6"/>
        <v>7800</v>
      </c>
      <c r="J15" s="2">
        <f t="shared" si="7"/>
        <v>78</v>
      </c>
      <c r="Q15" s="23">
        <v>9</v>
      </c>
      <c r="R15" s="23" t="s">
        <v>62</v>
      </c>
      <c r="S15" s="23" t="s">
        <v>63</v>
      </c>
      <c r="T15" s="23" t="s">
        <v>64</v>
      </c>
      <c r="U15" s="23"/>
      <c r="V15" s="23">
        <v>50</v>
      </c>
      <c r="W15" s="23">
        <v>1</v>
      </c>
      <c r="X15" s="23">
        <v>10000</v>
      </c>
      <c r="Y15" s="24">
        <v>0.01</v>
      </c>
      <c r="Z15" s="25">
        <v>119</v>
      </c>
      <c r="AA15" s="23">
        <v>10000</v>
      </c>
      <c r="AB15" s="23" t="s">
        <v>34</v>
      </c>
      <c r="AC15" s="23">
        <v>140</v>
      </c>
      <c r="AD15" s="23" t="s">
        <v>35</v>
      </c>
      <c r="AE15" s="23" t="s">
        <v>36</v>
      </c>
      <c r="AF15" s="23" t="s">
        <v>37</v>
      </c>
      <c r="AG15" s="23" t="s">
        <v>38</v>
      </c>
    </row>
    <row r="16" spans="1:33">
      <c r="A16" s="1" t="str">
        <f t="shared" si="1"/>
        <v>C0603X7R1A103K030BA</v>
      </c>
      <c r="B16" s="2" t="s">
        <v>30</v>
      </c>
      <c r="C16" s="2">
        <f>VLOOKUP(R16,'[2]Atrition NPI'!$B:$AB,23,0)</f>
        <v>2200</v>
      </c>
      <c r="D16" s="2">
        <f t="shared" si="2"/>
        <v>15000</v>
      </c>
      <c r="E16" s="2">
        <f t="shared" si="3"/>
        <v>15000</v>
      </c>
      <c r="F16" s="2">
        <f t="shared" si="4"/>
        <v>0.02</v>
      </c>
      <c r="G16" s="2">
        <f t="shared" si="5"/>
        <v>300</v>
      </c>
      <c r="H16" s="22">
        <f t="shared" si="0"/>
        <v>9.1138859153654659E-4</v>
      </c>
      <c r="I16" s="2">
        <f t="shared" si="6"/>
        <v>12800</v>
      </c>
      <c r="J16" s="2">
        <f t="shared" si="7"/>
        <v>256</v>
      </c>
      <c r="Q16" s="23">
        <v>10</v>
      </c>
      <c r="R16" s="23" t="s">
        <v>65</v>
      </c>
      <c r="S16" s="23" t="s">
        <v>66</v>
      </c>
      <c r="T16" s="23" t="s">
        <v>67</v>
      </c>
      <c r="U16" s="23"/>
      <c r="V16" s="23">
        <v>50</v>
      </c>
      <c r="W16" s="23">
        <v>1</v>
      </c>
      <c r="X16" s="23">
        <v>15000</v>
      </c>
      <c r="Y16" s="24">
        <v>0.02</v>
      </c>
      <c r="Z16" s="25">
        <v>280.5</v>
      </c>
      <c r="AA16" s="23">
        <v>15000</v>
      </c>
      <c r="AB16" s="23" t="s">
        <v>34</v>
      </c>
      <c r="AC16" s="23">
        <v>182</v>
      </c>
      <c r="AD16" s="23" t="s">
        <v>35</v>
      </c>
      <c r="AE16" s="23" t="s">
        <v>36</v>
      </c>
      <c r="AF16" s="23" t="s">
        <v>37</v>
      </c>
      <c r="AG16" s="23" t="s">
        <v>38</v>
      </c>
    </row>
    <row r="17" spans="1:33">
      <c r="A17" s="1" t="str">
        <f t="shared" si="1"/>
        <v>SFH 7016</v>
      </c>
      <c r="B17" s="2" t="s">
        <v>30</v>
      </c>
      <c r="C17" s="2">
        <f>VLOOKUP(R17,'[2]Atrition NPI'!$B:$AB,23,0)</f>
        <v>2200</v>
      </c>
      <c r="D17" s="2">
        <f t="shared" si="2"/>
        <v>3000</v>
      </c>
      <c r="E17" s="2">
        <f t="shared" si="3"/>
        <v>3000</v>
      </c>
      <c r="F17" s="2">
        <f t="shared" si="4"/>
        <v>1.24</v>
      </c>
      <c r="G17" s="2">
        <f t="shared" si="5"/>
        <v>3720</v>
      </c>
      <c r="H17" s="22">
        <f t="shared" si="0"/>
        <v>1.1301218535053179E-2</v>
      </c>
      <c r="I17" s="2">
        <f t="shared" si="6"/>
        <v>800</v>
      </c>
      <c r="J17" s="2">
        <f t="shared" si="7"/>
        <v>992</v>
      </c>
      <c r="Q17" s="23">
        <v>11</v>
      </c>
      <c r="R17" s="23" t="s">
        <v>68</v>
      </c>
      <c r="S17" s="23" t="s">
        <v>69</v>
      </c>
      <c r="T17" s="23" t="s">
        <v>70</v>
      </c>
      <c r="U17" s="23"/>
      <c r="V17" s="23">
        <v>50</v>
      </c>
      <c r="W17" s="23">
        <v>1</v>
      </c>
      <c r="X17" s="23">
        <v>3000</v>
      </c>
      <c r="Y17" s="24">
        <v>1.24</v>
      </c>
      <c r="Z17" s="25">
        <v>3723</v>
      </c>
      <c r="AA17" s="23">
        <v>3000</v>
      </c>
      <c r="AB17" s="23" t="s">
        <v>34</v>
      </c>
      <c r="AC17" s="23">
        <v>112</v>
      </c>
      <c r="AD17" s="23" t="s">
        <v>35</v>
      </c>
      <c r="AE17" s="23" t="s">
        <v>36</v>
      </c>
      <c r="AF17" s="23" t="s">
        <v>37</v>
      </c>
      <c r="AG17" s="23" t="s">
        <v>38</v>
      </c>
    </row>
    <row r="18" spans="1:33">
      <c r="A18" s="1" t="str">
        <f t="shared" si="1"/>
        <v>1981061-1</v>
      </c>
      <c r="B18" s="26" t="s">
        <v>48</v>
      </c>
      <c r="C18" s="2">
        <f>VLOOKUP(R18,'[2]Atrition NPI'!$B:$AB,23,0)</f>
        <v>2200</v>
      </c>
      <c r="D18" s="2">
        <f t="shared" si="2"/>
        <v>400</v>
      </c>
      <c r="E18" s="2">
        <f t="shared" si="3"/>
        <v>2400</v>
      </c>
      <c r="F18" s="2">
        <f t="shared" si="4"/>
        <v>3.3</v>
      </c>
      <c r="G18" s="2">
        <f t="shared" si="5"/>
        <v>7920</v>
      </c>
      <c r="H18" s="22">
        <f t="shared" si="0"/>
        <v>2.4060658816564832E-2</v>
      </c>
      <c r="I18" s="2">
        <f t="shared" si="6"/>
        <v>200</v>
      </c>
      <c r="J18" s="2">
        <f t="shared" si="7"/>
        <v>660</v>
      </c>
      <c r="Q18" s="23">
        <v>12</v>
      </c>
      <c r="R18" s="23" t="s">
        <v>71</v>
      </c>
      <c r="S18" s="23" t="s">
        <v>72</v>
      </c>
      <c r="T18" s="23" t="s">
        <v>73</v>
      </c>
      <c r="U18" s="23"/>
      <c r="V18" s="23">
        <v>50</v>
      </c>
      <c r="W18" s="23">
        <v>1</v>
      </c>
      <c r="X18" s="23">
        <v>400</v>
      </c>
      <c r="Y18" s="24">
        <v>3.3</v>
      </c>
      <c r="Z18" s="25">
        <v>1319.2</v>
      </c>
      <c r="AA18" s="23">
        <v>400</v>
      </c>
      <c r="AB18" s="23" t="s">
        <v>34</v>
      </c>
      <c r="AC18" s="23">
        <v>112</v>
      </c>
      <c r="AD18" s="23" t="s">
        <v>35</v>
      </c>
      <c r="AE18" s="23" t="s">
        <v>36</v>
      </c>
      <c r="AF18" s="23" t="s">
        <v>37</v>
      </c>
      <c r="AG18" s="23" t="s">
        <v>38</v>
      </c>
    </row>
    <row r="19" spans="1:33">
      <c r="A19" s="1" t="str">
        <f t="shared" si="1"/>
        <v>10061122-251120HLF</v>
      </c>
      <c r="B19" s="26" t="s">
        <v>48</v>
      </c>
      <c r="C19" s="2">
        <f>VLOOKUP(R19,'[2]Atrition NPI'!$B:$AB,23,0)</f>
        <v>2200</v>
      </c>
      <c r="D19" s="2">
        <f t="shared" si="2"/>
        <v>2000</v>
      </c>
      <c r="E19" s="2">
        <f t="shared" si="3"/>
        <v>4000</v>
      </c>
      <c r="F19" s="2">
        <f t="shared" si="4"/>
        <v>0.35</v>
      </c>
      <c r="G19" s="2">
        <f t="shared" si="5"/>
        <v>1400</v>
      </c>
      <c r="H19" s="22">
        <f t="shared" si="0"/>
        <v>4.253146760503884E-3</v>
      </c>
      <c r="I19" s="2">
        <f t="shared" si="6"/>
        <v>1800</v>
      </c>
      <c r="J19" s="2">
        <f t="shared" si="7"/>
        <v>630</v>
      </c>
      <c r="Q19" s="23">
        <v>13</v>
      </c>
      <c r="R19" s="23" t="s">
        <v>74</v>
      </c>
      <c r="S19" s="23" t="s">
        <v>75</v>
      </c>
      <c r="T19" s="23" t="s">
        <v>76</v>
      </c>
      <c r="U19" s="27" t="s">
        <v>77</v>
      </c>
      <c r="V19" s="23">
        <v>50</v>
      </c>
      <c r="W19" s="23">
        <v>1</v>
      </c>
      <c r="X19" s="23">
        <v>2000</v>
      </c>
      <c r="Y19" s="24">
        <v>0.35</v>
      </c>
      <c r="Z19" s="25">
        <v>700</v>
      </c>
      <c r="AA19" s="23">
        <v>2000</v>
      </c>
      <c r="AB19" s="23" t="s">
        <v>34</v>
      </c>
      <c r="AC19" s="23">
        <v>84</v>
      </c>
      <c r="AD19" s="23" t="s">
        <v>35</v>
      </c>
      <c r="AE19" s="23" t="s">
        <v>36</v>
      </c>
      <c r="AF19" s="23" t="s">
        <v>37</v>
      </c>
      <c r="AG19" s="23" t="s">
        <v>38</v>
      </c>
    </row>
    <row r="20" spans="1:33">
      <c r="A20" s="1" t="str">
        <f t="shared" si="1"/>
        <v>CRCW02010000Z0ED</v>
      </c>
      <c r="B20" s="26" t="s">
        <v>48</v>
      </c>
      <c r="C20" s="2">
        <f>VLOOKUP(R20,'[2]Atrition NPI'!$B:$AB,23,0)</f>
        <v>11000</v>
      </c>
      <c r="D20" s="2">
        <f t="shared" si="2"/>
        <v>10000</v>
      </c>
      <c r="E20" s="2">
        <f t="shared" si="3"/>
        <v>20000</v>
      </c>
      <c r="F20" s="2">
        <f t="shared" si="4"/>
        <v>0.01</v>
      </c>
      <c r="G20" s="2">
        <f t="shared" si="5"/>
        <v>200</v>
      </c>
      <c r="H20" s="22">
        <f t="shared" si="0"/>
        <v>6.0759239435769776E-4</v>
      </c>
      <c r="I20" s="2">
        <f t="shared" si="6"/>
        <v>9000</v>
      </c>
      <c r="J20" s="2">
        <f t="shared" si="7"/>
        <v>90</v>
      </c>
      <c r="Q20" s="23">
        <v>14</v>
      </c>
      <c r="R20" s="23" t="s">
        <v>78</v>
      </c>
      <c r="S20" s="23" t="s">
        <v>79</v>
      </c>
      <c r="T20" s="23" t="s">
        <v>80</v>
      </c>
      <c r="U20" s="23"/>
      <c r="V20" s="23">
        <v>50</v>
      </c>
      <c r="W20" s="23">
        <v>5</v>
      </c>
      <c r="X20" s="23">
        <v>10000</v>
      </c>
      <c r="Y20" s="24">
        <v>0.01</v>
      </c>
      <c r="Z20" s="25">
        <v>68</v>
      </c>
      <c r="AA20" s="23">
        <v>10000</v>
      </c>
      <c r="AB20" s="23" t="s">
        <v>34</v>
      </c>
      <c r="AC20" s="23">
        <v>188</v>
      </c>
      <c r="AD20" s="23" t="s">
        <v>35</v>
      </c>
      <c r="AE20" s="23" t="s">
        <v>36</v>
      </c>
      <c r="AF20" s="23" t="s">
        <v>37</v>
      </c>
      <c r="AG20" s="23" t="s">
        <v>38</v>
      </c>
    </row>
    <row r="21" spans="1:33">
      <c r="A21" s="1" t="str">
        <f t="shared" si="1"/>
        <v>ERJ-2GE0R00X</v>
      </c>
      <c r="B21" s="26" t="s">
        <v>48</v>
      </c>
      <c r="C21" s="2">
        <f>VLOOKUP(R21,'[2]Atrition NPI'!$B:$AB,23,0)</f>
        <v>11000</v>
      </c>
      <c r="D21" s="2">
        <f t="shared" si="2"/>
        <v>10000</v>
      </c>
      <c r="E21" s="2">
        <f t="shared" si="3"/>
        <v>20000</v>
      </c>
      <c r="F21" s="2">
        <f t="shared" si="4"/>
        <v>0.01</v>
      </c>
      <c r="G21" s="2">
        <f t="shared" si="5"/>
        <v>200</v>
      </c>
      <c r="H21" s="22">
        <f t="shared" si="0"/>
        <v>6.0759239435769776E-4</v>
      </c>
      <c r="I21" s="2">
        <f t="shared" si="6"/>
        <v>9000</v>
      </c>
      <c r="J21" s="2">
        <f t="shared" si="7"/>
        <v>90</v>
      </c>
      <c r="Q21" s="23">
        <v>15</v>
      </c>
      <c r="R21" s="23" t="s">
        <v>81</v>
      </c>
      <c r="S21" s="23" t="s">
        <v>82</v>
      </c>
      <c r="T21" s="23" t="s">
        <v>83</v>
      </c>
      <c r="U21" s="23"/>
      <c r="V21" s="23">
        <v>50</v>
      </c>
      <c r="W21" s="23">
        <v>5</v>
      </c>
      <c r="X21" s="23">
        <v>10000</v>
      </c>
      <c r="Y21" s="24">
        <v>0.01</v>
      </c>
      <c r="Z21" s="25">
        <v>68</v>
      </c>
      <c r="AA21" s="23">
        <v>10000</v>
      </c>
      <c r="AB21" s="23" t="s">
        <v>34</v>
      </c>
      <c r="AC21" s="23">
        <v>140</v>
      </c>
      <c r="AD21" s="23" t="s">
        <v>35</v>
      </c>
      <c r="AE21" s="23" t="s">
        <v>36</v>
      </c>
      <c r="AF21" s="23" t="s">
        <v>37</v>
      </c>
      <c r="AG21" s="23" t="s">
        <v>38</v>
      </c>
    </row>
    <row r="22" spans="1:33">
      <c r="A22" s="1" t="str">
        <f t="shared" si="1"/>
        <v>ERJ-2RKF1002X</v>
      </c>
      <c r="B22" s="2" t="s">
        <v>30</v>
      </c>
      <c r="C22" s="2">
        <f>VLOOKUP(R22,'[2]Atrition NPI'!$B:$AB,23,0)</f>
        <v>4400</v>
      </c>
      <c r="D22" s="2">
        <f t="shared" si="2"/>
        <v>10000</v>
      </c>
      <c r="E22" s="2">
        <f t="shared" si="3"/>
        <v>10000</v>
      </c>
      <c r="F22" s="2">
        <f t="shared" si="4"/>
        <v>0.01</v>
      </c>
      <c r="G22" s="2">
        <f t="shared" si="5"/>
        <v>100</v>
      </c>
      <c r="H22" s="22">
        <f t="shared" si="0"/>
        <v>3.0379619717884888E-4</v>
      </c>
      <c r="I22" s="2">
        <f t="shared" si="6"/>
        <v>5600</v>
      </c>
      <c r="J22" s="2">
        <f t="shared" si="7"/>
        <v>56</v>
      </c>
      <c r="Q22" s="23">
        <v>16</v>
      </c>
      <c r="R22" s="23" t="s">
        <v>84</v>
      </c>
      <c r="S22" s="23" t="s">
        <v>82</v>
      </c>
      <c r="T22" s="23" t="s">
        <v>85</v>
      </c>
      <c r="U22" s="23"/>
      <c r="V22" s="23">
        <v>50</v>
      </c>
      <c r="W22" s="23">
        <v>2</v>
      </c>
      <c r="X22" s="23">
        <v>10000</v>
      </c>
      <c r="Y22" s="24">
        <v>0.01</v>
      </c>
      <c r="Z22" s="25">
        <v>68</v>
      </c>
      <c r="AA22" s="23">
        <v>10000</v>
      </c>
      <c r="AB22" s="23" t="s">
        <v>34</v>
      </c>
      <c r="AC22" s="23">
        <v>140</v>
      </c>
      <c r="AD22" s="23" t="s">
        <v>35</v>
      </c>
      <c r="AE22" s="23" t="s">
        <v>36</v>
      </c>
      <c r="AF22" s="23" t="s">
        <v>37</v>
      </c>
      <c r="AG22" s="23" t="s">
        <v>38</v>
      </c>
    </row>
    <row r="23" spans="1:33">
      <c r="A23" s="1" t="str">
        <f t="shared" si="1"/>
        <v>ERJ-2RKF1003X</v>
      </c>
      <c r="B23" s="2" t="s">
        <v>30</v>
      </c>
      <c r="C23" s="2">
        <f>VLOOKUP(R23,'[2]Atrition NPI'!$B:$AB,23,0)</f>
        <v>2200</v>
      </c>
      <c r="D23" s="2">
        <f t="shared" si="2"/>
        <v>10000</v>
      </c>
      <c r="E23" s="2">
        <f t="shared" si="3"/>
        <v>10000</v>
      </c>
      <c r="F23" s="2">
        <f t="shared" si="4"/>
        <v>0.01</v>
      </c>
      <c r="G23" s="2">
        <f t="shared" si="5"/>
        <v>100</v>
      </c>
      <c r="H23" s="22">
        <f t="shared" si="0"/>
        <v>3.0379619717884888E-4</v>
      </c>
      <c r="I23" s="2">
        <f t="shared" si="6"/>
        <v>7800</v>
      </c>
      <c r="J23" s="2">
        <f t="shared" si="7"/>
        <v>78</v>
      </c>
      <c r="Q23" s="23">
        <v>17</v>
      </c>
      <c r="R23" s="23" t="s">
        <v>86</v>
      </c>
      <c r="S23" s="23" t="s">
        <v>82</v>
      </c>
      <c r="T23" s="23" t="s">
        <v>87</v>
      </c>
      <c r="U23" s="23"/>
      <c r="V23" s="23">
        <v>50</v>
      </c>
      <c r="W23" s="23">
        <v>1</v>
      </c>
      <c r="X23" s="23">
        <v>10000</v>
      </c>
      <c r="Y23" s="24">
        <v>0.01</v>
      </c>
      <c r="Z23" s="25">
        <v>68</v>
      </c>
      <c r="AA23" s="23">
        <v>10000</v>
      </c>
      <c r="AB23" s="23" t="s">
        <v>34</v>
      </c>
      <c r="AC23" s="23">
        <v>140</v>
      </c>
      <c r="AD23" s="23" t="s">
        <v>35</v>
      </c>
      <c r="AE23" s="23" t="s">
        <v>36</v>
      </c>
      <c r="AF23" s="23" t="s">
        <v>37</v>
      </c>
      <c r="AG23" s="23" t="s">
        <v>38</v>
      </c>
    </row>
    <row r="24" spans="1:33">
      <c r="A24" s="1" t="str">
        <f t="shared" si="1"/>
        <v>MAX86176ENX+T</v>
      </c>
      <c r="B24" s="2" t="s">
        <v>30</v>
      </c>
      <c r="C24" s="2">
        <f>VLOOKUP(R24,'[2]Atrition NPI'!$B:$AB,23,0)</f>
        <v>2080</v>
      </c>
      <c r="D24" s="2">
        <f t="shared" si="2"/>
        <v>2500</v>
      </c>
      <c r="E24" s="2">
        <f t="shared" si="3"/>
        <v>2500</v>
      </c>
      <c r="F24" s="2">
        <f t="shared" si="4"/>
        <v>12.17</v>
      </c>
      <c r="G24" s="2">
        <f t="shared" si="5"/>
        <v>30425</v>
      </c>
      <c r="H24" s="22">
        <f t="shared" si="0"/>
        <v>9.2429992991664767E-2</v>
      </c>
      <c r="I24" s="2">
        <f t="shared" si="6"/>
        <v>420</v>
      </c>
      <c r="J24" s="2">
        <f t="shared" si="7"/>
        <v>5111.3999999999996</v>
      </c>
      <c r="Q24" s="23">
        <v>18</v>
      </c>
      <c r="R24" s="30" t="s">
        <v>88</v>
      </c>
      <c r="S24" s="23" t="s">
        <v>40</v>
      </c>
      <c r="T24" s="23" t="s">
        <v>89</v>
      </c>
      <c r="U24" s="23"/>
      <c r="V24" s="23">
        <v>50</v>
      </c>
      <c r="W24" s="23">
        <v>1</v>
      </c>
      <c r="X24" s="23">
        <v>2500</v>
      </c>
      <c r="Y24" s="24">
        <v>12.17</v>
      </c>
      <c r="Z24" s="25">
        <v>30430</v>
      </c>
      <c r="AA24" s="23">
        <v>2500</v>
      </c>
      <c r="AB24" s="23" t="s">
        <v>34</v>
      </c>
      <c r="AC24" s="23">
        <v>172</v>
      </c>
      <c r="AD24" s="23" t="s">
        <v>35</v>
      </c>
      <c r="AE24" s="23" t="s">
        <v>36</v>
      </c>
      <c r="AF24" s="23" t="s">
        <v>37</v>
      </c>
      <c r="AG24" s="23" t="s">
        <v>38</v>
      </c>
    </row>
    <row r="25" spans="1:33">
      <c r="A25" s="1" t="str">
        <f t="shared" si="1"/>
        <v>VEMD8080</v>
      </c>
      <c r="B25" s="26" t="s">
        <v>48</v>
      </c>
      <c r="C25" s="2">
        <f>VLOOKUP(R25,'[2]Atrition NPI'!$B:$AB,23,0)</f>
        <v>6600</v>
      </c>
      <c r="D25" s="2">
        <f t="shared" si="2"/>
        <v>5000</v>
      </c>
      <c r="E25" s="2">
        <f t="shared" si="3"/>
        <v>10000</v>
      </c>
      <c r="F25" s="2">
        <f t="shared" si="4"/>
        <v>1.44</v>
      </c>
      <c r="G25" s="2">
        <f t="shared" si="5"/>
        <v>14400</v>
      </c>
      <c r="H25" s="22">
        <f t="shared" si="0"/>
        <v>4.3746652393754235E-2</v>
      </c>
      <c r="I25" s="2">
        <f t="shared" si="6"/>
        <v>3400</v>
      </c>
      <c r="J25" s="2">
        <f t="shared" si="7"/>
        <v>4896</v>
      </c>
      <c r="Q25" s="23">
        <v>19</v>
      </c>
      <c r="R25" s="23" t="s">
        <v>90</v>
      </c>
      <c r="S25" s="23" t="s">
        <v>91</v>
      </c>
      <c r="T25" s="23" t="s">
        <v>92</v>
      </c>
      <c r="U25" s="23"/>
      <c r="V25" s="23">
        <v>50</v>
      </c>
      <c r="W25" s="23">
        <v>3</v>
      </c>
      <c r="X25" s="23">
        <v>5000</v>
      </c>
      <c r="Y25" s="24">
        <v>1.44</v>
      </c>
      <c r="Z25" s="25">
        <v>7208</v>
      </c>
      <c r="AA25" s="23">
        <v>5000</v>
      </c>
      <c r="AB25" s="23" t="s">
        <v>34</v>
      </c>
      <c r="AC25" s="23">
        <v>35</v>
      </c>
      <c r="AD25" s="23" t="s">
        <v>35</v>
      </c>
      <c r="AE25" s="23" t="s">
        <v>36</v>
      </c>
      <c r="AF25" s="23" t="s">
        <v>37</v>
      </c>
      <c r="AG25" s="23" t="s">
        <v>38</v>
      </c>
    </row>
    <row r="26" spans="1:33">
      <c r="A26" s="1" t="str">
        <f t="shared" si="1"/>
        <v>LIS2DS12TR</v>
      </c>
      <c r="B26" s="26" t="s">
        <v>93</v>
      </c>
      <c r="C26" s="2">
        <f>VLOOKUP(R26,'[2]Atrition NPI'!$B:$AB,23,0)</f>
        <v>2200</v>
      </c>
      <c r="D26" s="2">
        <f t="shared" si="2"/>
        <v>8000</v>
      </c>
      <c r="E26" s="2">
        <f t="shared" si="3"/>
        <v>8000</v>
      </c>
      <c r="F26" s="2">
        <f t="shared" si="4"/>
        <v>1.7424999999999999</v>
      </c>
      <c r="G26" s="2">
        <f t="shared" si="5"/>
        <v>13940</v>
      </c>
      <c r="H26" s="22">
        <f t="shared" si="0"/>
        <v>4.2349189886731531E-2</v>
      </c>
      <c r="I26" s="2">
        <f t="shared" si="6"/>
        <v>5800</v>
      </c>
      <c r="J26" s="2">
        <f t="shared" si="7"/>
        <v>10106.5</v>
      </c>
      <c r="Q26" s="23">
        <v>20</v>
      </c>
      <c r="R26" s="23" t="s">
        <v>94</v>
      </c>
      <c r="S26" s="23" t="s">
        <v>95</v>
      </c>
      <c r="T26" s="23" t="s">
        <v>96</v>
      </c>
      <c r="U26" s="23"/>
      <c r="V26" s="23">
        <v>50</v>
      </c>
      <c r="W26" s="23">
        <v>1</v>
      </c>
      <c r="X26" s="23">
        <v>8000</v>
      </c>
      <c r="Y26" s="24">
        <v>1.7424999999999999</v>
      </c>
      <c r="Z26" s="25">
        <v>14280</v>
      </c>
      <c r="AA26" s="23">
        <v>8000</v>
      </c>
      <c r="AB26" s="23" t="s">
        <v>34</v>
      </c>
      <c r="AC26" s="23">
        <v>105</v>
      </c>
      <c r="AD26" s="23" t="s">
        <v>35</v>
      </c>
      <c r="AE26" s="23" t="s">
        <v>36</v>
      </c>
      <c r="AF26" s="23" t="s">
        <v>37</v>
      </c>
      <c r="AG26" s="23" t="s">
        <v>38</v>
      </c>
    </row>
    <row r="27" spans="1:33">
      <c r="A27" s="1" t="str">
        <f t="shared" si="1"/>
        <v>SIT1572AI-J3-18E-DCC-32.768E</v>
      </c>
      <c r="B27" s="26" t="s">
        <v>48</v>
      </c>
      <c r="C27" s="2">
        <f>VLOOKUP(R27,'[2]Atrition NPI'!$B:$AB,23,0)</f>
        <v>2200</v>
      </c>
      <c r="D27" s="2">
        <f t="shared" si="2"/>
        <v>1000</v>
      </c>
      <c r="E27" s="2">
        <f t="shared" si="3"/>
        <v>3000</v>
      </c>
      <c r="F27" s="2">
        <f t="shared" si="4"/>
        <v>2</v>
      </c>
      <c r="G27" s="2">
        <f t="shared" si="5"/>
        <v>6000</v>
      </c>
      <c r="H27" s="22">
        <f t="shared" si="0"/>
        <v>1.8227771830730932E-2</v>
      </c>
      <c r="I27" s="2">
        <f t="shared" si="6"/>
        <v>800</v>
      </c>
      <c r="J27" s="2">
        <f t="shared" si="7"/>
        <v>1600</v>
      </c>
      <c r="Q27" s="23">
        <v>21</v>
      </c>
      <c r="R27" s="23" t="s">
        <v>97</v>
      </c>
      <c r="S27" s="23" t="s">
        <v>98</v>
      </c>
      <c r="T27" s="23" t="s">
        <v>99</v>
      </c>
      <c r="U27" s="23"/>
      <c r="V27" s="23">
        <v>50</v>
      </c>
      <c r="W27" s="23">
        <v>1</v>
      </c>
      <c r="X27" s="23">
        <v>1000</v>
      </c>
      <c r="Y27" s="24">
        <v>2</v>
      </c>
      <c r="Z27" s="25">
        <v>2000</v>
      </c>
      <c r="AA27" s="23">
        <v>1000</v>
      </c>
      <c r="AB27" s="23" t="s">
        <v>34</v>
      </c>
      <c r="AC27" s="23">
        <v>42</v>
      </c>
      <c r="AD27" s="23" t="s">
        <v>35</v>
      </c>
      <c r="AE27" s="23" t="s">
        <v>36</v>
      </c>
      <c r="AF27" s="23" t="s">
        <v>37</v>
      </c>
      <c r="AG27" s="23" t="s">
        <v>38</v>
      </c>
    </row>
    <row r="28" spans="1:33">
      <c r="A28" s="1" t="str">
        <f t="shared" si="1"/>
        <v>2450AT18D0100001E</v>
      </c>
      <c r="B28" s="2" t="s">
        <v>30</v>
      </c>
      <c r="C28" s="2">
        <f>VLOOKUP(R28,'[2]Atrition NPI'!$B:$AB,23,0)</f>
        <v>2200</v>
      </c>
      <c r="D28" s="2">
        <f t="shared" si="2"/>
        <v>3000</v>
      </c>
      <c r="E28" s="2">
        <f t="shared" si="3"/>
        <v>3000</v>
      </c>
      <c r="F28" s="2">
        <f t="shared" si="4"/>
        <v>0.44</v>
      </c>
      <c r="G28" s="2">
        <f t="shared" si="5"/>
        <v>1320</v>
      </c>
      <c r="H28" s="22">
        <f t="shared" si="0"/>
        <v>4.0101098027608053E-3</v>
      </c>
      <c r="I28" s="2">
        <f t="shared" si="6"/>
        <v>800</v>
      </c>
      <c r="J28" s="2">
        <f t="shared" si="7"/>
        <v>352</v>
      </c>
      <c r="Q28" s="23">
        <v>22</v>
      </c>
      <c r="R28" s="23" t="s">
        <v>100</v>
      </c>
      <c r="S28" s="23" t="s">
        <v>101</v>
      </c>
      <c r="T28" s="23" t="s">
        <v>102</v>
      </c>
      <c r="U28" s="23"/>
      <c r="V28" s="23">
        <v>50</v>
      </c>
      <c r="W28" s="23">
        <v>1</v>
      </c>
      <c r="X28" s="23">
        <v>3000</v>
      </c>
      <c r="Y28" s="24">
        <v>0.44</v>
      </c>
      <c r="Z28" s="25">
        <v>1314</v>
      </c>
      <c r="AA28" s="23">
        <v>3000</v>
      </c>
      <c r="AB28" s="23" t="s">
        <v>34</v>
      </c>
      <c r="AC28" s="23">
        <v>70</v>
      </c>
      <c r="AD28" s="23" t="s">
        <v>35</v>
      </c>
      <c r="AE28" s="23" t="s">
        <v>36</v>
      </c>
      <c r="AF28" s="23" t="s">
        <v>37</v>
      </c>
      <c r="AG28" s="23" t="s">
        <v>38</v>
      </c>
    </row>
    <row r="29" spans="1:33">
      <c r="A29" s="1" t="str">
        <f t="shared" si="1"/>
        <v>C1005X7R1H104K050BB</v>
      </c>
      <c r="B29" s="2" t="s">
        <v>30</v>
      </c>
      <c r="C29" s="2">
        <f>VLOOKUP(R29,'[2]Atrition NPI'!$B:$AB,23,0)</f>
        <v>2200</v>
      </c>
      <c r="D29" s="2">
        <f t="shared" si="2"/>
        <v>10000</v>
      </c>
      <c r="E29" s="2">
        <f t="shared" si="3"/>
        <v>10000</v>
      </c>
      <c r="F29" s="2">
        <f t="shared" si="4"/>
        <v>0.02</v>
      </c>
      <c r="G29" s="2">
        <f t="shared" si="5"/>
        <v>200</v>
      </c>
      <c r="H29" s="22">
        <f t="shared" si="0"/>
        <v>6.0759239435769776E-4</v>
      </c>
      <c r="I29" s="2">
        <f t="shared" si="6"/>
        <v>7800</v>
      </c>
      <c r="J29" s="2">
        <f t="shared" si="7"/>
        <v>156</v>
      </c>
      <c r="Q29" s="23">
        <v>23</v>
      </c>
      <c r="R29" s="23" t="s">
        <v>103</v>
      </c>
      <c r="S29" s="23" t="s">
        <v>66</v>
      </c>
      <c r="T29" s="23" t="s">
        <v>104</v>
      </c>
      <c r="U29" s="23"/>
      <c r="V29" s="23">
        <v>50</v>
      </c>
      <c r="W29" s="23">
        <v>1</v>
      </c>
      <c r="X29" s="23">
        <v>10000</v>
      </c>
      <c r="Y29" s="24">
        <v>0.02</v>
      </c>
      <c r="Z29" s="25">
        <v>238</v>
      </c>
      <c r="AA29" s="23">
        <v>10000</v>
      </c>
      <c r="AB29" s="23" t="s">
        <v>34</v>
      </c>
      <c r="AC29" s="23">
        <v>210</v>
      </c>
      <c r="AD29" s="23" t="s">
        <v>35</v>
      </c>
      <c r="AE29" s="23" t="s">
        <v>36</v>
      </c>
      <c r="AF29" s="23" t="s">
        <v>37</v>
      </c>
      <c r="AG29" s="23" t="s">
        <v>38</v>
      </c>
    </row>
    <row r="30" spans="1:33">
      <c r="A30" s="1" t="str">
        <f t="shared" si="1"/>
        <v>C1005X5R1V225K050BC</v>
      </c>
      <c r="B30" s="2" t="s">
        <v>30</v>
      </c>
      <c r="C30" s="2">
        <f>VLOOKUP(R30,'[2]Atrition NPI'!$B:$AB,23,0)</f>
        <v>2200</v>
      </c>
      <c r="D30" s="2">
        <f t="shared" si="2"/>
        <v>10000</v>
      </c>
      <c r="E30" s="2">
        <f t="shared" si="3"/>
        <v>10000</v>
      </c>
      <c r="F30" s="2">
        <f t="shared" si="4"/>
        <v>0.09</v>
      </c>
      <c r="G30" s="2">
        <f t="shared" si="5"/>
        <v>900</v>
      </c>
      <c r="H30" s="22">
        <f t="shared" si="0"/>
        <v>2.7341657746096397E-3</v>
      </c>
      <c r="I30" s="2">
        <f t="shared" si="6"/>
        <v>7800</v>
      </c>
      <c r="J30" s="2">
        <f t="shared" si="7"/>
        <v>702</v>
      </c>
      <c r="Q30" s="23">
        <v>24</v>
      </c>
      <c r="R30" s="23" t="s">
        <v>105</v>
      </c>
      <c r="S30" s="23" t="s">
        <v>66</v>
      </c>
      <c r="T30" s="23" t="s">
        <v>106</v>
      </c>
      <c r="U30" s="23"/>
      <c r="V30" s="23">
        <v>50</v>
      </c>
      <c r="W30" s="23">
        <v>1</v>
      </c>
      <c r="X30" s="23">
        <v>10000</v>
      </c>
      <c r="Y30" s="24">
        <v>0.09</v>
      </c>
      <c r="Z30" s="25">
        <v>935</v>
      </c>
      <c r="AA30" s="23">
        <v>10000</v>
      </c>
      <c r="AB30" s="23" t="s">
        <v>34</v>
      </c>
      <c r="AC30" s="23">
        <v>168</v>
      </c>
      <c r="AD30" s="23" t="s">
        <v>35</v>
      </c>
      <c r="AE30" s="23" t="s">
        <v>36</v>
      </c>
      <c r="AF30" s="23" t="s">
        <v>37</v>
      </c>
      <c r="AG30" s="23" t="s">
        <v>38</v>
      </c>
    </row>
    <row r="31" spans="1:33">
      <c r="A31" s="1" t="str">
        <f t="shared" si="1"/>
        <v>C1005X5R0J475K050BC</v>
      </c>
      <c r="B31" s="2" t="s">
        <v>30</v>
      </c>
      <c r="C31" s="2">
        <f>VLOOKUP(R31,'[2]Atrition NPI'!$B:$AB,23,0)</f>
        <v>8800</v>
      </c>
      <c r="D31" s="2">
        <f t="shared" si="2"/>
        <v>10000</v>
      </c>
      <c r="E31" s="2">
        <f t="shared" si="3"/>
        <v>10000</v>
      </c>
      <c r="F31" s="2">
        <f t="shared" si="4"/>
        <v>0.13</v>
      </c>
      <c r="G31" s="2">
        <f t="shared" si="5"/>
        <v>1300</v>
      </c>
      <c r="H31" s="22">
        <f t="shared" si="0"/>
        <v>3.949350563325035E-3</v>
      </c>
      <c r="I31" s="2">
        <f t="shared" si="6"/>
        <v>1200</v>
      </c>
      <c r="J31" s="2">
        <f t="shared" si="7"/>
        <v>156</v>
      </c>
      <c r="Q31" s="23">
        <v>25</v>
      </c>
      <c r="R31" s="23" t="s">
        <v>107</v>
      </c>
      <c r="S31" s="23" t="s">
        <v>66</v>
      </c>
      <c r="T31" s="23" t="s">
        <v>108</v>
      </c>
      <c r="U31" s="23"/>
      <c r="V31" s="23">
        <v>50</v>
      </c>
      <c r="W31" s="23">
        <v>4</v>
      </c>
      <c r="X31" s="23">
        <v>10000</v>
      </c>
      <c r="Y31" s="24">
        <v>0.13</v>
      </c>
      <c r="Z31" s="25">
        <v>1275</v>
      </c>
      <c r="AA31" s="23">
        <v>10000</v>
      </c>
      <c r="AB31" s="23" t="s">
        <v>34</v>
      </c>
      <c r="AC31" s="23">
        <v>168</v>
      </c>
      <c r="AD31" s="23" t="s">
        <v>35</v>
      </c>
      <c r="AE31" s="23" t="s">
        <v>36</v>
      </c>
      <c r="AF31" s="23" t="s">
        <v>37</v>
      </c>
      <c r="AG31" s="23" t="s">
        <v>38</v>
      </c>
    </row>
    <row r="32" spans="1:33">
      <c r="A32" s="1" t="str">
        <f t="shared" si="1"/>
        <v>C1005X5R0J225K050BC</v>
      </c>
      <c r="B32" s="2" t="s">
        <v>30</v>
      </c>
      <c r="C32" s="2">
        <f>VLOOKUP(R32,'[2]Atrition NPI'!$B:$AB,23,0)</f>
        <v>2200</v>
      </c>
      <c r="D32" s="2">
        <f t="shared" si="2"/>
        <v>10000</v>
      </c>
      <c r="E32" s="2">
        <f t="shared" si="3"/>
        <v>10000</v>
      </c>
      <c r="F32" s="2">
        <f t="shared" si="4"/>
        <v>0.05</v>
      </c>
      <c r="G32" s="2">
        <f t="shared" si="5"/>
        <v>500</v>
      </c>
      <c r="H32" s="22">
        <f t="shared" si="0"/>
        <v>1.5189809858942444E-3</v>
      </c>
      <c r="I32" s="2">
        <f t="shared" si="6"/>
        <v>7800</v>
      </c>
      <c r="J32" s="2">
        <f t="shared" si="7"/>
        <v>390</v>
      </c>
      <c r="Q32" s="23">
        <v>26</v>
      </c>
      <c r="R32" s="23" t="s">
        <v>109</v>
      </c>
      <c r="S32" s="23" t="s">
        <v>66</v>
      </c>
      <c r="T32" s="23" t="s">
        <v>110</v>
      </c>
      <c r="U32" s="23"/>
      <c r="V32" s="23">
        <v>50</v>
      </c>
      <c r="W32" s="23">
        <v>1</v>
      </c>
      <c r="X32" s="23">
        <v>10000</v>
      </c>
      <c r="Y32" s="24">
        <v>0.05</v>
      </c>
      <c r="Z32" s="25">
        <v>510</v>
      </c>
      <c r="AA32" s="23">
        <v>10000</v>
      </c>
      <c r="AB32" s="23" t="s">
        <v>34</v>
      </c>
      <c r="AC32" s="23">
        <v>252</v>
      </c>
      <c r="AD32" s="23" t="s">
        <v>35</v>
      </c>
      <c r="AE32" s="23" t="s">
        <v>36</v>
      </c>
      <c r="AF32" s="23" t="s">
        <v>37</v>
      </c>
      <c r="AG32" s="23" t="s">
        <v>38</v>
      </c>
    </row>
    <row r="33" spans="1:33">
      <c r="A33" s="1" t="str">
        <f t="shared" si="1"/>
        <v>GRM0335C1H160JA01D</v>
      </c>
      <c r="B33" s="2" t="s">
        <v>30</v>
      </c>
      <c r="C33" s="2">
        <f>VLOOKUP(R33,'[2]Atrition NPI'!$B:$AB,23,0)</f>
        <v>4400</v>
      </c>
      <c r="D33" s="2">
        <f t="shared" si="2"/>
        <v>15000</v>
      </c>
      <c r="E33" s="2">
        <f t="shared" si="3"/>
        <v>15000</v>
      </c>
      <c r="F33" s="2">
        <f t="shared" si="4"/>
        <v>3.3999999999999998E-3</v>
      </c>
      <c r="G33" s="2">
        <f t="shared" si="5"/>
        <v>51</v>
      </c>
      <c r="H33" s="22">
        <f t="shared" si="0"/>
        <v>1.5493606056121291E-4</v>
      </c>
      <c r="I33" s="2">
        <f t="shared" si="6"/>
        <v>10600</v>
      </c>
      <c r="J33" s="2">
        <f t="shared" si="7"/>
        <v>36.04</v>
      </c>
      <c r="Q33" s="23">
        <v>27</v>
      </c>
      <c r="R33" s="23" t="s">
        <v>111</v>
      </c>
      <c r="S33" s="23" t="s">
        <v>32</v>
      </c>
      <c r="T33" s="23" t="s">
        <v>112</v>
      </c>
      <c r="U33" s="23"/>
      <c r="V33" s="23">
        <v>50</v>
      </c>
      <c r="W33" s="23">
        <v>2</v>
      </c>
      <c r="X33" s="23">
        <v>15000</v>
      </c>
      <c r="Y33" s="24">
        <f>Z33/X33</f>
        <v>3.3999999999999998E-3</v>
      </c>
      <c r="Z33" s="25">
        <v>51</v>
      </c>
      <c r="AA33" s="23">
        <v>15000</v>
      </c>
      <c r="AB33" s="23" t="s">
        <v>34</v>
      </c>
      <c r="AC33" s="23">
        <v>98</v>
      </c>
      <c r="AD33" s="23" t="s">
        <v>35</v>
      </c>
      <c r="AE33" s="23" t="s">
        <v>36</v>
      </c>
      <c r="AF33" s="23" t="s">
        <v>37</v>
      </c>
      <c r="AG33" s="23" t="s">
        <v>38</v>
      </c>
    </row>
    <row r="34" spans="1:33">
      <c r="A34" s="1" t="str">
        <f t="shared" si="1"/>
        <v>GRM188R61E106MA73J</v>
      </c>
      <c r="B34" s="26" t="s">
        <v>48</v>
      </c>
      <c r="C34" s="2">
        <f>VLOOKUP(R34,'[2]Atrition NPI'!$B:$AB,23,0)</f>
        <v>11000</v>
      </c>
      <c r="D34" s="2">
        <f t="shared" si="2"/>
        <v>10000</v>
      </c>
      <c r="E34" s="2">
        <f t="shared" si="3"/>
        <v>20000</v>
      </c>
      <c r="F34" s="2">
        <f t="shared" si="4"/>
        <v>0.08</v>
      </c>
      <c r="G34" s="2">
        <f t="shared" si="5"/>
        <v>1600</v>
      </c>
      <c r="H34" s="22">
        <f t="shared" si="0"/>
        <v>4.8607391548615821E-3</v>
      </c>
      <c r="I34" s="2">
        <f t="shared" si="6"/>
        <v>9000</v>
      </c>
      <c r="J34" s="2">
        <f t="shared" si="7"/>
        <v>720</v>
      </c>
      <c r="Q34" s="23">
        <v>28</v>
      </c>
      <c r="R34" s="23" t="s">
        <v>49</v>
      </c>
      <c r="S34" s="23" t="s">
        <v>32</v>
      </c>
      <c r="T34" s="23" t="s">
        <v>50</v>
      </c>
      <c r="U34" s="23"/>
      <c r="V34" s="23">
        <v>50</v>
      </c>
      <c r="W34" s="23">
        <v>7</v>
      </c>
      <c r="X34" s="23">
        <v>10000</v>
      </c>
      <c r="Y34" s="24">
        <v>0.08</v>
      </c>
      <c r="Z34" s="25">
        <v>816</v>
      </c>
      <c r="AA34" s="23">
        <v>10000</v>
      </c>
      <c r="AB34" s="23" t="s">
        <v>34</v>
      </c>
      <c r="AC34" s="23">
        <v>70</v>
      </c>
      <c r="AD34" s="23" t="s">
        <v>35</v>
      </c>
      <c r="AE34" s="23" t="s">
        <v>36</v>
      </c>
      <c r="AF34" s="23" t="s">
        <v>37</v>
      </c>
      <c r="AG34" s="23" t="s">
        <v>38</v>
      </c>
    </row>
    <row r="35" spans="1:33">
      <c r="A35" s="1" t="str">
        <f t="shared" si="1"/>
        <v>GRM033R61A105ME15J</v>
      </c>
      <c r="B35" s="2" t="s">
        <v>30</v>
      </c>
      <c r="C35" s="2">
        <f>VLOOKUP(R35,'[2]Atrition NPI'!$B:$AB,23,0)</f>
        <v>6600</v>
      </c>
      <c r="D35" s="2">
        <f t="shared" si="2"/>
        <v>50000</v>
      </c>
      <c r="E35" s="2">
        <f t="shared" si="3"/>
        <v>50000</v>
      </c>
      <c r="F35" s="2">
        <f t="shared" si="4"/>
        <v>0.1</v>
      </c>
      <c r="G35" s="2">
        <f t="shared" si="5"/>
        <v>5000</v>
      </c>
      <c r="H35" s="22">
        <f t="shared" si="0"/>
        <v>1.5189809858942444E-2</v>
      </c>
      <c r="I35" s="2">
        <f t="shared" si="6"/>
        <v>43400</v>
      </c>
      <c r="J35" s="2">
        <f t="shared" si="7"/>
        <v>4340</v>
      </c>
      <c r="Q35" s="23">
        <v>29</v>
      </c>
      <c r="R35" s="23" t="s">
        <v>113</v>
      </c>
      <c r="S35" s="23" t="s">
        <v>32</v>
      </c>
      <c r="T35" s="23" t="s">
        <v>114</v>
      </c>
      <c r="U35" s="23"/>
      <c r="V35" s="23">
        <v>50</v>
      </c>
      <c r="W35" s="23">
        <v>3</v>
      </c>
      <c r="X35" s="23">
        <v>50000</v>
      </c>
      <c r="Y35" s="24">
        <v>0.1</v>
      </c>
      <c r="Z35" s="25">
        <v>4930</v>
      </c>
      <c r="AA35" s="23">
        <v>50000</v>
      </c>
      <c r="AB35" s="23" t="s">
        <v>34</v>
      </c>
      <c r="AC35" s="23">
        <v>134</v>
      </c>
      <c r="AD35" s="23" t="s">
        <v>35</v>
      </c>
      <c r="AE35" s="23" t="s">
        <v>36</v>
      </c>
      <c r="AF35" s="23" t="s">
        <v>37</v>
      </c>
      <c r="AG35" s="23" t="s">
        <v>38</v>
      </c>
    </row>
    <row r="36" spans="1:33">
      <c r="A36" s="1" t="str">
        <f t="shared" si="1"/>
        <v>GRM033C71C104KE14J</v>
      </c>
      <c r="B36" s="2" t="s">
        <v>30</v>
      </c>
      <c r="C36" s="2">
        <f>VLOOKUP(R36,'[2]Atrition NPI'!$B:$AB,23,0)</f>
        <v>15400</v>
      </c>
      <c r="D36" s="2">
        <f t="shared" si="2"/>
        <v>50000</v>
      </c>
      <c r="E36" s="2">
        <f t="shared" si="3"/>
        <v>50000</v>
      </c>
      <c r="F36" s="2">
        <f t="shared" si="4"/>
        <v>0.01</v>
      </c>
      <c r="G36" s="2">
        <f t="shared" si="5"/>
        <v>500</v>
      </c>
      <c r="H36" s="22">
        <f t="shared" si="0"/>
        <v>1.5189809858942444E-3</v>
      </c>
      <c r="I36" s="2">
        <f t="shared" si="6"/>
        <v>34600</v>
      </c>
      <c r="J36" s="2">
        <f t="shared" si="7"/>
        <v>346</v>
      </c>
      <c r="Q36" s="23">
        <v>30</v>
      </c>
      <c r="R36" s="23" t="s">
        <v>115</v>
      </c>
      <c r="S36" s="23" t="s">
        <v>32</v>
      </c>
      <c r="T36" s="23" t="s">
        <v>116</v>
      </c>
      <c r="U36" s="23"/>
      <c r="V36" s="23">
        <v>50</v>
      </c>
      <c r="W36" s="23">
        <v>7</v>
      </c>
      <c r="X36" s="23">
        <v>50000</v>
      </c>
      <c r="Y36" s="24">
        <v>0.01</v>
      </c>
      <c r="Z36" s="25">
        <v>340</v>
      </c>
      <c r="AA36" s="23">
        <v>50000</v>
      </c>
      <c r="AB36" s="23" t="s">
        <v>34</v>
      </c>
      <c r="AC36" s="23">
        <v>98</v>
      </c>
      <c r="AD36" s="23" t="s">
        <v>35</v>
      </c>
      <c r="AE36" s="23" t="s">
        <v>36</v>
      </c>
      <c r="AF36" s="23" t="s">
        <v>37</v>
      </c>
      <c r="AG36" s="23" t="s">
        <v>38</v>
      </c>
    </row>
    <row r="37" spans="1:33">
      <c r="A37" s="1" t="str">
        <f t="shared" si="1"/>
        <v>GRM21BR61A476ME15K</v>
      </c>
      <c r="B37" s="2" t="s">
        <v>30</v>
      </c>
      <c r="C37" s="2">
        <f>VLOOKUP(R37,'[2]Atrition NPI'!$B:$AB,23,0)</f>
        <v>2200</v>
      </c>
      <c r="D37" s="2">
        <f t="shared" si="2"/>
        <v>10000</v>
      </c>
      <c r="E37" s="2">
        <f t="shared" si="3"/>
        <v>10000</v>
      </c>
      <c r="F37" s="2">
        <f t="shared" si="4"/>
        <v>0.25</v>
      </c>
      <c r="G37" s="2">
        <f t="shared" si="5"/>
        <v>2500</v>
      </c>
      <c r="H37" s="22">
        <f t="shared" si="0"/>
        <v>7.5949049294712218E-3</v>
      </c>
      <c r="I37" s="2">
        <f t="shared" si="6"/>
        <v>7800</v>
      </c>
      <c r="J37" s="2">
        <f t="shared" si="7"/>
        <v>1950</v>
      </c>
      <c r="Q37" s="23">
        <v>31</v>
      </c>
      <c r="R37" s="23" t="s">
        <v>117</v>
      </c>
      <c r="S37" s="23" t="s">
        <v>32</v>
      </c>
      <c r="T37" s="23" t="s">
        <v>118</v>
      </c>
      <c r="U37" s="23"/>
      <c r="V37" s="23">
        <v>50</v>
      </c>
      <c r="W37" s="23">
        <v>1</v>
      </c>
      <c r="X37" s="23">
        <v>10000</v>
      </c>
      <c r="Y37" s="24">
        <v>0.25</v>
      </c>
      <c r="Z37" s="25">
        <v>2499</v>
      </c>
      <c r="AA37" s="23">
        <v>10000</v>
      </c>
      <c r="AB37" s="23" t="s">
        <v>34</v>
      </c>
      <c r="AC37" s="23">
        <v>112</v>
      </c>
      <c r="AD37" s="23" t="s">
        <v>35</v>
      </c>
      <c r="AE37" s="23" t="s">
        <v>36</v>
      </c>
      <c r="AF37" s="23" t="s">
        <v>37</v>
      </c>
      <c r="AG37" s="23" t="s">
        <v>38</v>
      </c>
    </row>
    <row r="38" spans="1:33">
      <c r="A38" s="1" t="str">
        <f t="shared" si="1"/>
        <v>GRM033R61E472MA12D</v>
      </c>
      <c r="B38" s="2" t="s">
        <v>30</v>
      </c>
      <c r="C38" s="2">
        <f>VLOOKUP(R38,'[2]Atrition NPI'!$B:$AB,23,0)</f>
        <v>2200</v>
      </c>
      <c r="D38" s="2">
        <f t="shared" si="2"/>
        <v>15000</v>
      </c>
      <c r="E38" s="2">
        <f t="shared" si="3"/>
        <v>15000</v>
      </c>
      <c r="F38" s="2">
        <f t="shared" si="4"/>
        <v>3.3999999999999998E-3</v>
      </c>
      <c r="G38" s="2">
        <f t="shared" si="5"/>
        <v>51</v>
      </c>
      <c r="H38" s="22">
        <f t="shared" si="0"/>
        <v>1.5493606056121291E-4</v>
      </c>
      <c r="I38" s="2">
        <f t="shared" si="6"/>
        <v>12800</v>
      </c>
      <c r="J38" s="2">
        <f t="shared" si="7"/>
        <v>43.519999999999996</v>
      </c>
      <c r="Q38" s="23">
        <v>32</v>
      </c>
      <c r="R38" s="23" t="s">
        <v>119</v>
      </c>
      <c r="S38" s="23" t="s">
        <v>32</v>
      </c>
      <c r="T38" s="23" t="s">
        <v>120</v>
      </c>
      <c r="U38" s="23"/>
      <c r="V38" s="23">
        <v>50</v>
      </c>
      <c r="W38" s="23">
        <v>1</v>
      </c>
      <c r="X38" s="23">
        <v>15000</v>
      </c>
      <c r="Y38" s="24">
        <f>Z38/X38</f>
        <v>3.3999999999999998E-3</v>
      </c>
      <c r="Z38" s="25">
        <v>51</v>
      </c>
      <c r="AA38" s="23">
        <v>15000</v>
      </c>
      <c r="AB38" s="23" t="s">
        <v>34</v>
      </c>
      <c r="AC38" s="23">
        <v>98</v>
      </c>
      <c r="AD38" s="23" t="s">
        <v>35</v>
      </c>
      <c r="AE38" s="23" t="s">
        <v>36</v>
      </c>
      <c r="AF38" s="23" t="s">
        <v>37</v>
      </c>
      <c r="AG38" s="23" t="s">
        <v>38</v>
      </c>
    </row>
    <row r="39" spans="1:33">
      <c r="A39" s="1" t="str">
        <f t="shared" si="1"/>
        <v>C0402C105K8PAC7867</v>
      </c>
      <c r="B39" s="2" t="s">
        <v>30</v>
      </c>
      <c r="C39" s="2">
        <f>VLOOKUP(R39,'[2]Atrition NPI'!$B:$AB,23,0)</f>
        <v>22000</v>
      </c>
      <c r="D39" s="2">
        <f t="shared" si="2"/>
        <v>50000</v>
      </c>
      <c r="E39" s="2">
        <f t="shared" si="3"/>
        <v>50000</v>
      </c>
      <c r="F39" s="2">
        <f t="shared" si="4"/>
        <v>0.02</v>
      </c>
      <c r="G39" s="2">
        <f t="shared" si="5"/>
        <v>1000</v>
      </c>
      <c r="H39" s="22">
        <f t="shared" si="0"/>
        <v>3.0379619717884887E-3</v>
      </c>
      <c r="I39" s="2">
        <f t="shared" si="6"/>
        <v>28000</v>
      </c>
      <c r="J39" s="2">
        <f t="shared" si="7"/>
        <v>560</v>
      </c>
      <c r="Q39" s="23">
        <v>33</v>
      </c>
      <c r="R39" s="23" t="s">
        <v>121</v>
      </c>
      <c r="S39" s="23" t="s">
        <v>57</v>
      </c>
      <c r="T39" s="23" t="s">
        <v>122</v>
      </c>
      <c r="U39" s="29" t="s">
        <v>123</v>
      </c>
      <c r="V39" s="23">
        <v>50</v>
      </c>
      <c r="W39" s="23">
        <v>14</v>
      </c>
      <c r="X39" s="23">
        <v>50000</v>
      </c>
      <c r="Y39" s="24">
        <v>0.02</v>
      </c>
      <c r="Z39" s="25">
        <v>935</v>
      </c>
      <c r="AA39" s="23">
        <v>50000</v>
      </c>
      <c r="AB39" s="23" t="s">
        <v>34</v>
      </c>
      <c r="AC39" s="23">
        <v>252</v>
      </c>
      <c r="AD39" s="23" t="s">
        <v>35</v>
      </c>
      <c r="AE39" s="23" t="s">
        <v>36</v>
      </c>
      <c r="AF39" s="23" t="s">
        <v>37</v>
      </c>
      <c r="AG39" s="23" t="s">
        <v>38</v>
      </c>
    </row>
    <row r="40" spans="1:33">
      <c r="A40" s="1" t="str">
        <f t="shared" si="1"/>
        <v>CL10A226MO7JZNC</v>
      </c>
      <c r="B40" s="26" t="s">
        <v>48</v>
      </c>
      <c r="C40" s="2">
        <f>VLOOKUP(R40,'[2]Atrition NPI'!$B:$AB,23,0)</f>
        <v>14700</v>
      </c>
      <c r="D40" s="2">
        <f t="shared" si="2"/>
        <v>4000</v>
      </c>
      <c r="E40" s="2">
        <f t="shared" si="3"/>
        <v>16000</v>
      </c>
      <c r="F40" s="2">
        <f t="shared" si="4"/>
        <v>0.28000000000000003</v>
      </c>
      <c r="G40" s="2">
        <f t="shared" si="5"/>
        <v>4480</v>
      </c>
      <c r="H40" s="22">
        <f t="shared" si="0"/>
        <v>1.3610069633612429E-2</v>
      </c>
      <c r="I40" s="2">
        <f t="shared" si="6"/>
        <v>1300</v>
      </c>
      <c r="J40" s="2">
        <f t="shared" si="7"/>
        <v>364.00000000000006</v>
      </c>
      <c r="Q40" s="23">
        <v>34</v>
      </c>
      <c r="R40" s="23" t="s">
        <v>124</v>
      </c>
      <c r="S40" s="23" t="s">
        <v>63</v>
      </c>
      <c r="T40" s="23" t="s">
        <v>125</v>
      </c>
      <c r="U40" s="23"/>
      <c r="V40" s="23">
        <v>50</v>
      </c>
      <c r="W40" s="23">
        <v>7</v>
      </c>
      <c r="X40" s="23">
        <v>4000</v>
      </c>
      <c r="Y40" s="24">
        <v>0.28000000000000003</v>
      </c>
      <c r="Z40" s="25">
        <v>1128.8</v>
      </c>
      <c r="AA40" s="23">
        <v>4000</v>
      </c>
      <c r="AB40" s="23" t="s">
        <v>34</v>
      </c>
      <c r="AC40" s="23">
        <v>142</v>
      </c>
      <c r="AD40" s="23" t="s">
        <v>35</v>
      </c>
      <c r="AE40" s="23" t="s">
        <v>36</v>
      </c>
      <c r="AF40" s="23" t="s">
        <v>37</v>
      </c>
      <c r="AG40" s="23" t="s">
        <v>38</v>
      </c>
    </row>
    <row r="41" spans="1:33">
      <c r="A41" s="1" t="str">
        <f t="shared" si="1"/>
        <v>GRM033C81A105ME05D</v>
      </c>
      <c r="B41" s="2" t="s">
        <v>30</v>
      </c>
      <c r="C41" s="2">
        <f>VLOOKUP(R41,'[2]Atrition NPI'!$B:$AB,23,0)</f>
        <v>6600</v>
      </c>
      <c r="D41" s="2">
        <f t="shared" si="2"/>
        <v>15000</v>
      </c>
      <c r="E41" s="2">
        <f t="shared" si="3"/>
        <v>15000</v>
      </c>
      <c r="F41" s="2">
        <f t="shared" si="4"/>
        <v>0.11</v>
      </c>
      <c r="G41" s="2">
        <f t="shared" si="5"/>
        <v>1650</v>
      </c>
      <c r="H41" s="22">
        <f t="shared" si="0"/>
        <v>5.0126372534510062E-3</v>
      </c>
      <c r="I41" s="2">
        <f t="shared" si="6"/>
        <v>8400</v>
      </c>
      <c r="J41" s="2">
        <f t="shared" si="7"/>
        <v>924</v>
      </c>
      <c r="Q41" s="23">
        <v>35</v>
      </c>
      <c r="R41" s="23" t="s">
        <v>126</v>
      </c>
      <c r="S41" s="23" t="s">
        <v>32</v>
      </c>
      <c r="T41" s="23" t="s">
        <v>127</v>
      </c>
      <c r="U41" s="23"/>
      <c r="V41" s="23">
        <v>50</v>
      </c>
      <c r="W41" s="23">
        <v>3</v>
      </c>
      <c r="X41" s="23">
        <v>15000</v>
      </c>
      <c r="Y41" s="24">
        <v>0.11</v>
      </c>
      <c r="Z41" s="25">
        <v>1683</v>
      </c>
      <c r="AA41" s="23">
        <v>15000</v>
      </c>
      <c r="AB41" s="23" t="s">
        <v>34</v>
      </c>
      <c r="AC41" s="23">
        <v>112</v>
      </c>
      <c r="AD41" s="23" t="s">
        <v>35</v>
      </c>
      <c r="AE41" s="23" t="s">
        <v>36</v>
      </c>
      <c r="AF41" s="23" t="s">
        <v>37</v>
      </c>
      <c r="AG41" s="23" t="s">
        <v>38</v>
      </c>
    </row>
    <row r="42" spans="1:33">
      <c r="A42" s="1" t="str">
        <f t="shared" si="1"/>
        <v>GRM033R71A472KA01D</v>
      </c>
      <c r="B42" s="2" t="s">
        <v>30</v>
      </c>
      <c r="C42" s="2">
        <f>VLOOKUP(R42,'[2]Atrition NPI'!$B:$AB,23,0)</f>
        <v>2200</v>
      </c>
      <c r="D42" s="2">
        <f t="shared" si="2"/>
        <v>15000</v>
      </c>
      <c r="E42" s="2">
        <f t="shared" si="3"/>
        <v>15000</v>
      </c>
      <c r="F42" s="2">
        <f t="shared" si="4"/>
        <v>3.3999999999999998E-3</v>
      </c>
      <c r="G42" s="2">
        <f t="shared" si="5"/>
        <v>51</v>
      </c>
      <c r="H42" s="22">
        <f t="shared" si="0"/>
        <v>1.5493606056121291E-4</v>
      </c>
      <c r="I42" s="2">
        <f t="shared" si="6"/>
        <v>12800</v>
      </c>
      <c r="J42" s="2">
        <f t="shared" si="7"/>
        <v>43.519999999999996</v>
      </c>
      <c r="Q42" s="23">
        <v>36</v>
      </c>
      <c r="R42" s="23" t="s">
        <v>128</v>
      </c>
      <c r="S42" s="23" t="s">
        <v>32</v>
      </c>
      <c r="T42" s="23" t="s">
        <v>129</v>
      </c>
      <c r="U42" s="23"/>
      <c r="V42" s="23">
        <v>50</v>
      </c>
      <c r="W42" s="23">
        <v>1</v>
      </c>
      <c r="X42" s="23">
        <v>15000</v>
      </c>
      <c r="Y42" s="24">
        <f>Z42/X42</f>
        <v>3.3999999999999998E-3</v>
      </c>
      <c r="Z42" s="25">
        <v>51</v>
      </c>
      <c r="AA42" s="23">
        <v>15000</v>
      </c>
      <c r="AB42" s="23" t="s">
        <v>34</v>
      </c>
      <c r="AC42" s="23">
        <v>98</v>
      </c>
      <c r="AD42" s="23" t="s">
        <v>35</v>
      </c>
      <c r="AE42" s="23" t="s">
        <v>36</v>
      </c>
      <c r="AF42" s="23" t="s">
        <v>37</v>
      </c>
      <c r="AG42" s="23" t="s">
        <v>38</v>
      </c>
    </row>
    <row r="43" spans="1:33">
      <c r="A43" s="1" t="str">
        <f t="shared" si="1"/>
        <v>GRM033R61C104KE14D</v>
      </c>
      <c r="B43" s="2" t="s">
        <v>30</v>
      </c>
      <c r="C43" s="2">
        <f>VLOOKUP(R43,'[2]Atrition NPI'!$B:$AB,23,0)</f>
        <v>4400</v>
      </c>
      <c r="D43" s="2">
        <f t="shared" si="2"/>
        <v>15000</v>
      </c>
      <c r="E43" s="2">
        <f t="shared" si="3"/>
        <v>15000</v>
      </c>
      <c r="F43" s="2">
        <f t="shared" si="4"/>
        <v>0.01</v>
      </c>
      <c r="G43" s="2">
        <f t="shared" si="5"/>
        <v>150</v>
      </c>
      <c r="H43" s="22">
        <f t="shared" si="0"/>
        <v>4.5569429576827329E-4</v>
      </c>
      <c r="I43" s="2">
        <f t="shared" si="6"/>
        <v>10600</v>
      </c>
      <c r="J43" s="2">
        <f t="shared" si="7"/>
        <v>106</v>
      </c>
      <c r="Q43" s="23">
        <v>37</v>
      </c>
      <c r="R43" s="23" t="s">
        <v>130</v>
      </c>
      <c r="S43" s="23" t="s">
        <v>32</v>
      </c>
      <c r="T43" s="23" t="s">
        <v>131</v>
      </c>
      <c r="U43" s="23"/>
      <c r="V43" s="23">
        <v>50</v>
      </c>
      <c r="W43" s="23">
        <v>5</v>
      </c>
      <c r="X43" s="23">
        <v>15000</v>
      </c>
      <c r="Y43" s="24">
        <v>0.01</v>
      </c>
      <c r="Z43" s="25">
        <v>127.5</v>
      </c>
      <c r="AA43" s="23">
        <v>15000</v>
      </c>
      <c r="AB43" s="23" t="s">
        <v>34</v>
      </c>
      <c r="AC43" s="23">
        <v>98</v>
      </c>
      <c r="AD43" s="23" t="s">
        <v>35</v>
      </c>
      <c r="AE43" s="23" t="s">
        <v>36</v>
      </c>
      <c r="AF43" s="23" t="s">
        <v>37</v>
      </c>
      <c r="AG43" s="23" t="s">
        <v>38</v>
      </c>
    </row>
    <row r="44" spans="1:33">
      <c r="A44" s="1" t="str">
        <f t="shared" si="1"/>
        <v>C1005X5R1V105K050BC</v>
      </c>
      <c r="B44" s="2" t="s">
        <v>30</v>
      </c>
      <c r="C44" s="2">
        <f>VLOOKUP(R44,'[2]Atrition NPI'!$B:$AB,23,0)</f>
        <v>2200</v>
      </c>
      <c r="D44" s="2">
        <f t="shared" si="2"/>
        <v>10000</v>
      </c>
      <c r="E44" s="2">
        <f t="shared" si="3"/>
        <v>10000</v>
      </c>
      <c r="F44" s="2">
        <f t="shared" si="4"/>
        <v>0.04</v>
      </c>
      <c r="G44" s="2">
        <f t="shared" si="5"/>
        <v>400</v>
      </c>
      <c r="H44" s="22">
        <f t="shared" si="0"/>
        <v>1.2151847887153955E-3</v>
      </c>
      <c r="I44" s="2">
        <f t="shared" si="6"/>
        <v>7800</v>
      </c>
      <c r="J44" s="2">
        <f t="shared" si="7"/>
        <v>312</v>
      </c>
      <c r="Q44" s="23">
        <v>38</v>
      </c>
      <c r="R44" s="23" t="s">
        <v>132</v>
      </c>
      <c r="S44" s="23" t="s">
        <v>66</v>
      </c>
      <c r="T44" s="23" t="s">
        <v>133</v>
      </c>
      <c r="U44" s="23"/>
      <c r="V44" s="23">
        <v>50</v>
      </c>
      <c r="W44" s="23">
        <v>1</v>
      </c>
      <c r="X44" s="23">
        <v>10000</v>
      </c>
      <c r="Y44" s="24">
        <v>0.04</v>
      </c>
      <c r="Z44" s="25">
        <v>442</v>
      </c>
      <c r="AA44" s="23">
        <v>10000</v>
      </c>
      <c r="AB44" s="23" t="s">
        <v>34</v>
      </c>
      <c r="AC44" s="23">
        <v>196</v>
      </c>
      <c r="AD44" s="23" t="s">
        <v>35</v>
      </c>
      <c r="AE44" s="23" t="s">
        <v>36</v>
      </c>
      <c r="AF44" s="23" t="s">
        <v>37</v>
      </c>
      <c r="AG44" s="23" t="s">
        <v>38</v>
      </c>
    </row>
    <row r="45" spans="1:33">
      <c r="A45" s="1" t="str">
        <f t="shared" si="1"/>
        <v>C0603X5R1E104M030BB</v>
      </c>
      <c r="B45" s="2" t="s">
        <v>30</v>
      </c>
      <c r="C45" s="2">
        <f>VLOOKUP(R45,'[2]Atrition NPI'!$B:$AB,23,0)</f>
        <v>2200</v>
      </c>
      <c r="D45" s="2">
        <f t="shared" si="2"/>
        <v>15000</v>
      </c>
      <c r="E45" s="2">
        <f t="shared" si="3"/>
        <v>15000</v>
      </c>
      <c r="F45" s="2">
        <f t="shared" si="4"/>
        <v>0.02</v>
      </c>
      <c r="G45" s="2">
        <f t="shared" si="5"/>
        <v>300</v>
      </c>
      <c r="H45" s="22">
        <f t="shared" si="0"/>
        <v>9.1138859153654659E-4</v>
      </c>
      <c r="I45" s="2">
        <f t="shared" si="6"/>
        <v>12800</v>
      </c>
      <c r="J45" s="2">
        <f t="shared" si="7"/>
        <v>256</v>
      </c>
      <c r="Q45" s="23">
        <v>39</v>
      </c>
      <c r="R45" s="23" t="s">
        <v>134</v>
      </c>
      <c r="S45" s="23" t="s">
        <v>66</v>
      </c>
      <c r="T45" s="23" t="s">
        <v>135</v>
      </c>
      <c r="U45" s="23"/>
      <c r="V45" s="23">
        <v>50</v>
      </c>
      <c r="W45" s="23">
        <v>1</v>
      </c>
      <c r="X45" s="23">
        <v>15000</v>
      </c>
      <c r="Y45" s="24">
        <v>0.02</v>
      </c>
      <c r="Z45" s="25">
        <v>306</v>
      </c>
      <c r="AA45" s="23">
        <v>15000</v>
      </c>
      <c r="AB45" s="23" t="s">
        <v>34</v>
      </c>
      <c r="AC45" s="23">
        <v>98</v>
      </c>
      <c r="AD45" s="23" t="s">
        <v>35</v>
      </c>
      <c r="AE45" s="23" t="s">
        <v>36</v>
      </c>
      <c r="AF45" s="23" t="s">
        <v>37</v>
      </c>
      <c r="AG45" s="23" t="s">
        <v>38</v>
      </c>
    </row>
    <row r="46" spans="1:33">
      <c r="A46" s="1" t="str">
        <f t="shared" si="1"/>
        <v>KGM05AR51E103KH</v>
      </c>
      <c r="B46" s="2" t="s">
        <v>30</v>
      </c>
      <c r="C46" s="2">
        <f>VLOOKUP(R46,'[2]Atrition NPI'!$B:$AB,23,0)</f>
        <v>2200</v>
      </c>
      <c r="D46" s="2">
        <f t="shared" si="2"/>
        <v>10000</v>
      </c>
      <c r="E46" s="2">
        <f t="shared" si="3"/>
        <v>10000</v>
      </c>
      <c r="F46" s="2">
        <f t="shared" si="4"/>
        <v>0.09</v>
      </c>
      <c r="G46" s="2">
        <f t="shared" si="5"/>
        <v>900</v>
      </c>
      <c r="H46" s="22">
        <f t="shared" si="0"/>
        <v>2.7341657746096397E-3</v>
      </c>
      <c r="I46" s="2">
        <f t="shared" si="6"/>
        <v>7800</v>
      </c>
      <c r="J46" s="2">
        <f t="shared" si="7"/>
        <v>702</v>
      </c>
      <c r="Q46" s="23">
        <v>40</v>
      </c>
      <c r="R46" s="23" t="s">
        <v>136</v>
      </c>
      <c r="S46" s="23" t="s">
        <v>137</v>
      </c>
      <c r="T46" s="23" t="s">
        <v>138</v>
      </c>
      <c r="U46" s="23"/>
      <c r="V46" s="23">
        <v>50</v>
      </c>
      <c r="W46" s="23">
        <v>1</v>
      </c>
      <c r="X46" s="23">
        <v>10000</v>
      </c>
      <c r="Y46" s="24">
        <v>0.09</v>
      </c>
      <c r="Z46" s="25">
        <v>850</v>
      </c>
      <c r="AA46" s="23">
        <v>10000</v>
      </c>
      <c r="AB46" s="23" t="s">
        <v>34</v>
      </c>
      <c r="AC46" s="23">
        <v>84</v>
      </c>
      <c r="AD46" s="23" t="s">
        <v>35</v>
      </c>
      <c r="AE46" s="23" t="s">
        <v>36</v>
      </c>
      <c r="AF46" s="23" t="s">
        <v>37</v>
      </c>
      <c r="AG46" s="23" t="s">
        <v>38</v>
      </c>
    </row>
    <row r="47" spans="1:33">
      <c r="A47" s="1" t="str">
        <f t="shared" si="1"/>
        <v>C0603X5R1A104K030BC</v>
      </c>
      <c r="B47" s="2" t="s">
        <v>30</v>
      </c>
      <c r="C47" s="2">
        <f>VLOOKUP(R47,'[2]Atrition NPI'!$B:$AB,23,0)</f>
        <v>2200</v>
      </c>
      <c r="D47" s="2">
        <f t="shared" si="2"/>
        <v>15000</v>
      </c>
      <c r="E47" s="2">
        <f t="shared" si="3"/>
        <v>15000</v>
      </c>
      <c r="F47" s="2">
        <f t="shared" si="4"/>
        <v>0.02</v>
      </c>
      <c r="G47" s="2">
        <f t="shared" si="5"/>
        <v>300</v>
      </c>
      <c r="H47" s="22">
        <f t="shared" si="0"/>
        <v>9.1138859153654659E-4</v>
      </c>
      <c r="I47" s="2">
        <f t="shared" si="6"/>
        <v>12800</v>
      </c>
      <c r="J47" s="2">
        <f t="shared" si="7"/>
        <v>256</v>
      </c>
      <c r="Q47" s="23">
        <v>41</v>
      </c>
      <c r="R47" s="23" t="s">
        <v>139</v>
      </c>
      <c r="S47" s="23" t="s">
        <v>66</v>
      </c>
      <c r="T47" s="23" t="s">
        <v>61</v>
      </c>
      <c r="U47" s="23"/>
      <c r="V47" s="23">
        <v>50</v>
      </c>
      <c r="W47" s="23">
        <v>1</v>
      </c>
      <c r="X47" s="23">
        <v>15000</v>
      </c>
      <c r="Y47" s="24">
        <v>0.02</v>
      </c>
      <c r="Z47" s="25">
        <v>229.5</v>
      </c>
      <c r="AA47" s="23">
        <v>15000</v>
      </c>
      <c r="AB47" s="23" t="s">
        <v>34</v>
      </c>
      <c r="AC47" s="23">
        <v>182</v>
      </c>
      <c r="AD47" s="23" t="s">
        <v>35</v>
      </c>
      <c r="AE47" s="23" t="s">
        <v>36</v>
      </c>
      <c r="AF47" s="23" t="s">
        <v>37</v>
      </c>
      <c r="AG47" s="23" t="s">
        <v>38</v>
      </c>
    </row>
    <row r="48" spans="1:33">
      <c r="A48" s="1" t="str">
        <f t="shared" si="1"/>
        <v>APFA2507QBDSEEZGKC</v>
      </c>
      <c r="B48" s="2" t="s">
        <v>30</v>
      </c>
      <c r="C48" s="2">
        <f>VLOOKUP(R48,'[2]Atrition NPI'!$B:$AB,23,0)</f>
        <v>2200</v>
      </c>
      <c r="D48" s="2">
        <f t="shared" si="2"/>
        <v>3000</v>
      </c>
      <c r="E48" s="2">
        <f t="shared" si="3"/>
        <v>3000</v>
      </c>
      <c r="F48" s="2">
        <f t="shared" si="4"/>
        <v>0.54</v>
      </c>
      <c r="G48" s="2">
        <f t="shared" si="5"/>
        <v>1620</v>
      </c>
      <c r="H48" s="22">
        <f t="shared" si="0"/>
        <v>4.9214983942973516E-3</v>
      </c>
      <c r="I48" s="2">
        <f t="shared" si="6"/>
        <v>800</v>
      </c>
      <c r="J48" s="2">
        <f t="shared" si="7"/>
        <v>432</v>
      </c>
      <c r="Q48" s="23">
        <v>42</v>
      </c>
      <c r="R48" s="23" t="s">
        <v>140</v>
      </c>
      <c r="S48" s="23" t="s">
        <v>141</v>
      </c>
      <c r="T48" s="23" t="s">
        <v>142</v>
      </c>
      <c r="U48" s="23"/>
      <c r="V48" s="23">
        <v>50</v>
      </c>
      <c r="W48" s="23">
        <v>1</v>
      </c>
      <c r="X48" s="23">
        <v>3000</v>
      </c>
      <c r="Y48" s="24">
        <v>0.54</v>
      </c>
      <c r="Z48" s="25">
        <v>1611.6</v>
      </c>
      <c r="AA48" s="23">
        <v>3000</v>
      </c>
      <c r="AB48" s="23" t="s">
        <v>34</v>
      </c>
      <c r="AC48" s="23">
        <v>59</v>
      </c>
      <c r="AD48" s="23" t="s">
        <v>35</v>
      </c>
      <c r="AE48" s="23" t="s">
        <v>36</v>
      </c>
      <c r="AF48" s="23" t="s">
        <v>37</v>
      </c>
      <c r="AG48" s="23" t="s">
        <v>38</v>
      </c>
    </row>
    <row r="49" spans="1:33">
      <c r="A49" s="1" t="str">
        <f t="shared" si="1"/>
        <v>SML-LX0404SIUPGUSB</v>
      </c>
      <c r="B49" s="26" t="s">
        <v>48</v>
      </c>
      <c r="C49" s="2">
        <f>VLOOKUP(R49,'[2]Atrition NPI'!$B:$AB,23,0)</f>
        <v>2200</v>
      </c>
      <c r="D49" s="2">
        <f t="shared" si="2"/>
        <v>2000</v>
      </c>
      <c r="E49" s="2">
        <f t="shared" si="3"/>
        <v>4000</v>
      </c>
      <c r="F49" s="2">
        <f t="shared" si="4"/>
        <v>0.69</v>
      </c>
      <c r="G49" s="2">
        <f t="shared" si="5"/>
        <v>2760</v>
      </c>
      <c r="H49" s="22">
        <f t="shared" si="0"/>
        <v>8.3847750421362291E-3</v>
      </c>
      <c r="I49" s="2">
        <f t="shared" si="6"/>
        <v>1800</v>
      </c>
      <c r="J49" s="2">
        <f t="shared" si="7"/>
        <v>1242</v>
      </c>
      <c r="Q49" s="23">
        <v>43</v>
      </c>
      <c r="R49" s="23" t="s">
        <v>143</v>
      </c>
      <c r="S49" s="23" t="s">
        <v>144</v>
      </c>
      <c r="T49" s="23" t="s">
        <v>145</v>
      </c>
      <c r="U49" s="23"/>
      <c r="V49" s="23">
        <v>50</v>
      </c>
      <c r="W49" s="23">
        <v>1</v>
      </c>
      <c r="X49" s="23">
        <v>2000</v>
      </c>
      <c r="Y49" s="24">
        <v>0.69</v>
      </c>
      <c r="Z49" s="25">
        <v>1380.4</v>
      </c>
      <c r="AA49" s="23">
        <v>2000</v>
      </c>
      <c r="AB49" s="23" t="s">
        <v>34</v>
      </c>
      <c r="AC49" s="23">
        <v>154</v>
      </c>
      <c r="AD49" s="23" t="s">
        <v>35</v>
      </c>
      <c r="AE49" s="23" t="s">
        <v>36</v>
      </c>
      <c r="AF49" s="23" t="s">
        <v>37</v>
      </c>
      <c r="AG49" s="23" t="s">
        <v>38</v>
      </c>
    </row>
    <row r="50" spans="1:33">
      <c r="A50" s="1" t="str">
        <f t="shared" si="1"/>
        <v>TF13BA-6S-0.4SH(800)</v>
      </c>
      <c r="B50" s="2" t="s">
        <v>30</v>
      </c>
      <c r="C50" s="2">
        <f>VLOOKUP(R50,'[2]Atrition NPI'!$B:$AB,23,0)</f>
        <v>2200</v>
      </c>
      <c r="D50" s="2">
        <f t="shared" si="2"/>
        <v>5000</v>
      </c>
      <c r="E50" s="2">
        <f t="shared" si="3"/>
        <v>5000</v>
      </c>
      <c r="F50" s="2">
        <f t="shared" si="4"/>
        <v>0.91</v>
      </c>
      <c r="G50" s="2">
        <f t="shared" si="5"/>
        <v>4550</v>
      </c>
      <c r="H50" s="22">
        <f t="shared" si="0"/>
        <v>1.3822726971637623E-2</v>
      </c>
      <c r="I50" s="2">
        <f t="shared" si="6"/>
        <v>2800</v>
      </c>
      <c r="J50" s="2">
        <f t="shared" si="7"/>
        <v>2548</v>
      </c>
      <c r="Q50" s="23">
        <v>44</v>
      </c>
      <c r="R50" s="23" t="s">
        <v>146</v>
      </c>
      <c r="S50" s="23" t="s">
        <v>147</v>
      </c>
      <c r="T50" s="23" t="s">
        <v>148</v>
      </c>
      <c r="U50" s="23"/>
      <c r="V50" s="23">
        <v>50</v>
      </c>
      <c r="W50" s="23">
        <v>1</v>
      </c>
      <c r="X50" s="23">
        <v>5000</v>
      </c>
      <c r="Y50" s="24">
        <v>0.91</v>
      </c>
      <c r="Z50" s="25">
        <v>4564.5</v>
      </c>
      <c r="AA50" s="23">
        <v>5000</v>
      </c>
      <c r="AB50" s="23" t="s">
        <v>34</v>
      </c>
      <c r="AC50" s="23">
        <v>196</v>
      </c>
      <c r="AD50" s="23" t="s">
        <v>35</v>
      </c>
      <c r="AE50" s="23" t="s">
        <v>36</v>
      </c>
      <c r="AF50" s="23" t="s">
        <v>37</v>
      </c>
      <c r="AG50" s="23" t="s">
        <v>38</v>
      </c>
    </row>
    <row r="51" spans="1:33">
      <c r="A51" s="1" t="str">
        <f t="shared" si="1"/>
        <v>FH26W-25S-0.3SHW(60)</v>
      </c>
      <c r="B51" s="2" t="s">
        <v>30</v>
      </c>
      <c r="C51" s="2">
        <f>VLOOKUP(R51,'[2]Atrition NPI'!$B:$AB,23,0)</f>
        <v>2080</v>
      </c>
      <c r="D51" s="2">
        <f t="shared" si="2"/>
        <v>5000</v>
      </c>
      <c r="E51" s="2">
        <f t="shared" si="3"/>
        <v>5000</v>
      </c>
      <c r="F51" s="2">
        <f t="shared" si="4"/>
        <v>1.51</v>
      </c>
      <c r="G51" s="2">
        <f t="shared" si="5"/>
        <v>7550</v>
      </c>
      <c r="H51" s="22">
        <f t="shared" si="0"/>
        <v>2.2936612887003091E-2</v>
      </c>
      <c r="I51" s="2">
        <f t="shared" si="6"/>
        <v>2920</v>
      </c>
      <c r="J51" s="2">
        <f t="shared" si="7"/>
        <v>4409.2</v>
      </c>
      <c r="Q51" s="23">
        <v>45</v>
      </c>
      <c r="R51" s="23" t="s">
        <v>149</v>
      </c>
      <c r="S51" s="23" t="s">
        <v>147</v>
      </c>
      <c r="T51" s="23" t="s">
        <v>76</v>
      </c>
      <c r="U51" s="23"/>
      <c r="V51" s="23">
        <v>50</v>
      </c>
      <c r="W51" s="23">
        <v>1</v>
      </c>
      <c r="X51" s="23">
        <v>5000</v>
      </c>
      <c r="Y51" s="24">
        <v>1.51</v>
      </c>
      <c r="Z51" s="25">
        <v>7531</v>
      </c>
      <c r="AA51" s="23">
        <v>5000</v>
      </c>
      <c r="AB51" s="23" t="s">
        <v>34</v>
      </c>
      <c r="AC51" s="23">
        <v>196</v>
      </c>
      <c r="AD51" s="23" t="s">
        <v>35</v>
      </c>
      <c r="AE51" s="23" t="s">
        <v>36</v>
      </c>
      <c r="AF51" s="23" t="s">
        <v>37</v>
      </c>
      <c r="AG51" s="23" t="s">
        <v>38</v>
      </c>
    </row>
    <row r="52" spans="1:33">
      <c r="A52" s="1" t="str">
        <f t="shared" si="1"/>
        <v>DX07S024JJ3R1300</v>
      </c>
      <c r="B52" s="26" t="s">
        <v>48</v>
      </c>
      <c r="C52" s="2">
        <f>VLOOKUP(R52,'[2]Atrition NPI'!$B:$AB,23,0)</f>
        <v>2080</v>
      </c>
      <c r="D52" s="2">
        <f t="shared" si="2"/>
        <v>1300</v>
      </c>
      <c r="E52" s="2">
        <f t="shared" si="3"/>
        <v>2600</v>
      </c>
      <c r="F52" s="2">
        <f t="shared" si="4"/>
        <v>2.4700000000000002</v>
      </c>
      <c r="G52" s="2">
        <f t="shared" si="5"/>
        <v>6422.0000000000009</v>
      </c>
      <c r="H52" s="22">
        <f t="shared" si="0"/>
        <v>1.9509791782825678E-2</v>
      </c>
      <c r="I52" s="2">
        <f t="shared" si="6"/>
        <v>520</v>
      </c>
      <c r="J52" s="2">
        <f t="shared" si="7"/>
        <v>1284.4000000000001</v>
      </c>
      <c r="Q52" s="23">
        <v>46</v>
      </c>
      <c r="R52" s="23" t="s">
        <v>150</v>
      </c>
      <c r="S52" s="23" t="s">
        <v>151</v>
      </c>
      <c r="T52" s="23" t="s">
        <v>152</v>
      </c>
      <c r="U52" s="23"/>
      <c r="V52" s="23">
        <v>50</v>
      </c>
      <c r="W52" s="23">
        <v>1</v>
      </c>
      <c r="X52" s="23">
        <v>1300</v>
      </c>
      <c r="Y52" s="24">
        <v>2.4700000000000002</v>
      </c>
      <c r="Z52" s="25">
        <v>3204.5</v>
      </c>
      <c r="AA52" s="23">
        <v>1300</v>
      </c>
      <c r="AB52" s="23" t="s">
        <v>34</v>
      </c>
      <c r="AC52" s="23">
        <v>72</v>
      </c>
      <c r="AD52" s="23" t="s">
        <v>35</v>
      </c>
      <c r="AE52" s="23" t="s">
        <v>36</v>
      </c>
      <c r="AF52" s="23" t="s">
        <v>37</v>
      </c>
      <c r="AG52" s="23" t="s">
        <v>38</v>
      </c>
    </row>
    <row r="53" spans="1:33">
      <c r="A53" s="1" t="str">
        <f t="shared" si="1"/>
        <v>DFE201612E-2R2M=P2</v>
      </c>
      <c r="B53" s="26" t="s">
        <v>48</v>
      </c>
      <c r="C53" s="2">
        <f>VLOOKUP(R53,'[2]Atrition NPI'!$B:$AB,23,0)</f>
        <v>6600</v>
      </c>
      <c r="D53" s="2">
        <f t="shared" si="2"/>
        <v>3000</v>
      </c>
      <c r="E53" s="2">
        <f t="shared" si="3"/>
        <v>9000</v>
      </c>
      <c r="F53" s="2">
        <f t="shared" si="4"/>
        <v>0.21</v>
      </c>
      <c r="G53" s="2">
        <f t="shared" si="5"/>
        <v>1890</v>
      </c>
      <c r="H53" s="22">
        <f t="shared" si="0"/>
        <v>5.7417481266802441E-3</v>
      </c>
      <c r="I53" s="2">
        <f t="shared" si="6"/>
        <v>2400</v>
      </c>
      <c r="J53" s="2">
        <f t="shared" si="7"/>
        <v>504</v>
      </c>
      <c r="Q53" s="23">
        <v>47</v>
      </c>
      <c r="R53" s="23" t="s">
        <v>153</v>
      </c>
      <c r="S53" s="23" t="s">
        <v>32</v>
      </c>
      <c r="T53" s="23" t="s">
        <v>154</v>
      </c>
      <c r="U53" s="23"/>
      <c r="V53" s="23">
        <v>50</v>
      </c>
      <c r="W53" s="23">
        <v>4</v>
      </c>
      <c r="X53" s="23">
        <v>3000</v>
      </c>
      <c r="Y53" s="24">
        <v>0.21</v>
      </c>
      <c r="Z53" s="25">
        <v>622.20000000000005</v>
      </c>
      <c r="AA53" s="23">
        <v>3000</v>
      </c>
      <c r="AB53" s="23" t="s">
        <v>34</v>
      </c>
      <c r="AC53" s="23">
        <v>84</v>
      </c>
      <c r="AD53" s="23" t="s">
        <v>35</v>
      </c>
      <c r="AE53" s="23" t="s">
        <v>36</v>
      </c>
      <c r="AF53" s="23" t="s">
        <v>37</v>
      </c>
      <c r="AG53" s="23" t="s">
        <v>38</v>
      </c>
    </row>
    <row r="54" spans="1:33">
      <c r="A54" s="1" t="str">
        <f t="shared" si="1"/>
        <v>MLP2012H2R2MT0S1</v>
      </c>
      <c r="B54" s="2" t="s">
        <v>30</v>
      </c>
      <c r="C54" s="2">
        <f>VLOOKUP(R54,'[2]Atrition NPI'!$B:$AB,23,0)</f>
        <v>2200</v>
      </c>
      <c r="D54" s="2">
        <f t="shared" si="2"/>
        <v>4000</v>
      </c>
      <c r="E54" s="2">
        <f t="shared" si="3"/>
        <v>4000</v>
      </c>
      <c r="F54" s="2">
        <f t="shared" si="4"/>
        <v>0.2</v>
      </c>
      <c r="G54" s="2">
        <f t="shared" si="5"/>
        <v>800</v>
      </c>
      <c r="H54" s="22">
        <f t="shared" si="0"/>
        <v>2.430369577430791E-3</v>
      </c>
      <c r="I54" s="2">
        <f t="shared" si="6"/>
        <v>1800</v>
      </c>
      <c r="J54" s="2">
        <f t="shared" si="7"/>
        <v>360</v>
      </c>
      <c r="Q54" s="23">
        <v>48</v>
      </c>
      <c r="R54" s="23" t="s">
        <v>155</v>
      </c>
      <c r="S54" s="23" t="s">
        <v>66</v>
      </c>
      <c r="T54" s="23" t="s">
        <v>156</v>
      </c>
      <c r="U54" s="23"/>
      <c r="V54" s="23">
        <v>50</v>
      </c>
      <c r="W54" s="23">
        <v>1</v>
      </c>
      <c r="X54" s="23">
        <v>4000</v>
      </c>
      <c r="Y54" s="24">
        <v>0.2</v>
      </c>
      <c r="Z54" s="25">
        <v>809.2</v>
      </c>
      <c r="AA54" s="23">
        <v>4000</v>
      </c>
      <c r="AB54" s="23" t="s">
        <v>34</v>
      </c>
      <c r="AC54" s="23">
        <v>280</v>
      </c>
      <c r="AD54" s="23" t="s">
        <v>35</v>
      </c>
      <c r="AE54" s="23" t="s">
        <v>36</v>
      </c>
      <c r="AF54" s="23" t="s">
        <v>37</v>
      </c>
      <c r="AG54" s="23" t="s">
        <v>38</v>
      </c>
    </row>
    <row r="55" spans="1:33">
      <c r="A55" s="1" t="str">
        <f t="shared" si="1"/>
        <v>BLM21PG221SN1D</v>
      </c>
      <c r="B55" s="2" t="s">
        <v>30</v>
      </c>
      <c r="C55" s="2">
        <f>VLOOKUP(R55,'[2]Atrition NPI'!$B:$AB,23,0)</f>
        <v>2200</v>
      </c>
      <c r="D55" s="2">
        <f t="shared" si="2"/>
        <v>4000</v>
      </c>
      <c r="E55" s="2">
        <f t="shared" si="3"/>
        <v>4000</v>
      </c>
      <c r="F55" s="2">
        <f t="shared" si="4"/>
        <v>0.05</v>
      </c>
      <c r="G55" s="2">
        <f t="shared" si="5"/>
        <v>200</v>
      </c>
      <c r="H55" s="22">
        <f t="shared" si="0"/>
        <v>6.0759239435769776E-4</v>
      </c>
      <c r="I55" s="2">
        <f t="shared" si="6"/>
        <v>1800</v>
      </c>
      <c r="J55" s="2">
        <f t="shared" si="7"/>
        <v>90</v>
      </c>
      <c r="Q55" s="23">
        <v>49</v>
      </c>
      <c r="R55" s="23" t="s">
        <v>157</v>
      </c>
      <c r="S55" s="23" t="s">
        <v>32</v>
      </c>
      <c r="T55" s="23" t="s">
        <v>158</v>
      </c>
      <c r="U55" s="23"/>
      <c r="V55" s="23">
        <v>50</v>
      </c>
      <c r="W55" s="23">
        <v>1</v>
      </c>
      <c r="X55" s="23">
        <v>4000</v>
      </c>
      <c r="Y55" s="24">
        <v>0.05</v>
      </c>
      <c r="Z55" s="25">
        <v>190.4</v>
      </c>
      <c r="AA55" s="23">
        <v>4000</v>
      </c>
      <c r="AB55" s="23" t="s">
        <v>34</v>
      </c>
      <c r="AC55" s="23">
        <v>112</v>
      </c>
      <c r="AD55" s="23" t="s">
        <v>35</v>
      </c>
      <c r="AE55" s="23" t="s">
        <v>36</v>
      </c>
      <c r="AF55" s="23" t="s">
        <v>37</v>
      </c>
      <c r="AG55" s="23" t="s">
        <v>38</v>
      </c>
    </row>
    <row r="56" spans="1:33">
      <c r="A56" s="1" t="str">
        <f t="shared" si="1"/>
        <v>HZ1206C202R-10</v>
      </c>
      <c r="B56" s="2" t="s">
        <v>30</v>
      </c>
      <c r="C56" s="2">
        <f>VLOOKUP(R56,'[2]Atrition NPI'!$B:$AB,23,0)</f>
        <v>2200</v>
      </c>
      <c r="D56" s="2">
        <f t="shared" si="2"/>
        <v>3000</v>
      </c>
      <c r="E56" s="2">
        <f t="shared" si="3"/>
        <v>3000</v>
      </c>
      <c r="F56" s="2">
        <f t="shared" si="4"/>
        <v>0.12</v>
      </c>
      <c r="G56" s="2">
        <f t="shared" si="5"/>
        <v>360</v>
      </c>
      <c r="H56" s="22">
        <f t="shared" si="0"/>
        <v>1.093666309843856E-3</v>
      </c>
      <c r="I56" s="2">
        <f t="shared" si="6"/>
        <v>800</v>
      </c>
      <c r="J56" s="2">
        <f t="shared" si="7"/>
        <v>96</v>
      </c>
      <c r="Q56" s="23">
        <v>50</v>
      </c>
      <c r="R56" s="23" t="s">
        <v>159</v>
      </c>
      <c r="S56" s="23" t="s">
        <v>160</v>
      </c>
      <c r="T56" s="23" t="s">
        <v>161</v>
      </c>
      <c r="U56" s="23"/>
      <c r="V56" s="23">
        <v>50</v>
      </c>
      <c r="W56" s="23">
        <v>1</v>
      </c>
      <c r="X56" s="23">
        <v>3000</v>
      </c>
      <c r="Y56" s="24">
        <v>0.12</v>
      </c>
      <c r="Z56" s="25">
        <v>351.9</v>
      </c>
      <c r="AA56" s="23">
        <v>3000</v>
      </c>
      <c r="AB56" s="23" t="s">
        <v>34</v>
      </c>
      <c r="AC56" s="23">
        <v>91</v>
      </c>
      <c r="AD56" s="23" t="s">
        <v>35</v>
      </c>
      <c r="AE56" s="23" t="s">
        <v>36</v>
      </c>
      <c r="AF56" s="23" t="s">
        <v>37</v>
      </c>
      <c r="AG56" s="23" t="s">
        <v>38</v>
      </c>
    </row>
    <row r="57" spans="1:33">
      <c r="A57" s="1" t="str">
        <f t="shared" si="1"/>
        <v>ERJ-2GE0R00X</v>
      </c>
      <c r="B57" s="26" t="s">
        <v>48</v>
      </c>
      <c r="C57" s="2">
        <f>VLOOKUP(R57,'[2]Atrition NPI'!$B:$AB,23,0)</f>
        <v>11000</v>
      </c>
      <c r="D57" s="2">
        <f t="shared" si="2"/>
        <v>10000</v>
      </c>
      <c r="E57" s="2">
        <f t="shared" si="3"/>
        <v>20000</v>
      </c>
      <c r="F57" s="2">
        <f t="shared" si="4"/>
        <v>0.01</v>
      </c>
      <c r="G57" s="2">
        <f t="shared" si="5"/>
        <v>200</v>
      </c>
      <c r="H57" s="22">
        <f t="shared" si="0"/>
        <v>6.0759239435769776E-4</v>
      </c>
      <c r="I57" s="2">
        <f t="shared" si="6"/>
        <v>9000</v>
      </c>
      <c r="J57" s="2">
        <f t="shared" si="7"/>
        <v>90</v>
      </c>
      <c r="Q57" s="23">
        <v>51</v>
      </c>
      <c r="R57" s="23" t="s">
        <v>81</v>
      </c>
      <c r="S57" s="23" t="s">
        <v>82</v>
      </c>
      <c r="T57" s="23" t="s">
        <v>83</v>
      </c>
      <c r="U57" s="23"/>
      <c r="V57" s="23">
        <v>50</v>
      </c>
      <c r="W57" s="23">
        <v>1</v>
      </c>
      <c r="X57" s="23">
        <v>10000</v>
      </c>
      <c r="Y57" s="24">
        <v>0.01</v>
      </c>
      <c r="Z57" s="25">
        <v>68</v>
      </c>
      <c r="AA57" s="23">
        <v>10000</v>
      </c>
      <c r="AB57" s="23" t="s">
        <v>34</v>
      </c>
      <c r="AC57" s="23">
        <v>140</v>
      </c>
      <c r="AD57" s="23" t="s">
        <v>35</v>
      </c>
      <c r="AE57" s="23" t="s">
        <v>36</v>
      </c>
      <c r="AF57" s="23" t="s">
        <v>37</v>
      </c>
      <c r="AG57" s="23" t="s">
        <v>38</v>
      </c>
    </row>
    <row r="58" spans="1:33">
      <c r="A58" s="1" t="str">
        <f t="shared" si="1"/>
        <v>ERJ-1GNF5101C</v>
      </c>
      <c r="B58" s="2" t="s">
        <v>30</v>
      </c>
      <c r="C58" s="2">
        <f>VLOOKUP(R58,'[2]Atrition NPI'!$B:$AB,23,0)</f>
        <v>4400</v>
      </c>
      <c r="D58" s="2">
        <f t="shared" si="2"/>
        <v>15000</v>
      </c>
      <c r="E58" s="2">
        <f t="shared" si="3"/>
        <v>15000</v>
      </c>
      <c r="F58" s="2">
        <f t="shared" si="4"/>
        <v>0.01</v>
      </c>
      <c r="G58" s="2">
        <f t="shared" si="5"/>
        <v>150</v>
      </c>
      <c r="H58" s="22">
        <f t="shared" si="0"/>
        <v>4.5569429576827329E-4</v>
      </c>
      <c r="I58" s="2">
        <f t="shared" si="6"/>
        <v>10600</v>
      </c>
      <c r="J58" s="2">
        <f t="shared" si="7"/>
        <v>106</v>
      </c>
      <c r="Q58" s="23">
        <v>52</v>
      </c>
      <c r="R58" s="23" t="s">
        <v>162</v>
      </c>
      <c r="S58" s="23" t="s">
        <v>82</v>
      </c>
      <c r="T58" s="23" t="s">
        <v>163</v>
      </c>
      <c r="U58" s="23"/>
      <c r="V58" s="23">
        <v>50</v>
      </c>
      <c r="W58" s="23">
        <v>2</v>
      </c>
      <c r="X58" s="23">
        <v>15000</v>
      </c>
      <c r="Y58" s="24">
        <v>0.01</v>
      </c>
      <c r="Z58" s="25">
        <v>153</v>
      </c>
      <c r="AA58" s="23">
        <v>15000</v>
      </c>
      <c r="AB58" s="23" t="s">
        <v>34</v>
      </c>
      <c r="AC58" s="23">
        <v>126</v>
      </c>
      <c r="AD58" s="23" t="s">
        <v>35</v>
      </c>
      <c r="AE58" s="23" t="s">
        <v>36</v>
      </c>
      <c r="AF58" s="23" t="s">
        <v>37</v>
      </c>
      <c r="AG58" s="23" t="s">
        <v>38</v>
      </c>
    </row>
    <row r="59" spans="1:33">
      <c r="A59" s="1" t="str">
        <f t="shared" si="1"/>
        <v>ERJ-1GNF27R0C</v>
      </c>
      <c r="B59" s="2" t="s">
        <v>30</v>
      </c>
      <c r="C59" s="2">
        <f>VLOOKUP(R59,'[2]Atrition NPI'!$B:$AB,23,0)</f>
        <v>4400</v>
      </c>
      <c r="D59" s="2">
        <f t="shared" si="2"/>
        <v>15000</v>
      </c>
      <c r="E59" s="2">
        <f t="shared" si="3"/>
        <v>15000</v>
      </c>
      <c r="F59" s="2">
        <f t="shared" si="4"/>
        <v>0.01</v>
      </c>
      <c r="G59" s="2">
        <f t="shared" si="5"/>
        <v>150</v>
      </c>
      <c r="H59" s="22">
        <f t="shared" si="0"/>
        <v>4.5569429576827329E-4</v>
      </c>
      <c r="I59" s="2">
        <f t="shared" si="6"/>
        <v>10600</v>
      </c>
      <c r="J59" s="2">
        <f t="shared" si="7"/>
        <v>106</v>
      </c>
      <c r="Q59" s="23">
        <v>53</v>
      </c>
      <c r="R59" s="23" t="s">
        <v>164</v>
      </c>
      <c r="S59" s="23" t="s">
        <v>82</v>
      </c>
      <c r="T59" s="23" t="s">
        <v>165</v>
      </c>
      <c r="U59" s="23"/>
      <c r="V59" s="23">
        <v>50</v>
      </c>
      <c r="W59" s="23">
        <v>2</v>
      </c>
      <c r="X59" s="23">
        <v>15000</v>
      </c>
      <c r="Y59" s="24">
        <v>0.01</v>
      </c>
      <c r="Z59" s="25">
        <v>153</v>
      </c>
      <c r="AA59" s="23">
        <v>15000</v>
      </c>
      <c r="AB59" s="23" t="s">
        <v>34</v>
      </c>
      <c r="AC59" s="23">
        <v>126</v>
      </c>
      <c r="AD59" s="23" t="s">
        <v>35</v>
      </c>
      <c r="AE59" s="23" t="s">
        <v>36</v>
      </c>
      <c r="AF59" s="23" t="s">
        <v>37</v>
      </c>
      <c r="AG59" s="23" t="s">
        <v>38</v>
      </c>
    </row>
    <row r="60" spans="1:33">
      <c r="A60" s="1" t="str">
        <f t="shared" si="1"/>
        <v>ERJ-1GNF4701C</v>
      </c>
      <c r="B60" s="2" t="s">
        <v>30</v>
      </c>
      <c r="C60" s="2">
        <f>VLOOKUP(R60,'[2]Atrition NPI'!$B:$AB,23,0)</f>
        <v>6600</v>
      </c>
      <c r="D60" s="2">
        <f t="shared" si="2"/>
        <v>15000</v>
      </c>
      <c r="E60" s="2">
        <f t="shared" si="3"/>
        <v>15000</v>
      </c>
      <c r="F60" s="2">
        <f t="shared" si="4"/>
        <v>0.01</v>
      </c>
      <c r="G60" s="2">
        <f t="shared" si="5"/>
        <v>150</v>
      </c>
      <c r="H60" s="22">
        <f t="shared" si="0"/>
        <v>4.5569429576827329E-4</v>
      </c>
      <c r="I60" s="2">
        <f t="shared" si="6"/>
        <v>8400</v>
      </c>
      <c r="J60" s="2">
        <f t="shared" si="7"/>
        <v>84</v>
      </c>
      <c r="Q60" s="23">
        <v>54</v>
      </c>
      <c r="R60" s="23" t="s">
        <v>166</v>
      </c>
      <c r="S60" s="23" t="s">
        <v>82</v>
      </c>
      <c r="T60" s="23" t="s">
        <v>167</v>
      </c>
      <c r="U60" s="23"/>
      <c r="V60" s="23">
        <v>50</v>
      </c>
      <c r="W60" s="23">
        <v>3</v>
      </c>
      <c r="X60" s="23">
        <v>15000</v>
      </c>
      <c r="Y60" s="24">
        <v>0.01</v>
      </c>
      <c r="Z60" s="25">
        <v>153</v>
      </c>
      <c r="AA60" s="23">
        <v>15000</v>
      </c>
      <c r="AB60" s="23" t="s">
        <v>34</v>
      </c>
      <c r="AC60" s="23">
        <v>126</v>
      </c>
      <c r="AD60" s="23" t="s">
        <v>35</v>
      </c>
      <c r="AE60" s="23" t="s">
        <v>36</v>
      </c>
      <c r="AF60" s="23" t="s">
        <v>37</v>
      </c>
      <c r="AG60" s="23" t="s">
        <v>38</v>
      </c>
    </row>
    <row r="61" spans="1:33">
      <c r="A61" s="1" t="str">
        <f t="shared" si="1"/>
        <v>ERJ-2GEJ103X</v>
      </c>
      <c r="B61" s="2" t="s">
        <v>30</v>
      </c>
      <c r="C61" s="2">
        <f>VLOOKUP(R61,'[2]Atrition NPI'!$B:$AB,23,0)</f>
        <v>2200</v>
      </c>
      <c r="D61" s="2">
        <f t="shared" si="2"/>
        <v>10000</v>
      </c>
      <c r="E61" s="2">
        <f t="shared" si="3"/>
        <v>10000</v>
      </c>
      <c r="F61" s="2">
        <f t="shared" si="4"/>
        <v>0.01</v>
      </c>
      <c r="G61" s="2">
        <f t="shared" si="5"/>
        <v>100</v>
      </c>
      <c r="H61" s="22">
        <f t="shared" si="0"/>
        <v>3.0379619717884888E-4</v>
      </c>
      <c r="I61" s="2">
        <f t="shared" si="6"/>
        <v>7800</v>
      </c>
      <c r="J61" s="2">
        <f t="shared" si="7"/>
        <v>78</v>
      </c>
      <c r="Q61" s="23">
        <v>55</v>
      </c>
      <c r="R61" s="23" t="s">
        <v>168</v>
      </c>
      <c r="S61" s="23" t="s">
        <v>82</v>
      </c>
      <c r="T61" s="23" t="s">
        <v>169</v>
      </c>
      <c r="U61" s="23"/>
      <c r="V61" s="23">
        <v>50</v>
      </c>
      <c r="W61" s="23">
        <v>1</v>
      </c>
      <c r="X61" s="23">
        <v>10000</v>
      </c>
      <c r="Y61" s="24">
        <v>0.01</v>
      </c>
      <c r="Z61" s="25">
        <v>68</v>
      </c>
      <c r="AA61" s="23">
        <v>10000</v>
      </c>
      <c r="AB61" s="23" t="s">
        <v>34</v>
      </c>
      <c r="AC61" s="23">
        <v>140</v>
      </c>
      <c r="AD61" s="23" t="s">
        <v>35</v>
      </c>
      <c r="AE61" s="23" t="s">
        <v>36</v>
      </c>
      <c r="AF61" s="23" t="s">
        <v>37</v>
      </c>
      <c r="AG61" s="23" t="s">
        <v>38</v>
      </c>
    </row>
    <row r="62" spans="1:33">
      <c r="A62" s="1" t="str">
        <f t="shared" si="1"/>
        <v>ERJ-2LWFR010X</v>
      </c>
      <c r="B62" s="2" t="s">
        <v>30</v>
      </c>
      <c r="C62" s="2">
        <f>VLOOKUP(R62,'[2]Atrition NPI'!$B:$AB,23,0)</f>
        <v>2200</v>
      </c>
      <c r="D62" s="2">
        <f t="shared" si="2"/>
        <v>30000</v>
      </c>
      <c r="E62" s="2">
        <f t="shared" si="3"/>
        <v>30000</v>
      </c>
      <c r="F62" s="2">
        <f t="shared" si="4"/>
        <v>0.08</v>
      </c>
      <c r="G62" s="2">
        <f t="shared" si="5"/>
        <v>2400</v>
      </c>
      <c r="H62" s="22">
        <f t="shared" si="0"/>
        <v>7.2911087322923727E-3</v>
      </c>
      <c r="I62" s="2">
        <f t="shared" si="6"/>
        <v>27800</v>
      </c>
      <c r="J62" s="2">
        <f t="shared" si="7"/>
        <v>2224</v>
      </c>
      <c r="Q62" s="23">
        <v>56</v>
      </c>
      <c r="R62" s="23" t="s">
        <v>170</v>
      </c>
      <c r="S62" s="23" t="s">
        <v>82</v>
      </c>
      <c r="T62" s="23" t="s">
        <v>171</v>
      </c>
      <c r="U62" s="23"/>
      <c r="V62" s="23">
        <v>50</v>
      </c>
      <c r="W62" s="23">
        <v>1</v>
      </c>
      <c r="X62" s="23">
        <v>30000</v>
      </c>
      <c r="Y62" s="24">
        <v>0.08</v>
      </c>
      <c r="Z62" s="25">
        <v>2499</v>
      </c>
      <c r="AA62" s="23">
        <v>30000</v>
      </c>
      <c r="AB62" s="23" t="s">
        <v>34</v>
      </c>
      <c r="AC62" s="23">
        <v>126</v>
      </c>
      <c r="AD62" s="23" t="s">
        <v>35</v>
      </c>
      <c r="AE62" s="23" t="s">
        <v>36</v>
      </c>
      <c r="AF62" s="23" t="s">
        <v>37</v>
      </c>
      <c r="AG62" s="23" t="s">
        <v>38</v>
      </c>
    </row>
    <row r="63" spans="1:33">
      <c r="A63" s="1" t="str">
        <f t="shared" si="1"/>
        <v>ERJ-1GNF3301C</v>
      </c>
      <c r="B63" s="2" t="s">
        <v>30</v>
      </c>
      <c r="C63" s="2">
        <f>VLOOKUP(R63,'[2]Atrition NPI'!$B:$AB,23,0)</f>
        <v>6600</v>
      </c>
      <c r="D63" s="2">
        <f t="shared" si="2"/>
        <v>15000</v>
      </c>
      <c r="E63" s="2">
        <f t="shared" si="3"/>
        <v>15000</v>
      </c>
      <c r="F63" s="2">
        <f t="shared" si="4"/>
        <v>0.01</v>
      </c>
      <c r="G63" s="2">
        <f t="shared" si="5"/>
        <v>150</v>
      </c>
      <c r="H63" s="22">
        <f t="shared" si="0"/>
        <v>4.5569429576827329E-4</v>
      </c>
      <c r="I63" s="2">
        <f t="shared" si="6"/>
        <v>8400</v>
      </c>
      <c r="J63" s="2">
        <f t="shared" si="7"/>
        <v>84</v>
      </c>
      <c r="Q63" s="23">
        <v>57</v>
      </c>
      <c r="R63" s="23" t="s">
        <v>172</v>
      </c>
      <c r="S63" s="23" t="s">
        <v>82</v>
      </c>
      <c r="T63" s="23" t="s">
        <v>173</v>
      </c>
      <c r="U63" s="23"/>
      <c r="V63" s="23">
        <v>50</v>
      </c>
      <c r="W63" s="23">
        <v>4</v>
      </c>
      <c r="X63" s="23">
        <v>15000</v>
      </c>
      <c r="Y63" s="24">
        <v>0.01</v>
      </c>
      <c r="Z63" s="25">
        <v>153</v>
      </c>
      <c r="AA63" s="23">
        <v>15000</v>
      </c>
      <c r="AB63" s="23" t="s">
        <v>34</v>
      </c>
      <c r="AC63" s="23">
        <v>126</v>
      </c>
      <c r="AD63" s="23" t="s">
        <v>35</v>
      </c>
      <c r="AE63" s="23" t="s">
        <v>36</v>
      </c>
      <c r="AF63" s="23" t="s">
        <v>37</v>
      </c>
      <c r="AG63" s="23" t="s">
        <v>38</v>
      </c>
    </row>
    <row r="64" spans="1:33">
      <c r="A64" s="1" t="str">
        <f t="shared" si="1"/>
        <v>ERJ-1GNJ103C</v>
      </c>
      <c r="B64" s="2" t="s">
        <v>30</v>
      </c>
      <c r="C64" s="2">
        <f>VLOOKUP(R64,'[2]Atrition NPI'!$B:$AB,23,0)</f>
        <v>6600</v>
      </c>
      <c r="D64" s="2">
        <f t="shared" si="2"/>
        <v>15000</v>
      </c>
      <c r="E64" s="2">
        <f t="shared" si="3"/>
        <v>15000</v>
      </c>
      <c r="F64" s="2">
        <f t="shared" si="4"/>
        <v>0.01</v>
      </c>
      <c r="G64" s="2">
        <f t="shared" si="5"/>
        <v>150</v>
      </c>
      <c r="H64" s="22">
        <f t="shared" si="0"/>
        <v>4.5569429576827329E-4</v>
      </c>
      <c r="I64" s="2">
        <f t="shared" si="6"/>
        <v>8400</v>
      </c>
      <c r="J64" s="2">
        <f t="shared" si="7"/>
        <v>84</v>
      </c>
      <c r="Q64" s="23">
        <v>58</v>
      </c>
      <c r="R64" s="23" t="s">
        <v>174</v>
      </c>
      <c r="S64" s="23" t="s">
        <v>82</v>
      </c>
      <c r="T64" s="23" t="s">
        <v>175</v>
      </c>
      <c r="U64" s="23"/>
      <c r="V64" s="23">
        <v>50</v>
      </c>
      <c r="W64" s="23">
        <v>3</v>
      </c>
      <c r="X64" s="23">
        <v>15000</v>
      </c>
      <c r="Y64" s="24">
        <v>0.01</v>
      </c>
      <c r="Z64" s="25">
        <v>76.5</v>
      </c>
      <c r="AA64" s="23">
        <v>15000</v>
      </c>
      <c r="AB64" s="23" t="s">
        <v>34</v>
      </c>
      <c r="AC64" s="23">
        <v>126</v>
      </c>
      <c r="AD64" s="23" t="s">
        <v>35</v>
      </c>
      <c r="AE64" s="23" t="s">
        <v>36</v>
      </c>
      <c r="AF64" s="23" t="s">
        <v>37</v>
      </c>
      <c r="AG64" s="23" t="s">
        <v>38</v>
      </c>
    </row>
    <row r="65" spans="1:33">
      <c r="A65" s="1" t="str">
        <f t="shared" si="1"/>
        <v>ERJ-1GN0R00C</v>
      </c>
      <c r="B65" s="26" t="s">
        <v>48</v>
      </c>
      <c r="C65" s="2">
        <f>VLOOKUP(R65,'[2]Atrition NPI'!$B:$AB,23,0)</f>
        <v>37400</v>
      </c>
      <c r="D65" s="2">
        <f t="shared" si="2"/>
        <v>15000</v>
      </c>
      <c r="E65" s="2">
        <f t="shared" si="3"/>
        <v>45000</v>
      </c>
      <c r="F65" s="2">
        <f t="shared" si="4"/>
        <v>0.01</v>
      </c>
      <c r="G65" s="2">
        <f t="shared" si="5"/>
        <v>450</v>
      </c>
      <c r="H65" s="22">
        <f t="shared" si="0"/>
        <v>1.3670828873048198E-3</v>
      </c>
      <c r="I65" s="2">
        <f t="shared" si="6"/>
        <v>7600</v>
      </c>
      <c r="J65" s="2">
        <f t="shared" si="7"/>
        <v>76</v>
      </c>
      <c r="Q65" s="23">
        <v>59</v>
      </c>
      <c r="R65" s="23" t="s">
        <v>176</v>
      </c>
      <c r="S65" s="23" t="s">
        <v>82</v>
      </c>
      <c r="T65" s="23" t="s">
        <v>80</v>
      </c>
      <c r="U65" s="23"/>
      <c r="V65" s="23">
        <v>50</v>
      </c>
      <c r="W65" s="23">
        <v>27</v>
      </c>
      <c r="X65" s="23">
        <v>15000</v>
      </c>
      <c r="Y65" s="24">
        <v>0.01</v>
      </c>
      <c r="Z65" s="25">
        <v>102</v>
      </c>
      <c r="AA65" s="23">
        <v>15000</v>
      </c>
      <c r="AB65" s="23" t="s">
        <v>34</v>
      </c>
      <c r="AC65" s="23">
        <v>126</v>
      </c>
      <c r="AD65" s="23" t="s">
        <v>35</v>
      </c>
      <c r="AE65" s="23" t="s">
        <v>36</v>
      </c>
      <c r="AF65" s="23" t="s">
        <v>37</v>
      </c>
      <c r="AG65" s="23" t="s">
        <v>38</v>
      </c>
    </row>
    <row r="66" spans="1:33">
      <c r="A66" s="1" t="str">
        <f t="shared" si="1"/>
        <v>ERJ-2RKF1004X</v>
      </c>
      <c r="B66" s="2" t="s">
        <v>30</v>
      </c>
      <c r="C66" s="2">
        <f>VLOOKUP(R66,'[2]Atrition NPI'!$B:$AB,23,0)</f>
        <v>2200</v>
      </c>
      <c r="D66" s="2">
        <f t="shared" si="2"/>
        <v>10000</v>
      </c>
      <c r="E66" s="2">
        <f t="shared" si="3"/>
        <v>10000</v>
      </c>
      <c r="F66" s="2">
        <f t="shared" si="4"/>
        <v>0.01</v>
      </c>
      <c r="G66" s="2">
        <f t="shared" si="5"/>
        <v>100</v>
      </c>
      <c r="H66" s="22">
        <f t="shared" si="0"/>
        <v>3.0379619717884888E-4</v>
      </c>
      <c r="I66" s="2">
        <f t="shared" si="6"/>
        <v>7800</v>
      </c>
      <c r="J66" s="2">
        <f t="shared" si="7"/>
        <v>78</v>
      </c>
      <c r="Q66" s="23">
        <v>60</v>
      </c>
      <c r="R66" s="23" t="s">
        <v>177</v>
      </c>
      <c r="S66" s="23" t="s">
        <v>82</v>
      </c>
      <c r="T66" s="23" t="s">
        <v>178</v>
      </c>
      <c r="U66" s="23"/>
      <c r="V66" s="23">
        <v>50</v>
      </c>
      <c r="W66" s="23">
        <v>1</v>
      </c>
      <c r="X66" s="23">
        <v>10000</v>
      </c>
      <c r="Y66" s="24">
        <v>0.01</v>
      </c>
      <c r="Z66" s="25">
        <v>68</v>
      </c>
      <c r="AA66" s="23">
        <v>10000</v>
      </c>
      <c r="AB66" s="23" t="s">
        <v>34</v>
      </c>
      <c r="AC66" s="23">
        <v>140</v>
      </c>
      <c r="AD66" s="23" t="s">
        <v>35</v>
      </c>
      <c r="AE66" s="23" t="s">
        <v>36</v>
      </c>
      <c r="AF66" s="23" t="s">
        <v>37</v>
      </c>
      <c r="AG66" s="23" t="s">
        <v>38</v>
      </c>
    </row>
    <row r="67" spans="1:33">
      <c r="A67" s="1" t="str">
        <f t="shared" si="1"/>
        <v>ERJ-1GNF10R0C</v>
      </c>
      <c r="B67" s="2" t="s">
        <v>30</v>
      </c>
      <c r="C67" s="2">
        <f>VLOOKUP(R67,'[2]Atrition NPI'!$B:$AB,23,0)</f>
        <v>2200</v>
      </c>
      <c r="D67" s="2">
        <f t="shared" si="2"/>
        <v>15000</v>
      </c>
      <c r="E67" s="2">
        <f t="shared" si="3"/>
        <v>15000</v>
      </c>
      <c r="F67" s="2">
        <f t="shared" si="4"/>
        <v>0.01</v>
      </c>
      <c r="G67" s="2">
        <f t="shared" si="5"/>
        <v>150</v>
      </c>
      <c r="H67" s="22">
        <f t="shared" si="0"/>
        <v>4.5569429576827329E-4</v>
      </c>
      <c r="I67" s="2">
        <f t="shared" si="6"/>
        <v>12800</v>
      </c>
      <c r="J67" s="2">
        <f t="shared" si="7"/>
        <v>128</v>
      </c>
      <c r="Q67" s="23">
        <v>61</v>
      </c>
      <c r="R67" s="23" t="s">
        <v>179</v>
      </c>
      <c r="S67" s="23" t="s">
        <v>82</v>
      </c>
      <c r="T67" s="23" t="s">
        <v>180</v>
      </c>
      <c r="U67" s="23"/>
      <c r="V67" s="23">
        <v>50</v>
      </c>
      <c r="W67" s="23">
        <v>1</v>
      </c>
      <c r="X67" s="23">
        <v>15000</v>
      </c>
      <c r="Y67" s="24">
        <v>0.01</v>
      </c>
      <c r="Z67" s="25">
        <v>127.5</v>
      </c>
      <c r="AA67" s="23">
        <v>15000</v>
      </c>
      <c r="AB67" s="23" t="s">
        <v>34</v>
      </c>
      <c r="AC67" s="23">
        <v>126</v>
      </c>
      <c r="AD67" s="23" t="s">
        <v>35</v>
      </c>
      <c r="AE67" s="23" t="s">
        <v>36</v>
      </c>
      <c r="AF67" s="23" t="s">
        <v>37</v>
      </c>
      <c r="AG67" s="23" t="s">
        <v>38</v>
      </c>
    </row>
    <row r="68" spans="1:33">
      <c r="A68" s="1" t="str">
        <f t="shared" si="1"/>
        <v>CRCW04024K70FKEDHP</v>
      </c>
      <c r="B68" s="2" t="s">
        <v>30</v>
      </c>
      <c r="C68" s="2">
        <f>VLOOKUP(R68,'[2]Atrition NPI'!$B:$AB,23,0)</f>
        <v>2200</v>
      </c>
      <c r="D68" s="2">
        <f t="shared" si="2"/>
        <v>10000</v>
      </c>
      <c r="E68" s="2">
        <f t="shared" si="3"/>
        <v>10000</v>
      </c>
      <c r="F68" s="2">
        <f t="shared" si="4"/>
        <v>0.02</v>
      </c>
      <c r="G68" s="2">
        <f t="shared" si="5"/>
        <v>200</v>
      </c>
      <c r="H68" s="22">
        <f t="shared" si="0"/>
        <v>6.0759239435769776E-4</v>
      </c>
      <c r="I68" s="2">
        <f t="shared" si="6"/>
        <v>7800</v>
      </c>
      <c r="J68" s="2">
        <f t="shared" si="7"/>
        <v>156</v>
      </c>
      <c r="Q68" s="23">
        <v>62</v>
      </c>
      <c r="R68" s="23" t="s">
        <v>181</v>
      </c>
      <c r="S68" s="23" t="s">
        <v>79</v>
      </c>
      <c r="T68" s="23" t="s">
        <v>182</v>
      </c>
      <c r="U68" s="23"/>
      <c r="V68" s="23">
        <v>50</v>
      </c>
      <c r="W68" s="23">
        <v>1</v>
      </c>
      <c r="X68" s="23">
        <v>10000</v>
      </c>
      <c r="Y68" s="24">
        <v>0.02</v>
      </c>
      <c r="Z68" s="25">
        <v>204</v>
      </c>
      <c r="AA68" s="23">
        <v>10000</v>
      </c>
      <c r="AB68" s="23" t="s">
        <v>34</v>
      </c>
      <c r="AC68" s="23">
        <v>280</v>
      </c>
      <c r="AD68" s="23" t="s">
        <v>35</v>
      </c>
      <c r="AE68" s="23" t="s">
        <v>36</v>
      </c>
      <c r="AF68" s="23" t="s">
        <v>37</v>
      </c>
      <c r="AG68" s="23" t="s">
        <v>38</v>
      </c>
    </row>
    <row r="69" spans="1:33">
      <c r="A69" s="1" t="str">
        <f t="shared" si="1"/>
        <v>ERJ-2GEJ220X</v>
      </c>
      <c r="B69" s="2" t="s">
        <v>30</v>
      </c>
      <c r="C69" s="2">
        <f>VLOOKUP(R69,'[2]Atrition NPI'!$B:$AB,23,0)</f>
        <v>2200</v>
      </c>
      <c r="D69" s="2">
        <f t="shared" si="2"/>
        <v>10000</v>
      </c>
      <c r="E69" s="2">
        <f t="shared" si="3"/>
        <v>10000</v>
      </c>
      <c r="F69" s="2">
        <f t="shared" si="4"/>
        <v>0.01</v>
      </c>
      <c r="G69" s="2">
        <f t="shared" si="5"/>
        <v>100</v>
      </c>
      <c r="H69" s="22">
        <f t="shared" si="0"/>
        <v>3.0379619717884888E-4</v>
      </c>
      <c r="I69" s="2">
        <f t="shared" si="6"/>
        <v>7800</v>
      </c>
      <c r="J69" s="2">
        <f t="shared" si="7"/>
        <v>78</v>
      </c>
      <c r="Q69" s="23">
        <v>63</v>
      </c>
      <c r="R69" s="23" t="s">
        <v>183</v>
      </c>
      <c r="S69" s="23" t="s">
        <v>82</v>
      </c>
      <c r="T69" s="23" t="s">
        <v>184</v>
      </c>
      <c r="U69" s="23"/>
      <c r="V69" s="23">
        <v>50</v>
      </c>
      <c r="W69" s="23">
        <v>1</v>
      </c>
      <c r="X69" s="23">
        <v>10000</v>
      </c>
      <c r="Y69" s="24">
        <v>0.01</v>
      </c>
      <c r="Z69" s="25">
        <v>68</v>
      </c>
      <c r="AA69" s="23">
        <v>10000</v>
      </c>
      <c r="AB69" s="23" t="s">
        <v>34</v>
      </c>
      <c r="AC69" s="23">
        <v>140</v>
      </c>
      <c r="AD69" s="23" t="s">
        <v>35</v>
      </c>
      <c r="AE69" s="23" t="s">
        <v>36</v>
      </c>
      <c r="AF69" s="23" t="s">
        <v>37</v>
      </c>
      <c r="AG69" s="23" t="s">
        <v>38</v>
      </c>
    </row>
    <row r="70" spans="1:33">
      <c r="A70" s="1" t="str">
        <f t="shared" si="1"/>
        <v>CRCW040210K0FKEE</v>
      </c>
      <c r="B70" s="2" t="s">
        <v>30</v>
      </c>
      <c r="C70" s="2">
        <f>VLOOKUP(R70,'[2]Atrition NPI'!$B:$AB,23,0)</f>
        <v>11000</v>
      </c>
      <c r="D70" s="2">
        <f t="shared" si="2"/>
        <v>50000</v>
      </c>
      <c r="E70" s="2">
        <f t="shared" si="3"/>
        <v>50000</v>
      </c>
      <c r="F70" s="2">
        <f t="shared" si="4"/>
        <v>0.01</v>
      </c>
      <c r="G70" s="2">
        <f t="shared" si="5"/>
        <v>500</v>
      </c>
      <c r="H70" s="22">
        <f t="shared" si="0"/>
        <v>1.5189809858942444E-3</v>
      </c>
      <c r="I70" s="2">
        <f t="shared" si="6"/>
        <v>39000</v>
      </c>
      <c r="J70" s="2">
        <f t="shared" si="7"/>
        <v>390</v>
      </c>
      <c r="Q70" s="23">
        <v>64</v>
      </c>
      <c r="R70" s="23" t="s">
        <v>185</v>
      </c>
      <c r="S70" s="23" t="s">
        <v>79</v>
      </c>
      <c r="T70" s="23" t="s">
        <v>186</v>
      </c>
      <c r="U70" s="23"/>
      <c r="V70" s="23">
        <v>50</v>
      </c>
      <c r="W70" s="23">
        <v>7</v>
      </c>
      <c r="X70" s="23">
        <v>50000</v>
      </c>
      <c r="Y70" s="24">
        <v>0.01</v>
      </c>
      <c r="Z70" s="25">
        <v>340</v>
      </c>
      <c r="AA70" s="23">
        <v>50000</v>
      </c>
      <c r="AB70" s="23" t="s">
        <v>34</v>
      </c>
      <c r="AC70" s="23">
        <v>245</v>
      </c>
      <c r="AD70" s="23" t="s">
        <v>35</v>
      </c>
      <c r="AE70" s="23" t="s">
        <v>36</v>
      </c>
      <c r="AF70" s="23" t="s">
        <v>37</v>
      </c>
      <c r="AG70" s="23" t="s">
        <v>38</v>
      </c>
    </row>
    <row r="71" spans="1:33">
      <c r="A71" s="1" t="str">
        <f t="shared" si="1"/>
        <v>TNPW04021K00BETD</v>
      </c>
      <c r="B71" s="2" t="s">
        <v>30</v>
      </c>
      <c r="C71" s="2">
        <f>VLOOKUP(R71,'[2]Atrition NPI'!$B:$AB,23,0)</f>
        <v>4400</v>
      </c>
      <c r="D71" s="2">
        <f t="shared" si="2"/>
        <v>10000</v>
      </c>
      <c r="E71" s="2">
        <f t="shared" si="3"/>
        <v>10000</v>
      </c>
      <c r="F71" s="2">
        <f t="shared" si="4"/>
        <v>0.44</v>
      </c>
      <c r="G71" s="2">
        <f t="shared" si="5"/>
        <v>4400</v>
      </c>
      <c r="H71" s="22">
        <f t="shared" ref="H71:H88" si="8">G71/$E$3</f>
        <v>1.3367032675869351E-2</v>
      </c>
      <c r="I71" s="2">
        <f t="shared" si="6"/>
        <v>5600</v>
      </c>
      <c r="J71" s="2">
        <f t="shared" si="7"/>
        <v>2464</v>
      </c>
      <c r="Q71" s="23">
        <v>65</v>
      </c>
      <c r="R71" s="23" t="s">
        <v>187</v>
      </c>
      <c r="S71" s="23" t="s">
        <v>79</v>
      </c>
      <c r="T71" s="23" t="s">
        <v>188</v>
      </c>
      <c r="U71" s="23"/>
      <c r="V71" s="23">
        <v>50</v>
      </c>
      <c r="W71" s="23">
        <v>3</v>
      </c>
      <c r="X71" s="23">
        <v>10000</v>
      </c>
      <c r="Y71" s="24">
        <v>0.44</v>
      </c>
      <c r="Z71" s="25">
        <v>4386</v>
      </c>
      <c r="AA71" s="23">
        <v>10000</v>
      </c>
      <c r="AB71" s="23" t="s">
        <v>34</v>
      </c>
      <c r="AC71" s="23">
        <v>121</v>
      </c>
      <c r="AD71" s="23" t="s">
        <v>35</v>
      </c>
      <c r="AE71" s="23" t="s">
        <v>36</v>
      </c>
      <c r="AF71" s="23" t="s">
        <v>37</v>
      </c>
      <c r="AG71" s="23" t="s">
        <v>38</v>
      </c>
    </row>
    <row r="72" spans="1:33">
      <c r="A72" s="1" t="str">
        <f t="shared" ref="A72:A88" si="9">R72</f>
        <v>PNM0402E2502BST1</v>
      </c>
      <c r="B72" s="26" t="s">
        <v>48</v>
      </c>
      <c r="C72" s="2">
        <f>VLOOKUP(R72,'[2]Atrition NPI'!$B:$AB,23,0)</f>
        <v>2200</v>
      </c>
      <c r="D72" s="2">
        <f t="shared" ref="D72:D88" si="10">AA72</f>
        <v>1000</v>
      </c>
      <c r="E72" s="2">
        <f t="shared" si="3"/>
        <v>3000</v>
      </c>
      <c r="F72" s="2">
        <f t="shared" ref="F72:F88" si="11">Y72</f>
        <v>1.72</v>
      </c>
      <c r="G72" s="2">
        <f t="shared" ref="G72:G88" si="12">F72*E72</f>
        <v>5160</v>
      </c>
      <c r="H72" s="22">
        <f t="shared" si="8"/>
        <v>1.5675883774428603E-2</v>
      </c>
      <c r="I72" s="2">
        <f t="shared" si="6"/>
        <v>800</v>
      </c>
      <c r="J72" s="2">
        <f t="shared" ref="J72:J88" si="13">I72*F72</f>
        <v>1376</v>
      </c>
      <c r="Q72" s="23">
        <v>66</v>
      </c>
      <c r="R72" s="23" t="s">
        <v>189</v>
      </c>
      <c r="S72" s="23" t="s">
        <v>190</v>
      </c>
      <c r="T72" s="23" t="s">
        <v>191</v>
      </c>
      <c r="U72" s="23"/>
      <c r="V72" s="23">
        <v>50</v>
      </c>
      <c r="W72" s="23">
        <v>1</v>
      </c>
      <c r="X72" s="23">
        <v>1000</v>
      </c>
      <c r="Y72" s="24">
        <v>1.72</v>
      </c>
      <c r="Z72" s="25">
        <v>1717</v>
      </c>
      <c r="AA72" s="23">
        <v>1000</v>
      </c>
      <c r="AB72" s="23" t="s">
        <v>34</v>
      </c>
      <c r="AC72" s="23">
        <v>641</v>
      </c>
      <c r="AD72" s="23" t="s">
        <v>35</v>
      </c>
      <c r="AE72" s="23" t="s">
        <v>36</v>
      </c>
      <c r="AF72" s="23" t="s">
        <v>37</v>
      </c>
      <c r="AG72" s="23" t="s">
        <v>38</v>
      </c>
    </row>
    <row r="73" spans="1:33">
      <c r="A73" s="1" t="str">
        <f t="shared" si="9"/>
        <v>NCP03XH103J05RL</v>
      </c>
      <c r="B73" s="2" t="s">
        <v>30</v>
      </c>
      <c r="C73" s="2">
        <f>VLOOKUP(R73,'[2]Atrition NPI'!$B:$AB,23,0)</f>
        <v>2600</v>
      </c>
      <c r="D73" s="2">
        <f t="shared" si="10"/>
        <v>15000</v>
      </c>
      <c r="E73" s="2">
        <f t="shared" ref="E73:E86" si="14">IF(D73&gt;C73,D73,ROUNDUP(C73/D73,0)*D73)</f>
        <v>15000</v>
      </c>
      <c r="F73" s="2">
        <f t="shared" si="11"/>
        <v>0.1</v>
      </c>
      <c r="G73" s="2">
        <f t="shared" si="12"/>
        <v>1500</v>
      </c>
      <c r="H73" s="22">
        <f t="shared" si="8"/>
        <v>4.5569429576827331E-3</v>
      </c>
      <c r="I73" s="2">
        <f t="shared" ref="I73:I86" si="15">E73-C73</f>
        <v>12400</v>
      </c>
      <c r="J73" s="2">
        <f t="shared" si="13"/>
        <v>1240</v>
      </c>
      <c r="Q73" s="23">
        <v>67</v>
      </c>
      <c r="R73" s="23" t="s">
        <v>192</v>
      </c>
      <c r="S73" s="23" t="s">
        <v>32</v>
      </c>
      <c r="T73" s="23" t="s">
        <v>193</v>
      </c>
      <c r="U73" s="23"/>
      <c r="V73" s="23">
        <v>50</v>
      </c>
      <c r="W73" s="23">
        <v>1</v>
      </c>
      <c r="X73" s="23">
        <v>15000</v>
      </c>
      <c r="Y73" s="24">
        <v>0.1</v>
      </c>
      <c r="Z73" s="25">
        <v>1530</v>
      </c>
      <c r="AA73" s="23">
        <v>15000</v>
      </c>
      <c r="AB73" s="23" t="s">
        <v>34</v>
      </c>
      <c r="AC73" s="23">
        <v>126</v>
      </c>
      <c r="AD73" s="23" t="s">
        <v>35</v>
      </c>
      <c r="AE73" s="23" t="s">
        <v>36</v>
      </c>
      <c r="AF73" s="23" t="s">
        <v>37</v>
      </c>
      <c r="AG73" s="23" t="s">
        <v>38</v>
      </c>
    </row>
    <row r="74" spans="1:33">
      <c r="A74" s="1">
        <f t="shared" si="9"/>
        <v>434153017835</v>
      </c>
      <c r="B74" s="2" t="s">
        <v>30</v>
      </c>
      <c r="C74" s="2">
        <f>VLOOKUP(R74,'[2]Atrition NPI'!$B:$AB,23,0)</f>
        <v>2200</v>
      </c>
      <c r="D74" s="2">
        <f t="shared" si="10"/>
        <v>4000</v>
      </c>
      <c r="E74" s="2">
        <f t="shared" si="14"/>
        <v>4000</v>
      </c>
      <c r="F74" s="2">
        <f t="shared" si="11"/>
        <v>0.6</v>
      </c>
      <c r="G74" s="2">
        <f t="shared" si="12"/>
        <v>2400</v>
      </c>
      <c r="H74" s="22">
        <f t="shared" si="8"/>
        <v>7.2911087322923727E-3</v>
      </c>
      <c r="I74" s="2">
        <f t="shared" si="15"/>
        <v>1800</v>
      </c>
      <c r="J74" s="2">
        <f t="shared" si="13"/>
        <v>1080</v>
      </c>
      <c r="Q74" s="23">
        <v>68</v>
      </c>
      <c r="R74" s="23">
        <v>434153017835</v>
      </c>
      <c r="S74" s="23" t="s">
        <v>194</v>
      </c>
      <c r="T74" s="23" t="s">
        <v>195</v>
      </c>
      <c r="U74" s="23"/>
      <c r="V74" s="23">
        <v>50</v>
      </c>
      <c r="W74" s="23">
        <v>1</v>
      </c>
      <c r="X74" s="23">
        <v>4000</v>
      </c>
      <c r="Y74" s="24">
        <v>0.6</v>
      </c>
      <c r="Z74" s="25">
        <v>2414</v>
      </c>
      <c r="AA74" s="23">
        <v>4000</v>
      </c>
      <c r="AB74" s="23" t="s">
        <v>34</v>
      </c>
      <c r="AC74" s="23">
        <v>175</v>
      </c>
      <c r="AD74" s="23" t="s">
        <v>35</v>
      </c>
      <c r="AE74" s="23" t="s">
        <v>36</v>
      </c>
      <c r="AF74" s="23" t="s">
        <v>37</v>
      </c>
      <c r="AG74" s="23" t="s">
        <v>38</v>
      </c>
    </row>
    <row r="75" spans="1:33">
      <c r="A75" s="1" t="str">
        <f t="shared" si="9"/>
        <v>EVP-AA102K</v>
      </c>
      <c r="B75" s="2" t="s">
        <v>30</v>
      </c>
      <c r="C75" s="2">
        <f>VLOOKUP(R75,'[2]Atrition NPI'!$B:$AB,23,0)</f>
        <v>2200</v>
      </c>
      <c r="D75" s="2">
        <f t="shared" si="10"/>
        <v>5000</v>
      </c>
      <c r="E75" s="2">
        <f t="shared" si="14"/>
        <v>5000</v>
      </c>
      <c r="F75" s="2">
        <f t="shared" si="11"/>
        <v>0.74</v>
      </c>
      <c r="G75" s="2">
        <f t="shared" si="12"/>
        <v>3700</v>
      </c>
      <c r="H75" s="22">
        <f t="shared" si="8"/>
        <v>1.1240459295617409E-2</v>
      </c>
      <c r="I75" s="2">
        <f t="shared" si="15"/>
        <v>2800</v>
      </c>
      <c r="J75" s="2">
        <f t="shared" si="13"/>
        <v>2072</v>
      </c>
      <c r="Q75" s="23">
        <v>69</v>
      </c>
      <c r="R75" s="23" t="s">
        <v>196</v>
      </c>
      <c r="S75" s="23" t="s">
        <v>82</v>
      </c>
      <c r="T75" s="23" t="s">
        <v>197</v>
      </c>
      <c r="U75" s="23"/>
      <c r="V75" s="23">
        <v>50</v>
      </c>
      <c r="W75" s="23">
        <v>1</v>
      </c>
      <c r="X75" s="23">
        <v>5000</v>
      </c>
      <c r="Y75" s="24">
        <v>0.74</v>
      </c>
      <c r="Z75" s="25">
        <v>3714.5</v>
      </c>
      <c r="AA75" s="23">
        <v>5000</v>
      </c>
      <c r="AB75" s="23" t="s">
        <v>34</v>
      </c>
      <c r="AC75" s="23">
        <v>168</v>
      </c>
      <c r="AD75" s="23" t="s">
        <v>35</v>
      </c>
      <c r="AE75" s="23" t="s">
        <v>36</v>
      </c>
      <c r="AF75" s="23" t="s">
        <v>37</v>
      </c>
      <c r="AG75" s="23" t="s">
        <v>38</v>
      </c>
    </row>
    <row r="76" spans="1:33">
      <c r="A76" s="1" t="str">
        <f t="shared" si="9"/>
        <v>MAX20360FEWZ+T</v>
      </c>
      <c r="B76" s="26" t="s">
        <v>198</v>
      </c>
      <c r="C76" s="2">
        <f>VLOOKUP(R76,'[2]Atrition NPI'!$B:$AB,23,0)</f>
        <v>2100</v>
      </c>
      <c r="D76" s="2">
        <f t="shared" si="10"/>
        <v>2000</v>
      </c>
      <c r="E76" s="2">
        <f t="shared" si="14"/>
        <v>4000</v>
      </c>
      <c r="F76" s="2">
        <f t="shared" si="11"/>
        <v>9</v>
      </c>
      <c r="G76" s="2">
        <f t="shared" si="12"/>
        <v>36000</v>
      </c>
      <c r="H76" s="22">
        <f t="shared" si="8"/>
        <v>0.10936663098438559</v>
      </c>
      <c r="I76" s="2">
        <f t="shared" si="15"/>
        <v>1900</v>
      </c>
      <c r="J76" s="2">
        <f t="shared" si="13"/>
        <v>17100</v>
      </c>
      <c r="Q76" s="23">
        <v>70</v>
      </c>
      <c r="R76" s="23" t="s">
        <v>199</v>
      </c>
      <c r="S76" s="23" t="s">
        <v>40</v>
      </c>
      <c r="T76" s="23" t="s">
        <v>200</v>
      </c>
      <c r="U76" s="23"/>
      <c r="V76" s="23">
        <v>50</v>
      </c>
      <c r="W76" s="23">
        <v>1</v>
      </c>
      <c r="X76" s="23">
        <v>2000</v>
      </c>
      <c r="Y76" s="24">
        <v>9</v>
      </c>
      <c r="Z76" s="25">
        <v>27948</v>
      </c>
      <c r="AA76" s="23">
        <v>2000</v>
      </c>
      <c r="AB76" s="23" t="s">
        <v>201</v>
      </c>
      <c r="AC76" s="23">
        <v>168</v>
      </c>
      <c r="AD76" s="23" t="s">
        <v>35</v>
      </c>
      <c r="AE76" s="23" t="s">
        <v>36</v>
      </c>
      <c r="AF76" s="23" t="s">
        <v>37</v>
      </c>
      <c r="AG76" s="23" t="s">
        <v>38</v>
      </c>
    </row>
    <row r="77" spans="1:33">
      <c r="A77" s="1" t="str">
        <f t="shared" si="9"/>
        <v>MAX32670GTL+</v>
      </c>
      <c r="B77" s="26" t="s">
        <v>198</v>
      </c>
      <c r="C77" s="2">
        <f>VLOOKUP(R77,'[2]Atrition NPI'!$B:$AB,23,0)</f>
        <v>2100</v>
      </c>
      <c r="D77" s="2">
        <f t="shared" si="10"/>
        <v>490</v>
      </c>
      <c r="E77" s="2">
        <f t="shared" si="14"/>
        <v>2450</v>
      </c>
      <c r="F77" s="2">
        <f t="shared" si="11"/>
        <v>4.508</v>
      </c>
      <c r="G77" s="2">
        <f t="shared" si="12"/>
        <v>11044.6</v>
      </c>
      <c r="H77" s="22">
        <f t="shared" si="8"/>
        <v>3.3553074793615141E-2</v>
      </c>
      <c r="I77" s="2">
        <f t="shared" si="15"/>
        <v>350</v>
      </c>
      <c r="J77" s="2">
        <f t="shared" si="13"/>
        <v>1577.8</v>
      </c>
      <c r="Q77" s="23">
        <v>71</v>
      </c>
      <c r="R77" s="23" t="s">
        <v>202</v>
      </c>
      <c r="S77" s="23" t="s">
        <v>40</v>
      </c>
      <c r="T77" s="23" t="s">
        <v>203</v>
      </c>
      <c r="U77" s="23"/>
      <c r="V77" s="23">
        <v>50</v>
      </c>
      <c r="W77" s="23">
        <v>1</v>
      </c>
      <c r="X77" s="23">
        <v>490</v>
      </c>
      <c r="Y77" s="24">
        <v>4.508</v>
      </c>
      <c r="Z77" s="25">
        <v>2282.42</v>
      </c>
      <c r="AA77" s="23">
        <v>490</v>
      </c>
      <c r="AB77" s="23" t="s">
        <v>34</v>
      </c>
      <c r="AC77" s="23">
        <v>64</v>
      </c>
      <c r="AD77" s="23" t="s">
        <v>35</v>
      </c>
      <c r="AE77" s="23" t="s">
        <v>36</v>
      </c>
      <c r="AF77" s="23" t="s">
        <v>37</v>
      </c>
      <c r="AG77" s="23" t="s">
        <v>38</v>
      </c>
    </row>
    <row r="78" spans="1:33">
      <c r="A78" s="1" t="str">
        <f t="shared" si="9"/>
        <v>MX25U51245GZ4I54</v>
      </c>
      <c r="B78" s="26" t="s">
        <v>198</v>
      </c>
      <c r="C78" s="2">
        <f>VLOOKUP(R78,'[2]Atrition NPI'!$B:$AB,23,0)</f>
        <v>2100</v>
      </c>
      <c r="D78" s="2">
        <f t="shared" si="10"/>
        <v>480</v>
      </c>
      <c r="E78" s="2">
        <f t="shared" si="14"/>
        <v>2400</v>
      </c>
      <c r="F78" s="2">
        <f t="shared" si="11"/>
        <v>9.7859999999999996</v>
      </c>
      <c r="G78" s="2">
        <f t="shared" si="12"/>
        <v>23486.399999999998</v>
      </c>
      <c r="H78" s="22">
        <f t="shared" si="8"/>
        <v>7.1350790054213159E-2</v>
      </c>
      <c r="I78" s="2">
        <f t="shared" si="15"/>
        <v>300</v>
      </c>
      <c r="J78" s="2">
        <f t="shared" si="13"/>
        <v>2935.7999999999997</v>
      </c>
      <c r="Q78" s="23">
        <v>72</v>
      </c>
      <c r="R78" s="23" t="s">
        <v>204</v>
      </c>
      <c r="S78" s="23" t="s">
        <v>205</v>
      </c>
      <c r="T78" s="23" t="s">
        <v>206</v>
      </c>
      <c r="U78" s="23"/>
      <c r="V78" s="23">
        <v>50</v>
      </c>
      <c r="W78" s="23">
        <v>1</v>
      </c>
      <c r="X78" s="23">
        <v>480</v>
      </c>
      <c r="Y78" s="24">
        <v>9.7859999999999996</v>
      </c>
      <c r="Z78" s="25">
        <v>5260.8</v>
      </c>
      <c r="AA78" s="23">
        <v>480</v>
      </c>
      <c r="AB78" s="23" t="s">
        <v>34</v>
      </c>
      <c r="AC78" s="23">
        <v>72</v>
      </c>
      <c r="AD78" s="23" t="s">
        <v>35</v>
      </c>
      <c r="AE78" s="23" t="s">
        <v>36</v>
      </c>
      <c r="AF78" s="23" t="s">
        <v>37</v>
      </c>
      <c r="AG78" s="23" t="s">
        <v>38</v>
      </c>
    </row>
    <row r="79" spans="1:33">
      <c r="A79" s="1" t="str">
        <f t="shared" si="9"/>
        <v>MAX32666GXMBT+</v>
      </c>
      <c r="B79" s="26" t="s">
        <v>198</v>
      </c>
      <c r="C79" s="2">
        <f>VLOOKUP(R79,'[2]Atrition NPI'!$B:$AB,23,0)</f>
        <v>2100</v>
      </c>
      <c r="D79" s="2">
        <f t="shared" si="10"/>
        <v>348</v>
      </c>
      <c r="E79" s="2">
        <f t="shared" si="14"/>
        <v>2436</v>
      </c>
      <c r="F79" s="2">
        <f t="shared" si="11"/>
        <v>15.554</v>
      </c>
      <c r="G79" s="2">
        <f t="shared" si="12"/>
        <v>37889.544000000002</v>
      </c>
      <c r="H79" s="22">
        <f t="shared" si="8"/>
        <v>0.1151069938004067</v>
      </c>
      <c r="I79" s="2">
        <f t="shared" si="15"/>
        <v>336</v>
      </c>
      <c r="J79" s="2">
        <f t="shared" si="13"/>
        <v>5226.1440000000002</v>
      </c>
      <c r="Q79" s="23">
        <v>73</v>
      </c>
      <c r="R79" s="23" t="s">
        <v>207</v>
      </c>
      <c r="S79" s="23" t="s">
        <v>40</v>
      </c>
      <c r="T79" s="23" t="s">
        <v>208</v>
      </c>
      <c r="U79" s="23"/>
      <c r="V79" s="23">
        <v>50</v>
      </c>
      <c r="W79" s="23">
        <v>1</v>
      </c>
      <c r="X79" s="23">
        <v>348</v>
      </c>
      <c r="Y79" s="24">
        <v>15.554</v>
      </c>
      <c r="Z79" s="25">
        <v>5992.91</v>
      </c>
      <c r="AA79" s="23">
        <v>348</v>
      </c>
      <c r="AB79" s="23" t="s">
        <v>34</v>
      </c>
      <c r="AC79" s="23">
        <v>210</v>
      </c>
      <c r="AD79" s="23" t="s">
        <v>35</v>
      </c>
      <c r="AE79" s="23" t="s">
        <v>36</v>
      </c>
      <c r="AF79" s="23" t="s">
        <v>37</v>
      </c>
      <c r="AG79" s="23" t="s">
        <v>38</v>
      </c>
    </row>
    <row r="80" spans="1:33">
      <c r="A80" s="1" t="str">
        <f t="shared" si="9"/>
        <v>MAX9062EBS+TG45</v>
      </c>
      <c r="B80" s="26" t="s">
        <v>48</v>
      </c>
      <c r="C80" s="2">
        <f>VLOOKUP(R80,'[2]Atrition NPI'!$B:$AB,23,0)</f>
        <v>4320</v>
      </c>
      <c r="D80" s="2">
        <f t="shared" si="10"/>
        <v>2500</v>
      </c>
      <c r="E80" s="2">
        <f t="shared" si="14"/>
        <v>5000</v>
      </c>
      <c r="F80" s="2">
        <f t="shared" si="11"/>
        <v>1.56</v>
      </c>
      <c r="G80" s="2">
        <f t="shared" si="12"/>
        <v>7800</v>
      </c>
      <c r="H80" s="22">
        <f t="shared" si="8"/>
        <v>2.3696103379950213E-2</v>
      </c>
      <c r="I80" s="2">
        <f t="shared" si="15"/>
        <v>680</v>
      </c>
      <c r="J80" s="2">
        <f t="shared" si="13"/>
        <v>1060.8</v>
      </c>
      <c r="Q80" s="23">
        <v>74</v>
      </c>
      <c r="R80" s="23" t="s">
        <v>209</v>
      </c>
      <c r="S80" s="23" t="s">
        <v>40</v>
      </c>
      <c r="T80" s="23" t="s">
        <v>210</v>
      </c>
      <c r="U80" s="23"/>
      <c r="V80" s="23">
        <v>50</v>
      </c>
      <c r="W80" s="23">
        <v>2</v>
      </c>
      <c r="X80" s="23">
        <v>2500</v>
      </c>
      <c r="Y80" s="24">
        <v>1.56</v>
      </c>
      <c r="Z80" s="25">
        <v>3901.5</v>
      </c>
      <c r="AA80" s="23">
        <v>2500</v>
      </c>
      <c r="AB80" s="23" t="s">
        <v>34</v>
      </c>
      <c r="AC80" s="23">
        <v>18</v>
      </c>
      <c r="AD80" s="23" t="s">
        <v>35</v>
      </c>
      <c r="AE80" s="23" t="s">
        <v>36</v>
      </c>
      <c r="AF80" s="23" t="s">
        <v>37</v>
      </c>
      <c r="AG80" s="23" t="s">
        <v>38</v>
      </c>
    </row>
    <row r="81" spans="1:33">
      <c r="A81" s="1" t="str">
        <f t="shared" si="9"/>
        <v>MAX3207EAUT+T</v>
      </c>
      <c r="B81" s="2" t="s">
        <v>30</v>
      </c>
      <c r="C81" s="2">
        <f>VLOOKUP(R81,'[2]Atrition NPI'!$B:$AB,23,0)</f>
        <v>2120</v>
      </c>
      <c r="D81" s="2">
        <f t="shared" si="10"/>
        <v>2500</v>
      </c>
      <c r="E81" s="2">
        <f t="shared" si="14"/>
        <v>2500</v>
      </c>
      <c r="F81" s="2">
        <f t="shared" si="11"/>
        <v>1.43</v>
      </c>
      <c r="G81" s="2">
        <f t="shared" si="12"/>
        <v>3575</v>
      </c>
      <c r="H81" s="22">
        <f t="shared" si="8"/>
        <v>1.0860714049143847E-2</v>
      </c>
      <c r="I81" s="2">
        <f t="shared" si="15"/>
        <v>380</v>
      </c>
      <c r="J81" s="2">
        <f t="shared" si="13"/>
        <v>543.4</v>
      </c>
      <c r="Q81" s="23">
        <v>75</v>
      </c>
      <c r="R81" s="23" t="s">
        <v>211</v>
      </c>
      <c r="S81" s="23" t="s">
        <v>40</v>
      </c>
      <c r="T81" s="23" t="s">
        <v>212</v>
      </c>
      <c r="U81" s="23"/>
      <c r="V81" s="23">
        <v>50</v>
      </c>
      <c r="W81" s="23">
        <v>1</v>
      </c>
      <c r="X81" s="23">
        <v>2500</v>
      </c>
      <c r="Y81" s="24">
        <v>1.43</v>
      </c>
      <c r="Z81" s="25">
        <v>3565.75</v>
      </c>
      <c r="AA81" s="23">
        <v>2500</v>
      </c>
      <c r="AB81" s="23" t="s">
        <v>34</v>
      </c>
      <c r="AC81" s="23">
        <v>72</v>
      </c>
      <c r="AD81" s="23" t="s">
        <v>35</v>
      </c>
      <c r="AE81" s="23" t="s">
        <v>36</v>
      </c>
      <c r="AF81" s="23" t="s">
        <v>37</v>
      </c>
      <c r="AG81" s="23" t="s">
        <v>38</v>
      </c>
    </row>
    <row r="82" spans="1:33">
      <c r="A82" s="1" t="str">
        <f t="shared" si="9"/>
        <v>MAX4737EBE+T</v>
      </c>
      <c r="B82" s="26" t="s">
        <v>48</v>
      </c>
      <c r="C82" s="2">
        <f>VLOOKUP(R82,'[2]Atrition NPI'!$B:$AB,23,0)</f>
        <v>4240</v>
      </c>
      <c r="D82" s="2">
        <f t="shared" si="10"/>
        <v>2500</v>
      </c>
      <c r="E82" s="2">
        <f t="shared" si="14"/>
        <v>5000</v>
      </c>
      <c r="F82" s="2">
        <f t="shared" si="11"/>
        <v>4.37</v>
      </c>
      <c r="G82" s="2">
        <f t="shared" si="12"/>
        <v>21850</v>
      </c>
      <c r="H82" s="22">
        <f t="shared" si="8"/>
        <v>6.6379469083578474E-2</v>
      </c>
      <c r="I82" s="2">
        <f t="shared" si="15"/>
        <v>760</v>
      </c>
      <c r="J82" s="2">
        <f t="shared" si="13"/>
        <v>3321.2000000000003</v>
      </c>
      <c r="Q82" s="23">
        <v>76</v>
      </c>
      <c r="R82" s="23" t="s">
        <v>213</v>
      </c>
      <c r="S82" s="23" t="s">
        <v>40</v>
      </c>
      <c r="T82" s="23" t="s">
        <v>214</v>
      </c>
      <c r="U82" s="23"/>
      <c r="V82" s="23">
        <v>50</v>
      </c>
      <c r="W82" s="23">
        <v>2</v>
      </c>
      <c r="X82" s="23">
        <v>2500</v>
      </c>
      <c r="Y82" s="24">
        <v>4.37</v>
      </c>
      <c r="Z82" s="25">
        <v>10922.5</v>
      </c>
      <c r="AA82" s="23">
        <v>2500</v>
      </c>
      <c r="AB82" s="23" t="s">
        <v>34</v>
      </c>
      <c r="AC82" s="23">
        <v>84</v>
      </c>
      <c r="AD82" s="23" t="s">
        <v>35</v>
      </c>
      <c r="AE82" s="23" t="s">
        <v>36</v>
      </c>
      <c r="AF82" s="23" t="s">
        <v>37</v>
      </c>
      <c r="AG82" s="23" t="s">
        <v>38</v>
      </c>
    </row>
    <row r="83" spans="1:33">
      <c r="A83" s="1" t="str">
        <f t="shared" si="9"/>
        <v>MAX14689EWL+T</v>
      </c>
      <c r="B83" s="2" t="s">
        <v>30</v>
      </c>
      <c r="C83" s="2">
        <f>VLOOKUP(R83,'[2]Atrition NPI'!$B:$AB,23,0)</f>
        <v>2200</v>
      </c>
      <c r="D83" s="2">
        <f t="shared" si="10"/>
        <v>2500</v>
      </c>
      <c r="E83" s="2">
        <f t="shared" si="14"/>
        <v>2500</v>
      </c>
      <c r="F83" s="2">
        <f t="shared" si="11"/>
        <v>2.64</v>
      </c>
      <c r="G83" s="2">
        <f t="shared" si="12"/>
        <v>6600</v>
      </c>
      <c r="H83" s="22">
        <f t="shared" si="8"/>
        <v>2.0050549013804025E-2</v>
      </c>
      <c r="I83" s="2">
        <f t="shared" si="15"/>
        <v>300</v>
      </c>
      <c r="J83" s="2">
        <f t="shared" si="13"/>
        <v>792</v>
      </c>
      <c r="Q83" s="23">
        <v>77</v>
      </c>
      <c r="R83" s="23" t="s">
        <v>215</v>
      </c>
      <c r="S83" s="23" t="s">
        <v>40</v>
      </c>
      <c r="T83" s="23" t="s">
        <v>216</v>
      </c>
      <c r="U83" s="23"/>
      <c r="V83" s="23">
        <v>50</v>
      </c>
      <c r="W83" s="23">
        <v>1</v>
      </c>
      <c r="X83" s="23">
        <v>2500</v>
      </c>
      <c r="Y83" s="24">
        <v>2.64</v>
      </c>
      <c r="Z83" s="25">
        <v>6587.5</v>
      </c>
      <c r="AA83" s="23">
        <v>2500</v>
      </c>
      <c r="AB83" s="23" t="s">
        <v>34</v>
      </c>
      <c r="AC83" s="23">
        <v>17</v>
      </c>
      <c r="AD83" s="23" t="s">
        <v>35</v>
      </c>
      <c r="AE83" s="23" t="s">
        <v>36</v>
      </c>
      <c r="AF83" s="23" t="s">
        <v>37</v>
      </c>
      <c r="AG83" s="23" t="s">
        <v>38</v>
      </c>
    </row>
    <row r="84" spans="1:33">
      <c r="A84" s="1" t="str">
        <f t="shared" si="9"/>
        <v>ABS07-32.768KHZ-6-T</v>
      </c>
      <c r="B84" s="2" t="s">
        <v>30</v>
      </c>
      <c r="C84" s="2">
        <f>VLOOKUP(R84,'[2]Atrition NPI'!$B:$AB,23,0)</f>
        <v>2200</v>
      </c>
      <c r="D84" s="2">
        <f t="shared" si="10"/>
        <v>3000</v>
      </c>
      <c r="E84" s="2">
        <f t="shared" si="14"/>
        <v>3000</v>
      </c>
      <c r="F84" s="2">
        <f t="shared" si="11"/>
        <v>0.68</v>
      </c>
      <c r="G84" s="2">
        <f t="shared" si="12"/>
        <v>2040.0000000000002</v>
      </c>
      <c r="H84" s="22">
        <f t="shared" si="8"/>
        <v>6.1974424224485181E-3</v>
      </c>
      <c r="I84" s="2">
        <f t="shared" si="15"/>
        <v>800</v>
      </c>
      <c r="J84" s="2">
        <f t="shared" si="13"/>
        <v>544</v>
      </c>
      <c r="Q84" s="23">
        <v>78</v>
      </c>
      <c r="R84" s="23" t="s">
        <v>217</v>
      </c>
      <c r="S84" s="23" t="s">
        <v>218</v>
      </c>
      <c r="T84" s="23" t="s">
        <v>219</v>
      </c>
      <c r="U84" s="23"/>
      <c r="V84" s="23">
        <v>50</v>
      </c>
      <c r="W84" s="23">
        <v>1</v>
      </c>
      <c r="X84" s="23">
        <v>3000</v>
      </c>
      <c r="Y84" s="24">
        <v>0.68</v>
      </c>
      <c r="Z84" s="25">
        <v>2050.1999999999998</v>
      </c>
      <c r="AA84" s="23">
        <v>3000</v>
      </c>
      <c r="AB84" s="23" t="s">
        <v>34</v>
      </c>
      <c r="AC84" s="23">
        <v>126</v>
      </c>
      <c r="AD84" s="23" t="s">
        <v>35</v>
      </c>
      <c r="AE84" s="23" t="s">
        <v>36</v>
      </c>
      <c r="AF84" s="23" t="s">
        <v>37</v>
      </c>
      <c r="AG84" s="23" t="s">
        <v>38</v>
      </c>
    </row>
    <row r="85" spans="1:33">
      <c r="A85" s="1" t="str">
        <f t="shared" si="9"/>
        <v>FA-20H 32.0000MF12Y-W3</v>
      </c>
      <c r="B85" s="26" t="s">
        <v>48</v>
      </c>
      <c r="C85" s="2">
        <f>VLOOKUP(R85,'[2]Atrition NPI'!$B:$AB,23,0)</f>
        <v>2100</v>
      </c>
      <c r="D85" s="2">
        <f t="shared" si="10"/>
        <v>250</v>
      </c>
      <c r="E85" s="2">
        <f t="shared" si="14"/>
        <v>2250</v>
      </c>
      <c r="F85" s="2">
        <f t="shared" si="11"/>
        <v>1.65</v>
      </c>
      <c r="G85" s="2">
        <f t="shared" si="12"/>
        <v>3712.5</v>
      </c>
      <c r="H85" s="22">
        <f t="shared" si="8"/>
        <v>1.1278433820264765E-2</v>
      </c>
      <c r="I85" s="2">
        <f t="shared" si="15"/>
        <v>150</v>
      </c>
      <c r="J85" s="2">
        <f t="shared" si="13"/>
        <v>247.5</v>
      </c>
      <c r="Q85" s="23">
        <v>79</v>
      </c>
      <c r="R85" s="23" t="s">
        <v>220</v>
      </c>
      <c r="S85" s="23" t="s">
        <v>221</v>
      </c>
      <c r="T85" s="23" t="s">
        <v>222</v>
      </c>
      <c r="U85" s="23"/>
      <c r="V85" s="23">
        <v>50</v>
      </c>
      <c r="W85" s="23">
        <v>1</v>
      </c>
      <c r="X85" s="23">
        <v>250</v>
      </c>
      <c r="Y85" s="24">
        <v>1.65</v>
      </c>
      <c r="Z85" s="25">
        <v>413.1</v>
      </c>
      <c r="AA85" s="23">
        <v>250</v>
      </c>
      <c r="AB85" s="23" t="s">
        <v>34</v>
      </c>
      <c r="AC85" s="23">
        <v>158</v>
      </c>
      <c r="AD85" s="23" t="s">
        <v>35</v>
      </c>
      <c r="AE85" s="23" t="s">
        <v>36</v>
      </c>
      <c r="AF85" s="23" t="s">
        <v>37</v>
      </c>
      <c r="AG85" s="23" t="s">
        <v>38</v>
      </c>
    </row>
    <row r="86" spans="1:33">
      <c r="A86" s="1" t="str">
        <f t="shared" si="9"/>
        <v>CM1610H32768DZBT</v>
      </c>
      <c r="B86" s="2" t="s">
        <v>30</v>
      </c>
      <c r="C86" s="2">
        <f>VLOOKUP(R86,'[2]Atrition NPI'!$B:$AB,23,0)</f>
        <v>2200</v>
      </c>
      <c r="D86" s="2">
        <f t="shared" si="10"/>
        <v>5000</v>
      </c>
      <c r="E86" s="2">
        <f t="shared" si="14"/>
        <v>5000</v>
      </c>
      <c r="F86" s="2">
        <f t="shared" si="11"/>
        <v>1</v>
      </c>
      <c r="G86" s="2">
        <f t="shared" si="12"/>
        <v>5000</v>
      </c>
      <c r="H86" s="22">
        <f t="shared" si="8"/>
        <v>1.5189809858942444E-2</v>
      </c>
      <c r="I86" s="2">
        <f t="shared" si="15"/>
        <v>2800</v>
      </c>
      <c r="J86" s="2">
        <f t="shared" si="13"/>
        <v>2800</v>
      </c>
      <c r="Q86" s="23">
        <v>80</v>
      </c>
      <c r="R86" s="23" t="s">
        <v>223</v>
      </c>
      <c r="S86" s="23" t="s">
        <v>224</v>
      </c>
      <c r="T86" s="23" t="s">
        <v>219</v>
      </c>
      <c r="U86" s="23"/>
      <c r="V86" s="23">
        <v>50</v>
      </c>
      <c r="W86" s="23">
        <v>1</v>
      </c>
      <c r="X86" s="23">
        <v>5000</v>
      </c>
      <c r="Y86" s="24">
        <v>1</v>
      </c>
      <c r="Z86" s="25">
        <v>5000</v>
      </c>
      <c r="AA86" s="23">
        <v>5000</v>
      </c>
      <c r="AB86" s="23" t="s">
        <v>34</v>
      </c>
      <c r="AC86" s="23">
        <v>77</v>
      </c>
      <c r="AD86" s="23" t="s">
        <v>35</v>
      </c>
      <c r="AE86" s="23" t="s">
        <v>36</v>
      </c>
      <c r="AF86" s="23" t="s">
        <v>37</v>
      </c>
      <c r="AG86" s="23" t="s">
        <v>38</v>
      </c>
    </row>
    <row r="87" spans="1:33">
      <c r="A87" s="1">
        <f t="shared" si="9"/>
        <v>63048</v>
      </c>
      <c r="B87" s="26" t="s">
        <v>225</v>
      </c>
      <c r="C87" s="2">
        <f>VLOOKUP(R87,'[2]Atrition NPI'!$B:$AB,23,0)</f>
        <v>2080</v>
      </c>
      <c r="D87" s="2">
        <f t="shared" si="10"/>
        <v>50</v>
      </c>
      <c r="E87" s="2">
        <v>0</v>
      </c>
      <c r="F87" s="2">
        <f t="shared" si="11"/>
        <v>2.63</v>
      </c>
      <c r="G87" s="2">
        <f t="shared" si="12"/>
        <v>0</v>
      </c>
      <c r="H87" s="22">
        <f t="shared" si="8"/>
        <v>0</v>
      </c>
      <c r="I87" s="2">
        <v>0</v>
      </c>
      <c r="J87" s="2">
        <f t="shared" si="13"/>
        <v>0</v>
      </c>
      <c r="Q87" s="23">
        <v>81</v>
      </c>
      <c r="R87" s="23">
        <v>63048</v>
      </c>
      <c r="S87" s="23" t="s">
        <v>226</v>
      </c>
      <c r="T87" s="23" t="s">
        <v>227</v>
      </c>
      <c r="U87" s="29" t="s">
        <v>228</v>
      </c>
      <c r="V87" s="23">
        <v>50</v>
      </c>
      <c r="W87" s="23">
        <v>1</v>
      </c>
      <c r="X87" s="23">
        <v>50</v>
      </c>
      <c r="Y87" s="24">
        <v>2.63</v>
      </c>
      <c r="Z87" s="25">
        <v>131.5</v>
      </c>
      <c r="AA87" s="23">
        <v>50</v>
      </c>
      <c r="AB87" s="23" t="s">
        <v>34</v>
      </c>
      <c r="AC87" s="23">
        <v>140</v>
      </c>
      <c r="AD87" s="23" t="s">
        <v>229</v>
      </c>
      <c r="AE87" s="23" t="s">
        <v>230</v>
      </c>
      <c r="AF87" s="23" t="s">
        <v>37</v>
      </c>
      <c r="AG87" s="23" t="s">
        <v>38</v>
      </c>
    </row>
    <row r="88" spans="1:33">
      <c r="A88" s="1">
        <f t="shared" si="9"/>
        <v>150150225</v>
      </c>
      <c r="B88" s="26" t="s">
        <v>48</v>
      </c>
      <c r="C88" s="2">
        <f>VLOOKUP(R88,'[2]Atrition NPI'!$B:$AB,23,0)</f>
        <v>2400</v>
      </c>
      <c r="D88" s="2">
        <f t="shared" si="10"/>
        <v>1000</v>
      </c>
      <c r="E88" s="2">
        <f t="shared" ref="E88" si="16">IF(D88&gt;C88,D88,ROUNDUP(C88/D88,0)*D88)</f>
        <v>3000</v>
      </c>
      <c r="F88" s="2">
        <f t="shared" si="11"/>
        <v>2.16</v>
      </c>
      <c r="G88" s="2">
        <f t="shared" si="12"/>
        <v>6480</v>
      </c>
      <c r="H88" s="22">
        <f t="shared" si="8"/>
        <v>1.9685993577189406E-2</v>
      </c>
      <c r="I88" s="2">
        <f t="shared" ref="I88" si="17">E88-C88</f>
        <v>600</v>
      </c>
      <c r="J88" s="2">
        <f t="shared" si="13"/>
        <v>1296</v>
      </c>
      <c r="Q88" s="23">
        <v>82</v>
      </c>
      <c r="R88" s="23">
        <v>150150225</v>
      </c>
      <c r="S88" s="23" t="s">
        <v>231</v>
      </c>
      <c r="T88" s="23" t="s">
        <v>232</v>
      </c>
      <c r="U88" s="23"/>
      <c r="V88" s="23">
        <v>50</v>
      </c>
      <c r="W88" s="23">
        <v>1</v>
      </c>
      <c r="X88" s="23">
        <v>1000</v>
      </c>
      <c r="Y88" s="24">
        <v>2.16</v>
      </c>
      <c r="Z88" s="25">
        <v>2159</v>
      </c>
      <c r="AA88" s="23">
        <v>1000</v>
      </c>
      <c r="AB88" s="23" t="s">
        <v>34</v>
      </c>
      <c r="AC88" s="23">
        <v>57</v>
      </c>
      <c r="AD88" s="23" t="s">
        <v>35</v>
      </c>
      <c r="AE88" s="23" t="s">
        <v>36</v>
      </c>
      <c r="AF88" s="23" t="s">
        <v>37</v>
      </c>
      <c r="AG88" s="23" t="s">
        <v>38</v>
      </c>
    </row>
    <row r="89" spans="1:33"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 spans="1:33"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 spans="1:33">
      <c r="Q91" s="23"/>
      <c r="R91" s="23"/>
      <c r="S91" s="23"/>
      <c r="T91" s="23"/>
      <c r="U91" s="23"/>
      <c r="V91" s="23"/>
      <c r="W91" s="23"/>
      <c r="X91" s="23"/>
      <c r="Y91" s="23"/>
      <c r="Z91" s="23" t="s">
        <v>233</v>
      </c>
      <c r="AA91" s="23"/>
      <c r="AB91" s="23"/>
      <c r="AC91" s="23"/>
      <c r="AD91" s="23"/>
      <c r="AE91" s="23"/>
      <c r="AF91" s="23"/>
      <c r="AG91" s="23"/>
    </row>
    <row r="92" spans="1:33"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 spans="1:33">
      <c r="Q93" s="23"/>
      <c r="R93" s="23"/>
      <c r="S93" s="23"/>
      <c r="T93" s="23"/>
      <c r="U93" s="23"/>
      <c r="V93" s="23"/>
      <c r="W93" s="23"/>
      <c r="X93" s="23"/>
      <c r="Y93" s="23" t="s">
        <v>234</v>
      </c>
      <c r="Z93" s="23" t="s">
        <v>235</v>
      </c>
      <c r="AA93" s="23"/>
      <c r="AB93" s="23"/>
      <c r="AC93" s="23"/>
      <c r="AD93" s="23"/>
      <c r="AE93" s="23"/>
      <c r="AF93" s="23"/>
      <c r="AG93" s="23"/>
    </row>
    <row r="94" spans="1:33">
      <c r="Q94" s="23"/>
      <c r="R94" s="23"/>
      <c r="S94" s="23"/>
      <c r="T94" s="23"/>
      <c r="U94" s="23"/>
      <c r="V94" s="23"/>
      <c r="W94" s="23"/>
      <c r="X94" s="23"/>
      <c r="Y94" s="23" t="s">
        <v>236</v>
      </c>
      <c r="Z94" s="23" t="s">
        <v>237</v>
      </c>
      <c r="AA94" s="23"/>
      <c r="AB94" s="23"/>
      <c r="AC94" s="23"/>
      <c r="AD94" s="23"/>
      <c r="AE94" s="23"/>
      <c r="AF94" s="23"/>
      <c r="AG94" s="23"/>
    </row>
    <row r="95" spans="1:33">
      <c r="Q95" s="23"/>
      <c r="R95" s="23"/>
      <c r="S95" s="23"/>
      <c r="T95" s="23"/>
      <c r="U95" s="23"/>
      <c r="V95" s="23"/>
      <c r="W95" s="23"/>
      <c r="X95" s="23"/>
      <c r="Y95" s="23" t="s">
        <v>238</v>
      </c>
      <c r="Z95" s="31">
        <v>31662.01</v>
      </c>
      <c r="AA95" s="23"/>
      <c r="AB95" s="23"/>
      <c r="AC95" s="23"/>
      <c r="AD95" s="23"/>
      <c r="AE95" s="23"/>
      <c r="AF95" s="23"/>
      <c r="AG95" s="23"/>
    </row>
  </sheetData>
  <autoFilter ref="A6:J88"/>
  <mergeCells count="1"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TXT </vt:lpstr>
      <vt:lpstr>Request Foxconn 17_07</vt:lpstr>
      <vt:lpstr>EPE Quotation MOQ Full RELL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2023-07-18T19:33:06Z</dcterms:created>
  <dcterms:modified xsi:type="dcterms:W3CDTF">2023-07-20T14:54:26Z</dcterms:modified>
</cp:coreProperties>
</file>