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95" windowHeight="8010" activeTab="1"/>
  </bookViews>
  <sheets>
    <sheet name="TXT " sheetId="4" r:id="rId1"/>
    <sheet name="Request Foxconn 17_07" sheetId="3" r:id="rId2"/>
    <sheet name="EPE Quotation MOQ Full RELL" sheetId="1" r:id="rId3"/>
    <sheet name="Sheet1" sheetId="5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'EPE Quotation MOQ Full RELL'!$A$6:$J$88</definedName>
    <definedName name="_xlnm._FilterDatabase" localSheetId="1" hidden="1">'Request Foxconn 17_07'!$A$2:$X$2</definedName>
    <definedName name="_xlnm._FilterDatabase" localSheetId="0" hidden="1">'TXT '!$B$2:$Q$400</definedName>
    <definedName name="a" localSheetId="0">#REF!</definedName>
    <definedName name="a">#REF!</definedName>
    <definedName name="Asus" localSheetId="0">#REF!</definedName>
    <definedName name="Asus">#REF!</definedName>
    <definedName name="b" localSheetId="0">#REF!</definedName>
    <definedName name="b">#REF!</definedName>
    <definedName name="fhhf" localSheetId="0">#REF!</definedName>
    <definedName name="fhhf">#REF!</definedName>
    <definedName name="fkgjf" localSheetId="0">#REF!</definedName>
    <definedName name="fkgjf">#REF!</definedName>
    <definedName name="Ju" localSheetId="0">#REF!</definedName>
    <definedName name="Ju">#REF!</definedName>
    <definedName name="lll" localSheetId="0">#REF!</definedName>
    <definedName name="lll">#REF!</definedName>
    <definedName name="MainFMEA" localSheetId="0">#REF!</definedName>
    <definedName name="MainFMEA">#REF!</definedName>
    <definedName name="Validation">[1]References!$A$2:$A$4</definedName>
    <definedName name="vivi" localSheetId="0">#REF!</definedName>
    <definedName name="vivi">#REF!</definedName>
    <definedName name="Viviane" localSheetId="0">#REF!</definedName>
    <definedName name="Viviane">#REF!</definedName>
  </definedNames>
  <calcPr calcId="125725"/>
</workbook>
</file>

<file path=xl/calcChain.xml><?xml version="1.0" encoding="utf-8"?>
<calcChain xmlns="http://schemas.openxmlformats.org/spreadsheetml/2006/main">
  <c r="AA4" i="3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3"/>
  <c r="C3" i="5"/>
  <c r="C4"/>
  <c r="C5"/>
  <c r="C6"/>
  <c r="C7"/>
  <c r="C8"/>
  <c r="C9"/>
  <c r="C10"/>
  <c r="C2"/>
  <c r="Y4" i="3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3"/>
  <c r="Z60" l="1"/>
  <c r="Z70"/>
  <c r="Z71"/>
  <c r="Z68"/>
  <c r="Z63"/>
  <c r="Z65"/>
  <c r="Z66"/>
  <c r="Z58"/>
  <c r="Z50"/>
  <c r="Z42"/>
  <c r="Z34"/>
  <c r="Z26"/>
  <c r="Z18"/>
  <c r="Z10"/>
  <c r="Z72"/>
  <c r="Z59"/>
  <c r="Z51"/>
  <c r="Z43"/>
  <c r="Z35"/>
  <c r="Z27"/>
  <c r="Z19"/>
  <c r="Z11"/>
  <c r="Z67"/>
  <c r="Z64"/>
  <c r="Z69"/>
  <c r="Z61"/>
  <c r="Z53"/>
  <c r="Z45"/>
  <c r="Z37"/>
  <c r="Z29"/>
  <c r="Z21"/>
  <c r="Z13"/>
  <c r="Z5"/>
  <c r="Z62"/>
  <c r="Z54"/>
  <c r="Z46"/>
  <c r="Z38"/>
  <c r="Z30"/>
  <c r="Z22"/>
  <c r="Z14"/>
  <c r="Z44"/>
  <c r="Z55"/>
  <c r="Z47"/>
  <c r="Z39"/>
  <c r="Z31"/>
  <c r="Z23"/>
  <c r="Z15"/>
  <c r="Z7"/>
  <c r="Z56"/>
  <c r="Z48"/>
  <c r="Z40"/>
  <c r="Z32"/>
  <c r="Z24"/>
  <c r="Z16"/>
  <c r="Z8"/>
  <c r="Z3"/>
  <c r="Z57"/>
  <c r="Z49"/>
  <c r="Z41"/>
  <c r="Z33"/>
  <c r="Z25"/>
  <c r="Z17"/>
  <c r="Z9"/>
  <c r="Z4"/>
  <c r="Z52"/>
  <c r="Z6"/>
  <c r="Z28"/>
  <c r="Z12"/>
  <c r="Z20"/>
  <c r="Z36"/>
  <c r="D98" l="1"/>
  <c r="D97"/>
  <c r="W4" l="1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3"/>
  <c r="M4" i="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3"/>
  <c r="X26" i="3" l="1"/>
  <c r="X18"/>
  <c r="X10"/>
  <c r="X27"/>
  <c r="X19"/>
  <c r="X11"/>
  <c r="X28"/>
  <c r="X20"/>
  <c r="X12"/>
  <c r="X4"/>
  <c r="X21"/>
  <c r="X13"/>
  <c r="X5"/>
  <c r="X22"/>
  <c r="X14"/>
  <c r="X6"/>
  <c r="X23"/>
  <c r="X15"/>
  <c r="X7"/>
  <c r="X24"/>
  <c r="X16"/>
  <c r="X8"/>
  <c r="X3"/>
  <c r="X25"/>
  <c r="X17"/>
  <c r="X9"/>
  <c r="X76"/>
  <c r="X68"/>
  <c r="X60"/>
  <c r="X52"/>
  <c r="X44"/>
  <c r="X36"/>
  <c r="X77"/>
  <c r="X69"/>
  <c r="X61"/>
  <c r="X53"/>
  <c r="X45"/>
  <c r="X37"/>
  <c r="X29"/>
  <c r="X78"/>
  <c r="X70"/>
  <c r="X62"/>
  <c r="X54"/>
  <c r="X46"/>
  <c r="X38"/>
  <c r="X30"/>
  <c r="X87"/>
  <c r="X79"/>
  <c r="X71"/>
  <c r="X63"/>
  <c r="X55"/>
  <c r="X47"/>
  <c r="X39"/>
  <c r="X31"/>
  <c r="X80"/>
  <c r="X72"/>
  <c r="X64"/>
  <c r="X56"/>
  <c r="X48"/>
  <c r="X40"/>
  <c r="X32"/>
  <c r="X81"/>
  <c r="X65"/>
  <c r="X57"/>
  <c r="X49"/>
  <c r="X41"/>
  <c r="X33"/>
  <c r="X82"/>
  <c r="X74"/>
  <c r="X66"/>
  <c r="X58"/>
  <c r="X50"/>
  <c r="X42"/>
  <c r="X34"/>
  <c r="X75"/>
  <c r="X67"/>
  <c r="X59"/>
  <c r="X51"/>
  <c r="X43"/>
  <c r="X35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3"/>
  <c r="N5"/>
  <c r="N8"/>
  <c r="N9"/>
  <c r="N35"/>
  <c r="P8"/>
  <c r="P9"/>
  <c r="M4"/>
  <c r="P4" s="1"/>
  <c r="M5"/>
  <c r="P5" s="1"/>
  <c r="M6"/>
  <c r="P6" s="1"/>
  <c r="M7"/>
  <c r="P7" s="1"/>
  <c r="M10"/>
  <c r="P10" s="1"/>
  <c r="M11"/>
  <c r="P11" s="1"/>
  <c r="M12"/>
  <c r="P12" s="1"/>
  <c r="M13"/>
  <c r="P13" s="1"/>
  <c r="M14"/>
  <c r="P14" s="1"/>
  <c r="M15"/>
  <c r="P15" s="1"/>
  <c r="M16"/>
  <c r="P16" s="1"/>
  <c r="M17"/>
  <c r="P17" s="1"/>
  <c r="M18"/>
  <c r="P18" s="1"/>
  <c r="M19"/>
  <c r="P19" s="1"/>
  <c r="M20"/>
  <c r="P20" s="1"/>
  <c r="M21"/>
  <c r="P21" s="1"/>
  <c r="M22"/>
  <c r="P22" s="1"/>
  <c r="M23"/>
  <c r="P23" s="1"/>
  <c r="M24"/>
  <c r="P24" s="1"/>
  <c r="M25"/>
  <c r="P25" s="1"/>
  <c r="M26"/>
  <c r="P26" s="1"/>
  <c r="M27"/>
  <c r="P27" s="1"/>
  <c r="M28"/>
  <c r="P28" s="1"/>
  <c r="M29"/>
  <c r="P29" s="1"/>
  <c r="M30"/>
  <c r="P30" s="1"/>
  <c r="M31"/>
  <c r="P31" s="1"/>
  <c r="M32"/>
  <c r="P32" s="1"/>
  <c r="M33"/>
  <c r="P33" s="1"/>
  <c r="M34"/>
  <c r="P34" s="1"/>
  <c r="P35"/>
  <c r="M36"/>
  <c r="P36" s="1"/>
  <c r="M37"/>
  <c r="P37" s="1"/>
  <c r="M38"/>
  <c r="P38" s="1"/>
  <c r="M39"/>
  <c r="P39" s="1"/>
  <c r="M40"/>
  <c r="P40" s="1"/>
  <c r="M41"/>
  <c r="P41" s="1"/>
  <c r="M42"/>
  <c r="P42" s="1"/>
  <c r="M43"/>
  <c r="P43" s="1"/>
  <c r="M44"/>
  <c r="P44" s="1"/>
  <c r="M45"/>
  <c r="P45" s="1"/>
  <c r="M46"/>
  <c r="P46" s="1"/>
  <c r="M47"/>
  <c r="P47" s="1"/>
  <c r="M48"/>
  <c r="P48" s="1"/>
  <c r="M49"/>
  <c r="P49" s="1"/>
  <c r="M50"/>
  <c r="P50" s="1"/>
  <c r="M51"/>
  <c r="P51" s="1"/>
  <c r="M52"/>
  <c r="P52" s="1"/>
  <c r="M53"/>
  <c r="P53" s="1"/>
  <c r="M54"/>
  <c r="P54" s="1"/>
  <c r="M55"/>
  <c r="P55" s="1"/>
  <c r="M56"/>
  <c r="P56" s="1"/>
  <c r="M57"/>
  <c r="P57" s="1"/>
  <c r="M58"/>
  <c r="P58" s="1"/>
  <c r="M59"/>
  <c r="P59" s="1"/>
  <c r="M60"/>
  <c r="P60" s="1"/>
  <c r="M61"/>
  <c r="P61" s="1"/>
  <c r="M62"/>
  <c r="P62" s="1"/>
  <c r="M63"/>
  <c r="P63" s="1"/>
  <c r="M64"/>
  <c r="P64" s="1"/>
  <c r="M65"/>
  <c r="P65" s="1"/>
  <c r="M66"/>
  <c r="P66" s="1"/>
  <c r="M67"/>
  <c r="P67" s="1"/>
  <c r="M68"/>
  <c r="P68" s="1"/>
  <c r="M69"/>
  <c r="P69" s="1"/>
  <c r="M70"/>
  <c r="P70" s="1"/>
  <c r="M71"/>
  <c r="P71" s="1"/>
  <c r="M72"/>
  <c r="P72" s="1"/>
  <c r="P73"/>
  <c r="M74"/>
  <c r="P74" s="1"/>
  <c r="M75"/>
  <c r="P75" s="1"/>
  <c r="M76"/>
  <c r="P76" s="1"/>
  <c r="M77"/>
  <c r="P77" s="1"/>
  <c r="M78"/>
  <c r="P78" s="1"/>
  <c r="M79"/>
  <c r="P79" s="1"/>
  <c r="M80"/>
  <c r="P80" s="1"/>
  <c r="M81"/>
  <c r="P81" s="1"/>
  <c r="M82"/>
  <c r="P82" s="1"/>
  <c r="M3"/>
  <c r="P3" s="1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F88" i="1"/>
  <c r="D88"/>
  <c r="C88"/>
  <c r="A88"/>
  <c r="J87"/>
  <c r="F87"/>
  <c r="G87" s="1"/>
  <c r="D87"/>
  <c r="C87"/>
  <c r="A87"/>
  <c r="F86"/>
  <c r="D86"/>
  <c r="C86"/>
  <c r="A86"/>
  <c r="F85"/>
  <c r="D85"/>
  <c r="C85"/>
  <c r="A85"/>
  <c r="F84"/>
  <c r="D84"/>
  <c r="C84"/>
  <c r="E84" s="1"/>
  <c r="I84" s="1"/>
  <c r="J84" s="1"/>
  <c r="A84"/>
  <c r="F83"/>
  <c r="D83"/>
  <c r="E83" s="1"/>
  <c r="I83" s="1"/>
  <c r="J83" s="1"/>
  <c r="C83"/>
  <c r="A83"/>
  <c r="F82"/>
  <c r="E82"/>
  <c r="G82" s="1"/>
  <c r="D82"/>
  <c r="C82"/>
  <c r="A82"/>
  <c r="F81"/>
  <c r="D81"/>
  <c r="C81"/>
  <c r="A81"/>
  <c r="F80"/>
  <c r="D80"/>
  <c r="C80"/>
  <c r="A80"/>
  <c r="F79"/>
  <c r="D79"/>
  <c r="C79"/>
  <c r="E79" s="1"/>
  <c r="I79" s="1"/>
  <c r="J79" s="1"/>
  <c r="A79"/>
  <c r="F78"/>
  <c r="D78"/>
  <c r="C78"/>
  <c r="A78"/>
  <c r="F77"/>
  <c r="D77"/>
  <c r="C77"/>
  <c r="A77"/>
  <c r="F76"/>
  <c r="D76"/>
  <c r="C76"/>
  <c r="E76" s="1"/>
  <c r="I76" s="1"/>
  <c r="J76" s="1"/>
  <c r="A76"/>
  <c r="F75"/>
  <c r="D75"/>
  <c r="C75"/>
  <c r="A75"/>
  <c r="F74"/>
  <c r="E74"/>
  <c r="G74" s="1"/>
  <c r="D74"/>
  <c r="C74"/>
  <c r="A74"/>
  <c r="F73"/>
  <c r="D73"/>
  <c r="C73"/>
  <c r="E73" s="1"/>
  <c r="I73" s="1"/>
  <c r="J73" s="1"/>
  <c r="A73"/>
  <c r="F72"/>
  <c r="D72"/>
  <c r="E72" s="1"/>
  <c r="C72"/>
  <c r="A72"/>
  <c r="F71"/>
  <c r="D71"/>
  <c r="C71"/>
  <c r="E71" s="1"/>
  <c r="A71"/>
  <c r="F70"/>
  <c r="D70"/>
  <c r="C70"/>
  <c r="A70"/>
  <c r="F69"/>
  <c r="D69"/>
  <c r="C69"/>
  <c r="A69"/>
  <c r="F68"/>
  <c r="D68"/>
  <c r="C68"/>
  <c r="E68" s="1"/>
  <c r="I68" s="1"/>
  <c r="J68" s="1"/>
  <c r="A68"/>
  <c r="F67"/>
  <c r="D67"/>
  <c r="C67"/>
  <c r="A67"/>
  <c r="F66"/>
  <c r="D66"/>
  <c r="C66"/>
  <c r="E66" s="1"/>
  <c r="G66" s="1"/>
  <c r="A66"/>
  <c r="F65"/>
  <c r="D65"/>
  <c r="C65"/>
  <c r="E65" s="1"/>
  <c r="I65" s="1"/>
  <c r="J65" s="1"/>
  <c r="A65"/>
  <c r="F64"/>
  <c r="D64"/>
  <c r="C64"/>
  <c r="A64"/>
  <c r="F63"/>
  <c r="D63"/>
  <c r="C63"/>
  <c r="E63" s="1"/>
  <c r="A63"/>
  <c r="F62"/>
  <c r="D62"/>
  <c r="C62"/>
  <c r="A62"/>
  <c r="F61"/>
  <c r="D61"/>
  <c r="C61"/>
  <c r="A61"/>
  <c r="F60"/>
  <c r="D60"/>
  <c r="C60"/>
  <c r="E60" s="1"/>
  <c r="I60" s="1"/>
  <c r="J60" s="1"/>
  <c r="A60"/>
  <c r="F59"/>
  <c r="D59"/>
  <c r="C59"/>
  <c r="A59"/>
  <c r="F58"/>
  <c r="E58"/>
  <c r="G58" s="1"/>
  <c r="D58"/>
  <c r="C58"/>
  <c r="A58"/>
  <c r="F57"/>
  <c r="D57"/>
  <c r="C57"/>
  <c r="E57" s="1"/>
  <c r="I57" s="1"/>
  <c r="J57" s="1"/>
  <c r="A57"/>
  <c r="F56"/>
  <c r="D56"/>
  <c r="C56"/>
  <c r="E56" s="1"/>
  <c r="A56"/>
  <c r="F55"/>
  <c r="D55"/>
  <c r="C55"/>
  <c r="A55"/>
  <c r="F54"/>
  <c r="D54"/>
  <c r="C54"/>
  <c r="A54"/>
  <c r="F53"/>
  <c r="D53"/>
  <c r="C53"/>
  <c r="A53"/>
  <c r="F52"/>
  <c r="D52"/>
  <c r="C52"/>
  <c r="E52" s="1"/>
  <c r="I52" s="1"/>
  <c r="J52" s="1"/>
  <c r="A52"/>
  <c r="F51"/>
  <c r="D51"/>
  <c r="C51"/>
  <c r="A51"/>
  <c r="F50"/>
  <c r="D50"/>
  <c r="C50"/>
  <c r="E50" s="1"/>
  <c r="G50" s="1"/>
  <c r="A50"/>
  <c r="F49"/>
  <c r="D49"/>
  <c r="C49"/>
  <c r="E49" s="1"/>
  <c r="I49" s="1"/>
  <c r="J49" s="1"/>
  <c r="A49"/>
  <c r="F48"/>
  <c r="D48"/>
  <c r="C48"/>
  <c r="E48" s="1"/>
  <c r="A48"/>
  <c r="F47"/>
  <c r="D47"/>
  <c r="C47"/>
  <c r="A47"/>
  <c r="F46"/>
  <c r="D46"/>
  <c r="C46"/>
  <c r="A46"/>
  <c r="F45"/>
  <c r="D45"/>
  <c r="C45"/>
  <c r="A45"/>
  <c r="F44"/>
  <c r="D44"/>
  <c r="C44"/>
  <c r="E44" s="1"/>
  <c r="I44" s="1"/>
  <c r="J44" s="1"/>
  <c r="A44"/>
  <c r="F43"/>
  <c r="D43"/>
  <c r="C43"/>
  <c r="A43"/>
  <c r="Y42"/>
  <c r="F42"/>
  <c r="D42"/>
  <c r="C42"/>
  <c r="E42" s="1"/>
  <c r="I42" s="1"/>
  <c r="J42" s="1"/>
  <c r="A42"/>
  <c r="F41"/>
  <c r="D41"/>
  <c r="C41"/>
  <c r="A41"/>
  <c r="F40"/>
  <c r="D40"/>
  <c r="C40"/>
  <c r="A40"/>
  <c r="F39"/>
  <c r="D39"/>
  <c r="C39"/>
  <c r="A39"/>
  <c r="Y38"/>
  <c r="F38" s="1"/>
  <c r="D38"/>
  <c r="C38"/>
  <c r="E38" s="1"/>
  <c r="I38" s="1"/>
  <c r="J38" s="1"/>
  <c r="A38"/>
  <c r="F37"/>
  <c r="D37"/>
  <c r="C37"/>
  <c r="A37"/>
  <c r="F36"/>
  <c r="D36"/>
  <c r="C36"/>
  <c r="E36" s="1"/>
  <c r="G36" s="1"/>
  <c r="A36"/>
  <c r="F35"/>
  <c r="D35"/>
  <c r="C35"/>
  <c r="E35" s="1"/>
  <c r="I35" s="1"/>
  <c r="J35" s="1"/>
  <c r="A35"/>
  <c r="F34"/>
  <c r="D34"/>
  <c r="C34"/>
  <c r="A34"/>
  <c r="Y33"/>
  <c r="F33" s="1"/>
  <c r="D33"/>
  <c r="C33"/>
  <c r="A33"/>
  <c r="F32"/>
  <c r="D32"/>
  <c r="C32"/>
  <c r="A32"/>
  <c r="F31"/>
  <c r="D31"/>
  <c r="C31"/>
  <c r="E31" s="1"/>
  <c r="I31" s="1"/>
  <c r="J31" s="1"/>
  <c r="A31"/>
  <c r="F30"/>
  <c r="D30"/>
  <c r="C30"/>
  <c r="A30"/>
  <c r="F29"/>
  <c r="D29"/>
  <c r="C29"/>
  <c r="E29" s="1"/>
  <c r="I29" s="1"/>
  <c r="J29" s="1"/>
  <c r="A29"/>
  <c r="F28"/>
  <c r="D28"/>
  <c r="C28"/>
  <c r="E28" s="1"/>
  <c r="I28" s="1"/>
  <c r="J28" s="1"/>
  <c r="A28"/>
  <c r="F27"/>
  <c r="D27"/>
  <c r="E27" s="1"/>
  <c r="C27"/>
  <c r="A27"/>
  <c r="F26"/>
  <c r="D26"/>
  <c r="C26"/>
  <c r="E26" s="1"/>
  <c r="A26"/>
  <c r="F25"/>
  <c r="D25"/>
  <c r="E25" s="1"/>
  <c r="I25" s="1"/>
  <c r="J25" s="1"/>
  <c r="C25"/>
  <c r="A25"/>
  <c r="F24"/>
  <c r="D24"/>
  <c r="C24"/>
  <c r="A24"/>
  <c r="F23"/>
  <c r="D23"/>
  <c r="C23"/>
  <c r="E23" s="1"/>
  <c r="I23" s="1"/>
  <c r="J23" s="1"/>
  <c r="A23"/>
  <c r="F22"/>
  <c r="D22"/>
  <c r="C22"/>
  <c r="A22"/>
  <c r="F21"/>
  <c r="E21"/>
  <c r="I21" s="1"/>
  <c r="J21" s="1"/>
  <c r="D21"/>
  <c r="C21"/>
  <c r="A21"/>
  <c r="F20"/>
  <c r="D20"/>
  <c r="C20"/>
  <c r="E20" s="1"/>
  <c r="I20" s="1"/>
  <c r="J20" s="1"/>
  <c r="A20"/>
  <c r="F19"/>
  <c r="D19"/>
  <c r="C19"/>
  <c r="A19"/>
  <c r="F18"/>
  <c r="D18"/>
  <c r="E18" s="1"/>
  <c r="C18"/>
  <c r="A18"/>
  <c r="F17"/>
  <c r="D17"/>
  <c r="C17"/>
  <c r="A17"/>
  <c r="F16"/>
  <c r="D16"/>
  <c r="E16" s="1"/>
  <c r="I16" s="1"/>
  <c r="J16" s="1"/>
  <c r="C16"/>
  <c r="A16"/>
  <c r="F15"/>
  <c r="D15"/>
  <c r="C15"/>
  <c r="E15" s="1"/>
  <c r="I15" s="1"/>
  <c r="J15" s="1"/>
  <c r="A15"/>
  <c r="Y14"/>
  <c r="F14"/>
  <c r="D14"/>
  <c r="C14"/>
  <c r="E14" s="1"/>
  <c r="A14"/>
  <c r="F13"/>
  <c r="E13"/>
  <c r="I13" s="1"/>
  <c r="J13" s="1"/>
  <c r="D13"/>
  <c r="C13"/>
  <c r="A13"/>
  <c r="F12"/>
  <c r="D12"/>
  <c r="E12" s="1"/>
  <c r="C12"/>
  <c r="A12"/>
  <c r="F11"/>
  <c r="D11"/>
  <c r="E11" s="1"/>
  <c r="C11"/>
  <c r="A11"/>
  <c r="F10"/>
  <c r="D10"/>
  <c r="E10" s="1"/>
  <c r="I10" s="1"/>
  <c r="J10" s="1"/>
  <c r="C10"/>
  <c r="A10"/>
  <c r="F9"/>
  <c r="G9" s="1"/>
  <c r="D9"/>
  <c r="C9"/>
  <c r="I9" s="1"/>
  <c r="J9" s="1"/>
  <c r="A9"/>
  <c r="F8"/>
  <c r="D8"/>
  <c r="E8" s="1"/>
  <c r="C8"/>
  <c r="A8"/>
  <c r="F7"/>
  <c r="G7" s="1"/>
  <c r="E7"/>
  <c r="I7" s="1"/>
  <c r="D7"/>
  <c r="C7"/>
  <c r="A7"/>
  <c r="M4"/>
  <c r="I14" l="1"/>
  <c r="J14" s="1"/>
  <c r="G14"/>
  <c r="E37"/>
  <c r="I37" s="1"/>
  <c r="J37" s="1"/>
  <c r="E39"/>
  <c r="I39" s="1"/>
  <c r="J39" s="1"/>
  <c r="E41"/>
  <c r="G68"/>
  <c r="E70"/>
  <c r="I70" s="1"/>
  <c r="J70" s="1"/>
  <c r="E30"/>
  <c r="I30" s="1"/>
  <c r="J30" s="1"/>
  <c r="E32"/>
  <c r="E34"/>
  <c r="E40"/>
  <c r="G65"/>
  <c r="E59"/>
  <c r="I59" s="1"/>
  <c r="J59" s="1"/>
  <c r="E61"/>
  <c r="G39"/>
  <c r="G76"/>
  <c r="E54"/>
  <c r="G59"/>
  <c r="E67"/>
  <c r="I67" s="1"/>
  <c r="J67" s="1"/>
  <c r="E69"/>
  <c r="G84"/>
  <c r="E88"/>
  <c r="I88" s="1"/>
  <c r="J88" s="1"/>
  <c r="E86"/>
  <c r="I86" s="1"/>
  <c r="J86" s="1"/>
  <c r="G78"/>
  <c r="G35"/>
  <c r="E46"/>
  <c r="E78"/>
  <c r="I78" s="1"/>
  <c r="J78" s="1"/>
  <c r="E80"/>
  <c r="G28"/>
  <c r="G57"/>
  <c r="G8"/>
  <c r="G10"/>
  <c r="E17"/>
  <c r="I17" s="1"/>
  <c r="J17" s="1"/>
  <c r="E19"/>
  <c r="E22"/>
  <c r="I22" s="1"/>
  <c r="J22" s="1"/>
  <c r="E24"/>
  <c r="G42"/>
  <c r="E51"/>
  <c r="I51" s="1"/>
  <c r="J51" s="1"/>
  <c r="E53"/>
  <c r="I53" s="1"/>
  <c r="J53" s="1"/>
  <c r="E55"/>
  <c r="G55" s="1"/>
  <c r="G62"/>
  <c r="E33"/>
  <c r="I33" s="1"/>
  <c r="G49"/>
  <c r="E62"/>
  <c r="I62" s="1"/>
  <c r="J62" s="1"/>
  <c r="E64"/>
  <c r="E85"/>
  <c r="G81"/>
  <c r="G20"/>
  <c r="G13"/>
  <c r="G21"/>
  <c r="E43"/>
  <c r="I43" s="1"/>
  <c r="J43" s="1"/>
  <c r="E45"/>
  <c r="I45" s="1"/>
  <c r="J45" s="1"/>
  <c r="E47"/>
  <c r="I47" s="1"/>
  <c r="J47" s="1"/>
  <c r="G73"/>
  <c r="E75"/>
  <c r="I75" s="1"/>
  <c r="J75" s="1"/>
  <c r="E77"/>
  <c r="I77" s="1"/>
  <c r="J77" s="1"/>
  <c r="E81"/>
  <c r="I81" s="1"/>
  <c r="J81" s="1"/>
  <c r="N7" i="3"/>
  <c r="N3"/>
  <c r="N72"/>
  <c r="N75"/>
  <c r="N67"/>
  <c r="N59"/>
  <c r="N51"/>
  <c r="N43"/>
  <c r="N27"/>
  <c r="N19"/>
  <c r="N11"/>
  <c r="N76"/>
  <c r="N68"/>
  <c r="N60"/>
  <c r="N52"/>
  <c r="N44"/>
  <c r="N36"/>
  <c r="N28"/>
  <c r="N20"/>
  <c r="N12"/>
  <c r="N4"/>
  <c r="N77"/>
  <c r="N69"/>
  <c r="N61"/>
  <c r="N53"/>
  <c r="N45"/>
  <c r="N37"/>
  <c r="N29"/>
  <c r="N21"/>
  <c r="N13"/>
  <c r="N78"/>
  <c r="N70"/>
  <c r="N62"/>
  <c r="N54"/>
  <c r="N46"/>
  <c r="N38"/>
  <c r="N30"/>
  <c r="N22"/>
  <c r="N14"/>
  <c r="N6"/>
  <c r="N79"/>
  <c r="N71"/>
  <c r="N63"/>
  <c r="N55"/>
  <c r="N47"/>
  <c r="N39"/>
  <c r="N31"/>
  <c r="N23"/>
  <c r="N15"/>
  <c r="N80"/>
  <c r="N64"/>
  <c r="N56"/>
  <c r="N48"/>
  <c r="N40"/>
  <c r="N32"/>
  <c r="N24"/>
  <c r="N16"/>
  <c r="N81"/>
  <c r="N73"/>
  <c r="N65"/>
  <c r="N57"/>
  <c r="N49"/>
  <c r="N41"/>
  <c r="N33"/>
  <c r="N25"/>
  <c r="N17"/>
  <c r="N82"/>
  <c r="N74"/>
  <c r="N66"/>
  <c r="N58"/>
  <c r="N50"/>
  <c r="N42"/>
  <c r="N34"/>
  <c r="N26"/>
  <c r="N18"/>
  <c r="N10"/>
  <c r="G40" i="1"/>
  <c r="I40"/>
  <c r="J40" s="1"/>
  <c r="G79"/>
  <c r="G16"/>
  <c r="G23"/>
  <c r="G25"/>
  <c r="G52"/>
  <c r="G67"/>
  <c r="G88"/>
  <c r="G18"/>
  <c r="I18"/>
  <c r="J18" s="1"/>
  <c r="J7"/>
  <c r="G11"/>
  <c r="I11"/>
  <c r="J11" s="1"/>
  <c r="G32"/>
  <c r="I32"/>
  <c r="J32" s="1"/>
  <c r="I34"/>
  <c r="J34" s="1"/>
  <c r="G34"/>
  <c r="I56"/>
  <c r="J56" s="1"/>
  <c r="G56"/>
  <c r="G61"/>
  <c r="I61"/>
  <c r="J61" s="1"/>
  <c r="G71"/>
  <c r="I71"/>
  <c r="J71" s="1"/>
  <c r="I41"/>
  <c r="J41" s="1"/>
  <c r="G41"/>
  <c r="G63"/>
  <c r="I63"/>
  <c r="J63" s="1"/>
  <c r="G44"/>
  <c r="G54"/>
  <c r="I54"/>
  <c r="J54" s="1"/>
  <c r="G46"/>
  <c r="I46"/>
  <c r="J46" s="1"/>
  <c r="I80"/>
  <c r="J80" s="1"/>
  <c r="G80"/>
  <c r="G15"/>
  <c r="G22"/>
  <c r="G51"/>
  <c r="G53"/>
  <c r="G70"/>
  <c r="G69"/>
  <c r="I69"/>
  <c r="J69" s="1"/>
  <c r="I19"/>
  <c r="J19" s="1"/>
  <c r="G19"/>
  <c r="G24"/>
  <c r="I24"/>
  <c r="J24" s="1"/>
  <c r="I48"/>
  <c r="J48" s="1"/>
  <c r="G48"/>
  <c r="I55"/>
  <c r="J55" s="1"/>
  <c r="I72"/>
  <c r="J72" s="1"/>
  <c r="G72"/>
  <c r="G60"/>
  <c r="G27"/>
  <c r="I27"/>
  <c r="J27" s="1"/>
  <c r="D3"/>
  <c r="I8"/>
  <c r="J8" s="1"/>
  <c r="G12"/>
  <c r="I12"/>
  <c r="J12" s="1"/>
  <c r="G26"/>
  <c r="I26"/>
  <c r="J26" s="1"/>
  <c r="I64"/>
  <c r="J64" s="1"/>
  <c r="G64"/>
  <c r="G85"/>
  <c r="I85"/>
  <c r="J85" s="1"/>
  <c r="G31"/>
  <c r="J33"/>
  <c r="G38"/>
  <c r="G83"/>
  <c r="G29"/>
  <c r="I36"/>
  <c r="J36" s="1"/>
  <c r="I50"/>
  <c r="J50" s="1"/>
  <c r="I58"/>
  <c r="J58" s="1"/>
  <c r="I66"/>
  <c r="J66" s="1"/>
  <c r="I74"/>
  <c r="J74" s="1"/>
  <c r="I82"/>
  <c r="J82" s="1"/>
  <c r="G43" l="1"/>
  <c r="G45"/>
  <c r="G75"/>
  <c r="G17"/>
  <c r="G86"/>
  <c r="G37"/>
  <c r="G30"/>
  <c r="G47"/>
  <c r="G33"/>
  <c r="E3" s="1"/>
  <c r="G77"/>
  <c r="G3"/>
  <c r="F3"/>
  <c r="H29" l="1"/>
  <c r="H85"/>
  <c r="H19"/>
  <c r="H63"/>
  <c r="H79"/>
  <c r="H83"/>
  <c r="H60"/>
  <c r="H51"/>
  <c r="H80"/>
  <c r="H72"/>
  <c r="H41"/>
  <c r="H47"/>
  <c r="H55"/>
  <c r="H48"/>
  <c r="H70"/>
  <c r="H61"/>
  <c r="H11"/>
  <c r="H56"/>
  <c r="H36"/>
  <c r="H21"/>
  <c r="H39"/>
  <c r="H33"/>
  <c r="H49"/>
  <c r="H75"/>
  <c r="H57"/>
  <c r="H37"/>
  <c r="H28"/>
  <c r="H74"/>
  <c r="H10"/>
  <c r="H7"/>
  <c r="H13"/>
  <c r="H84"/>
  <c r="H86"/>
  <c r="H59"/>
  <c r="H62"/>
  <c r="H43"/>
  <c r="H58"/>
  <c r="H81"/>
  <c r="H73"/>
  <c r="H50"/>
  <c r="H65"/>
  <c r="H68"/>
  <c r="H30"/>
  <c r="H87"/>
  <c r="H9"/>
  <c r="H42"/>
  <c r="H82"/>
  <c r="H14"/>
  <c r="H20"/>
  <c r="H66"/>
  <c r="H8"/>
  <c r="H78"/>
  <c r="H45"/>
  <c r="H76"/>
  <c r="H35"/>
  <c r="H88"/>
  <c r="H17"/>
  <c r="H46"/>
  <c r="H77"/>
  <c r="H54"/>
  <c r="H24"/>
  <c r="H25"/>
  <c r="H26"/>
  <c r="H38"/>
  <c r="H15"/>
  <c r="H12"/>
  <c r="H44"/>
  <c r="H18"/>
  <c r="H64"/>
  <c r="H71"/>
  <c r="H53"/>
  <c r="H40"/>
  <c r="H52"/>
  <c r="H27"/>
  <c r="H69"/>
  <c r="H31"/>
  <c r="H34"/>
  <c r="H16"/>
  <c r="H23"/>
  <c r="H32"/>
  <c r="H67"/>
  <c r="H22"/>
</calcChain>
</file>

<file path=xl/comments1.xml><?xml version="1.0" encoding="utf-8"?>
<comments xmlns="http://schemas.openxmlformats.org/spreadsheetml/2006/main">
  <authors>
    <author>israelsouza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sharedStrings.xml><?xml version="1.0" encoding="utf-8"?>
<sst xmlns="http://schemas.openxmlformats.org/spreadsheetml/2006/main" count="2364" uniqueCount="326">
  <si>
    <t>resume</t>
  </si>
  <si>
    <t>PN Qty</t>
  </si>
  <si>
    <t>Total Price</t>
  </si>
  <si>
    <t>Excess</t>
  </si>
  <si>
    <t>Cost Excess</t>
  </si>
  <si>
    <t>ExFOX</t>
  </si>
  <si>
    <t>Supplier Data Base</t>
  </si>
  <si>
    <t>Coments</t>
  </si>
  <si>
    <t>Pur Qty  w/ Attrition</t>
  </si>
  <si>
    <t>MOQ</t>
  </si>
  <si>
    <t>Qty w/ supplier's MOQ</t>
  </si>
  <si>
    <t>Unit Price</t>
  </si>
  <si>
    <t>% relation Total Price</t>
  </si>
  <si>
    <t>Excess QTY</t>
  </si>
  <si>
    <t>Excess Cost</t>
  </si>
  <si>
    <t>Index</t>
  </si>
  <si>
    <t>Manufacture Part Number</t>
  </si>
  <si>
    <t>Manufacturer Name</t>
  </si>
  <si>
    <t>Description</t>
  </si>
  <si>
    <t>PROPOSED ALTERNATIVE</t>
  </si>
  <si>
    <t>Assembly qty</t>
  </si>
  <si>
    <t>Quantity per</t>
  </si>
  <si>
    <t>Purchase Qt.</t>
  </si>
  <si>
    <t>SPQ</t>
  </si>
  <si>
    <t>Lead time @ 28/6</t>
  </si>
  <si>
    <t>STD LT</t>
  </si>
  <si>
    <t>Shipment Origin</t>
  </si>
  <si>
    <t>Incoterms</t>
  </si>
  <si>
    <t>Payment terms</t>
  </si>
  <si>
    <t>Validity</t>
  </si>
  <si>
    <t>-</t>
  </si>
  <si>
    <t>GRM033C81E104KE14D</t>
  </si>
  <si>
    <t>Murata Electronics</t>
  </si>
  <si>
    <t>CAP CER 0.1UF 25V X6S 0201</t>
  </si>
  <si>
    <t>7 Days</t>
  </si>
  <si>
    <t>USA</t>
  </si>
  <si>
    <t>FCA MIA</t>
  </si>
  <si>
    <t>NET 30</t>
  </si>
  <si>
    <t>15 Days</t>
  </si>
  <si>
    <t>MAX30208CLB+</t>
  </si>
  <si>
    <t>Analog Devices Inc./Maxim Integrated</t>
  </si>
  <si>
    <t>IC TEMP SENSOR</t>
  </si>
  <si>
    <t>25 Days</t>
  </si>
  <si>
    <t>Didn't find the Item</t>
  </si>
  <si>
    <t>MAX30208_HSP3_DEMO_B</t>
  </si>
  <si>
    <t>PCB:MAX30208_HSP3_DEMO_B</t>
  </si>
  <si>
    <t>UNABLE TO IDENTIFY</t>
  </si>
  <si>
    <t xml:space="preserve">$-   </t>
  </si>
  <si>
    <t>Items with MOQ ajustment</t>
  </si>
  <si>
    <t>GRM188R61E106MA73J</t>
  </si>
  <si>
    <t>CAP CER 10UF 25V X5R 0603</t>
  </si>
  <si>
    <t>GRM188R72A104KA35J</t>
  </si>
  <si>
    <t>CAP CER 0.1UF 100V X7R 0603</t>
  </si>
  <si>
    <t>GRM155R61A106ME11J</t>
  </si>
  <si>
    <t>CAP CER 10UF 10V X5R 0402</t>
  </si>
  <si>
    <t>GRM155R61A106ME11D</t>
  </si>
  <si>
    <t>C0603C105K3RAC7867</t>
  </si>
  <si>
    <t>KEMET</t>
  </si>
  <si>
    <t>CAP CER 1UF 25V X7R 0603</t>
  </si>
  <si>
    <t>C0603C105K3RACTU</t>
  </si>
  <si>
    <t>GRM033R61A104KE15J</t>
  </si>
  <si>
    <t>CAP CER 0.1UF 10V X5R 0201</t>
  </si>
  <si>
    <t>CL05A105KO5NNNC</t>
  </si>
  <si>
    <t>Samsung Electro-Mechanics</t>
  </si>
  <si>
    <t>CAP CER 1UF 16V X5R 0402</t>
  </si>
  <si>
    <t>C0603X7R1A103K030BA</t>
  </si>
  <si>
    <t>TDK Corporation</t>
  </si>
  <si>
    <t>CAP CER 10000PF 10V X7R 0201</t>
  </si>
  <si>
    <t>SFH 7016</t>
  </si>
  <si>
    <t>ams-OSRAM USA INC.</t>
  </si>
  <si>
    <t>CHIP LED</t>
  </si>
  <si>
    <t>1981061-1</t>
  </si>
  <si>
    <t>TE Connectivity AMP Connectors</t>
  </si>
  <si>
    <t>CONN SPRING BATTERY 3POS R/A SMD</t>
  </si>
  <si>
    <t>10061122-251120HLF</t>
  </si>
  <si>
    <t>Amphenol ICC (FCI)</t>
  </si>
  <si>
    <t>CONN FPC BOTTOM 25POS 0.3MM R/A</t>
  </si>
  <si>
    <t>End of Life</t>
  </si>
  <si>
    <t>CRCW02010000Z0ED</t>
  </si>
  <si>
    <t>Vishay Dale</t>
  </si>
  <si>
    <t>RES SMD 0 OHM JUMPER 1/20W 0201</t>
  </si>
  <si>
    <t>ERJ-2GE0R00X</t>
  </si>
  <si>
    <t>Panasonic Electronic Components</t>
  </si>
  <si>
    <t>RES SMD 0 OHM JUMPER 1/10W 0402</t>
  </si>
  <si>
    <t>ERJ-2RKF1002X</t>
  </si>
  <si>
    <t>RES SMD 10K OHM 1% 1/10W 0402</t>
  </si>
  <si>
    <t>ERJ-2RKF1003X</t>
  </si>
  <si>
    <t>RES SMD 100K OHM 1% 1/10W 0402</t>
  </si>
  <si>
    <t>MAX86176ENX+T</t>
  </si>
  <si>
    <t>PPG + ECG COMBO AFE</t>
  </si>
  <si>
    <t>VEMD8080</t>
  </si>
  <si>
    <t>Vishay Semiconductor Opto Division</t>
  </si>
  <si>
    <t>PHOTODIODE 780 TO 1050 NM</t>
  </si>
  <si>
    <t>Price Update</t>
  </si>
  <si>
    <t>LIS2DS12TR</t>
  </si>
  <si>
    <t>STMicroelectronics</t>
  </si>
  <si>
    <t>ACCEL 2-16G I2C/SPI 12LGA</t>
  </si>
  <si>
    <t>SIT1572AI-J3-18E-DCC-32.768E</t>
  </si>
  <si>
    <t>SiTime</t>
  </si>
  <si>
    <t>MEMS OSC XO 32.7680KHZ LVCMOS</t>
  </si>
  <si>
    <t>2450AT18D0100001E</t>
  </si>
  <si>
    <t>Johanson Technology Inc.</t>
  </si>
  <si>
    <t>RF ANT 2.4GHZ CHIP SOLDER SMD</t>
  </si>
  <si>
    <t>C1005X7R1H104K050BB</t>
  </si>
  <si>
    <t>CAP CER 0.1UF 50V X7R 0402</t>
  </si>
  <si>
    <t>C1005X5R1V225K050BC</t>
  </si>
  <si>
    <t>CAP CER 2.2UF 35V X5R 0402</t>
  </si>
  <si>
    <t>C1005X5R0J475K050BC</t>
  </si>
  <si>
    <t>CAP CER 4.7UF 6.3V X5R 0402</t>
  </si>
  <si>
    <t>C1005X5R0J225K050BC</t>
  </si>
  <si>
    <t>CAP CER 2.2UF 6.3V X5R 0402</t>
  </si>
  <si>
    <t>GRM0335C1H160JA01D</t>
  </si>
  <si>
    <t>CAP CER 16PF 50V C0G/NP0 0201</t>
  </si>
  <si>
    <t>GRM033R61A105ME15J</t>
  </si>
  <si>
    <t>CAP CER MLCC</t>
  </si>
  <si>
    <t>GRM033C71C104KE14J</t>
  </si>
  <si>
    <t>CAP CER 0.1UF 16V X7S 0201</t>
  </si>
  <si>
    <t>GRM21BR61A476ME15K</t>
  </si>
  <si>
    <t>CAP CER 47UF 10V X5R 0805</t>
  </si>
  <si>
    <t>GRM033R61E472MA12D</t>
  </si>
  <si>
    <t>CAP CER 4700PF 25V X5R 0201</t>
  </si>
  <si>
    <t>C0402C105K8PAC7867</t>
  </si>
  <si>
    <t>CAP CER 1UF 10V X5R 0402</t>
  </si>
  <si>
    <t>C0402C105K8PACTU</t>
  </si>
  <si>
    <t>CL10A226MO7JZNC</t>
  </si>
  <si>
    <t>CAP CER 22UF 16V X5R 0603</t>
  </si>
  <si>
    <t>GRM033C81A105ME05D</t>
  </si>
  <si>
    <t>CAP CER 1UF 10V X6S 0201</t>
  </si>
  <si>
    <t>GRM033R71A472KA01D</t>
  </si>
  <si>
    <t>CAP CER 4700PF 10V X7R 0201</t>
  </si>
  <si>
    <t>GRM033R61C104KE14D</t>
  </si>
  <si>
    <t>CAP CER 0.1UF 16V X5R 0201</t>
  </si>
  <si>
    <t>C1005X5R1V105K050BC</t>
  </si>
  <si>
    <t>CAP CER 1UF 35V X5R 0402</t>
  </si>
  <si>
    <t>C0603X5R1E104M030BB</t>
  </si>
  <si>
    <t>CAP CER 0.1UF 25V X5R 0201</t>
  </si>
  <si>
    <t>KGM05AR51E103KH</t>
  </si>
  <si>
    <t>KYOCERA AVX</t>
  </si>
  <si>
    <t>CAP CER 10000PF 25V X5R 0402</t>
  </si>
  <si>
    <t>C0603X5R1A104K030BC</t>
  </si>
  <si>
    <t>APFA2507QBDSEEZGKC</t>
  </si>
  <si>
    <t>Kingbright</t>
  </si>
  <si>
    <t>LED RGB CLEAR 4SMD R/A</t>
  </si>
  <si>
    <t>SML-LX0404SIUPGUSB</t>
  </si>
  <si>
    <t>Lumex Opto/Components Inc.</t>
  </si>
  <si>
    <t>LED RGB CLEAR SMD</t>
  </si>
  <si>
    <t>TF13BA-6S-0.4SH(800)</t>
  </si>
  <si>
    <t>Hirose Electric Co Ltd</t>
  </si>
  <si>
    <t>CONN FPC BOTTOM 6POS 0.4MM R/A</t>
  </si>
  <si>
    <t>FH26W-25S-0.3SHW(60)</t>
  </si>
  <si>
    <t>DX07S024JJ3R1300</t>
  </si>
  <si>
    <t>JAE Electronics</t>
  </si>
  <si>
    <t>CONN RCP USB3.1 TYPEC 24P SMD RA</t>
  </si>
  <si>
    <t>DFE201612E-2R2M=P2</t>
  </si>
  <si>
    <t>FIXED IND 2.2UH 1.8A 116MOHM SMD</t>
  </si>
  <si>
    <t>MLP2012H2R2MT0S1</t>
  </si>
  <si>
    <t>FIXED IND 2.2UH 1A 195 MOHM SMD</t>
  </si>
  <si>
    <t>BLM21PG221SN1D</t>
  </si>
  <si>
    <t>FERRITE BEAD 220 OHM 0805 1LN</t>
  </si>
  <si>
    <t>HZ1206C202R-10</t>
  </si>
  <si>
    <t>Laird-Signal Integrity Products</t>
  </si>
  <si>
    <t>FERRITE BEAD 2 KOHM 1206 1LN</t>
  </si>
  <si>
    <t>ERJ-1GNF5101C</t>
  </si>
  <si>
    <t>RES SMD 5.1K OHM 1% 1/20W 0201</t>
  </si>
  <si>
    <t>ERJ-1GNF27R0C</t>
  </si>
  <si>
    <t>RES SMD 27 OHM 1% 1/20W 0201</t>
  </si>
  <si>
    <t>ERJ-1GNF4701C</t>
  </si>
  <si>
    <t>RES SMD 4.7K OHM 1% 1/20W 0201</t>
  </si>
  <si>
    <t>ERJ-2GEJ103X</t>
  </si>
  <si>
    <t>RES SMD 10K OHM 5% 1/10W 0402</t>
  </si>
  <si>
    <t>ERJ-2LWFR010X</t>
  </si>
  <si>
    <t>RES 0.01 OHM 1% 1/5W 0402</t>
  </si>
  <si>
    <t>ERJ-1GNF3301C</t>
  </si>
  <si>
    <t>RES SMD 3.3K OHM 1% 1/20W 0201</t>
  </si>
  <si>
    <t>ERJ-1GNJ103C</t>
  </si>
  <si>
    <t>RES SMD 10K OHM 5% 1/20W 0201</t>
  </si>
  <si>
    <t>ERJ-1GN0R00C</t>
  </si>
  <si>
    <t>ERJ-2RKF1004X</t>
  </si>
  <si>
    <t>RES SMD 1M OHM 1% 1/10W 0402</t>
  </si>
  <si>
    <t>ERJ-1GNF10R0C</t>
  </si>
  <si>
    <t>RES SMD 10 OHM 1% 1/20W 0201</t>
  </si>
  <si>
    <t>CRCW04024K70FKEDHP</t>
  </si>
  <si>
    <t>RES SMD 4.7K OHM 1% 1/5W 0402</t>
  </si>
  <si>
    <t>ERJ-2GEJ220X</t>
  </si>
  <si>
    <t>RES SMD 22 OHM 5% 1/10W 0402</t>
  </si>
  <si>
    <t>CRCW040210K0FKEE</t>
  </si>
  <si>
    <t>RES SMD 10K OHM 1% 1/16W 0402</t>
  </si>
  <si>
    <t>TNPW04021K00BETD</t>
  </si>
  <si>
    <t>RES 1K OHM 0.1% 1/16W 0402</t>
  </si>
  <si>
    <t>PNM0402E2502BST1</t>
  </si>
  <si>
    <t>Vishay Dale Thin Film</t>
  </si>
  <si>
    <t>RES SMD 25K OHM 0.1% 1/20W 0402</t>
  </si>
  <si>
    <t>NCP03XH103J05RL</t>
  </si>
  <si>
    <t>THERMISTOR NTC 10KOHM 3380K 0201</t>
  </si>
  <si>
    <t>Würth Elektronik</t>
  </si>
  <si>
    <t>SWITCH TACTILE SPST-NO 0.05A 12V</t>
  </si>
  <si>
    <t>EVP-AA102K</t>
  </si>
  <si>
    <t>SWITCH TACTILE SPST-NO 0.02A 15V</t>
  </si>
  <si>
    <t>Items with MOQ ajustment |Price Update</t>
  </si>
  <si>
    <t>MAX20360FEWZ+T</t>
  </si>
  <si>
    <t>EVKIT PART- IC; PMIC WITH ULTRA-LOW IQ REGULATOR</t>
  </si>
  <si>
    <t>10 Days</t>
  </si>
  <si>
    <t>MAX32670GTL+</t>
  </si>
  <si>
    <t>IC MCU 32BIT 384KB FLASH 40TQFN</t>
  </si>
  <si>
    <t>MX25U51245GZ4I54</t>
  </si>
  <si>
    <t>Macronix</t>
  </si>
  <si>
    <t>IC FLASH 512MBIT SPI/QUAD 8WSON</t>
  </si>
  <si>
    <t>MAX32666GXMBT+</t>
  </si>
  <si>
    <t>IC MCU 32BIT 1MB FLASH 121CTBGA</t>
  </si>
  <si>
    <t>MAX9062EBS+TG45</t>
  </si>
  <si>
    <t>IC COMPARATOR 1 W/VOLT REF 4UCSP</t>
  </si>
  <si>
    <t>MAX3207EAUT+T</t>
  </si>
  <si>
    <t>TVS DIODE SOT23-6</t>
  </si>
  <si>
    <t>MAX4737EBE+T</t>
  </si>
  <si>
    <t>IC SW SPST-NOX4 4.5OHM 16UCSP</t>
  </si>
  <si>
    <t>MAX14689EWL+T</t>
  </si>
  <si>
    <t>IC SWITCH DPDT X 1 450MOHM 9WLP</t>
  </si>
  <si>
    <t>ABS07-32.768KHZ-6-T</t>
  </si>
  <si>
    <t>Abracon LLC</t>
  </si>
  <si>
    <t>CRYSTAL 32.7680KHZ 6PF SMD</t>
  </si>
  <si>
    <t>FA-20H 32.0000MF12Y-W3</t>
  </si>
  <si>
    <t>EPSON</t>
  </si>
  <si>
    <t>CRYSTAL 32.0000MHZ 12PF SMD</t>
  </si>
  <si>
    <t>CM1610H32768DZBT</t>
  </si>
  <si>
    <t>Citizen Finedevice Co Ltd</t>
  </si>
  <si>
    <t>PN will be treated a part</t>
  </si>
  <si>
    <t>EX-POWER</t>
  </si>
  <si>
    <t>Battery pack 800mAh 04x30x42</t>
  </si>
  <si>
    <t>Suggest Local order.</t>
  </si>
  <si>
    <t>BRAZIL</t>
  </si>
  <si>
    <t>EXW CAMPINAS</t>
  </si>
  <si>
    <t>Molex</t>
  </si>
  <si>
    <t>Host board to sensor board flex cable</t>
  </si>
  <si>
    <t xml:space="preserve">$206,132.88 </t>
  </si>
  <si>
    <t>FOB</t>
  </si>
  <si>
    <t xml:space="preserve">$4,122.66 </t>
  </si>
  <si>
    <t>est. USD CIF</t>
  </si>
  <si>
    <t xml:space="preserve">$6,596.25 </t>
  </si>
  <si>
    <t>est. Unit BRL</t>
  </si>
  <si>
    <t>EPE COMPONENTS OFFER</t>
  </si>
  <si>
    <t>Part Number</t>
  </si>
  <si>
    <t>Broker PN</t>
  </si>
  <si>
    <t>Quantity</t>
  </si>
  <si>
    <t>Availability</t>
  </si>
  <si>
    <t>Packaging</t>
  </si>
  <si>
    <t>Lead Time</t>
  </si>
  <si>
    <t>Lifecycle</t>
  </si>
  <si>
    <t>Price USD</t>
  </si>
  <si>
    <t>Value</t>
  </si>
  <si>
    <t>Supply Terms</t>
  </si>
  <si>
    <t>Payment Terms</t>
  </si>
  <si>
    <t>Comment</t>
  </si>
  <si>
    <t>Check PN</t>
  </si>
  <si>
    <t>Available</t>
  </si>
  <si>
    <t>REEL</t>
  </si>
  <si>
    <t>ok</t>
  </si>
  <si>
    <t>FCA MIAMI</t>
  </si>
  <si>
    <t>NET 30 Days</t>
  </si>
  <si>
    <r>
      <t>MAX30208CLB+</t>
    </r>
    <r>
      <rPr>
        <sz val="12"/>
        <color rgb="FFFF0000"/>
        <rFont val="Calibri"/>
        <family val="2"/>
        <scheme val="minor"/>
      </rPr>
      <t>T</t>
    </r>
  </si>
  <si>
    <t>MAX30208EVSYS#</t>
  </si>
  <si>
    <t>LIMITED</t>
  </si>
  <si>
    <t>EOL</t>
  </si>
  <si>
    <t>NRND</t>
  </si>
  <si>
    <r>
      <t>CRCW040210K0FKE</t>
    </r>
    <r>
      <rPr>
        <b/>
        <sz val="12"/>
        <color rgb="FFFF0000"/>
        <rFont val="Calibri"/>
        <family val="2"/>
        <scheme val="minor"/>
      </rPr>
      <t>D</t>
    </r>
  </si>
  <si>
    <t>MAX32674CGWGZ+</t>
  </si>
  <si>
    <t>IC MCU 32BIT  PACKAGE OUTLINE DRAWING: 21-100151; PACKAGE CODE: W241H2+1; WLP24</t>
  </si>
  <si>
    <t>PENDING</t>
  </si>
  <si>
    <t>BW48ABKCLASBK</t>
  </si>
  <si>
    <t>Watertigh enclosure BW4 with Strap</t>
  </si>
  <si>
    <t>Host board</t>
  </si>
  <si>
    <t>PCB BOARD 7 Layers</t>
  </si>
  <si>
    <t>Sensor board</t>
  </si>
  <si>
    <t>PCB BOARD 5 Layers</t>
  </si>
  <si>
    <t>BATERIA RECARREGÁVEL LI-POLIMERO 3,7V 1000MAH</t>
  </si>
  <si>
    <t>BULK</t>
  </si>
  <si>
    <t>Top ECG Contact Board</t>
  </si>
  <si>
    <t>PCB BOARD 2 Layers</t>
  </si>
  <si>
    <t>CUSTOM 2-key membrane keyboard 10x20mm</t>
  </si>
  <si>
    <t>CUSTOM 0.4mm pitch 6 pos flat cable 40mm</t>
  </si>
  <si>
    <t xml:space="preserve">Silver plated ECG bottom terminal </t>
  </si>
  <si>
    <t>Silver plated Temperature terminal</t>
  </si>
  <si>
    <t>Male type C connector with solder board</t>
  </si>
  <si>
    <t>Female Magnetic pogo pin contact 2.8mm pitch 2 poles</t>
  </si>
  <si>
    <t>USB charger cable with magnectic pogo pin 2.8mm pitch 2 poles</t>
  </si>
  <si>
    <t>OLD Price</t>
  </si>
  <si>
    <t>Delta</t>
  </si>
  <si>
    <t>X</t>
  </si>
  <si>
    <t>Aguardando Desenvolvimento de Forncedores Locais</t>
  </si>
  <si>
    <t>Aguardando desenvolvimento de Fornecedores Locais - Item encontrado nao Atende</t>
  </si>
  <si>
    <t>Vendor</t>
  </si>
  <si>
    <t>Tipo de PO</t>
  </si>
  <si>
    <t>P.Organization</t>
  </si>
  <si>
    <t>P. Group</t>
  </si>
  <si>
    <t>Plant</t>
  </si>
  <si>
    <t>S.location</t>
  </si>
  <si>
    <t xml:space="preserve">Incoterms </t>
  </si>
  <si>
    <t>Text Incoterms</t>
  </si>
  <si>
    <t>Material</t>
  </si>
  <si>
    <t>Qty</t>
  </si>
  <si>
    <t>Delivery date</t>
  </si>
  <si>
    <t>Unit price</t>
  </si>
  <si>
    <t>Net price</t>
  </si>
  <si>
    <t>Per</t>
  </si>
  <si>
    <t>Tax Code</t>
  </si>
  <si>
    <t>P40</t>
  </si>
  <si>
    <t>W001</t>
  </si>
  <si>
    <t>I0</t>
  </si>
  <si>
    <t>FOXCONN</t>
  </si>
  <si>
    <t>M0081</t>
  </si>
  <si>
    <t>ZFN2</t>
  </si>
  <si>
    <t>0106</t>
  </si>
  <si>
    <t>275A</t>
  </si>
  <si>
    <t>I030</t>
  </si>
  <si>
    <t>Aguardando validacao tecnica</t>
  </si>
  <si>
    <t>EXW</t>
  </si>
  <si>
    <t>PN Foxconn</t>
  </si>
  <si>
    <t>Em desenvolvimento - Matheus Lima</t>
  </si>
  <si>
    <t>PO - EPE</t>
  </si>
  <si>
    <t>Resp</t>
  </si>
  <si>
    <t>Count</t>
  </si>
  <si>
    <t>Check Price</t>
  </si>
  <si>
    <t>Check Price 2</t>
  </si>
  <si>
    <t>Check</t>
  </si>
  <si>
    <t>Aguardando desenvolvimento de Fornecedores</t>
  </si>
  <si>
    <t>Item com Cotacao EPE - Aguardando Decisao Tecnica</t>
  </si>
  <si>
    <t>A posicao 80 do Sub HB ele tem que ser GRM188R61E106MA73J FBRLAL60001005
A posicao 310 do HB tem que ser  ERJ-2GE0R00X FBRLAL60001016</t>
  </si>
</sst>
</file>

<file path=xl/styles.xml><?xml version="1.0" encoding="utf-8"?>
<styleSheet xmlns="http://schemas.openxmlformats.org/spreadsheetml/2006/main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&quot;R$&quot;\ #,##0.00;[Red]\-&quot;R$&quot;\ #,##0.00"/>
    <numFmt numFmtId="167" formatCode="[$-409]dd\-mmm\-yy;@"/>
    <numFmt numFmtId="168" formatCode="mm/dd/yyyy"/>
    <numFmt numFmtId="169" formatCode="_-&quot;R$&quot;\ * #,##0.00_-;\-&quot;R$&quot;\ * #,##0.00_-;_-&quot;R$&quot;\ * &quot;-&quot;??_-;_-@_-"/>
    <numFmt numFmtId="170" formatCode="0.00_)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10"/>
      <color rgb="FF9C6500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Helv"/>
      <charset val="204"/>
    </font>
    <font>
      <sz val="10"/>
      <name val="Geneva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0"/>
      <color theme="0"/>
      <name val="Segoe UI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sz val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i/>
      <sz val="16"/>
      <name val="Helv"/>
    </font>
    <font>
      <sz val="12"/>
      <name val="新細明體"/>
      <family val="1"/>
      <charset val="136"/>
    </font>
    <font>
      <b/>
      <sz val="11"/>
      <color indexed="63"/>
      <name val="Arial"/>
      <family val="2"/>
    </font>
    <font>
      <sz val="10"/>
      <name val="Helv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</font>
    <font>
      <sz val="11"/>
      <color theme="1"/>
      <name val="Calibri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11" borderId="0" applyNumberFormat="0" applyBorder="0" applyAlignment="0" applyProtection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26" fillId="0" borderId="0"/>
    <xf numFmtId="167" fontId="27" fillId="0" borderId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/>
    <xf numFmtId="167" fontId="19" fillId="0" borderId="0"/>
    <xf numFmtId="167" fontId="19" fillId="0" borderId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7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8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19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1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2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4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5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0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3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8" fillId="26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7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4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5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0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1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2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33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30" fillId="12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8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29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30" fillId="13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29" fillId="34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1" fillId="18" borderId="0" applyNumberFormat="0" applyBorder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2" fillId="35" borderId="9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167" fontId="33" fillId="36" borderId="10" applyNumberFormat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167" fontId="19" fillId="0" borderId="0"/>
    <xf numFmtId="167" fontId="19" fillId="0" borderId="0"/>
    <xf numFmtId="167" fontId="19" fillId="0" borderId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167" fontId="36" fillId="19" borderId="0" applyNumberFormat="0" applyBorder="0" applyAlignment="0" applyProtection="0"/>
    <xf numFmtId="38" fontId="37" fillId="37" borderId="0" applyNumberFormat="0" applyBorder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8" fillId="0" borderId="11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39" fillId="0" borderId="12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13" applyNumberFormat="0" applyFill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67" fontId="40" fillId="0" borderId="0" applyNumberFormat="0" applyFill="0" applyBorder="0" applyAlignment="0" applyProtection="0"/>
    <xf numFmtId="10" fontId="37" fillId="38" borderId="8" applyNumberFormat="0" applyBorder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1" fillId="22" borderId="9" applyNumberFormat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2" fillId="0" borderId="14" applyNumberFormat="0" applyFill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67" fontId="43" fillId="39" borderId="0" applyNumberFormat="0" applyBorder="0" applyAlignment="0" applyProtection="0"/>
    <xf numFmtId="170" fontId="44" fillId="0" borderId="0"/>
    <xf numFmtId="167" fontId="28" fillId="0" borderId="0"/>
    <xf numFmtId="167" fontId="19" fillId="0" borderId="0"/>
    <xf numFmtId="167" fontId="28" fillId="0" borderId="0"/>
    <xf numFmtId="167" fontId="19" fillId="0" borderId="0"/>
    <xf numFmtId="167" fontId="28" fillId="0" borderId="0"/>
    <xf numFmtId="167" fontId="19" fillId="0" borderId="0"/>
    <xf numFmtId="167" fontId="34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34" fillId="0" borderId="0"/>
    <xf numFmtId="167" fontId="34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34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9" fillId="0" borderId="0"/>
    <xf numFmtId="167" fontId="28" fillId="0" borderId="0"/>
    <xf numFmtId="167" fontId="34" fillId="0" borderId="0"/>
    <xf numFmtId="167" fontId="1" fillId="0" borderId="0"/>
    <xf numFmtId="167" fontId="1" fillId="0" borderId="0"/>
    <xf numFmtId="167" fontId="45" fillId="0" borderId="0">
      <alignment vertical="center"/>
    </xf>
    <xf numFmtId="167" fontId="19" fillId="0" borderId="0"/>
    <xf numFmtId="0" fontId="1" fillId="0" borderId="0"/>
    <xf numFmtId="0" fontId="1" fillId="0" borderId="0"/>
    <xf numFmtId="167" fontId="28" fillId="0" borderId="0"/>
    <xf numFmtId="167" fontId="28" fillId="0" borderId="0"/>
    <xf numFmtId="167" fontId="28" fillId="0" borderId="0"/>
    <xf numFmtId="167" fontId="28" fillId="0" borderId="0"/>
    <xf numFmtId="167" fontId="28" fillId="0" borderId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34" fillId="40" borderId="15" applyNumberFormat="0" applyFont="0" applyAlignment="0" applyProtection="0"/>
    <xf numFmtId="167" fontId="34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28" fillId="40" borderId="15" applyNumberFormat="0" applyFon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67" fontId="46" fillId="35" borderId="16" applyNumberFormat="0" applyAlignment="0" applyProtection="0"/>
    <xf numFmtId="10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167" fontId="47" fillId="0" borderId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8" fillId="0" borderId="17" applyNumberFormat="0" applyFill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167" fontId="49" fillId="0" borderId="0" applyNumberFormat="0" applyFill="0" applyBorder="0" applyAlignment="0" applyProtection="0"/>
    <xf numFmtId="0" fontId="19" fillId="0" borderId="0"/>
    <xf numFmtId="0" fontId="50" fillId="0" borderId="0">
      <alignment vertical="center"/>
    </xf>
    <xf numFmtId="0" fontId="19" fillId="0" borderId="0"/>
    <xf numFmtId="0" fontId="51" fillId="0" borderId="0">
      <alignment vertical="center"/>
    </xf>
    <xf numFmtId="0" fontId="52" fillId="0" borderId="0"/>
    <xf numFmtId="0" fontId="19" fillId="0" borderId="0"/>
  </cellStyleXfs>
  <cellXfs count="89">
    <xf numFmtId="0" fontId="0" fillId="0" borderId="0" xfId="0"/>
    <xf numFmtId="0" fontId="6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165" fontId="0" fillId="2" borderId="0" xfId="1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8" fontId="11" fillId="2" borderId="0" xfId="0" applyNumberFormat="1" applyFont="1" applyFill="1" applyAlignment="1">
      <alignment horizontal="center"/>
    </xf>
    <xf numFmtId="8" fontId="11" fillId="4" borderId="0" xfId="0" applyNumberFormat="1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66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5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3" fontId="11" fillId="0" borderId="0" xfId="0" applyNumberFormat="1" applyFont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18" fillId="7" borderId="0" xfId="0" applyFont="1" applyFill="1"/>
    <xf numFmtId="0" fontId="18" fillId="7" borderId="0" xfId="0" applyFont="1" applyFill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9" borderId="0" xfId="0" applyFont="1" applyFill="1"/>
    <xf numFmtId="0" fontId="11" fillId="10" borderId="0" xfId="0" applyFont="1" applyFill="1"/>
    <xf numFmtId="0" fontId="11" fillId="0" borderId="0" xfId="0" applyFont="1" applyAlignment="1">
      <alignment horizontal="left"/>
    </xf>
    <xf numFmtId="167" fontId="20" fillId="0" borderId="0" xfId="4" applyFont="1"/>
    <xf numFmtId="49" fontId="20" fillId="0" borderId="0" xfId="4" applyNumberFormat="1" applyFont="1"/>
    <xf numFmtId="0" fontId="20" fillId="0" borderId="0" xfId="4" applyNumberFormat="1" applyFont="1"/>
    <xf numFmtId="168" fontId="21" fillId="11" borderId="8" xfId="3" applyNumberFormat="1" applyFont="1" applyBorder="1" applyAlignment="1">
      <alignment horizontal="center"/>
    </xf>
    <xf numFmtId="4" fontId="20" fillId="0" borderId="0" xfId="4" applyNumberFormat="1" applyFont="1" applyAlignment="1">
      <alignment horizontal="center"/>
    </xf>
    <xf numFmtId="167" fontId="20" fillId="0" borderId="0" xfId="4" applyFont="1" applyAlignment="1">
      <alignment horizontal="center"/>
    </xf>
    <xf numFmtId="0" fontId="19" fillId="0" borderId="0" xfId="4" applyNumberFormat="1"/>
    <xf numFmtId="167" fontId="19" fillId="0" borderId="0" xfId="4"/>
    <xf numFmtId="167" fontId="22" fillId="14" borderId="0" xfId="4" applyFont="1" applyFill="1" applyAlignment="1">
      <alignment horizontal="center"/>
    </xf>
    <xf numFmtId="49" fontId="22" fillId="14" borderId="0" xfId="4" applyNumberFormat="1" applyFont="1" applyFill="1" applyAlignment="1">
      <alignment horizontal="center"/>
    </xf>
    <xf numFmtId="4" fontId="23" fillId="15" borderId="0" xfId="4" applyNumberFormat="1" applyFont="1" applyFill="1" applyAlignment="1">
      <alignment horizontal="center"/>
    </xf>
    <xf numFmtId="0" fontId="23" fillId="15" borderId="0" xfId="4" applyNumberFormat="1" applyFont="1" applyFill="1" applyAlignment="1">
      <alignment horizontal="center"/>
    </xf>
    <xf numFmtId="167" fontId="23" fillId="10" borderId="0" xfId="4" applyFont="1" applyFill="1" applyAlignment="1">
      <alignment horizontal="center"/>
    </xf>
    <xf numFmtId="1" fontId="22" fillId="14" borderId="0" xfId="4" applyNumberFormat="1" applyFont="1" applyFill="1" applyAlignment="1">
      <alignment horizontal="center"/>
    </xf>
    <xf numFmtId="0" fontId="20" fillId="0" borderId="0" xfId="4" applyNumberFormat="1" applyFont="1" applyAlignment="1">
      <alignment horizontal="center"/>
    </xf>
    <xf numFmtId="167" fontId="20" fillId="0" borderId="8" xfId="4" applyFont="1" applyBorder="1" applyAlignment="1">
      <alignment horizontal="center"/>
    </xf>
    <xf numFmtId="49" fontId="20" fillId="0" borderId="8" xfId="4" applyNumberFormat="1" applyFont="1" applyBorder="1" applyAlignment="1">
      <alignment horizontal="center"/>
    </xf>
    <xf numFmtId="167" fontId="20" fillId="16" borderId="8" xfId="4" applyFont="1" applyFill="1" applyBorder="1" applyAlignment="1">
      <alignment horizontal="center"/>
    </xf>
    <xf numFmtId="0" fontId="20" fillId="0" borderId="8" xfId="4" applyNumberFormat="1" applyFont="1" applyBorder="1" applyAlignment="1">
      <alignment horizontal="center"/>
    </xf>
    <xf numFmtId="43" fontId="20" fillId="0" borderId="8" xfId="2" applyFont="1" applyFill="1" applyBorder="1" applyAlignment="1">
      <alignment horizontal="right" vertical="center"/>
    </xf>
    <xf numFmtId="2" fontId="20" fillId="0" borderId="8" xfId="4" applyNumberFormat="1" applyFont="1" applyBorder="1" applyAlignment="1">
      <alignment horizontal="center"/>
    </xf>
    <xf numFmtId="1" fontId="20" fillId="0" borderId="8" xfId="4" applyNumberFormat="1" applyFont="1" applyBorder="1" applyAlignment="1">
      <alignment horizontal="center"/>
    </xf>
    <xf numFmtId="2" fontId="20" fillId="0" borderId="0" xfId="4" applyNumberFormat="1" applyFont="1"/>
    <xf numFmtId="0" fontId="20" fillId="0" borderId="8" xfId="4" applyNumberFormat="1" applyFont="1" applyFill="1" applyBorder="1" applyAlignment="1">
      <alignment horizontal="right" vertical="center"/>
    </xf>
    <xf numFmtId="0" fontId="20" fillId="0" borderId="0" xfId="4" applyNumberFormat="1" applyFont="1" applyAlignment="1">
      <alignment horizontal="center" vertical="center"/>
    </xf>
    <xf numFmtId="0" fontId="23" fillId="15" borderId="0" xfId="4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/>
    </xf>
    <xf numFmtId="0" fontId="11" fillId="16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0" borderId="0" xfId="0" quotePrefix="1" applyFont="1"/>
    <xf numFmtId="0" fontId="11" fillId="0" borderId="0" xfId="0" quotePrefix="1" applyFont="1" applyAlignment="1">
      <alignment horizontal="left"/>
    </xf>
    <xf numFmtId="0" fontId="0" fillId="0" borderId="0" xfId="0" applyAlignment="1">
      <alignment wrapText="1"/>
    </xf>
  </cellXfs>
  <cellStyles count="503">
    <cellStyle name="_April_Commercial" xfId="5"/>
    <cellStyle name="_April_Consumer" xfId="6"/>
    <cellStyle name="_May_Commercial" xfId="7"/>
    <cellStyle name="_May_Consumer" xfId="8"/>
    <cellStyle name="_Request" xfId="9"/>
    <cellStyle name="_Sheet1" xfId="10"/>
    <cellStyle name="=C:\WINDOWS\SYSTEM32\COMMAND.COM" xfId="11"/>
    <cellStyle name="=C:\WINDOWS\SYSTEM32\COMMAND.COM 2" xfId="12"/>
    <cellStyle name="=C:\WINDOWS\SYSTEM32\COMMAND.COM 3" xfId="13"/>
    <cellStyle name="=C:\WINDOWS\SYSTEM32\COMMAND.COM_4-PO'S Abr-10 Nilza" xfId="14"/>
    <cellStyle name="0,0_x000d__x000a_NA_x000d__x000a_" xfId="15"/>
    <cellStyle name="20% - Accent1 10" xfId="16"/>
    <cellStyle name="20% - Accent1 11" xfId="17"/>
    <cellStyle name="20% - Accent1 2" xfId="18"/>
    <cellStyle name="20% - Accent1 3" xfId="19"/>
    <cellStyle name="20% - Accent1 4" xfId="20"/>
    <cellStyle name="20% - Accent1 5" xfId="21"/>
    <cellStyle name="20% - Accent1 6" xfId="22"/>
    <cellStyle name="20% - Accent1 7" xfId="23"/>
    <cellStyle name="20% - Accent1 8" xfId="24"/>
    <cellStyle name="20% - Accent1 9" xfId="25"/>
    <cellStyle name="20% - Accent2 10" xfId="26"/>
    <cellStyle name="20% - Accent2 11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 10" xfId="36"/>
    <cellStyle name="20% - Accent3 11" xfId="37"/>
    <cellStyle name="20% - Accent3 2" xfId="38"/>
    <cellStyle name="20% - Accent3 3" xfId="39"/>
    <cellStyle name="20% - Accent3 4" xfId="40"/>
    <cellStyle name="20% - Accent3 5" xfId="41"/>
    <cellStyle name="20% - Accent3 6" xfId="42"/>
    <cellStyle name="20% - Accent3 7" xfId="43"/>
    <cellStyle name="20% - Accent3 8" xfId="44"/>
    <cellStyle name="20% - Accent3 9" xfId="45"/>
    <cellStyle name="20% - Accent4 10" xfId="46"/>
    <cellStyle name="20% - Accent4 11" xfId="47"/>
    <cellStyle name="20% - Accent4 2" xfId="48"/>
    <cellStyle name="20% - Accent4 3" xfId="49"/>
    <cellStyle name="20% - Accent4 4" xfId="50"/>
    <cellStyle name="20% - Accent4 5" xfId="51"/>
    <cellStyle name="20% - Accent4 6" xfId="52"/>
    <cellStyle name="20% - Accent4 7" xfId="53"/>
    <cellStyle name="20% - Accent4 8" xfId="54"/>
    <cellStyle name="20% - Accent4 9" xfId="55"/>
    <cellStyle name="20% - Accent5 10" xfId="56"/>
    <cellStyle name="20% - Accent5 11" xfId="57"/>
    <cellStyle name="20% - Accent5 2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1" xfId="67"/>
    <cellStyle name="20% - Accent6 2" xfId="68"/>
    <cellStyle name="20% - Accent6 3" xfId="69"/>
    <cellStyle name="20% - Accent6 4" xfId="70"/>
    <cellStyle name="20% - Accent6 5" xfId="71"/>
    <cellStyle name="20% - Accent6 6" xfId="72"/>
    <cellStyle name="20% - Accent6 7" xfId="73"/>
    <cellStyle name="20% - Accent6 8" xfId="74"/>
    <cellStyle name="20% - Accent6 9" xfId="75"/>
    <cellStyle name="40% - Accent1 10" xfId="76"/>
    <cellStyle name="40% - Accent1 11" xfId="77"/>
    <cellStyle name="40% - Accent1 2" xfId="78"/>
    <cellStyle name="40% - Accent1 3" xfId="79"/>
    <cellStyle name="40% - Accent1 4" xfId="80"/>
    <cellStyle name="40% - Accent1 5" xfId="81"/>
    <cellStyle name="40% - Accent1 6" xfId="82"/>
    <cellStyle name="40% - Accent1 7" xfId="83"/>
    <cellStyle name="40% - Accent1 8" xfId="84"/>
    <cellStyle name="40% - Accent1 9" xfId="85"/>
    <cellStyle name="40% - Accent2 10" xfId="86"/>
    <cellStyle name="40% - Accent2 11" xfId="87"/>
    <cellStyle name="40% - Accent2 2" xfId="88"/>
    <cellStyle name="40% - Accent2 3" xfId="89"/>
    <cellStyle name="40% - Accent2 4" xfId="90"/>
    <cellStyle name="40% - Accent2 5" xfId="91"/>
    <cellStyle name="40% - Accent2 6" xfId="92"/>
    <cellStyle name="40% - Accent2 7" xfId="93"/>
    <cellStyle name="40% - Accent2 8" xfId="94"/>
    <cellStyle name="40% - Accent2 9" xfId="95"/>
    <cellStyle name="40% - Accent3 10" xfId="96"/>
    <cellStyle name="40% - Accent3 11" xfId="97"/>
    <cellStyle name="40% - Accent3 2" xfId="98"/>
    <cellStyle name="40% - Accent3 3" xfId="99"/>
    <cellStyle name="40% - Accent3 4" xfId="100"/>
    <cellStyle name="40% - Accent3 5" xfId="101"/>
    <cellStyle name="40% - Accent3 6" xfId="102"/>
    <cellStyle name="40% - Accent3 7" xfId="103"/>
    <cellStyle name="40% - Accent3 8" xfId="104"/>
    <cellStyle name="40% - Accent3 9" xfId="105"/>
    <cellStyle name="40% - Accent4 10" xfId="106"/>
    <cellStyle name="40% - Accent4 11" xfId="107"/>
    <cellStyle name="40% - Accent4 2" xfId="108"/>
    <cellStyle name="40% - Accent4 3" xfId="109"/>
    <cellStyle name="40% - Accent4 4" xfId="110"/>
    <cellStyle name="40% - Accent4 5" xfId="111"/>
    <cellStyle name="40% - Accent4 6" xfId="112"/>
    <cellStyle name="40% - Accent4 7" xfId="113"/>
    <cellStyle name="40% - Accent4 8" xfId="114"/>
    <cellStyle name="40% - Accent4 9" xfId="115"/>
    <cellStyle name="40% - Accent5 10" xfId="116"/>
    <cellStyle name="40% - Accent5 11" xfId="117"/>
    <cellStyle name="40% - Accent5 2" xfId="118"/>
    <cellStyle name="40% - Accent5 3" xfId="119"/>
    <cellStyle name="40% - Accent5 4" xfId="120"/>
    <cellStyle name="40% - Accent5 5" xfId="121"/>
    <cellStyle name="40% - Accent5 6" xfId="122"/>
    <cellStyle name="40% - Accent5 7" xfId="123"/>
    <cellStyle name="40% - Accent5 8" xfId="124"/>
    <cellStyle name="40% - Accent5 9" xfId="125"/>
    <cellStyle name="40% - Accent6 10" xfId="126"/>
    <cellStyle name="40% - Accent6 11" xfId="127"/>
    <cellStyle name="40% - Accent6 2" xfId="128"/>
    <cellStyle name="40% - Accent6 3" xfId="129"/>
    <cellStyle name="40% - Accent6 4" xfId="130"/>
    <cellStyle name="40% - Accent6 5" xfId="131"/>
    <cellStyle name="40% - Accent6 6" xfId="132"/>
    <cellStyle name="40% - Accent6 7" xfId="133"/>
    <cellStyle name="40% - Accent6 8" xfId="134"/>
    <cellStyle name="40% - Accent6 9" xfId="135"/>
    <cellStyle name="60% - Accent1 10" xfId="136"/>
    <cellStyle name="60% - Accent1 11" xfId="137"/>
    <cellStyle name="60% - Accent1 2" xfId="138"/>
    <cellStyle name="60% - Accent1 3" xfId="139"/>
    <cellStyle name="60% - Accent1 4" xfId="140"/>
    <cellStyle name="60% - Accent1 5" xfId="141"/>
    <cellStyle name="60% - Accent1 6" xfId="142"/>
    <cellStyle name="60% - Accent1 7" xfId="143"/>
    <cellStyle name="60% - Accent1 8" xfId="144"/>
    <cellStyle name="60% - Accent1 9" xfId="145"/>
    <cellStyle name="60% - Accent2 10" xfId="146"/>
    <cellStyle name="60% - Accent2 11" xfId="147"/>
    <cellStyle name="60% - Accent2 2" xfId="148"/>
    <cellStyle name="60% - Accent2 3" xfId="149"/>
    <cellStyle name="60% - Accent2 4" xfId="150"/>
    <cellStyle name="60% - Accent2 5" xfId="151"/>
    <cellStyle name="60% - Accent2 6" xfId="152"/>
    <cellStyle name="60% - Accent2 7" xfId="153"/>
    <cellStyle name="60% - Accent2 8" xfId="154"/>
    <cellStyle name="60% - Accent2 9" xfId="155"/>
    <cellStyle name="60% - Accent3 10" xfId="156"/>
    <cellStyle name="60% - Accent3 11" xfId="157"/>
    <cellStyle name="60% - Accent3 2" xfId="158"/>
    <cellStyle name="60% - Accent3 3" xfId="159"/>
    <cellStyle name="60% - Accent3 4" xfId="160"/>
    <cellStyle name="60% - Accent3 5" xfId="161"/>
    <cellStyle name="60% - Accent3 6" xfId="162"/>
    <cellStyle name="60% - Accent3 7" xfId="163"/>
    <cellStyle name="60% - Accent3 8" xfId="164"/>
    <cellStyle name="60% - Accent3 9" xfId="165"/>
    <cellStyle name="60% - Accent4 10" xfId="166"/>
    <cellStyle name="60% - Accent4 11" xfId="167"/>
    <cellStyle name="60% - Accent4 2" xfId="168"/>
    <cellStyle name="60% - Accent4 3" xfId="169"/>
    <cellStyle name="60% - Accent4 4" xfId="170"/>
    <cellStyle name="60% - Accent4 5" xfId="171"/>
    <cellStyle name="60% - Accent4 6" xfId="172"/>
    <cellStyle name="60% - Accent4 7" xfId="173"/>
    <cellStyle name="60% - Accent4 8" xfId="174"/>
    <cellStyle name="60% - Accent4 9" xfId="175"/>
    <cellStyle name="60% - Accent5 10" xfId="176"/>
    <cellStyle name="60% - Accent5 11" xfId="177"/>
    <cellStyle name="60% - Accent5 2" xfId="178"/>
    <cellStyle name="60% - Accent5 3" xfId="179"/>
    <cellStyle name="60% - Accent5 4" xfId="180"/>
    <cellStyle name="60% - Accent5 5" xfId="181"/>
    <cellStyle name="60% - Accent5 6" xfId="182"/>
    <cellStyle name="60% - Accent5 7" xfId="183"/>
    <cellStyle name="60% - Accent5 8" xfId="184"/>
    <cellStyle name="60% - Accent5 9" xfId="185"/>
    <cellStyle name="60% - Accent6 10" xfId="186"/>
    <cellStyle name="60% - Accent6 11" xfId="187"/>
    <cellStyle name="60% - Accent6 2" xfId="188"/>
    <cellStyle name="60% - Accent6 3" xfId="189"/>
    <cellStyle name="60% - Accent6 4" xfId="190"/>
    <cellStyle name="60% - Accent6 5" xfId="191"/>
    <cellStyle name="60% - Accent6 6" xfId="192"/>
    <cellStyle name="60% - Accent6 7" xfId="193"/>
    <cellStyle name="60% - Accent6 8" xfId="194"/>
    <cellStyle name="60% - Accent6 9" xfId="195"/>
    <cellStyle name="Accent1 10" xfId="196"/>
    <cellStyle name="Accent1 11" xfId="197"/>
    <cellStyle name="Accent1 2" xfId="198"/>
    <cellStyle name="Accent1 3" xfId="199"/>
    <cellStyle name="Accent1 4" xfId="200"/>
    <cellStyle name="Accent1 5" xfId="201"/>
    <cellStyle name="Accent1 6" xfId="202"/>
    <cellStyle name="Accent1 7" xfId="203"/>
    <cellStyle name="Accent1 8" xfId="204"/>
    <cellStyle name="Accent1 9" xfId="205"/>
    <cellStyle name="Accent2 10" xfId="206"/>
    <cellStyle name="Accent2 11" xfId="207"/>
    <cellStyle name="Accent2 2" xfId="208"/>
    <cellStyle name="Accent2 3" xfId="209"/>
    <cellStyle name="Accent2 4" xfId="210"/>
    <cellStyle name="Accent2 5" xfId="211"/>
    <cellStyle name="Accent2 6" xfId="212"/>
    <cellStyle name="Accent2 7" xfId="213"/>
    <cellStyle name="Accent2 8" xfId="214"/>
    <cellStyle name="Accent2 9" xfId="215"/>
    <cellStyle name="Accent3 10" xfId="216"/>
    <cellStyle name="Accent3 11" xfId="217"/>
    <cellStyle name="Accent3 2" xfId="218"/>
    <cellStyle name="Accent3 3" xfId="219"/>
    <cellStyle name="Accent3 4" xfId="220"/>
    <cellStyle name="Accent3 5" xfId="221"/>
    <cellStyle name="Accent3 6" xfId="222"/>
    <cellStyle name="Accent3 7" xfId="223"/>
    <cellStyle name="Accent3 8" xfId="224"/>
    <cellStyle name="Accent3 9" xfId="225"/>
    <cellStyle name="Accent4 10" xfId="226"/>
    <cellStyle name="Accent4 11" xfId="227"/>
    <cellStyle name="Accent4 12" xfId="228"/>
    <cellStyle name="Accent4 2" xfId="229"/>
    <cellStyle name="Accent4 3" xfId="230"/>
    <cellStyle name="Accent4 4" xfId="231"/>
    <cellStyle name="Accent4 5" xfId="232"/>
    <cellStyle name="Accent4 6" xfId="233"/>
    <cellStyle name="Accent4 7" xfId="234"/>
    <cellStyle name="Accent4 8" xfId="235"/>
    <cellStyle name="Accent4 9" xfId="236"/>
    <cellStyle name="Accent5 10" xfId="237"/>
    <cellStyle name="Accent5 11" xfId="238"/>
    <cellStyle name="Accent5 2" xfId="239"/>
    <cellStyle name="Accent5 3" xfId="240"/>
    <cellStyle name="Accent5 4" xfId="241"/>
    <cellStyle name="Accent5 5" xfId="242"/>
    <cellStyle name="Accent5 6" xfId="243"/>
    <cellStyle name="Accent5 7" xfId="244"/>
    <cellStyle name="Accent5 8" xfId="245"/>
    <cellStyle name="Accent5 9" xfId="246"/>
    <cellStyle name="Accent6 10" xfId="247"/>
    <cellStyle name="Accent6 11" xfId="248"/>
    <cellStyle name="Accent6 12" xfId="249"/>
    <cellStyle name="Accent6 2" xfId="250"/>
    <cellStyle name="Accent6 3" xfId="251"/>
    <cellStyle name="Accent6 4" xfId="252"/>
    <cellStyle name="Accent6 5" xfId="253"/>
    <cellStyle name="Accent6 6" xfId="254"/>
    <cellStyle name="Accent6 7" xfId="255"/>
    <cellStyle name="Accent6 8" xfId="256"/>
    <cellStyle name="Accent6 9" xfId="257"/>
    <cellStyle name="Bad 10" xfId="258"/>
    <cellStyle name="Bad 11" xfId="259"/>
    <cellStyle name="Bad 2" xfId="260"/>
    <cellStyle name="Bad 3" xfId="261"/>
    <cellStyle name="Bad 4" xfId="262"/>
    <cellStyle name="Bad 5" xfId="263"/>
    <cellStyle name="Bad 6" xfId="264"/>
    <cellStyle name="Bad 7" xfId="265"/>
    <cellStyle name="Bad 8" xfId="266"/>
    <cellStyle name="Bad 9" xfId="267"/>
    <cellStyle name="Calculation 10" xfId="268"/>
    <cellStyle name="Calculation 11" xfId="269"/>
    <cellStyle name="Calculation 2" xfId="270"/>
    <cellStyle name="Calculation 3" xfId="271"/>
    <cellStyle name="Calculation 4" xfId="272"/>
    <cellStyle name="Calculation 5" xfId="273"/>
    <cellStyle name="Calculation 6" xfId="274"/>
    <cellStyle name="Calculation 7" xfId="275"/>
    <cellStyle name="Calculation 8" xfId="276"/>
    <cellStyle name="Calculation 9" xfId="277"/>
    <cellStyle name="Check Cell 10" xfId="278"/>
    <cellStyle name="Check Cell 11" xfId="279"/>
    <cellStyle name="Check Cell 2" xfId="280"/>
    <cellStyle name="Check Cell 3" xfId="281"/>
    <cellStyle name="Check Cell 4" xfId="282"/>
    <cellStyle name="Check Cell 5" xfId="283"/>
    <cellStyle name="Check Cell 6" xfId="284"/>
    <cellStyle name="Check Cell 7" xfId="285"/>
    <cellStyle name="Check Cell 8" xfId="286"/>
    <cellStyle name="Check Cell 9" xfId="287"/>
    <cellStyle name="Comma" xfId="2" builtinId="3"/>
    <cellStyle name="Comma 2" xfId="288"/>
    <cellStyle name="Comma 3" xfId="289"/>
    <cellStyle name="Comma 3 2" xfId="290"/>
    <cellStyle name="Comma 4" xfId="291"/>
    <cellStyle name="Comma 4 2" xfId="292"/>
    <cellStyle name="Comma 5" xfId="293"/>
    <cellStyle name="Comma 6" xfId="294"/>
    <cellStyle name="Currency 2" xfId="295"/>
    <cellStyle name="Currency 2 2" xfId="296"/>
    <cellStyle name="Currency 3" xfId="297"/>
    <cellStyle name="Estilo 1" xfId="298"/>
    <cellStyle name="Estilo 1 10" xfId="299"/>
    <cellStyle name="Estilo 1 2" xfId="300"/>
    <cellStyle name="Explanatory Text 10" xfId="301"/>
    <cellStyle name="Explanatory Text 11" xfId="302"/>
    <cellStyle name="Explanatory Text 2" xfId="303"/>
    <cellStyle name="Explanatory Text 3" xfId="304"/>
    <cellStyle name="Explanatory Text 4" xfId="305"/>
    <cellStyle name="Explanatory Text 5" xfId="306"/>
    <cellStyle name="Explanatory Text 6" xfId="307"/>
    <cellStyle name="Explanatory Text 7" xfId="308"/>
    <cellStyle name="Explanatory Text 8" xfId="309"/>
    <cellStyle name="Explanatory Text 9" xfId="310"/>
    <cellStyle name="Good 10" xfId="311"/>
    <cellStyle name="Good 11" xfId="312"/>
    <cellStyle name="Good 2" xfId="313"/>
    <cellStyle name="Good 3" xfId="314"/>
    <cellStyle name="Good 4" xfId="315"/>
    <cellStyle name="Good 5" xfId="316"/>
    <cellStyle name="Good 6" xfId="317"/>
    <cellStyle name="Good 7" xfId="318"/>
    <cellStyle name="Good 8" xfId="319"/>
    <cellStyle name="Good 9" xfId="320"/>
    <cellStyle name="Grey" xfId="321"/>
    <cellStyle name="Heading 1 10" xfId="322"/>
    <cellStyle name="Heading 1 11" xfId="323"/>
    <cellStyle name="Heading 1 2" xfId="324"/>
    <cellStyle name="Heading 1 3" xfId="325"/>
    <cellStyle name="Heading 1 4" xfId="326"/>
    <cellStyle name="Heading 1 5" xfId="327"/>
    <cellStyle name="Heading 1 6" xfId="328"/>
    <cellStyle name="Heading 1 7" xfId="329"/>
    <cellStyle name="Heading 1 8" xfId="330"/>
    <cellStyle name="Heading 1 9" xfId="331"/>
    <cellStyle name="Heading 2 10" xfId="332"/>
    <cellStyle name="Heading 2 11" xfId="333"/>
    <cellStyle name="Heading 2 2" xfId="334"/>
    <cellStyle name="Heading 2 3" xfId="335"/>
    <cellStyle name="Heading 2 4" xfId="336"/>
    <cellStyle name="Heading 2 5" xfId="337"/>
    <cellStyle name="Heading 2 6" xfId="338"/>
    <cellStyle name="Heading 2 7" xfId="339"/>
    <cellStyle name="Heading 2 8" xfId="340"/>
    <cellStyle name="Heading 2 9" xfId="341"/>
    <cellStyle name="Heading 3 10" xfId="342"/>
    <cellStyle name="Heading 3 11" xfId="343"/>
    <cellStyle name="Heading 3 2" xfId="344"/>
    <cellStyle name="Heading 3 3" xfId="345"/>
    <cellStyle name="Heading 3 4" xfId="346"/>
    <cellStyle name="Heading 3 5" xfId="347"/>
    <cellStyle name="Heading 3 6" xfId="348"/>
    <cellStyle name="Heading 3 7" xfId="349"/>
    <cellStyle name="Heading 3 8" xfId="350"/>
    <cellStyle name="Heading 3 9" xfId="351"/>
    <cellStyle name="Heading 4 10" xfId="352"/>
    <cellStyle name="Heading 4 11" xfId="353"/>
    <cellStyle name="Heading 4 2" xfId="354"/>
    <cellStyle name="Heading 4 3" xfId="355"/>
    <cellStyle name="Heading 4 4" xfId="356"/>
    <cellStyle name="Heading 4 5" xfId="357"/>
    <cellStyle name="Heading 4 6" xfId="358"/>
    <cellStyle name="Heading 4 7" xfId="359"/>
    <cellStyle name="Heading 4 8" xfId="360"/>
    <cellStyle name="Heading 4 9" xfId="361"/>
    <cellStyle name="Input [yellow]" xfId="362"/>
    <cellStyle name="Input 10" xfId="363"/>
    <cellStyle name="Input 11" xfId="364"/>
    <cellStyle name="Input 2" xfId="365"/>
    <cellStyle name="Input 3" xfId="366"/>
    <cellStyle name="Input 4" xfId="367"/>
    <cellStyle name="Input 5" xfId="368"/>
    <cellStyle name="Input 6" xfId="369"/>
    <cellStyle name="Input 7" xfId="370"/>
    <cellStyle name="Input 8" xfId="371"/>
    <cellStyle name="Input 9" xfId="372"/>
    <cellStyle name="Linked Cell 10" xfId="373"/>
    <cellStyle name="Linked Cell 11" xfId="374"/>
    <cellStyle name="Linked Cell 2" xfId="375"/>
    <cellStyle name="Linked Cell 3" xfId="376"/>
    <cellStyle name="Linked Cell 4" xfId="377"/>
    <cellStyle name="Linked Cell 5" xfId="378"/>
    <cellStyle name="Linked Cell 6" xfId="379"/>
    <cellStyle name="Linked Cell 7" xfId="380"/>
    <cellStyle name="Linked Cell 8" xfId="381"/>
    <cellStyle name="Linked Cell 9" xfId="382"/>
    <cellStyle name="Neutral" xfId="3" builtinId="28"/>
    <cellStyle name="Neutral 10" xfId="383"/>
    <cellStyle name="Neutral 11" xfId="384"/>
    <cellStyle name="Neutral 2" xfId="385"/>
    <cellStyle name="Neutral 3" xfId="386"/>
    <cellStyle name="Neutral 4" xfId="387"/>
    <cellStyle name="Neutral 5" xfId="388"/>
    <cellStyle name="Neutral 6" xfId="389"/>
    <cellStyle name="Neutral 7" xfId="390"/>
    <cellStyle name="Neutral 8" xfId="391"/>
    <cellStyle name="Neutral 9" xfId="392"/>
    <cellStyle name="Normal" xfId="0" builtinId="0"/>
    <cellStyle name="Normal - Style1" xfId="393"/>
    <cellStyle name="Normal 10" xfId="394"/>
    <cellStyle name="Normal 11" xfId="395"/>
    <cellStyle name="Normal 12" xfId="396"/>
    <cellStyle name="Normal 13" xfId="397"/>
    <cellStyle name="Normal 14" xfId="398"/>
    <cellStyle name="Normal 15" xfId="399"/>
    <cellStyle name="Normal 16" xfId="400"/>
    <cellStyle name="Normal 17" xfId="401"/>
    <cellStyle name="Normal 18" xfId="402"/>
    <cellStyle name="Normal 19" xfId="403"/>
    <cellStyle name="Normal 2" xfId="4"/>
    <cellStyle name="Normal 2 2" xfId="404"/>
    <cellStyle name="Normal 2 2 2" xfId="405"/>
    <cellStyle name="Normal 2 3" xfId="406"/>
    <cellStyle name="Normal 2 4" xfId="407"/>
    <cellStyle name="Normal 2_June" xfId="408"/>
    <cellStyle name="Normal 20" xfId="409"/>
    <cellStyle name="Normal 21" xfId="410"/>
    <cellStyle name="Normal 22" xfId="411"/>
    <cellStyle name="Normal 23" xfId="412"/>
    <cellStyle name="Normal 24" xfId="413"/>
    <cellStyle name="Normal 25" xfId="414"/>
    <cellStyle name="Normal 26" xfId="415"/>
    <cellStyle name="Normal 27" xfId="416"/>
    <cellStyle name="Normal 28" xfId="417"/>
    <cellStyle name="Normal 29" xfId="418"/>
    <cellStyle name="Normal 29 2" xfId="419"/>
    <cellStyle name="Normal 3" xfId="420"/>
    <cellStyle name="Normal 3 2" xfId="421"/>
    <cellStyle name="Normal 30" xfId="422"/>
    <cellStyle name="Normal 30 2" xfId="423"/>
    <cellStyle name="Normal 31" xfId="424"/>
    <cellStyle name="Normal 31 2" xfId="425"/>
    <cellStyle name="Normal 32" xfId="426"/>
    <cellStyle name="Normal 32 2" xfId="427"/>
    <cellStyle name="Normal 33" xfId="428"/>
    <cellStyle name="Normal 33 2" xfId="429"/>
    <cellStyle name="Normal 34" xfId="430"/>
    <cellStyle name="Normal 35" xfId="431"/>
    <cellStyle name="Normal 36" xfId="432"/>
    <cellStyle name="Normal 37" xfId="433"/>
    <cellStyle name="Normal 38" xfId="434"/>
    <cellStyle name="Normal 38 2" xfId="435"/>
    <cellStyle name="Normal 39" xfId="436"/>
    <cellStyle name="Normal 39 2" xfId="437"/>
    <cellStyle name="Normal 4" xfId="438"/>
    <cellStyle name="Normal 4 2" xfId="439"/>
    <cellStyle name="Normal 4 3" xfId="440"/>
    <cellStyle name="Normal 40" xfId="441"/>
    <cellStyle name="Normal 40 2" xfId="442"/>
    <cellStyle name="Normal 41" xfId="443"/>
    <cellStyle name="Normal 42" xfId="444"/>
    <cellStyle name="Normal 43" xfId="445"/>
    <cellStyle name="Normal 44" xfId="446"/>
    <cellStyle name="Normal 5" xfId="447"/>
    <cellStyle name="Normal 6" xfId="448"/>
    <cellStyle name="Normal 7" xfId="449"/>
    <cellStyle name="Normal 8" xfId="450"/>
    <cellStyle name="Normal 9" xfId="451"/>
    <cellStyle name="Note 10" xfId="452"/>
    <cellStyle name="Note 11" xfId="453"/>
    <cellStyle name="Note 12" xfId="454"/>
    <cellStyle name="Note 13" xfId="455"/>
    <cellStyle name="Note 2" xfId="456"/>
    <cellStyle name="Note 3" xfId="457"/>
    <cellStyle name="Note 4" xfId="458"/>
    <cellStyle name="Note 5" xfId="459"/>
    <cellStyle name="Note 6" xfId="460"/>
    <cellStyle name="Note 7" xfId="461"/>
    <cellStyle name="Note 8" xfId="462"/>
    <cellStyle name="Note 9" xfId="463"/>
    <cellStyle name="Output 10" xfId="464"/>
    <cellStyle name="Output 11" xfId="465"/>
    <cellStyle name="Output 2" xfId="466"/>
    <cellStyle name="Output 3" xfId="467"/>
    <cellStyle name="Output 4" xfId="468"/>
    <cellStyle name="Output 5" xfId="469"/>
    <cellStyle name="Output 6" xfId="470"/>
    <cellStyle name="Output 7" xfId="471"/>
    <cellStyle name="Output 8" xfId="472"/>
    <cellStyle name="Output 9" xfId="473"/>
    <cellStyle name="Percent" xfId="1" builtinId="5"/>
    <cellStyle name="Percent [2]" xfId="474"/>
    <cellStyle name="Percent 2" xfId="475"/>
    <cellStyle name="Style 1" xfId="476"/>
    <cellStyle name="Total 10" xfId="477"/>
    <cellStyle name="Total 11" xfId="478"/>
    <cellStyle name="Total 2" xfId="479"/>
    <cellStyle name="Total 3" xfId="480"/>
    <cellStyle name="Total 4" xfId="481"/>
    <cellStyle name="Total 5" xfId="482"/>
    <cellStyle name="Total 6" xfId="483"/>
    <cellStyle name="Total 7" xfId="484"/>
    <cellStyle name="Total 8" xfId="485"/>
    <cellStyle name="Total 9" xfId="486"/>
    <cellStyle name="Warning Text 10" xfId="487"/>
    <cellStyle name="Warning Text 11" xfId="488"/>
    <cellStyle name="Warning Text 2" xfId="489"/>
    <cellStyle name="Warning Text 3" xfId="490"/>
    <cellStyle name="Warning Text 4" xfId="491"/>
    <cellStyle name="Warning Text 5" xfId="492"/>
    <cellStyle name="Warning Text 6" xfId="493"/>
    <cellStyle name="Warning Text 7" xfId="494"/>
    <cellStyle name="Warning Text 8" xfId="495"/>
    <cellStyle name="Warning Text 9" xfId="496"/>
    <cellStyle name="一般 19" xfId="497"/>
    <cellStyle name="一般 2" xfId="498"/>
    <cellStyle name="一般 22" xfId="499"/>
    <cellStyle name="一般_POSITIVO(CKD)-NKE07060256 (PO#510124)" xfId="500"/>
    <cellStyle name="常规 2" xfId="501"/>
    <cellStyle name="常规 3" xfId="502"/>
  </cellStyles>
  <dxfs count="5"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a2.know.hp.com/Documents%20and%20Settings/michael_george/My%20Documents/My%20files/PM/Projects/Concord/Concord%20Requirements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analmeida/Desktop/My%20Docs/Analise%20Custo%20Wearable/Cost_Analysis.re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analmeida/Desktop/My%20Docs/Analise%20Custo%20Wearable/ENG_BOM%20MAXREF104_Digikey_V1_%20Atrition%20NPI%202000%20units.%20REV%20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analmeida/Desktop/PN_Foxconn_Wear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OM%20MAXREF104_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>
        <row r="2">
          <cell r="A2" t="str">
            <v>Postal</v>
          </cell>
        </row>
        <row r="3">
          <cell r="A3" t="str">
            <v>Fed</v>
          </cell>
        </row>
        <row r="4">
          <cell r="A4" t="str">
            <v>Both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XREFDEF104_COMPLETE"/>
      <sheetName val="EPE quotation 220 units"/>
      <sheetName val="EPE Quotation 50 units"/>
      <sheetName val="EPE Quotation MOQ Full RELL"/>
      <sheetName val="Resume"/>
    </sheetNames>
    <sheetDataSet>
      <sheetData sheetId="0"/>
      <sheetData sheetId="1"/>
      <sheetData sheetId="2"/>
      <sheetData sheetId="3">
        <row r="2">
          <cell r="C2" t="str">
            <v>resume</v>
          </cell>
          <cell r="R2" t="str">
            <v>Supplier Data Base</v>
          </cell>
        </row>
        <row r="6">
          <cell r="R6" t="str">
            <v>Manufacture Part Number</v>
          </cell>
          <cell r="S6" t="str">
            <v>Manufacturer Name</v>
          </cell>
          <cell r="T6" t="str">
            <v>Description</v>
          </cell>
          <cell r="U6" t="str">
            <v>PROPOSED ALTERNATIVE</v>
          </cell>
          <cell r="V6" t="str">
            <v>Assembly qty</v>
          </cell>
          <cell r="W6" t="str">
            <v>Quantity per</v>
          </cell>
          <cell r="X6" t="str">
            <v>Purchase Qt.</v>
          </cell>
          <cell r="Y6" t="str">
            <v>Unit Price</v>
          </cell>
          <cell r="Z6" t="str">
            <v>Total Price</v>
          </cell>
        </row>
        <row r="7">
          <cell r="R7" t="str">
            <v>GRM033C81E104KE14D</v>
          </cell>
          <cell r="S7" t="str">
            <v>Murata Electronics</v>
          </cell>
          <cell r="T7" t="str">
            <v>CAP CER 0.1UF 25V X6S 0201</v>
          </cell>
          <cell r="U7">
            <v>0</v>
          </cell>
          <cell r="V7">
            <v>50</v>
          </cell>
          <cell r="W7">
            <v>1</v>
          </cell>
          <cell r="X7">
            <v>15000</v>
          </cell>
          <cell r="Y7">
            <v>0.01</v>
          </cell>
          <cell r="Z7">
            <v>127.5</v>
          </cell>
        </row>
        <row r="8">
          <cell r="R8" t="str">
            <v>MAX30208CLB+</v>
          </cell>
          <cell r="S8" t="str">
            <v>Analog Devices Inc./Maxim Integrated</v>
          </cell>
          <cell r="T8" t="str">
            <v>IC TEMP SENSOR</v>
          </cell>
          <cell r="U8">
            <v>0</v>
          </cell>
          <cell r="V8">
            <v>50</v>
          </cell>
          <cell r="W8">
            <v>1</v>
          </cell>
          <cell r="X8">
            <v>2500</v>
          </cell>
          <cell r="Y8">
            <v>3.52</v>
          </cell>
          <cell r="Z8">
            <v>8797.5</v>
          </cell>
        </row>
        <row r="9">
          <cell r="R9" t="str">
            <v>MAX30208_HSP3_DEMO_B</v>
          </cell>
          <cell r="S9" t="str">
            <v>Analog Devices Inc./Maxim Integrated</v>
          </cell>
          <cell r="T9" t="str">
            <v>PCB:MAX30208_HSP3_DEMO_B</v>
          </cell>
          <cell r="U9" t="str">
            <v>UNABLE TO IDENTIFY</v>
          </cell>
          <cell r="V9">
            <v>50</v>
          </cell>
          <cell r="W9">
            <v>1</v>
          </cell>
          <cell r="X9">
            <v>0</v>
          </cell>
          <cell r="Y9">
            <v>0</v>
          </cell>
          <cell r="Z9" t="str">
            <v xml:space="preserve">$-   </v>
          </cell>
        </row>
        <row r="10">
          <cell r="R10" t="str">
            <v>GRM188R61E106MA73J</v>
          </cell>
          <cell r="S10" t="str">
            <v>Murata Electronics</v>
          </cell>
          <cell r="T10" t="str">
            <v>CAP CER 10UF 25V X5R 0603</v>
          </cell>
          <cell r="U10">
            <v>0</v>
          </cell>
          <cell r="V10">
            <v>50</v>
          </cell>
          <cell r="W10">
            <v>5</v>
          </cell>
          <cell r="X10">
            <v>10000</v>
          </cell>
          <cell r="Y10">
            <v>0.08</v>
          </cell>
          <cell r="Z10">
            <v>816</v>
          </cell>
        </row>
        <row r="11">
          <cell r="R11" t="str">
            <v>GRM188R72A104KA35J</v>
          </cell>
          <cell r="S11" t="str">
            <v>Murata Electronics</v>
          </cell>
          <cell r="T11" t="str">
            <v>CAP CER 0.1UF 100V X7R 0603</v>
          </cell>
          <cell r="U11">
            <v>0</v>
          </cell>
          <cell r="V11">
            <v>50</v>
          </cell>
          <cell r="W11">
            <v>3</v>
          </cell>
          <cell r="X11">
            <v>10000</v>
          </cell>
          <cell r="Y11">
            <v>0.05</v>
          </cell>
          <cell r="Z11">
            <v>493</v>
          </cell>
        </row>
        <row r="12">
          <cell r="R12" t="str">
            <v>GRM155R61A106ME11J</v>
          </cell>
          <cell r="S12" t="str">
            <v>Murata Electronics</v>
          </cell>
          <cell r="T12" t="str">
            <v>CAP CER 10UF 10V X5R 0402</v>
          </cell>
          <cell r="U12" t="str">
            <v>GRM155R61A106ME11D</v>
          </cell>
          <cell r="V12">
            <v>50</v>
          </cell>
          <cell r="W12">
            <v>3</v>
          </cell>
          <cell r="X12">
            <v>40000</v>
          </cell>
          <cell r="Y12">
            <v>0.03</v>
          </cell>
          <cell r="Z12">
            <v>1088</v>
          </cell>
        </row>
        <row r="13">
          <cell r="R13" t="str">
            <v>C0603C105K3RAC7867</v>
          </cell>
          <cell r="S13" t="str">
            <v>KEMET</v>
          </cell>
          <cell r="T13" t="str">
            <v>CAP CER 1UF 25V X7R 0603</v>
          </cell>
          <cell r="U13" t="str">
            <v>C0603C105K3RACTU</v>
          </cell>
          <cell r="V13">
            <v>50</v>
          </cell>
          <cell r="W13">
            <v>1</v>
          </cell>
          <cell r="X13">
            <v>15000</v>
          </cell>
          <cell r="Y13">
            <v>7.0000000000000007E-2</v>
          </cell>
          <cell r="Z13">
            <v>1122</v>
          </cell>
        </row>
        <row r="14">
          <cell r="R14" t="str">
            <v>GRM033R61A104KE15J</v>
          </cell>
          <cell r="S14" t="str">
            <v>Murata Electronics</v>
          </cell>
          <cell r="T14" t="str">
            <v>CAP CER 0.1UF 10V X5R 0201</v>
          </cell>
          <cell r="U14">
            <v>0</v>
          </cell>
          <cell r="V14">
            <v>50</v>
          </cell>
          <cell r="W14">
            <v>1</v>
          </cell>
          <cell r="X14">
            <v>50000</v>
          </cell>
          <cell r="Y14">
            <v>3.3999999999999998E-3</v>
          </cell>
          <cell r="Z14">
            <v>170</v>
          </cell>
        </row>
        <row r="15">
          <cell r="R15" t="str">
            <v>CL05A105KO5NNNC</v>
          </cell>
          <cell r="S15" t="str">
            <v>Samsung Electro-Mechanics</v>
          </cell>
          <cell r="T15" t="str">
            <v>CAP CER 1UF 16V X5R 0402</v>
          </cell>
          <cell r="U15">
            <v>0</v>
          </cell>
          <cell r="V15">
            <v>50</v>
          </cell>
          <cell r="W15">
            <v>1</v>
          </cell>
          <cell r="X15">
            <v>10000</v>
          </cell>
          <cell r="Y15">
            <v>0.01</v>
          </cell>
          <cell r="Z15">
            <v>119</v>
          </cell>
        </row>
        <row r="16">
          <cell r="R16" t="str">
            <v>C0603X7R1A103K030BA</v>
          </cell>
          <cell r="S16" t="str">
            <v>TDK Corporation</v>
          </cell>
          <cell r="T16" t="str">
            <v>CAP CER 10000PF 10V X7R 0201</v>
          </cell>
          <cell r="U16">
            <v>0</v>
          </cell>
          <cell r="V16">
            <v>50</v>
          </cell>
          <cell r="W16">
            <v>1</v>
          </cell>
          <cell r="X16">
            <v>15000</v>
          </cell>
          <cell r="Y16">
            <v>0.02</v>
          </cell>
          <cell r="Z16">
            <v>280.5</v>
          </cell>
        </row>
        <row r="17">
          <cell r="R17" t="str">
            <v>SFH 7016</v>
          </cell>
          <cell r="S17" t="str">
            <v>ams-OSRAM USA INC.</v>
          </cell>
          <cell r="T17" t="str">
            <v>CHIP LED</v>
          </cell>
          <cell r="U17">
            <v>0</v>
          </cell>
          <cell r="V17">
            <v>50</v>
          </cell>
          <cell r="W17">
            <v>1</v>
          </cell>
          <cell r="X17">
            <v>3000</v>
          </cell>
          <cell r="Y17">
            <v>1.24</v>
          </cell>
          <cell r="Z17">
            <v>3723</v>
          </cell>
        </row>
        <row r="18">
          <cell r="R18" t="str">
            <v>1981061-1</v>
          </cell>
          <cell r="S18" t="str">
            <v>TE Connectivity AMP Connectors</v>
          </cell>
          <cell r="T18" t="str">
            <v>CONN SPRING BATTERY 3POS R/A SMD</v>
          </cell>
          <cell r="U18">
            <v>0</v>
          </cell>
          <cell r="V18">
            <v>50</v>
          </cell>
          <cell r="W18">
            <v>1</v>
          </cell>
          <cell r="X18">
            <v>400</v>
          </cell>
          <cell r="Y18">
            <v>3.3</v>
          </cell>
          <cell r="Z18">
            <v>1319.2</v>
          </cell>
        </row>
        <row r="19">
          <cell r="R19" t="str">
            <v>10061122-251120HLF</v>
          </cell>
          <cell r="S19" t="str">
            <v>Amphenol ICC (FCI)</v>
          </cell>
          <cell r="T19" t="str">
            <v>CONN FPC BOTTOM 25POS 0.3MM R/A</v>
          </cell>
          <cell r="U19" t="str">
            <v>End of Life</v>
          </cell>
          <cell r="V19">
            <v>50</v>
          </cell>
          <cell r="W19">
            <v>1</v>
          </cell>
          <cell r="X19">
            <v>2000</v>
          </cell>
          <cell r="Y19">
            <v>0.35</v>
          </cell>
          <cell r="Z19">
            <v>700</v>
          </cell>
        </row>
        <row r="20">
          <cell r="R20" t="str">
            <v>CRCW02010000Z0ED</v>
          </cell>
          <cell r="S20" t="str">
            <v>Vishay Dale</v>
          </cell>
          <cell r="T20" t="str">
            <v>RES SMD 0 OHM JUMPER 1/20W 0201</v>
          </cell>
          <cell r="U20">
            <v>0</v>
          </cell>
          <cell r="V20">
            <v>50</v>
          </cell>
          <cell r="W20">
            <v>5</v>
          </cell>
          <cell r="X20">
            <v>10000</v>
          </cell>
          <cell r="Y20">
            <v>0.01</v>
          </cell>
          <cell r="Z20">
            <v>68</v>
          </cell>
        </row>
        <row r="21">
          <cell r="R21" t="str">
            <v>ERJ-2GE0R00X</v>
          </cell>
          <cell r="S21" t="str">
            <v>Panasonic Electronic Components</v>
          </cell>
          <cell r="T21" t="str">
            <v>RES SMD 0 OHM JUMPER 1/10W 0402</v>
          </cell>
          <cell r="U21">
            <v>0</v>
          </cell>
          <cell r="V21">
            <v>50</v>
          </cell>
          <cell r="W21">
            <v>5</v>
          </cell>
          <cell r="X21">
            <v>10000</v>
          </cell>
          <cell r="Y21">
            <v>0.01</v>
          </cell>
          <cell r="Z21">
            <v>68</v>
          </cell>
        </row>
        <row r="22">
          <cell r="R22" t="str">
            <v>ERJ-2RKF1002X</v>
          </cell>
          <cell r="S22" t="str">
            <v>Panasonic Electronic Components</v>
          </cell>
          <cell r="T22" t="str">
            <v>RES SMD 10K OHM 1% 1/10W 0402</v>
          </cell>
          <cell r="U22">
            <v>0</v>
          </cell>
          <cell r="V22">
            <v>50</v>
          </cell>
          <cell r="W22">
            <v>2</v>
          </cell>
          <cell r="X22">
            <v>10000</v>
          </cell>
          <cell r="Y22">
            <v>0.01</v>
          </cell>
          <cell r="Z22">
            <v>68</v>
          </cell>
        </row>
        <row r="23">
          <cell r="R23" t="str">
            <v>ERJ-2RKF1003X</v>
          </cell>
          <cell r="S23" t="str">
            <v>Panasonic Electronic Components</v>
          </cell>
          <cell r="T23" t="str">
            <v>RES SMD 100K OHM 1% 1/10W 0402</v>
          </cell>
          <cell r="U23">
            <v>0</v>
          </cell>
          <cell r="V23">
            <v>50</v>
          </cell>
          <cell r="W23">
            <v>1</v>
          </cell>
          <cell r="X23">
            <v>10000</v>
          </cell>
          <cell r="Y23">
            <v>0.01</v>
          </cell>
          <cell r="Z23">
            <v>68</v>
          </cell>
        </row>
        <row r="24">
          <cell r="R24" t="str">
            <v>MAX86176ENX+T</v>
          </cell>
          <cell r="S24" t="str">
            <v>Analog Devices Inc./Maxim Integrated</v>
          </cell>
          <cell r="T24" t="str">
            <v>PPG + ECG COMBO AFE</v>
          </cell>
          <cell r="U24">
            <v>0</v>
          </cell>
          <cell r="V24">
            <v>50</v>
          </cell>
          <cell r="W24">
            <v>1</v>
          </cell>
          <cell r="X24">
            <v>2500</v>
          </cell>
          <cell r="Y24">
            <v>12.17</v>
          </cell>
          <cell r="Z24">
            <v>30430</v>
          </cell>
        </row>
        <row r="25">
          <cell r="R25" t="str">
            <v>VEMD8080</v>
          </cell>
          <cell r="S25" t="str">
            <v>Vishay Semiconductor Opto Division</v>
          </cell>
          <cell r="T25" t="str">
            <v>PHOTODIODE 780 TO 1050 NM</v>
          </cell>
          <cell r="U25">
            <v>0</v>
          </cell>
          <cell r="V25">
            <v>50</v>
          </cell>
          <cell r="W25">
            <v>3</v>
          </cell>
          <cell r="X25">
            <v>5000</v>
          </cell>
          <cell r="Y25">
            <v>1.44</v>
          </cell>
          <cell r="Z25">
            <v>7208</v>
          </cell>
        </row>
        <row r="26">
          <cell r="R26" t="str">
            <v>LIS2DS12TR</v>
          </cell>
          <cell r="S26" t="str">
            <v>STMicroelectronics</v>
          </cell>
          <cell r="T26" t="str">
            <v>ACCEL 2-16G I2C/SPI 12LGA</v>
          </cell>
          <cell r="U26">
            <v>0</v>
          </cell>
          <cell r="V26">
            <v>50</v>
          </cell>
          <cell r="W26">
            <v>1</v>
          </cell>
          <cell r="X26">
            <v>8000</v>
          </cell>
          <cell r="Y26">
            <v>1.7424999999999999</v>
          </cell>
          <cell r="Z26">
            <v>14280</v>
          </cell>
        </row>
        <row r="27">
          <cell r="R27" t="str">
            <v>SIT1572AI-J3-18E-DCC-32.768E</v>
          </cell>
          <cell r="S27" t="str">
            <v>SiTime</v>
          </cell>
          <cell r="T27" t="str">
            <v>MEMS OSC XO 32.7680KHZ LVCMOS</v>
          </cell>
          <cell r="U27">
            <v>0</v>
          </cell>
          <cell r="V27">
            <v>50</v>
          </cell>
          <cell r="W27">
            <v>1</v>
          </cell>
          <cell r="X27">
            <v>1000</v>
          </cell>
          <cell r="Y27">
            <v>2</v>
          </cell>
          <cell r="Z27">
            <v>2000</v>
          </cell>
        </row>
        <row r="28">
          <cell r="R28" t="str">
            <v>2450AT18D0100001E</v>
          </cell>
          <cell r="S28" t="str">
            <v>Johanson Technology Inc.</v>
          </cell>
          <cell r="T28" t="str">
            <v>RF ANT 2.4GHZ CHIP SOLDER SMD</v>
          </cell>
          <cell r="U28">
            <v>0</v>
          </cell>
          <cell r="V28">
            <v>50</v>
          </cell>
          <cell r="W28">
            <v>1</v>
          </cell>
          <cell r="X28">
            <v>3000</v>
          </cell>
          <cell r="Y28">
            <v>0.44</v>
          </cell>
          <cell r="Z28">
            <v>1314</v>
          </cell>
        </row>
        <row r="29">
          <cell r="R29" t="str">
            <v>C1005X7R1H104K050BB</v>
          </cell>
          <cell r="S29" t="str">
            <v>TDK Corporation</v>
          </cell>
          <cell r="T29" t="str">
            <v>CAP CER 0.1UF 50V X7R 0402</v>
          </cell>
          <cell r="U29">
            <v>0</v>
          </cell>
          <cell r="V29">
            <v>50</v>
          </cell>
          <cell r="W29">
            <v>1</v>
          </cell>
          <cell r="X29">
            <v>10000</v>
          </cell>
          <cell r="Y29">
            <v>0.02</v>
          </cell>
          <cell r="Z29">
            <v>238</v>
          </cell>
        </row>
        <row r="30">
          <cell r="R30" t="str">
            <v>C1005X5R1V225K050BC</v>
          </cell>
          <cell r="S30" t="str">
            <v>TDK Corporation</v>
          </cell>
          <cell r="T30" t="str">
            <v>CAP CER 2.2UF 35V X5R 0402</v>
          </cell>
          <cell r="U30">
            <v>0</v>
          </cell>
          <cell r="V30">
            <v>50</v>
          </cell>
          <cell r="W30">
            <v>1</v>
          </cell>
          <cell r="X30">
            <v>10000</v>
          </cell>
          <cell r="Y30">
            <v>0.09</v>
          </cell>
          <cell r="Z30">
            <v>935</v>
          </cell>
        </row>
        <row r="31">
          <cell r="R31" t="str">
            <v>C1005X5R0J475K050BC</v>
          </cell>
          <cell r="S31" t="str">
            <v>TDK Corporation</v>
          </cell>
          <cell r="T31" t="str">
            <v>CAP CER 4.7UF 6.3V X5R 0402</v>
          </cell>
          <cell r="U31">
            <v>0</v>
          </cell>
          <cell r="V31">
            <v>50</v>
          </cell>
          <cell r="W31">
            <v>4</v>
          </cell>
          <cell r="X31">
            <v>10000</v>
          </cell>
          <cell r="Y31">
            <v>0.13</v>
          </cell>
          <cell r="Z31">
            <v>1275</v>
          </cell>
        </row>
        <row r="32">
          <cell r="R32" t="str">
            <v>C1005X5R0J225K050BC</v>
          </cell>
          <cell r="S32" t="str">
            <v>TDK Corporation</v>
          </cell>
          <cell r="T32" t="str">
            <v>CAP CER 2.2UF 6.3V X5R 0402</v>
          </cell>
          <cell r="U32">
            <v>0</v>
          </cell>
          <cell r="V32">
            <v>50</v>
          </cell>
          <cell r="W32">
            <v>1</v>
          </cell>
          <cell r="X32">
            <v>10000</v>
          </cell>
          <cell r="Y32">
            <v>0.05</v>
          </cell>
          <cell r="Z32">
            <v>510</v>
          </cell>
        </row>
        <row r="33">
          <cell r="R33" t="str">
            <v>GRM0335C1H160JA01D</v>
          </cell>
          <cell r="S33" t="str">
            <v>Murata Electronics</v>
          </cell>
          <cell r="T33" t="str">
            <v>CAP CER 16PF 50V C0G/NP0 0201</v>
          </cell>
          <cell r="U33">
            <v>0</v>
          </cell>
          <cell r="V33">
            <v>50</v>
          </cell>
          <cell r="W33">
            <v>2</v>
          </cell>
          <cell r="X33">
            <v>15000</v>
          </cell>
          <cell r="Y33">
            <v>3.3999999999999998E-3</v>
          </cell>
          <cell r="Z33">
            <v>51</v>
          </cell>
        </row>
        <row r="34">
          <cell r="R34" t="str">
            <v>GRM188R61E106MA73J</v>
          </cell>
          <cell r="S34" t="str">
            <v>Murata Electronics</v>
          </cell>
          <cell r="T34" t="str">
            <v>CAP CER 10UF 25V X5R 0603</v>
          </cell>
          <cell r="U34">
            <v>0</v>
          </cell>
          <cell r="V34">
            <v>50</v>
          </cell>
          <cell r="W34">
            <v>7</v>
          </cell>
          <cell r="X34">
            <v>10000</v>
          </cell>
          <cell r="Y34">
            <v>0.08</v>
          </cell>
          <cell r="Z34">
            <v>816</v>
          </cell>
        </row>
        <row r="35">
          <cell r="R35" t="str">
            <v>GRM033R61A105ME15J</v>
          </cell>
          <cell r="S35" t="str">
            <v>Murata Electronics</v>
          </cell>
          <cell r="T35" t="str">
            <v>CAP CER MLCC</v>
          </cell>
          <cell r="U35">
            <v>0</v>
          </cell>
          <cell r="V35">
            <v>50</v>
          </cell>
          <cell r="W35">
            <v>3</v>
          </cell>
          <cell r="X35">
            <v>50000</v>
          </cell>
          <cell r="Y35">
            <v>0.1</v>
          </cell>
          <cell r="Z35">
            <v>4930</v>
          </cell>
        </row>
        <row r="36">
          <cell r="R36" t="str">
            <v>GRM033C71C104KE14J</v>
          </cell>
          <cell r="S36" t="str">
            <v>Murata Electronics</v>
          </cell>
          <cell r="T36" t="str">
            <v>CAP CER 0.1UF 16V X7S 0201</v>
          </cell>
          <cell r="U36">
            <v>0</v>
          </cell>
          <cell r="V36">
            <v>50</v>
          </cell>
          <cell r="W36">
            <v>7</v>
          </cell>
          <cell r="X36">
            <v>50000</v>
          </cell>
          <cell r="Y36">
            <v>0.01</v>
          </cell>
          <cell r="Z36">
            <v>340</v>
          </cell>
        </row>
        <row r="37">
          <cell r="R37" t="str">
            <v>GRM21BR61A476ME15K</v>
          </cell>
          <cell r="S37" t="str">
            <v>Murata Electronics</v>
          </cell>
          <cell r="T37" t="str">
            <v>CAP CER 47UF 10V X5R 0805</v>
          </cell>
          <cell r="U37">
            <v>0</v>
          </cell>
          <cell r="V37">
            <v>50</v>
          </cell>
          <cell r="W37">
            <v>1</v>
          </cell>
          <cell r="X37">
            <v>10000</v>
          </cell>
          <cell r="Y37">
            <v>0.25</v>
          </cell>
          <cell r="Z37">
            <v>2499</v>
          </cell>
        </row>
        <row r="38">
          <cell r="R38" t="str">
            <v>GRM033R61E472MA12D</v>
          </cell>
          <cell r="S38" t="str">
            <v>Murata Electronics</v>
          </cell>
          <cell r="T38" t="str">
            <v>CAP CER 4700PF 25V X5R 0201</v>
          </cell>
          <cell r="U38">
            <v>0</v>
          </cell>
          <cell r="V38">
            <v>50</v>
          </cell>
          <cell r="W38">
            <v>1</v>
          </cell>
          <cell r="X38">
            <v>15000</v>
          </cell>
          <cell r="Y38">
            <v>3.3999999999999998E-3</v>
          </cell>
          <cell r="Z38">
            <v>51</v>
          </cell>
        </row>
        <row r="39">
          <cell r="R39" t="str">
            <v>C0402C105K8PAC7867</v>
          </cell>
          <cell r="S39" t="str">
            <v>KEMET</v>
          </cell>
          <cell r="T39" t="str">
            <v>CAP CER 1UF 10V X5R 0402</v>
          </cell>
          <cell r="U39" t="str">
            <v>C0402C105K8PACTU</v>
          </cell>
          <cell r="V39">
            <v>50</v>
          </cell>
          <cell r="W39">
            <v>14</v>
          </cell>
          <cell r="X39">
            <v>50000</v>
          </cell>
          <cell r="Y39">
            <v>0.02</v>
          </cell>
          <cell r="Z39">
            <v>935</v>
          </cell>
        </row>
        <row r="40">
          <cell r="R40" t="str">
            <v>CL10A226MO7JZNC</v>
          </cell>
          <cell r="S40" t="str">
            <v>Samsung Electro-Mechanics</v>
          </cell>
          <cell r="T40" t="str">
            <v>CAP CER 22UF 16V X5R 0603</v>
          </cell>
          <cell r="U40">
            <v>0</v>
          </cell>
          <cell r="V40">
            <v>50</v>
          </cell>
          <cell r="W40">
            <v>7</v>
          </cell>
          <cell r="X40">
            <v>4000</v>
          </cell>
          <cell r="Y40">
            <v>0.28000000000000003</v>
          </cell>
          <cell r="Z40">
            <v>1128.8</v>
          </cell>
        </row>
        <row r="41">
          <cell r="R41" t="str">
            <v>GRM033C81A105ME05D</v>
          </cell>
          <cell r="S41" t="str">
            <v>Murata Electronics</v>
          </cell>
          <cell r="T41" t="str">
            <v>CAP CER 1UF 10V X6S 0201</v>
          </cell>
          <cell r="U41">
            <v>0</v>
          </cell>
          <cell r="V41">
            <v>50</v>
          </cell>
          <cell r="W41">
            <v>3</v>
          </cell>
          <cell r="X41">
            <v>15000</v>
          </cell>
          <cell r="Y41">
            <v>0.11</v>
          </cell>
          <cell r="Z41">
            <v>1683</v>
          </cell>
        </row>
        <row r="42">
          <cell r="R42" t="str">
            <v>GRM033R71A472KA01D</v>
          </cell>
          <cell r="S42" t="str">
            <v>Murata Electronics</v>
          </cell>
          <cell r="T42" t="str">
            <v>CAP CER 4700PF 10V X7R 0201</v>
          </cell>
          <cell r="U42">
            <v>0</v>
          </cell>
          <cell r="V42">
            <v>50</v>
          </cell>
          <cell r="W42">
            <v>1</v>
          </cell>
          <cell r="X42">
            <v>15000</v>
          </cell>
          <cell r="Y42">
            <v>3.3999999999999998E-3</v>
          </cell>
          <cell r="Z42">
            <v>51</v>
          </cell>
        </row>
        <row r="43">
          <cell r="R43" t="str">
            <v>GRM033R61C104KE14D</v>
          </cell>
          <cell r="S43" t="str">
            <v>Murata Electronics</v>
          </cell>
          <cell r="T43" t="str">
            <v>CAP CER 0.1UF 16V X5R 0201</v>
          </cell>
          <cell r="U43">
            <v>0</v>
          </cell>
          <cell r="V43">
            <v>50</v>
          </cell>
          <cell r="W43">
            <v>5</v>
          </cell>
          <cell r="X43">
            <v>15000</v>
          </cell>
          <cell r="Y43">
            <v>0.01</v>
          </cell>
          <cell r="Z43">
            <v>127.5</v>
          </cell>
        </row>
        <row r="44">
          <cell r="R44" t="str">
            <v>C1005X5R1V105K050BC</v>
          </cell>
          <cell r="S44" t="str">
            <v>TDK Corporation</v>
          </cell>
          <cell r="T44" t="str">
            <v>CAP CER 1UF 35V X5R 0402</v>
          </cell>
          <cell r="U44">
            <v>0</v>
          </cell>
          <cell r="V44">
            <v>50</v>
          </cell>
          <cell r="W44">
            <v>1</v>
          </cell>
          <cell r="X44">
            <v>10000</v>
          </cell>
          <cell r="Y44">
            <v>0.04</v>
          </cell>
          <cell r="Z44">
            <v>442</v>
          </cell>
        </row>
        <row r="45">
          <cell r="R45" t="str">
            <v>C0603X5R1E104M030BB</v>
          </cell>
          <cell r="S45" t="str">
            <v>TDK Corporation</v>
          </cell>
          <cell r="T45" t="str">
            <v>CAP CER 0.1UF 25V X5R 0201</v>
          </cell>
          <cell r="U45">
            <v>0</v>
          </cell>
          <cell r="V45">
            <v>50</v>
          </cell>
          <cell r="W45">
            <v>1</v>
          </cell>
          <cell r="X45">
            <v>15000</v>
          </cell>
          <cell r="Y45">
            <v>0.02</v>
          </cell>
          <cell r="Z45">
            <v>306</v>
          </cell>
        </row>
        <row r="46">
          <cell r="R46" t="str">
            <v>KGM05AR51E103KH</v>
          </cell>
          <cell r="S46" t="str">
            <v>KYOCERA AVX</v>
          </cell>
          <cell r="T46" t="str">
            <v>CAP CER 10000PF 25V X5R 0402</v>
          </cell>
          <cell r="U46">
            <v>0</v>
          </cell>
          <cell r="V46">
            <v>50</v>
          </cell>
          <cell r="W46">
            <v>1</v>
          </cell>
          <cell r="X46">
            <v>10000</v>
          </cell>
          <cell r="Y46">
            <v>0.09</v>
          </cell>
          <cell r="Z46">
            <v>850</v>
          </cell>
        </row>
        <row r="47">
          <cell r="R47" t="str">
            <v>C0603X5R1A104K030BC</v>
          </cell>
          <cell r="S47" t="str">
            <v>TDK Corporation</v>
          </cell>
          <cell r="T47" t="str">
            <v>CAP CER 0.1UF 10V X5R 0201</v>
          </cell>
          <cell r="U47">
            <v>0</v>
          </cell>
          <cell r="V47">
            <v>50</v>
          </cell>
          <cell r="W47">
            <v>1</v>
          </cell>
          <cell r="X47">
            <v>15000</v>
          </cell>
          <cell r="Y47">
            <v>0.02</v>
          </cell>
          <cell r="Z47">
            <v>229.5</v>
          </cell>
        </row>
        <row r="48">
          <cell r="R48" t="str">
            <v>APFA2507QBDSEEZGKC</v>
          </cell>
          <cell r="S48" t="str">
            <v>Kingbright</v>
          </cell>
          <cell r="T48" t="str">
            <v>LED RGB CLEAR 4SMD R/A</v>
          </cell>
          <cell r="U48">
            <v>0</v>
          </cell>
          <cell r="V48">
            <v>50</v>
          </cell>
          <cell r="W48">
            <v>1</v>
          </cell>
          <cell r="X48">
            <v>3000</v>
          </cell>
          <cell r="Y48">
            <v>0.54</v>
          </cell>
          <cell r="Z48">
            <v>1611.6</v>
          </cell>
        </row>
        <row r="49">
          <cell r="R49" t="str">
            <v>SML-LX0404SIUPGUSB</v>
          </cell>
          <cell r="S49" t="str">
            <v>Lumex Opto/Components Inc.</v>
          </cell>
          <cell r="T49" t="str">
            <v>LED RGB CLEAR SMD</v>
          </cell>
          <cell r="U49">
            <v>0</v>
          </cell>
          <cell r="V49">
            <v>50</v>
          </cell>
          <cell r="W49">
            <v>1</v>
          </cell>
          <cell r="X49">
            <v>2000</v>
          </cell>
          <cell r="Y49">
            <v>0.69</v>
          </cell>
          <cell r="Z49">
            <v>1380.4</v>
          </cell>
        </row>
        <row r="50">
          <cell r="R50" t="str">
            <v>TF13BA-6S-0.4SH(800)</v>
          </cell>
          <cell r="S50" t="str">
            <v>Hirose Electric Co Ltd</v>
          </cell>
          <cell r="T50" t="str">
            <v>CONN FPC BOTTOM 6POS 0.4MM R/A</v>
          </cell>
          <cell r="U50">
            <v>0</v>
          </cell>
          <cell r="V50">
            <v>50</v>
          </cell>
          <cell r="W50">
            <v>1</v>
          </cell>
          <cell r="X50">
            <v>5000</v>
          </cell>
          <cell r="Y50">
            <v>0.91</v>
          </cell>
          <cell r="Z50">
            <v>4564.5</v>
          </cell>
        </row>
        <row r="51">
          <cell r="R51" t="str">
            <v>FH26W-25S-0.3SHW(60)</v>
          </cell>
          <cell r="S51" t="str">
            <v>Hirose Electric Co Ltd</v>
          </cell>
          <cell r="T51" t="str">
            <v>CONN FPC BOTTOM 25POS 0.3MM R/A</v>
          </cell>
          <cell r="U51">
            <v>0</v>
          </cell>
          <cell r="V51">
            <v>50</v>
          </cell>
          <cell r="W51">
            <v>1</v>
          </cell>
          <cell r="X51">
            <v>5000</v>
          </cell>
          <cell r="Y51">
            <v>1.51</v>
          </cell>
          <cell r="Z51">
            <v>7531</v>
          </cell>
        </row>
        <row r="52">
          <cell r="R52" t="str">
            <v>DX07S024JJ3R1300</v>
          </cell>
          <cell r="S52" t="str">
            <v>JAE Electronics</v>
          </cell>
          <cell r="T52" t="str">
            <v>CONN RCP USB3.1 TYPEC 24P SMD RA</v>
          </cell>
          <cell r="U52">
            <v>0</v>
          </cell>
          <cell r="V52">
            <v>50</v>
          </cell>
          <cell r="W52">
            <v>1</v>
          </cell>
          <cell r="X52">
            <v>1300</v>
          </cell>
          <cell r="Y52">
            <v>2.4700000000000002</v>
          </cell>
          <cell r="Z52">
            <v>3204.5</v>
          </cell>
        </row>
        <row r="53">
          <cell r="R53" t="str">
            <v>DFE201612E-2R2M=P2</v>
          </cell>
          <cell r="S53" t="str">
            <v>Murata Electronics</v>
          </cell>
          <cell r="T53" t="str">
            <v>FIXED IND 2.2UH 1.8A 116MOHM SMD</v>
          </cell>
          <cell r="U53">
            <v>0</v>
          </cell>
          <cell r="V53">
            <v>50</v>
          </cell>
          <cell r="W53">
            <v>4</v>
          </cell>
          <cell r="X53">
            <v>3000</v>
          </cell>
          <cell r="Y53">
            <v>0.21</v>
          </cell>
          <cell r="Z53">
            <v>622.20000000000005</v>
          </cell>
        </row>
        <row r="54">
          <cell r="R54" t="str">
            <v>MLP2012H2R2MT0S1</v>
          </cell>
          <cell r="S54" t="str">
            <v>TDK Corporation</v>
          </cell>
          <cell r="T54" t="str">
            <v>FIXED IND 2.2UH 1A 195 MOHM SMD</v>
          </cell>
          <cell r="U54">
            <v>0</v>
          </cell>
          <cell r="V54">
            <v>50</v>
          </cell>
          <cell r="W54">
            <v>1</v>
          </cell>
          <cell r="X54">
            <v>4000</v>
          </cell>
          <cell r="Y54">
            <v>0.2</v>
          </cell>
          <cell r="Z54">
            <v>809.2</v>
          </cell>
        </row>
        <row r="55">
          <cell r="R55" t="str">
            <v>BLM21PG221SN1D</v>
          </cell>
          <cell r="S55" t="str">
            <v>Murata Electronics</v>
          </cell>
          <cell r="T55" t="str">
            <v>FERRITE BEAD 220 OHM 0805 1LN</v>
          </cell>
          <cell r="U55">
            <v>0</v>
          </cell>
          <cell r="V55">
            <v>50</v>
          </cell>
          <cell r="W55">
            <v>1</v>
          </cell>
          <cell r="X55">
            <v>4000</v>
          </cell>
          <cell r="Y55">
            <v>0.05</v>
          </cell>
          <cell r="Z55">
            <v>190.4</v>
          </cell>
        </row>
        <row r="56">
          <cell r="R56" t="str">
            <v>HZ1206C202R-10</v>
          </cell>
          <cell r="S56" t="str">
            <v>Laird-Signal Integrity Products</v>
          </cell>
          <cell r="T56" t="str">
            <v>FERRITE BEAD 2 KOHM 1206 1LN</v>
          </cell>
          <cell r="U56">
            <v>0</v>
          </cell>
          <cell r="V56">
            <v>50</v>
          </cell>
          <cell r="W56">
            <v>1</v>
          </cell>
          <cell r="X56">
            <v>3000</v>
          </cell>
          <cell r="Y56">
            <v>0.12</v>
          </cell>
          <cell r="Z56">
            <v>351.9</v>
          </cell>
        </row>
        <row r="57">
          <cell r="R57" t="str">
            <v>ERJ-2GE0R00X</v>
          </cell>
          <cell r="S57" t="str">
            <v>Panasonic Electronic Components</v>
          </cell>
          <cell r="T57" t="str">
            <v>RES SMD 0 OHM JUMPER 1/10W 0402</v>
          </cell>
          <cell r="U57">
            <v>0</v>
          </cell>
          <cell r="V57">
            <v>50</v>
          </cell>
          <cell r="W57">
            <v>1</v>
          </cell>
          <cell r="X57">
            <v>10000</v>
          </cell>
          <cell r="Y57">
            <v>0.01</v>
          </cell>
          <cell r="Z57">
            <v>68</v>
          </cell>
        </row>
        <row r="58">
          <cell r="R58" t="str">
            <v>ERJ-1GNF5101C</v>
          </cell>
          <cell r="S58" t="str">
            <v>Panasonic Electronic Components</v>
          </cell>
          <cell r="T58" t="str">
            <v>RES SMD 5.1K OHM 1% 1/20W 0201</v>
          </cell>
          <cell r="U58">
            <v>0</v>
          </cell>
          <cell r="V58">
            <v>50</v>
          </cell>
          <cell r="W58">
            <v>2</v>
          </cell>
          <cell r="X58">
            <v>15000</v>
          </cell>
          <cell r="Y58">
            <v>0.01</v>
          </cell>
          <cell r="Z58">
            <v>153</v>
          </cell>
        </row>
        <row r="59">
          <cell r="R59" t="str">
            <v>ERJ-1GNF27R0C</v>
          </cell>
          <cell r="S59" t="str">
            <v>Panasonic Electronic Components</v>
          </cell>
          <cell r="T59" t="str">
            <v>RES SMD 27 OHM 1% 1/20W 0201</v>
          </cell>
          <cell r="U59">
            <v>0</v>
          </cell>
          <cell r="V59">
            <v>50</v>
          </cell>
          <cell r="W59">
            <v>2</v>
          </cell>
          <cell r="X59">
            <v>15000</v>
          </cell>
          <cell r="Y59">
            <v>0.01</v>
          </cell>
          <cell r="Z59">
            <v>153</v>
          </cell>
        </row>
        <row r="60">
          <cell r="R60" t="str">
            <v>ERJ-1GNF4701C</v>
          </cell>
          <cell r="S60" t="str">
            <v>Panasonic Electronic Components</v>
          </cell>
          <cell r="T60" t="str">
            <v>RES SMD 4.7K OHM 1% 1/20W 0201</v>
          </cell>
          <cell r="U60">
            <v>0</v>
          </cell>
          <cell r="V60">
            <v>50</v>
          </cell>
          <cell r="W60">
            <v>3</v>
          </cell>
          <cell r="X60">
            <v>15000</v>
          </cell>
          <cell r="Y60">
            <v>0.01</v>
          </cell>
          <cell r="Z60">
            <v>153</v>
          </cell>
        </row>
        <row r="61">
          <cell r="R61" t="str">
            <v>ERJ-2GEJ103X</v>
          </cell>
          <cell r="S61" t="str">
            <v>Panasonic Electronic Components</v>
          </cell>
          <cell r="T61" t="str">
            <v>RES SMD 10K OHM 5% 1/10W 0402</v>
          </cell>
          <cell r="U61">
            <v>0</v>
          </cell>
          <cell r="V61">
            <v>50</v>
          </cell>
          <cell r="W61">
            <v>1</v>
          </cell>
          <cell r="X61">
            <v>10000</v>
          </cell>
          <cell r="Y61">
            <v>0.01</v>
          </cell>
          <cell r="Z61">
            <v>68</v>
          </cell>
        </row>
        <row r="62">
          <cell r="R62" t="str">
            <v>ERJ-2LWFR010X</v>
          </cell>
          <cell r="S62" t="str">
            <v>Panasonic Electronic Components</v>
          </cell>
          <cell r="T62" t="str">
            <v>RES 0.01 OHM 1% 1/5W 0402</v>
          </cell>
          <cell r="U62">
            <v>0</v>
          </cell>
          <cell r="V62">
            <v>50</v>
          </cell>
          <cell r="W62">
            <v>1</v>
          </cell>
          <cell r="X62">
            <v>30000</v>
          </cell>
          <cell r="Y62">
            <v>0.08</v>
          </cell>
          <cell r="Z62">
            <v>2499</v>
          </cell>
        </row>
        <row r="63">
          <cell r="R63" t="str">
            <v>ERJ-1GNF3301C</v>
          </cell>
          <cell r="S63" t="str">
            <v>Panasonic Electronic Components</v>
          </cell>
          <cell r="T63" t="str">
            <v>RES SMD 3.3K OHM 1% 1/20W 0201</v>
          </cell>
          <cell r="U63">
            <v>0</v>
          </cell>
          <cell r="V63">
            <v>50</v>
          </cell>
          <cell r="W63">
            <v>4</v>
          </cell>
          <cell r="X63">
            <v>15000</v>
          </cell>
          <cell r="Y63">
            <v>0.01</v>
          </cell>
          <cell r="Z63">
            <v>153</v>
          </cell>
        </row>
        <row r="64">
          <cell r="R64" t="str">
            <v>ERJ-1GNJ103C</v>
          </cell>
          <cell r="S64" t="str">
            <v>Panasonic Electronic Components</v>
          </cell>
          <cell r="T64" t="str">
            <v>RES SMD 10K OHM 5% 1/20W 0201</v>
          </cell>
          <cell r="U64">
            <v>0</v>
          </cell>
          <cell r="V64">
            <v>50</v>
          </cell>
          <cell r="W64">
            <v>3</v>
          </cell>
          <cell r="X64">
            <v>15000</v>
          </cell>
          <cell r="Y64">
            <v>0.01</v>
          </cell>
          <cell r="Z64">
            <v>76.5</v>
          </cell>
        </row>
        <row r="65">
          <cell r="R65" t="str">
            <v>ERJ-1GN0R00C</v>
          </cell>
          <cell r="S65" t="str">
            <v>Panasonic Electronic Components</v>
          </cell>
          <cell r="T65" t="str">
            <v>RES SMD 0 OHM JUMPER 1/20W 0201</v>
          </cell>
          <cell r="U65">
            <v>0</v>
          </cell>
          <cell r="V65">
            <v>50</v>
          </cell>
          <cell r="W65">
            <v>27</v>
          </cell>
          <cell r="X65">
            <v>15000</v>
          </cell>
          <cell r="Y65">
            <v>0.01</v>
          </cell>
          <cell r="Z65">
            <v>102</v>
          </cell>
        </row>
        <row r="66">
          <cell r="R66" t="str">
            <v>ERJ-2RKF1004X</v>
          </cell>
          <cell r="S66" t="str">
            <v>Panasonic Electronic Components</v>
          </cell>
          <cell r="T66" t="str">
            <v>RES SMD 1M OHM 1% 1/10W 0402</v>
          </cell>
          <cell r="U66">
            <v>0</v>
          </cell>
          <cell r="V66">
            <v>50</v>
          </cell>
          <cell r="W66">
            <v>1</v>
          </cell>
          <cell r="X66">
            <v>10000</v>
          </cell>
          <cell r="Y66">
            <v>0.01</v>
          </cell>
          <cell r="Z66">
            <v>68</v>
          </cell>
        </row>
        <row r="67">
          <cell r="R67" t="str">
            <v>ERJ-1GNF10R0C</v>
          </cell>
          <cell r="S67" t="str">
            <v>Panasonic Electronic Components</v>
          </cell>
          <cell r="T67" t="str">
            <v>RES SMD 10 OHM 1% 1/20W 0201</v>
          </cell>
          <cell r="U67">
            <v>0</v>
          </cell>
          <cell r="V67">
            <v>50</v>
          </cell>
          <cell r="W67">
            <v>1</v>
          </cell>
          <cell r="X67">
            <v>15000</v>
          </cell>
          <cell r="Y67">
            <v>0.01</v>
          </cell>
          <cell r="Z67">
            <v>127.5</v>
          </cell>
        </row>
        <row r="68">
          <cell r="R68" t="str">
            <v>CRCW04024K70FKEDHP</v>
          </cell>
          <cell r="S68" t="str">
            <v>Vishay Dale</v>
          </cell>
          <cell r="T68" t="str">
            <v>RES SMD 4.7K OHM 1% 1/5W 0402</v>
          </cell>
          <cell r="U68">
            <v>0</v>
          </cell>
          <cell r="V68">
            <v>50</v>
          </cell>
          <cell r="W68">
            <v>1</v>
          </cell>
          <cell r="X68">
            <v>10000</v>
          </cell>
          <cell r="Y68">
            <v>0.02</v>
          </cell>
          <cell r="Z68">
            <v>204</v>
          </cell>
        </row>
        <row r="69">
          <cell r="R69" t="str">
            <v>ERJ-2GEJ220X</v>
          </cell>
          <cell r="S69" t="str">
            <v>Panasonic Electronic Components</v>
          </cell>
          <cell r="T69" t="str">
            <v>RES SMD 22 OHM 5% 1/10W 0402</v>
          </cell>
          <cell r="U69">
            <v>0</v>
          </cell>
          <cell r="V69">
            <v>50</v>
          </cell>
          <cell r="W69">
            <v>1</v>
          </cell>
          <cell r="X69">
            <v>10000</v>
          </cell>
          <cell r="Y69">
            <v>0.01</v>
          </cell>
          <cell r="Z69">
            <v>68</v>
          </cell>
        </row>
        <row r="70">
          <cell r="R70" t="str">
            <v>CRCW040210K0FKEE</v>
          </cell>
          <cell r="S70" t="str">
            <v>Vishay Dale</v>
          </cell>
          <cell r="T70" t="str">
            <v>RES SMD 10K OHM 1% 1/16W 0402</v>
          </cell>
          <cell r="U70">
            <v>0</v>
          </cell>
          <cell r="V70">
            <v>50</v>
          </cell>
          <cell r="W70">
            <v>7</v>
          </cell>
          <cell r="X70">
            <v>50000</v>
          </cell>
          <cell r="Y70">
            <v>0.01</v>
          </cell>
          <cell r="Z70">
            <v>340</v>
          </cell>
        </row>
        <row r="71">
          <cell r="R71" t="str">
            <v>TNPW04021K00BETD</v>
          </cell>
          <cell r="S71" t="str">
            <v>Vishay Dale</v>
          </cell>
          <cell r="T71" t="str">
            <v>RES 1K OHM 0.1% 1/16W 0402</v>
          </cell>
          <cell r="U71">
            <v>0</v>
          </cell>
          <cell r="V71">
            <v>50</v>
          </cell>
          <cell r="W71">
            <v>3</v>
          </cell>
          <cell r="X71">
            <v>10000</v>
          </cell>
          <cell r="Y71">
            <v>0.44</v>
          </cell>
          <cell r="Z71">
            <v>4386</v>
          </cell>
        </row>
        <row r="72">
          <cell r="R72" t="str">
            <v>PNM0402E2502BST1</v>
          </cell>
          <cell r="S72" t="str">
            <v>Vishay Dale Thin Film</v>
          </cell>
          <cell r="T72" t="str">
            <v>RES SMD 25K OHM 0.1% 1/20W 0402</v>
          </cell>
          <cell r="U72">
            <v>0</v>
          </cell>
          <cell r="V72">
            <v>50</v>
          </cell>
          <cell r="W72">
            <v>1</v>
          </cell>
          <cell r="X72">
            <v>1000</v>
          </cell>
          <cell r="Y72">
            <v>1.72</v>
          </cell>
          <cell r="Z72">
            <v>1717</v>
          </cell>
        </row>
        <row r="73">
          <cell r="R73" t="str">
            <v>NCP03XH103J05RL</v>
          </cell>
          <cell r="S73" t="str">
            <v>Murata Electronics</v>
          </cell>
          <cell r="T73" t="str">
            <v>THERMISTOR NTC 10KOHM 3380K 0201</v>
          </cell>
          <cell r="U73">
            <v>0</v>
          </cell>
          <cell r="V73">
            <v>50</v>
          </cell>
          <cell r="W73">
            <v>1</v>
          </cell>
          <cell r="X73">
            <v>15000</v>
          </cell>
          <cell r="Y73">
            <v>0.1</v>
          </cell>
          <cell r="Z73">
            <v>1530</v>
          </cell>
        </row>
        <row r="74">
          <cell r="R74">
            <v>434153017835</v>
          </cell>
          <cell r="S74" t="str">
            <v>Würth Elektronik</v>
          </cell>
          <cell r="T74" t="str">
            <v>SWITCH TACTILE SPST-NO 0.05A 12V</v>
          </cell>
          <cell r="U74">
            <v>0</v>
          </cell>
          <cell r="V74">
            <v>50</v>
          </cell>
          <cell r="W74">
            <v>1</v>
          </cell>
          <cell r="X74">
            <v>4000</v>
          </cell>
          <cell r="Y74">
            <v>0.6</v>
          </cell>
          <cell r="Z74">
            <v>2414</v>
          </cell>
        </row>
        <row r="75">
          <cell r="R75" t="str">
            <v>EVP-AA102K</v>
          </cell>
          <cell r="S75" t="str">
            <v>Panasonic Electronic Components</v>
          </cell>
          <cell r="T75" t="str">
            <v>SWITCH TACTILE SPST-NO 0.02A 15V</v>
          </cell>
          <cell r="U75">
            <v>0</v>
          </cell>
          <cell r="V75">
            <v>50</v>
          </cell>
          <cell r="W75">
            <v>1</v>
          </cell>
          <cell r="X75">
            <v>5000</v>
          </cell>
          <cell r="Y75">
            <v>0.74</v>
          </cell>
          <cell r="Z75">
            <v>3714.5</v>
          </cell>
        </row>
        <row r="76">
          <cell r="R76" t="str">
            <v>MAX20360FEWZ+T</v>
          </cell>
          <cell r="S76" t="str">
            <v>Analog Devices Inc./Maxim Integrated</v>
          </cell>
          <cell r="T76" t="str">
            <v>EVKIT PART- IC; PMIC WITH ULTRA-LOW IQ REGULATOR</v>
          </cell>
          <cell r="U76">
            <v>0</v>
          </cell>
          <cell r="V76">
            <v>50</v>
          </cell>
          <cell r="W76">
            <v>1</v>
          </cell>
          <cell r="X76">
            <v>2000</v>
          </cell>
          <cell r="Y76">
            <v>9</v>
          </cell>
          <cell r="Z76">
            <v>27948</v>
          </cell>
        </row>
        <row r="77">
          <cell r="R77" t="str">
            <v>MAX32670GTL+</v>
          </cell>
          <cell r="S77" t="str">
            <v>Analog Devices Inc./Maxim Integrated</v>
          </cell>
          <cell r="T77" t="str">
            <v>IC MCU 32BIT 384KB FLASH 40TQFN</v>
          </cell>
          <cell r="U77">
            <v>0</v>
          </cell>
          <cell r="V77">
            <v>50</v>
          </cell>
          <cell r="W77">
            <v>1</v>
          </cell>
          <cell r="X77">
            <v>490</v>
          </cell>
          <cell r="Y77">
            <v>4.508</v>
          </cell>
          <cell r="Z77">
            <v>2282.42</v>
          </cell>
        </row>
        <row r="78">
          <cell r="R78" t="str">
            <v>MX25U51245GZ4I54</v>
          </cell>
          <cell r="S78" t="str">
            <v>Macronix</v>
          </cell>
          <cell r="T78" t="str">
            <v>IC FLASH 512MBIT SPI/QUAD 8WSON</v>
          </cell>
          <cell r="U78">
            <v>0</v>
          </cell>
          <cell r="V78">
            <v>50</v>
          </cell>
          <cell r="W78">
            <v>1</v>
          </cell>
          <cell r="X78">
            <v>480</v>
          </cell>
          <cell r="Y78">
            <v>9.7859999999999996</v>
          </cell>
          <cell r="Z78">
            <v>5260.8</v>
          </cell>
        </row>
        <row r="79">
          <cell r="R79" t="str">
            <v>MAX32666GXMBT+</v>
          </cell>
          <cell r="S79" t="str">
            <v>Analog Devices Inc./Maxim Integrated</v>
          </cell>
          <cell r="T79" t="str">
            <v>IC MCU 32BIT 1MB FLASH 121CTBGA</v>
          </cell>
          <cell r="U79">
            <v>0</v>
          </cell>
          <cell r="V79">
            <v>50</v>
          </cell>
          <cell r="W79">
            <v>1</v>
          </cell>
          <cell r="X79">
            <v>348</v>
          </cell>
          <cell r="Y79">
            <v>15.554</v>
          </cell>
          <cell r="Z79">
            <v>5992.91</v>
          </cell>
        </row>
        <row r="80">
          <cell r="R80" t="str">
            <v>MAX9062EBS+TG45</v>
          </cell>
          <cell r="S80" t="str">
            <v>Analog Devices Inc./Maxim Integrated</v>
          </cell>
          <cell r="T80" t="str">
            <v>IC COMPARATOR 1 W/VOLT REF 4UCSP</v>
          </cell>
          <cell r="U80">
            <v>0</v>
          </cell>
          <cell r="V80">
            <v>50</v>
          </cell>
          <cell r="W80">
            <v>2</v>
          </cell>
          <cell r="X80">
            <v>2500</v>
          </cell>
          <cell r="Y80">
            <v>1.56</v>
          </cell>
          <cell r="Z80">
            <v>3901.5</v>
          </cell>
        </row>
        <row r="81">
          <cell r="R81" t="str">
            <v>MAX3207EAUT+T</v>
          </cell>
          <cell r="S81" t="str">
            <v>Analog Devices Inc./Maxim Integrated</v>
          </cell>
          <cell r="T81" t="str">
            <v>TVS DIODE SOT23-6</v>
          </cell>
          <cell r="U81">
            <v>0</v>
          </cell>
          <cell r="V81">
            <v>50</v>
          </cell>
          <cell r="W81">
            <v>1</v>
          </cell>
          <cell r="X81">
            <v>2500</v>
          </cell>
          <cell r="Y81">
            <v>1.43</v>
          </cell>
          <cell r="Z81">
            <v>3565.75</v>
          </cell>
        </row>
        <row r="82">
          <cell r="R82" t="str">
            <v>MAX4737EBE+T</v>
          </cell>
          <cell r="S82" t="str">
            <v>Analog Devices Inc./Maxim Integrated</v>
          </cell>
          <cell r="T82" t="str">
            <v>IC SW SPST-NOX4 4.5OHM 16UCSP</v>
          </cell>
          <cell r="U82">
            <v>0</v>
          </cell>
          <cell r="V82">
            <v>50</v>
          </cell>
          <cell r="W82">
            <v>2</v>
          </cell>
          <cell r="X82">
            <v>2500</v>
          </cell>
          <cell r="Y82">
            <v>4.37</v>
          </cell>
          <cell r="Z82">
            <v>10922.5</v>
          </cell>
        </row>
        <row r="83">
          <cell r="R83" t="str">
            <v>MAX14689EWL+T</v>
          </cell>
          <cell r="S83" t="str">
            <v>Analog Devices Inc./Maxim Integrated</v>
          </cell>
          <cell r="T83" t="str">
            <v>IC SWITCH DPDT X 1 450MOHM 9WLP</v>
          </cell>
          <cell r="U83">
            <v>0</v>
          </cell>
          <cell r="V83">
            <v>50</v>
          </cell>
          <cell r="W83">
            <v>1</v>
          </cell>
          <cell r="X83">
            <v>2500</v>
          </cell>
          <cell r="Y83">
            <v>2.64</v>
          </cell>
          <cell r="Z83">
            <v>6587.5</v>
          </cell>
        </row>
        <row r="84">
          <cell r="R84" t="str">
            <v>ABS07-32.768KHZ-6-T</v>
          </cell>
          <cell r="S84" t="str">
            <v>Abracon LLC</v>
          </cell>
          <cell r="T84" t="str">
            <v>CRYSTAL 32.7680KHZ 6PF SMD</v>
          </cell>
          <cell r="U84">
            <v>0</v>
          </cell>
          <cell r="V84">
            <v>50</v>
          </cell>
          <cell r="W84">
            <v>1</v>
          </cell>
          <cell r="X84">
            <v>3000</v>
          </cell>
          <cell r="Y84">
            <v>0.68</v>
          </cell>
          <cell r="Z84">
            <v>2050.1999999999998</v>
          </cell>
        </row>
        <row r="85">
          <cell r="R85" t="str">
            <v>FA-20H 32.0000MF12Y-W3</v>
          </cell>
          <cell r="S85" t="str">
            <v>EPSON</v>
          </cell>
          <cell r="T85" t="str">
            <v>CRYSTAL 32.0000MHZ 12PF SMD</v>
          </cell>
          <cell r="U85">
            <v>0</v>
          </cell>
          <cell r="V85">
            <v>50</v>
          </cell>
          <cell r="W85">
            <v>1</v>
          </cell>
          <cell r="X85">
            <v>250</v>
          </cell>
          <cell r="Y85">
            <v>1.65</v>
          </cell>
          <cell r="Z85">
            <v>413.1</v>
          </cell>
        </row>
        <row r="86">
          <cell r="R86" t="str">
            <v>CM1610H32768DZBT</v>
          </cell>
          <cell r="S86" t="str">
            <v>Citizen Finedevice Co Ltd</v>
          </cell>
          <cell r="T86" t="str">
            <v>CRYSTAL 32.7680KHZ 6PF SMD</v>
          </cell>
          <cell r="U86">
            <v>0</v>
          </cell>
          <cell r="V86">
            <v>50</v>
          </cell>
          <cell r="W86">
            <v>1</v>
          </cell>
          <cell r="X86">
            <v>5000</v>
          </cell>
          <cell r="Y86">
            <v>1</v>
          </cell>
          <cell r="Z86">
            <v>5000</v>
          </cell>
        </row>
        <row r="87">
          <cell r="R87">
            <v>63048</v>
          </cell>
          <cell r="S87" t="str">
            <v>EX-POWER</v>
          </cell>
          <cell r="T87" t="str">
            <v>Battery pack 800mAh 04x30x42</v>
          </cell>
          <cell r="U87" t="str">
            <v>Suggest Local order.</v>
          </cell>
          <cell r="V87">
            <v>50</v>
          </cell>
          <cell r="W87">
            <v>1</v>
          </cell>
          <cell r="X87">
            <v>50</v>
          </cell>
          <cell r="Y87">
            <v>2.63</v>
          </cell>
          <cell r="Z87">
            <v>131.5</v>
          </cell>
        </row>
        <row r="88">
          <cell r="R88">
            <v>150150225</v>
          </cell>
          <cell r="S88" t="str">
            <v>Molex</v>
          </cell>
          <cell r="T88" t="str">
            <v>Host board to sensor board flex cable</v>
          </cell>
          <cell r="U88">
            <v>0</v>
          </cell>
          <cell r="V88">
            <v>50</v>
          </cell>
          <cell r="W88">
            <v>1</v>
          </cell>
          <cell r="X88">
            <v>1000</v>
          </cell>
          <cell r="Y88">
            <v>2.16</v>
          </cell>
          <cell r="Z88">
            <v>2159</v>
          </cell>
        </row>
        <row r="89"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</row>
        <row r="90"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</row>
        <row r="91"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 xml:space="preserve">$206,132.88 </v>
          </cell>
        </row>
        <row r="92"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</row>
        <row r="93"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 t="str">
            <v>FOB</v>
          </cell>
          <cell r="Z93" t="str">
            <v xml:space="preserve">$4,122.66 </v>
          </cell>
        </row>
        <row r="94"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str">
            <v>est. USD CIF</v>
          </cell>
          <cell r="Z94" t="str">
            <v xml:space="preserve">$6,596.25 </v>
          </cell>
        </row>
        <row r="95"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 t="str">
            <v>est. Unit BRL</v>
          </cell>
          <cell r="Z95">
            <v>31662.01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AXREFDEF104_COMPLETE"/>
      <sheetName val="MAXREFDEF104_by Manufacturer"/>
      <sheetName val="MAXREFDEF104_ABC"/>
      <sheetName val="Host Board"/>
      <sheetName val="Sensor Board"/>
      <sheetName val="EPE Quotation MOQ Full RELL"/>
      <sheetName val="Atrition NPI"/>
      <sheetName val="Temperature Flex"/>
      <sheetName val="Mechanic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Part Number</v>
          </cell>
          <cell r="C1" t="str">
            <v>Description</v>
          </cell>
          <cell r="D1" t="str">
            <v>Reference Designator</v>
          </cell>
          <cell r="E1" t="str">
            <v>Qtde Por placa</v>
          </cell>
          <cell r="F1" t="str">
            <v>Montagem</v>
          </cell>
          <cell r="G1" t="str">
            <v>Togo 1</v>
          </cell>
          <cell r="H1" t="str">
            <v xml:space="preserve">Fator </v>
          </cell>
          <cell r="I1" t="str">
            <v>Qtd</v>
          </cell>
          <cell r="J1" t="str">
            <v>Montagem</v>
          </cell>
          <cell r="K1" t="str">
            <v>Togo 2</v>
          </cell>
          <cell r="L1" t="str">
            <v>Fator</v>
          </cell>
          <cell r="M1" t="str">
            <v>Qtd</v>
          </cell>
          <cell r="N1" t="str">
            <v>%</v>
          </cell>
          <cell r="O1" t="str">
            <v xml:space="preserve">Atrition Total </v>
          </cell>
          <cell r="P1" t="str">
            <v>Atri + Togo</v>
          </cell>
          <cell r="Q1" t="str">
            <v>Unit Price</v>
          </cell>
          <cell r="R1" t="str">
            <v>Total Price</v>
          </cell>
          <cell r="S1" t="str">
            <v>Togo 3</v>
          </cell>
          <cell r="T1" t="str">
            <v xml:space="preserve">Fator </v>
          </cell>
          <cell r="U1" t="str">
            <v>Qt Atrition</v>
          </cell>
          <cell r="V1" t="str">
            <v>Purchase Qt. MOQ</v>
          </cell>
          <cell r="W1" t="str">
            <v>Unit Price</v>
          </cell>
          <cell r="X1" t="str">
            <v xml:space="preserve"> Atri + Togo </v>
          </cell>
          <cell r="Y1" t="str">
            <v>Unit Price</v>
          </cell>
          <cell r="Z1" t="str">
            <v>Total Price</v>
          </cell>
          <cell r="AA1" t="str">
            <v>Total Atrition</v>
          </cell>
          <cell r="AB1" t="str">
            <v>MOQ</v>
          </cell>
        </row>
        <row r="2">
          <cell r="B2" t="str">
            <v>GRM033C81E104KE14D</v>
          </cell>
          <cell r="C2" t="str">
            <v>CAP CER 0.1UF 25V X6S 0201</v>
          </cell>
          <cell r="D2" t="str">
            <v>C1</v>
          </cell>
          <cell r="E2">
            <v>1</v>
          </cell>
          <cell r="F2">
            <v>50</v>
          </cell>
          <cell r="G2">
            <v>50</v>
          </cell>
          <cell r="H2">
            <v>1.5</v>
          </cell>
          <cell r="I2">
            <v>75</v>
          </cell>
          <cell r="J2">
            <v>150</v>
          </cell>
          <cell r="K2">
            <v>150</v>
          </cell>
          <cell r="L2">
            <v>1</v>
          </cell>
          <cell r="M2">
            <v>150</v>
          </cell>
          <cell r="N2">
            <v>1.125</v>
          </cell>
          <cell r="O2">
            <v>225</v>
          </cell>
          <cell r="P2">
            <v>425</v>
          </cell>
          <cell r="Q2">
            <v>0.28999999999999998</v>
          </cell>
          <cell r="R2">
            <v>65.25</v>
          </cell>
          <cell r="S2">
            <v>2000</v>
          </cell>
          <cell r="T2">
            <v>0.25</v>
          </cell>
          <cell r="U2">
            <v>500</v>
          </cell>
          <cell r="V2">
            <v>15000</v>
          </cell>
          <cell r="W2">
            <v>0.01</v>
          </cell>
          <cell r="X2">
            <v>2500</v>
          </cell>
          <cell r="Y2" t="str">
            <v>0,29</v>
          </cell>
          <cell r="Z2" t="e">
            <v>#VALUE!</v>
          </cell>
          <cell r="AA2" t="e">
            <v>#VALUE!</v>
          </cell>
          <cell r="AB2">
            <v>150</v>
          </cell>
        </row>
        <row r="3">
          <cell r="B3" t="str">
            <v>MAX30208CLB+</v>
          </cell>
          <cell r="C3" t="str">
            <v>IC TEMP SENSOR</v>
          </cell>
          <cell r="D3" t="str">
            <v>U1</v>
          </cell>
          <cell r="E3">
            <v>1</v>
          </cell>
          <cell r="F3">
            <v>50</v>
          </cell>
          <cell r="G3">
            <v>50</v>
          </cell>
          <cell r="H3">
            <v>0.5</v>
          </cell>
          <cell r="I3">
            <v>25</v>
          </cell>
          <cell r="J3">
            <v>150</v>
          </cell>
          <cell r="K3">
            <v>150</v>
          </cell>
          <cell r="L3">
            <v>0.2</v>
          </cell>
          <cell r="M3">
            <v>30</v>
          </cell>
          <cell r="N3">
            <v>0.27500000000000002</v>
          </cell>
          <cell r="O3">
            <v>55</v>
          </cell>
          <cell r="P3">
            <v>255</v>
          </cell>
          <cell r="Q3">
            <v>6.2</v>
          </cell>
          <cell r="R3">
            <v>341</v>
          </cell>
          <cell r="S3">
            <v>2000</v>
          </cell>
          <cell r="T3">
            <v>0.04</v>
          </cell>
          <cell r="U3">
            <v>80</v>
          </cell>
          <cell r="V3">
            <v>2500</v>
          </cell>
          <cell r="W3">
            <v>3.52</v>
          </cell>
          <cell r="X3">
            <v>2080</v>
          </cell>
          <cell r="Y3">
            <v>6.2</v>
          </cell>
          <cell r="Z3">
            <v>12896</v>
          </cell>
          <cell r="AA3">
            <v>496</v>
          </cell>
          <cell r="AB3">
            <v>8797.5</v>
          </cell>
        </row>
        <row r="4">
          <cell r="B4" t="str">
            <v>MAX30208_HSP3_DEMO_B</v>
          </cell>
          <cell r="C4" t="str">
            <v>PCB:MAX30208_HSP3_DEMO_B</v>
          </cell>
          <cell r="D4" t="str">
            <v>PCB</v>
          </cell>
          <cell r="E4">
            <v>1</v>
          </cell>
          <cell r="F4">
            <v>50</v>
          </cell>
          <cell r="G4">
            <v>50</v>
          </cell>
          <cell r="H4">
            <v>0.15</v>
          </cell>
          <cell r="I4">
            <v>7.5</v>
          </cell>
          <cell r="J4">
            <v>150</v>
          </cell>
          <cell r="K4">
            <v>150</v>
          </cell>
          <cell r="L4">
            <v>0.1</v>
          </cell>
          <cell r="M4">
            <v>15</v>
          </cell>
          <cell r="N4">
            <v>0.1125</v>
          </cell>
          <cell r="O4">
            <v>22.5</v>
          </cell>
          <cell r="P4">
            <v>222.5</v>
          </cell>
          <cell r="R4">
            <v>0</v>
          </cell>
          <cell r="S4">
            <v>2000</v>
          </cell>
          <cell r="T4">
            <v>0.01</v>
          </cell>
          <cell r="U4">
            <v>20</v>
          </cell>
          <cell r="V4">
            <v>0</v>
          </cell>
          <cell r="W4">
            <v>0</v>
          </cell>
          <cell r="X4">
            <v>2020</v>
          </cell>
          <cell r="Z4">
            <v>0</v>
          </cell>
          <cell r="AA4">
            <v>0</v>
          </cell>
          <cell r="AB4">
            <v>0</v>
          </cell>
        </row>
        <row r="5">
          <cell r="B5" t="str">
            <v>GRM188R61E106MA73J</v>
          </cell>
          <cell r="C5" t="str">
            <v>CAP CER 10UF 25V X5R 0603</v>
          </cell>
          <cell r="D5" t="str">
            <v>C1, C2, C24, C30, C35</v>
          </cell>
          <cell r="E5">
            <v>5</v>
          </cell>
          <cell r="F5">
            <v>50</v>
          </cell>
          <cell r="G5">
            <v>250</v>
          </cell>
          <cell r="H5">
            <v>1.5</v>
          </cell>
          <cell r="I5">
            <v>375</v>
          </cell>
          <cell r="J5">
            <v>150</v>
          </cell>
          <cell r="K5">
            <v>750</v>
          </cell>
          <cell r="L5">
            <v>1</v>
          </cell>
          <cell r="M5">
            <v>750</v>
          </cell>
          <cell r="N5">
            <v>1.125</v>
          </cell>
          <cell r="O5">
            <v>1125</v>
          </cell>
          <cell r="P5">
            <v>2125</v>
          </cell>
          <cell r="Q5">
            <v>0.14000000000000001</v>
          </cell>
          <cell r="R5">
            <v>157.50000000000003</v>
          </cell>
          <cell r="S5">
            <v>10000</v>
          </cell>
          <cell r="T5">
            <v>0.1</v>
          </cell>
          <cell r="U5">
            <v>1000</v>
          </cell>
          <cell r="V5">
            <v>10000</v>
          </cell>
          <cell r="W5">
            <v>0.08</v>
          </cell>
          <cell r="X5">
            <v>11000</v>
          </cell>
          <cell r="Y5">
            <v>0.14000000000000001</v>
          </cell>
          <cell r="Z5">
            <v>1540.0000000000002</v>
          </cell>
          <cell r="AA5">
            <v>140</v>
          </cell>
          <cell r="AB5">
            <v>816</v>
          </cell>
        </row>
        <row r="6">
          <cell r="B6" t="str">
            <v>GRM188R72A104KA35J</v>
          </cell>
          <cell r="C6" t="str">
            <v>CAP CER 0.1UF 100V X7R 0603</v>
          </cell>
          <cell r="D6" t="str">
            <v>C3, C4, C38</v>
          </cell>
          <cell r="E6">
            <v>3</v>
          </cell>
          <cell r="F6">
            <v>50</v>
          </cell>
          <cell r="G6">
            <v>150</v>
          </cell>
          <cell r="H6">
            <v>1.5</v>
          </cell>
          <cell r="I6">
            <v>225</v>
          </cell>
          <cell r="J6">
            <v>150</v>
          </cell>
          <cell r="K6">
            <v>450</v>
          </cell>
          <cell r="L6">
            <v>1</v>
          </cell>
          <cell r="M6">
            <v>450</v>
          </cell>
          <cell r="N6">
            <v>1.125</v>
          </cell>
          <cell r="O6">
            <v>675</v>
          </cell>
          <cell r="P6">
            <v>1275</v>
          </cell>
          <cell r="Q6">
            <v>0.16</v>
          </cell>
          <cell r="R6">
            <v>108</v>
          </cell>
          <cell r="S6">
            <v>6000</v>
          </cell>
          <cell r="T6">
            <v>0.1</v>
          </cell>
          <cell r="U6">
            <v>600</v>
          </cell>
          <cell r="V6">
            <v>10000</v>
          </cell>
          <cell r="W6">
            <v>0.05</v>
          </cell>
          <cell r="X6">
            <v>6600</v>
          </cell>
          <cell r="Y6">
            <v>0.16</v>
          </cell>
          <cell r="Z6">
            <v>1056</v>
          </cell>
          <cell r="AA6">
            <v>96</v>
          </cell>
          <cell r="AB6">
            <v>493</v>
          </cell>
        </row>
        <row r="7">
          <cell r="B7" t="str">
            <v>GRM155R61A106ME11J</v>
          </cell>
          <cell r="C7" t="str">
            <v>CAP CER 10UF 10V X5R 0402</v>
          </cell>
          <cell r="D7" t="str">
            <v>C5, C6, C8</v>
          </cell>
          <cell r="E7">
            <v>3</v>
          </cell>
          <cell r="F7">
            <v>50</v>
          </cell>
          <cell r="G7">
            <v>150</v>
          </cell>
          <cell r="H7">
            <v>1.5</v>
          </cell>
          <cell r="I7">
            <v>225</v>
          </cell>
          <cell r="J7">
            <v>150</v>
          </cell>
          <cell r="K7">
            <v>450</v>
          </cell>
          <cell r="L7">
            <v>1</v>
          </cell>
          <cell r="M7">
            <v>450</v>
          </cell>
          <cell r="N7">
            <v>1.125</v>
          </cell>
          <cell r="O7">
            <v>675</v>
          </cell>
          <cell r="P7">
            <v>1275</v>
          </cell>
          <cell r="Q7">
            <v>0.15</v>
          </cell>
          <cell r="R7">
            <v>101.25</v>
          </cell>
          <cell r="S7">
            <v>6000</v>
          </cell>
          <cell r="T7">
            <v>0.1</v>
          </cell>
          <cell r="U7">
            <v>600</v>
          </cell>
          <cell r="V7">
            <v>40000</v>
          </cell>
          <cell r="W7">
            <v>0.03</v>
          </cell>
          <cell r="X7">
            <v>6600</v>
          </cell>
          <cell r="Y7">
            <v>0.15</v>
          </cell>
          <cell r="Z7">
            <v>990</v>
          </cell>
          <cell r="AA7">
            <v>90</v>
          </cell>
          <cell r="AB7">
            <v>1088</v>
          </cell>
        </row>
        <row r="8">
          <cell r="B8" t="str">
            <v>C0603C105K3RAC7867</v>
          </cell>
          <cell r="C8" t="str">
            <v>CAP CER 1UF 25V X7R 0603</v>
          </cell>
          <cell r="D8" t="str">
            <v>C7</v>
          </cell>
          <cell r="E8">
            <v>1</v>
          </cell>
          <cell r="F8">
            <v>50</v>
          </cell>
          <cell r="G8">
            <v>50</v>
          </cell>
          <cell r="H8">
            <v>1.5</v>
          </cell>
          <cell r="I8">
            <v>75</v>
          </cell>
          <cell r="J8">
            <v>150</v>
          </cell>
          <cell r="K8">
            <v>150</v>
          </cell>
          <cell r="L8">
            <v>1</v>
          </cell>
          <cell r="M8">
            <v>150</v>
          </cell>
          <cell r="N8">
            <v>1.125</v>
          </cell>
          <cell r="O8">
            <v>225</v>
          </cell>
          <cell r="P8">
            <v>425</v>
          </cell>
          <cell r="Q8">
            <v>0.25</v>
          </cell>
          <cell r="R8">
            <v>56.25</v>
          </cell>
          <cell r="S8">
            <v>2000</v>
          </cell>
          <cell r="T8">
            <v>0.1</v>
          </cell>
          <cell r="U8">
            <v>200</v>
          </cell>
          <cell r="V8">
            <v>15000</v>
          </cell>
          <cell r="W8">
            <v>7.0000000000000007E-2</v>
          </cell>
          <cell r="X8">
            <v>2200</v>
          </cell>
          <cell r="Y8">
            <v>0.25</v>
          </cell>
          <cell r="Z8">
            <v>550</v>
          </cell>
          <cell r="AA8">
            <v>50</v>
          </cell>
          <cell r="AB8">
            <v>1122</v>
          </cell>
        </row>
        <row r="9">
          <cell r="B9" t="str">
            <v>GRM033R61A104KE15J</v>
          </cell>
          <cell r="C9" t="str">
            <v>CAP CER 0.1UF 10V X5R 0201</v>
          </cell>
          <cell r="D9" t="str">
            <v>C9</v>
          </cell>
          <cell r="E9">
            <v>1</v>
          </cell>
          <cell r="F9">
            <v>50</v>
          </cell>
          <cell r="G9">
            <v>50</v>
          </cell>
          <cell r="H9">
            <v>1.5</v>
          </cell>
          <cell r="I9">
            <v>75</v>
          </cell>
          <cell r="J9">
            <v>150</v>
          </cell>
          <cell r="K9">
            <v>150</v>
          </cell>
          <cell r="L9">
            <v>1</v>
          </cell>
          <cell r="M9">
            <v>150</v>
          </cell>
          <cell r="N9">
            <v>1.125</v>
          </cell>
          <cell r="O9">
            <v>225</v>
          </cell>
          <cell r="P9">
            <v>425</v>
          </cell>
          <cell r="Q9">
            <v>0.26</v>
          </cell>
          <cell r="R9">
            <v>58.5</v>
          </cell>
          <cell r="S9">
            <v>2000</v>
          </cell>
          <cell r="T9">
            <v>0.1</v>
          </cell>
          <cell r="U9">
            <v>200</v>
          </cell>
          <cell r="V9">
            <v>50000</v>
          </cell>
          <cell r="W9">
            <v>0</v>
          </cell>
          <cell r="X9">
            <v>2200</v>
          </cell>
          <cell r="Y9">
            <v>0.26</v>
          </cell>
          <cell r="Z9">
            <v>572</v>
          </cell>
          <cell r="AA9">
            <v>52</v>
          </cell>
          <cell r="AB9">
            <v>170</v>
          </cell>
        </row>
        <row r="10">
          <cell r="B10" t="str">
            <v>CL05A105KO5NNNC</v>
          </cell>
          <cell r="C10" t="str">
            <v>CAP CER 1UF 16V X5R 0402</v>
          </cell>
          <cell r="D10" t="str">
            <v>C12</v>
          </cell>
          <cell r="E10">
            <v>1</v>
          </cell>
          <cell r="F10">
            <v>50</v>
          </cell>
          <cell r="G10">
            <v>50</v>
          </cell>
          <cell r="H10">
            <v>1.5</v>
          </cell>
          <cell r="I10">
            <v>75</v>
          </cell>
          <cell r="J10">
            <v>150</v>
          </cell>
          <cell r="K10">
            <v>150</v>
          </cell>
          <cell r="L10">
            <v>1</v>
          </cell>
          <cell r="M10">
            <v>150</v>
          </cell>
          <cell r="N10">
            <v>1.125</v>
          </cell>
          <cell r="O10">
            <v>225</v>
          </cell>
          <cell r="P10">
            <v>425</v>
          </cell>
          <cell r="Q10">
            <v>0.32</v>
          </cell>
          <cell r="R10">
            <v>72</v>
          </cell>
          <cell r="S10">
            <v>2000</v>
          </cell>
          <cell r="T10">
            <v>0.1</v>
          </cell>
          <cell r="U10">
            <v>200</v>
          </cell>
          <cell r="V10">
            <v>10000</v>
          </cell>
          <cell r="W10">
            <v>0.01</v>
          </cell>
          <cell r="X10">
            <v>2200</v>
          </cell>
          <cell r="Y10">
            <v>0.32</v>
          </cell>
          <cell r="Z10">
            <v>704</v>
          </cell>
          <cell r="AA10">
            <v>64</v>
          </cell>
          <cell r="AB10">
            <v>119</v>
          </cell>
        </row>
        <row r="11">
          <cell r="B11" t="str">
            <v>C0603X7R1A103K030BA</v>
          </cell>
          <cell r="C11" t="str">
            <v>CAP CER 10000PF 10V X7R 0201</v>
          </cell>
          <cell r="D11" t="str">
            <v>C22</v>
          </cell>
          <cell r="E11">
            <v>1</v>
          </cell>
          <cell r="F11">
            <v>50</v>
          </cell>
          <cell r="G11">
            <v>50</v>
          </cell>
          <cell r="H11">
            <v>1.5</v>
          </cell>
          <cell r="I11">
            <v>75</v>
          </cell>
          <cell r="J11">
            <v>150</v>
          </cell>
          <cell r="K11">
            <v>150</v>
          </cell>
          <cell r="L11">
            <v>1</v>
          </cell>
          <cell r="M11">
            <v>150</v>
          </cell>
          <cell r="N11">
            <v>1.125</v>
          </cell>
          <cell r="O11">
            <v>225</v>
          </cell>
          <cell r="P11">
            <v>425</v>
          </cell>
          <cell r="Q11">
            <v>0.32</v>
          </cell>
          <cell r="R11">
            <v>72</v>
          </cell>
          <cell r="S11">
            <v>2000</v>
          </cell>
          <cell r="T11">
            <v>0.1</v>
          </cell>
          <cell r="U11">
            <v>200</v>
          </cell>
          <cell r="V11">
            <v>15000</v>
          </cell>
          <cell r="W11">
            <v>0.02</v>
          </cell>
          <cell r="X11">
            <v>2200</v>
          </cell>
          <cell r="Y11">
            <v>0.32</v>
          </cell>
          <cell r="Z11">
            <v>704</v>
          </cell>
          <cell r="AA11">
            <v>64</v>
          </cell>
          <cell r="AB11">
            <v>280.5</v>
          </cell>
        </row>
        <row r="12">
          <cell r="B12" t="str">
            <v>SFH 7016</v>
          </cell>
          <cell r="C12" t="str">
            <v>CHIP LED</v>
          </cell>
          <cell r="D12" t="str">
            <v>DS1</v>
          </cell>
          <cell r="E12">
            <v>1</v>
          </cell>
          <cell r="F12">
            <v>50</v>
          </cell>
          <cell r="G12">
            <v>50</v>
          </cell>
          <cell r="H12">
            <v>0.3</v>
          </cell>
          <cell r="I12">
            <v>15</v>
          </cell>
          <cell r="J12">
            <v>150</v>
          </cell>
          <cell r="K12">
            <v>150</v>
          </cell>
          <cell r="L12">
            <v>0.3</v>
          </cell>
          <cell r="M12">
            <v>45</v>
          </cell>
          <cell r="N12">
            <v>0.3</v>
          </cell>
          <cell r="O12">
            <v>60</v>
          </cell>
          <cell r="P12">
            <v>260</v>
          </cell>
          <cell r="Q12">
            <v>2.5</v>
          </cell>
          <cell r="R12">
            <v>150</v>
          </cell>
          <cell r="S12">
            <v>2000</v>
          </cell>
          <cell r="T12">
            <v>0.1</v>
          </cell>
          <cell r="U12">
            <v>200</v>
          </cell>
          <cell r="V12">
            <v>3000</v>
          </cell>
          <cell r="W12">
            <v>1.24</v>
          </cell>
          <cell r="X12">
            <v>2200</v>
          </cell>
          <cell r="Y12">
            <v>2.5</v>
          </cell>
          <cell r="Z12">
            <v>5500</v>
          </cell>
          <cell r="AA12">
            <v>500</v>
          </cell>
          <cell r="AB12">
            <v>3723</v>
          </cell>
        </row>
        <row r="13">
          <cell r="B13" t="str">
            <v>1981061-1</v>
          </cell>
          <cell r="C13" t="str">
            <v>CONN SPRING BATTERY 3POS R/A SMD</v>
          </cell>
          <cell r="D13" t="str">
            <v>J1</v>
          </cell>
          <cell r="E13">
            <v>1</v>
          </cell>
          <cell r="F13">
            <v>50</v>
          </cell>
          <cell r="G13">
            <v>50</v>
          </cell>
          <cell r="H13">
            <v>0.2</v>
          </cell>
          <cell r="I13">
            <v>10</v>
          </cell>
          <cell r="J13">
            <v>150</v>
          </cell>
          <cell r="K13">
            <v>150</v>
          </cell>
          <cell r="L13">
            <v>0.2</v>
          </cell>
          <cell r="M13">
            <v>30</v>
          </cell>
          <cell r="N13">
            <v>0.2</v>
          </cell>
          <cell r="O13">
            <v>40</v>
          </cell>
          <cell r="P13">
            <v>240</v>
          </cell>
          <cell r="Q13">
            <v>4.22</v>
          </cell>
          <cell r="R13">
            <v>168.79999999999998</v>
          </cell>
          <cell r="S13">
            <v>2000</v>
          </cell>
          <cell r="T13">
            <v>0.1</v>
          </cell>
          <cell r="U13">
            <v>200</v>
          </cell>
          <cell r="V13">
            <v>400</v>
          </cell>
          <cell r="W13">
            <v>3.3</v>
          </cell>
          <cell r="X13">
            <v>2200</v>
          </cell>
          <cell r="Y13">
            <v>4.22</v>
          </cell>
          <cell r="Z13">
            <v>9284</v>
          </cell>
          <cell r="AA13">
            <v>844</v>
          </cell>
          <cell r="AB13">
            <v>1319.2</v>
          </cell>
        </row>
        <row r="14">
          <cell r="B14" t="str">
            <v>10061122-251120HLF</v>
          </cell>
          <cell r="C14" t="str">
            <v>CONN FPC BOTTOM 25POS 0.3MM R/A</v>
          </cell>
          <cell r="D14" t="str">
            <v>J2</v>
          </cell>
          <cell r="E14">
            <v>1</v>
          </cell>
          <cell r="F14">
            <v>50</v>
          </cell>
          <cell r="G14">
            <v>50</v>
          </cell>
          <cell r="H14">
            <v>0.3</v>
          </cell>
          <cell r="I14">
            <v>15</v>
          </cell>
          <cell r="J14">
            <v>150</v>
          </cell>
          <cell r="K14">
            <v>150</v>
          </cell>
          <cell r="L14">
            <v>0.3</v>
          </cell>
          <cell r="M14">
            <v>45</v>
          </cell>
          <cell r="N14">
            <v>0.3</v>
          </cell>
          <cell r="O14">
            <v>60</v>
          </cell>
          <cell r="P14">
            <v>260</v>
          </cell>
          <cell r="Q14">
            <v>0.74</v>
          </cell>
          <cell r="R14">
            <v>44.4</v>
          </cell>
          <cell r="S14">
            <v>2000</v>
          </cell>
          <cell r="T14">
            <v>0.1</v>
          </cell>
          <cell r="U14">
            <v>200</v>
          </cell>
          <cell r="V14">
            <v>2000</v>
          </cell>
          <cell r="W14">
            <v>0.35</v>
          </cell>
          <cell r="X14">
            <v>2200</v>
          </cell>
          <cell r="Y14">
            <v>0.74</v>
          </cell>
          <cell r="Z14">
            <v>1628</v>
          </cell>
          <cell r="AA14">
            <v>148</v>
          </cell>
          <cell r="AB14">
            <v>700</v>
          </cell>
        </row>
        <row r="15">
          <cell r="B15" t="str">
            <v>CRCW02010000Z0ED</v>
          </cell>
          <cell r="C15" t="str">
            <v>RES SMD 0 OHM JUMPER 1/20W 0201</v>
          </cell>
          <cell r="D15" t="str">
            <v>R1B, R5, R6, R12, R14</v>
          </cell>
          <cell r="E15">
            <v>5</v>
          </cell>
          <cell r="F15">
            <v>50</v>
          </cell>
          <cell r="G15">
            <v>250</v>
          </cell>
          <cell r="H15">
            <v>1.5</v>
          </cell>
          <cell r="I15">
            <v>375</v>
          </cell>
          <cell r="J15">
            <v>150</v>
          </cell>
          <cell r="K15">
            <v>750</v>
          </cell>
          <cell r="L15">
            <v>1</v>
          </cell>
          <cell r="M15">
            <v>750</v>
          </cell>
          <cell r="N15">
            <v>1.125</v>
          </cell>
          <cell r="O15">
            <v>1125</v>
          </cell>
          <cell r="P15">
            <v>2125</v>
          </cell>
          <cell r="Q15">
            <v>7.0000000000000007E-2</v>
          </cell>
          <cell r="R15">
            <v>78.750000000000014</v>
          </cell>
          <cell r="S15">
            <v>10000</v>
          </cell>
          <cell r="T15">
            <v>0.1</v>
          </cell>
          <cell r="U15">
            <v>1000</v>
          </cell>
          <cell r="V15">
            <v>10000</v>
          </cell>
          <cell r="W15">
            <v>0.01</v>
          </cell>
          <cell r="X15">
            <v>11000</v>
          </cell>
          <cell r="Y15">
            <v>7.0000000000000007E-2</v>
          </cell>
          <cell r="Z15">
            <v>770.00000000000011</v>
          </cell>
          <cell r="AA15">
            <v>70</v>
          </cell>
          <cell r="AB15">
            <v>68</v>
          </cell>
        </row>
        <row r="16">
          <cell r="B16" t="str">
            <v>ERJ-2GE0R00X</v>
          </cell>
          <cell r="C16" t="str">
            <v>RES SMD 0 OHM JUMPER 1/10W 0402</v>
          </cell>
          <cell r="D16" t="str">
            <v>R3A, R4A, R45, R46, R56</v>
          </cell>
          <cell r="E16">
            <v>5</v>
          </cell>
          <cell r="F16">
            <v>50</v>
          </cell>
          <cell r="G16">
            <v>250</v>
          </cell>
          <cell r="H16">
            <v>1.5</v>
          </cell>
          <cell r="I16">
            <v>375</v>
          </cell>
          <cell r="J16">
            <v>150</v>
          </cell>
          <cell r="K16">
            <v>750</v>
          </cell>
          <cell r="L16">
            <v>1</v>
          </cell>
          <cell r="M16">
            <v>750</v>
          </cell>
          <cell r="N16">
            <v>1.125</v>
          </cell>
          <cell r="O16">
            <v>1125</v>
          </cell>
          <cell r="P16">
            <v>2125</v>
          </cell>
          <cell r="Q16">
            <v>0.05</v>
          </cell>
          <cell r="R16">
            <v>56.25</v>
          </cell>
          <cell r="S16">
            <v>10000</v>
          </cell>
          <cell r="T16">
            <v>0.1</v>
          </cell>
          <cell r="U16">
            <v>1000</v>
          </cell>
          <cell r="V16">
            <v>10000</v>
          </cell>
          <cell r="W16">
            <v>0.01</v>
          </cell>
          <cell r="X16">
            <v>11000</v>
          </cell>
          <cell r="Y16">
            <v>0.05</v>
          </cell>
          <cell r="Z16">
            <v>550</v>
          </cell>
          <cell r="AA16">
            <v>50</v>
          </cell>
          <cell r="AB16">
            <v>68</v>
          </cell>
        </row>
        <row r="17">
          <cell r="B17" t="str">
            <v>ERJ-2RKF1002X</v>
          </cell>
          <cell r="C17" t="str">
            <v>RES SMD 10K OHM 1% 1/10W 0402</v>
          </cell>
          <cell r="D17" t="str">
            <v>R16, R17</v>
          </cell>
          <cell r="E17">
            <v>2</v>
          </cell>
          <cell r="F17">
            <v>50</v>
          </cell>
          <cell r="G17">
            <v>100</v>
          </cell>
          <cell r="H17">
            <v>1.5</v>
          </cell>
          <cell r="I17">
            <v>150</v>
          </cell>
          <cell r="J17">
            <v>150</v>
          </cell>
          <cell r="K17">
            <v>300</v>
          </cell>
          <cell r="L17">
            <v>1</v>
          </cell>
          <cell r="M17">
            <v>300</v>
          </cell>
          <cell r="N17">
            <v>1.125</v>
          </cell>
          <cell r="O17">
            <v>450</v>
          </cell>
          <cell r="P17">
            <v>850</v>
          </cell>
          <cell r="Q17">
            <v>0.14000000000000001</v>
          </cell>
          <cell r="R17">
            <v>63.000000000000007</v>
          </cell>
          <cell r="S17">
            <v>4000</v>
          </cell>
          <cell r="T17">
            <v>0.1</v>
          </cell>
          <cell r="U17">
            <v>400</v>
          </cell>
          <cell r="V17">
            <v>10000</v>
          </cell>
          <cell r="W17">
            <v>0.01</v>
          </cell>
          <cell r="X17">
            <v>4400</v>
          </cell>
          <cell r="Y17">
            <v>0.14000000000000001</v>
          </cell>
          <cell r="Z17">
            <v>616.00000000000011</v>
          </cell>
          <cell r="AA17">
            <v>56.000000000000007</v>
          </cell>
          <cell r="AB17">
            <v>68</v>
          </cell>
        </row>
        <row r="18">
          <cell r="B18" t="str">
            <v>ERJ-2RKF1003X</v>
          </cell>
          <cell r="C18" t="str">
            <v>RES SMD 100K OHM 1% 1/10W 0402</v>
          </cell>
          <cell r="D18" t="str">
            <v>R18</v>
          </cell>
          <cell r="E18">
            <v>1</v>
          </cell>
          <cell r="F18">
            <v>50</v>
          </cell>
          <cell r="G18">
            <v>50</v>
          </cell>
          <cell r="H18">
            <v>1.5</v>
          </cell>
          <cell r="I18">
            <v>75</v>
          </cell>
          <cell r="J18">
            <v>150</v>
          </cell>
          <cell r="K18">
            <v>150</v>
          </cell>
          <cell r="L18">
            <v>1</v>
          </cell>
          <cell r="M18">
            <v>150</v>
          </cell>
          <cell r="N18">
            <v>1.125</v>
          </cell>
          <cell r="O18">
            <v>225</v>
          </cell>
          <cell r="P18">
            <v>425</v>
          </cell>
          <cell r="Q18">
            <v>0.27</v>
          </cell>
          <cell r="R18">
            <v>60.750000000000007</v>
          </cell>
          <cell r="S18">
            <v>2000</v>
          </cell>
          <cell r="T18">
            <v>0.1</v>
          </cell>
          <cell r="U18">
            <v>200</v>
          </cell>
          <cell r="V18">
            <v>10000</v>
          </cell>
          <cell r="W18">
            <v>0.01</v>
          </cell>
          <cell r="X18">
            <v>2200</v>
          </cell>
          <cell r="Y18">
            <v>0.27</v>
          </cell>
          <cell r="Z18">
            <v>594</v>
          </cell>
          <cell r="AA18">
            <v>54</v>
          </cell>
          <cell r="AB18">
            <v>68</v>
          </cell>
        </row>
        <row r="19">
          <cell r="B19" t="str">
            <v>MAX86176ENX+T</v>
          </cell>
          <cell r="C19" t="str">
            <v>PPG + ECG COMBO AFE</v>
          </cell>
          <cell r="D19" t="str">
            <v>U1</v>
          </cell>
          <cell r="E19">
            <v>1</v>
          </cell>
          <cell r="F19">
            <v>50</v>
          </cell>
          <cell r="G19">
            <v>50</v>
          </cell>
          <cell r="H19">
            <v>0.2</v>
          </cell>
          <cell r="I19">
            <v>10</v>
          </cell>
          <cell r="J19">
            <v>150</v>
          </cell>
          <cell r="K19">
            <v>150</v>
          </cell>
          <cell r="L19">
            <v>0.1</v>
          </cell>
          <cell r="M19">
            <v>15</v>
          </cell>
          <cell r="N19">
            <v>0.125</v>
          </cell>
          <cell r="O19">
            <v>25</v>
          </cell>
          <cell r="P19">
            <v>225</v>
          </cell>
          <cell r="Q19">
            <v>17.97</v>
          </cell>
          <cell r="R19">
            <v>449.25</v>
          </cell>
          <cell r="S19">
            <v>2000</v>
          </cell>
          <cell r="T19">
            <v>0.04</v>
          </cell>
          <cell r="U19">
            <v>80</v>
          </cell>
          <cell r="V19">
            <v>2500</v>
          </cell>
          <cell r="W19">
            <v>12.17</v>
          </cell>
          <cell r="X19">
            <v>2080</v>
          </cell>
          <cell r="Y19">
            <v>17.97</v>
          </cell>
          <cell r="Z19">
            <v>37377.599999999999</v>
          </cell>
          <cell r="AA19">
            <v>1437.6</v>
          </cell>
          <cell r="AB19">
            <v>30430</v>
          </cell>
        </row>
        <row r="20">
          <cell r="B20" t="str">
            <v>VEMD8080</v>
          </cell>
          <cell r="C20" t="str">
            <v>PHOTODIODE 780 TO 1050 NM</v>
          </cell>
          <cell r="D20" t="str">
            <v>U2, U3, U14</v>
          </cell>
          <cell r="E20">
            <v>3</v>
          </cell>
          <cell r="F20">
            <v>50</v>
          </cell>
          <cell r="G20">
            <v>150</v>
          </cell>
          <cell r="H20">
            <v>0.4</v>
          </cell>
          <cell r="I20">
            <v>60</v>
          </cell>
          <cell r="J20">
            <v>150</v>
          </cell>
          <cell r="K20">
            <v>450</v>
          </cell>
          <cell r="L20">
            <v>0.1</v>
          </cell>
          <cell r="M20">
            <v>45</v>
          </cell>
          <cell r="N20">
            <v>0.17499999999999999</v>
          </cell>
          <cell r="O20">
            <v>105</v>
          </cell>
          <cell r="P20">
            <v>705</v>
          </cell>
          <cell r="Q20">
            <v>2.04</v>
          </cell>
          <cell r="R20">
            <v>214.20000000000002</v>
          </cell>
          <cell r="S20">
            <v>6000</v>
          </cell>
          <cell r="T20">
            <v>0.1</v>
          </cell>
          <cell r="U20">
            <v>600</v>
          </cell>
          <cell r="V20">
            <v>5000</v>
          </cell>
          <cell r="W20">
            <v>1.44</v>
          </cell>
          <cell r="X20">
            <v>6600</v>
          </cell>
          <cell r="Y20">
            <v>2.04</v>
          </cell>
          <cell r="Z20">
            <v>13464</v>
          </cell>
          <cell r="AA20">
            <v>1224</v>
          </cell>
          <cell r="AB20">
            <v>7208</v>
          </cell>
        </row>
        <row r="21">
          <cell r="B21" t="str">
            <v>LIS2DS12TR</v>
          </cell>
          <cell r="C21" t="str">
            <v>ACCEL 2-16G I2C/SPI 12LGA</v>
          </cell>
          <cell r="D21" t="str">
            <v>U4</v>
          </cell>
          <cell r="E21">
            <v>1</v>
          </cell>
          <cell r="F21">
            <v>50</v>
          </cell>
          <cell r="G21">
            <v>50</v>
          </cell>
          <cell r="H21">
            <v>0.4</v>
          </cell>
          <cell r="I21">
            <v>20</v>
          </cell>
          <cell r="J21">
            <v>150</v>
          </cell>
          <cell r="K21">
            <v>150</v>
          </cell>
          <cell r="L21">
            <v>0.3</v>
          </cell>
          <cell r="M21">
            <v>45</v>
          </cell>
          <cell r="N21">
            <v>0.32500000000000001</v>
          </cell>
          <cell r="O21">
            <v>65</v>
          </cell>
          <cell r="P21">
            <v>265</v>
          </cell>
          <cell r="Q21">
            <v>3.22</v>
          </cell>
          <cell r="R21">
            <v>209.3</v>
          </cell>
          <cell r="S21">
            <v>2000</v>
          </cell>
          <cell r="T21">
            <v>0.1</v>
          </cell>
          <cell r="U21">
            <v>200</v>
          </cell>
          <cell r="V21">
            <v>8000</v>
          </cell>
          <cell r="W21">
            <v>1.79</v>
          </cell>
          <cell r="X21">
            <v>2200</v>
          </cell>
          <cell r="Y21">
            <v>3.22</v>
          </cell>
          <cell r="Z21">
            <v>7084</v>
          </cell>
          <cell r="AA21">
            <v>644</v>
          </cell>
          <cell r="AB21">
            <v>14280</v>
          </cell>
        </row>
        <row r="22">
          <cell r="B22" t="str">
            <v>SIT1572AI-J3-18E-DCC-32.768E</v>
          </cell>
          <cell r="C22" t="str">
            <v>MEMS OSC XO 32.7680KHZ LVCMOS</v>
          </cell>
          <cell r="D22" t="str">
            <v>U20</v>
          </cell>
          <cell r="E22">
            <v>1</v>
          </cell>
          <cell r="F22">
            <v>50</v>
          </cell>
          <cell r="G22">
            <v>50</v>
          </cell>
          <cell r="H22">
            <v>0.5</v>
          </cell>
          <cell r="I22">
            <v>25</v>
          </cell>
          <cell r="J22">
            <v>150</v>
          </cell>
          <cell r="K22">
            <v>150</v>
          </cell>
          <cell r="L22">
            <v>0.3</v>
          </cell>
          <cell r="M22">
            <v>45</v>
          </cell>
          <cell r="N22">
            <v>0.35</v>
          </cell>
          <cell r="O22">
            <v>70</v>
          </cell>
          <cell r="P22">
            <v>270</v>
          </cell>
          <cell r="Q22">
            <v>1.44</v>
          </cell>
          <cell r="R22">
            <v>100.8</v>
          </cell>
          <cell r="S22">
            <v>2000</v>
          </cell>
          <cell r="T22">
            <v>0.1</v>
          </cell>
          <cell r="U22">
            <v>200</v>
          </cell>
          <cell r="V22">
            <v>1000</v>
          </cell>
          <cell r="W22">
            <v>2</v>
          </cell>
          <cell r="X22">
            <v>2200</v>
          </cell>
          <cell r="Y22">
            <v>1.44</v>
          </cell>
          <cell r="Z22">
            <v>3168</v>
          </cell>
          <cell r="AA22">
            <v>288</v>
          </cell>
          <cell r="AB22">
            <v>2000</v>
          </cell>
        </row>
        <row r="23">
          <cell r="B23" t="str">
            <v>2450AT18D0100001E</v>
          </cell>
          <cell r="C23" t="str">
            <v>RF ANT 2.4GHZ CHIP SOLDER SMD</v>
          </cell>
          <cell r="D23" t="str">
            <v>ANT1</v>
          </cell>
          <cell r="E23">
            <v>1</v>
          </cell>
          <cell r="F23">
            <v>50</v>
          </cell>
          <cell r="G23">
            <v>50</v>
          </cell>
          <cell r="H23">
            <v>0.5</v>
          </cell>
          <cell r="I23">
            <v>25</v>
          </cell>
          <cell r="J23">
            <v>150</v>
          </cell>
          <cell r="K23">
            <v>150</v>
          </cell>
          <cell r="L23">
            <v>0.3</v>
          </cell>
          <cell r="M23">
            <v>45</v>
          </cell>
          <cell r="N23">
            <v>0.35</v>
          </cell>
          <cell r="O23">
            <v>70</v>
          </cell>
          <cell r="P23">
            <v>270</v>
          </cell>
          <cell r="Q23">
            <v>1.17</v>
          </cell>
          <cell r="R23">
            <v>81.899999999999991</v>
          </cell>
          <cell r="S23">
            <v>2000</v>
          </cell>
          <cell r="T23">
            <v>0.1</v>
          </cell>
          <cell r="U23">
            <v>200</v>
          </cell>
          <cell r="V23">
            <v>3000</v>
          </cell>
          <cell r="W23">
            <v>0.44</v>
          </cell>
          <cell r="X23">
            <v>2200</v>
          </cell>
          <cell r="Y23">
            <v>1.17</v>
          </cell>
          <cell r="Z23">
            <v>2574</v>
          </cell>
          <cell r="AA23">
            <v>234</v>
          </cell>
          <cell r="AB23">
            <v>1314</v>
          </cell>
        </row>
        <row r="24">
          <cell r="B24" t="str">
            <v>C1005X7R1H104K050BB</v>
          </cell>
          <cell r="C24" t="str">
            <v>CAP CER 0.1UF 50V X7R 0402</v>
          </cell>
          <cell r="D24" t="str">
            <v>C1</v>
          </cell>
          <cell r="E24">
            <v>1</v>
          </cell>
          <cell r="F24">
            <v>50</v>
          </cell>
          <cell r="G24">
            <v>50</v>
          </cell>
          <cell r="H24">
            <v>1.5</v>
          </cell>
          <cell r="I24">
            <v>75</v>
          </cell>
          <cell r="J24">
            <v>150</v>
          </cell>
          <cell r="K24">
            <v>150</v>
          </cell>
          <cell r="L24">
            <v>1</v>
          </cell>
          <cell r="M24">
            <v>150</v>
          </cell>
          <cell r="N24">
            <v>1.125</v>
          </cell>
          <cell r="O24">
            <v>225</v>
          </cell>
          <cell r="P24">
            <v>425</v>
          </cell>
          <cell r="Q24">
            <v>0.32</v>
          </cell>
          <cell r="R24">
            <v>72</v>
          </cell>
          <cell r="S24">
            <v>2000</v>
          </cell>
          <cell r="T24">
            <v>0.1</v>
          </cell>
          <cell r="U24">
            <v>200</v>
          </cell>
          <cell r="V24">
            <v>10000</v>
          </cell>
          <cell r="W24">
            <v>0.02</v>
          </cell>
          <cell r="X24">
            <v>2200</v>
          </cell>
          <cell r="Y24">
            <v>0.32</v>
          </cell>
          <cell r="Z24">
            <v>704</v>
          </cell>
          <cell r="AA24">
            <v>64</v>
          </cell>
          <cell r="AB24">
            <v>238</v>
          </cell>
        </row>
        <row r="25">
          <cell r="B25" t="str">
            <v>C1005X5R1V225K050BC</v>
          </cell>
          <cell r="C25" t="str">
            <v>CAP CER 2.2UF 35V X5R 0402</v>
          </cell>
          <cell r="D25" t="str">
            <v>C2</v>
          </cell>
          <cell r="E25">
            <v>1</v>
          </cell>
          <cell r="F25">
            <v>50</v>
          </cell>
          <cell r="G25">
            <v>50</v>
          </cell>
          <cell r="H25">
            <v>1.5</v>
          </cell>
          <cell r="I25">
            <v>75</v>
          </cell>
          <cell r="J25">
            <v>150</v>
          </cell>
          <cell r="K25">
            <v>150</v>
          </cell>
          <cell r="L25">
            <v>1</v>
          </cell>
          <cell r="M25">
            <v>150</v>
          </cell>
          <cell r="N25">
            <v>1.125</v>
          </cell>
          <cell r="O25">
            <v>225</v>
          </cell>
          <cell r="P25">
            <v>425</v>
          </cell>
          <cell r="Q25">
            <v>0.5</v>
          </cell>
          <cell r="R25">
            <v>112.5</v>
          </cell>
          <cell r="S25">
            <v>2000</v>
          </cell>
          <cell r="T25">
            <v>0.1</v>
          </cell>
          <cell r="U25">
            <v>200</v>
          </cell>
          <cell r="V25">
            <v>10000</v>
          </cell>
          <cell r="W25">
            <v>0.09</v>
          </cell>
          <cell r="X25">
            <v>2200</v>
          </cell>
          <cell r="Y25">
            <v>0.5</v>
          </cell>
          <cell r="Z25">
            <v>1100</v>
          </cell>
          <cell r="AA25">
            <v>100</v>
          </cell>
          <cell r="AB25">
            <v>935</v>
          </cell>
        </row>
        <row r="26">
          <cell r="B26" t="str">
            <v>C1005X5R0J475K050BC</v>
          </cell>
          <cell r="C26" t="str">
            <v>CAP CER 4.7UF 6.3V X5R 0402</v>
          </cell>
          <cell r="D26" t="str">
            <v>C3, C5, C8, C10</v>
          </cell>
          <cell r="E26">
            <v>4</v>
          </cell>
          <cell r="F26">
            <v>50</v>
          </cell>
          <cell r="G26">
            <v>200</v>
          </cell>
          <cell r="H26">
            <v>1.5</v>
          </cell>
          <cell r="I26">
            <v>300</v>
          </cell>
          <cell r="J26">
            <v>150</v>
          </cell>
          <cell r="K26">
            <v>600</v>
          </cell>
          <cell r="L26">
            <v>1</v>
          </cell>
          <cell r="M26">
            <v>600</v>
          </cell>
          <cell r="N26">
            <v>1.125</v>
          </cell>
          <cell r="O26">
            <v>900</v>
          </cell>
          <cell r="P26">
            <v>1700</v>
          </cell>
          <cell r="Q26">
            <v>0.26</v>
          </cell>
          <cell r="R26">
            <v>234</v>
          </cell>
          <cell r="S26">
            <v>8000</v>
          </cell>
          <cell r="T26">
            <v>0.1</v>
          </cell>
          <cell r="U26">
            <v>800</v>
          </cell>
          <cell r="V26">
            <v>10000</v>
          </cell>
          <cell r="W26">
            <v>0.13</v>
          </cell>
          <cell r="X26">
            <v>8800</v>
          </cell>
          <cell r="Y26">
            <v>0.26</v>
          </cell>
          <cell r="Z26">
            <v>2288</v>
          </cell>
          <cell r="AA26">
            <v>208</v>
          </cell>
          <cell r="AB26">
            <v>1275</v>
          </cell>
        </row>
        <row r="27">
          <cell r="B27" t="str">
            <v>C1005X5R0J225K050BC</v>
          </cell>
          <cell r="C27" t="str">
            <v>CAP CER 2.2UF 6.3V X5R 0402</v>
          </cell>
          <cell r="D27" t="str">
            <v>C4</v>
          </cell>
          <cell r="E27">
            <v>1</v>
          </cell>
          <cell r="F27">
            <v>50</v>
          </cell>
          <cell r="G27">
            <v>50</v>
          </cell>
          <cell r="H27">
            <v>1.5</v>
          </cell>
          <cell r="I27">
            <v>75</v>
          </cell>
          <cell r="J27">
            <v>150</v>
          </cell>
          <cell r="K27">
            <v>150</v>
          </cell>
          <cell r="L27">
            <v>1</v>
          </cell>
          <cell r="M27">
            <v>150</v>
          </cell>
          <cell r="N27">
            <v>1.125</v>
          </cell>
          <cell r="O27">
            <v>225</v>
          </cell>
          <cell r="P27">
            <v>425</v>
          </cell>
          <cell r="Q27">
            <v>0.38</v>
          </cell>
          <cell r="R27">
            <v>85.5</v>
          </cell>
          <cell r="S27">
            <v>2000</v>
          </cell>
          <cell r="T27">
            <v>0.1</v>
          </cell>
          <cell r="U27">
            <v>200</v>
          </cell>
          <cell r="V27">
            <v>10000</v>
          </cell>
          <cell r="W27">
            <v>0.05</v>
          </cell>
          <cell r="X27">
            <v>2200</v>
          </cell>
          <cell r="Y27">
            <v>0.38</v>
          </cell>
          <cell r="Z27">
            <v>836</v>
          </cell>
          <cell r="AA27">
            <v>76</v>
          </cell>
          <cell r="AB27">
            <v>510</v>
          </cell>
        </row>
        <row r="28">
          <cell r="B28" t="str">
            <v>GRM0335C1H160JA01D</v>
          </cell>
          <cell r="C28" t="str">
            <v>CAP CER 16PF 50V C0G/NP0 0201</v>
          </cell>
          <cell r="D28" t="str">
            <v>C6, C16</v>
          </cell>
          <cell r="E28">
            <v>2</v>
          </cell>
          <cell r="F28">
            <v>50</v>
          </cell>
          <cell r="G28">
            <v>100</v>
          </cell>
          <cell r="H28">
            <v>1.5</v>
          </cell>
          <cell r="I28">
            <v>150</v>
          </cell>
          <cell r="J28">
            <v>150</v>
          </cell>
          <cell r="K28">
            <v>300</v>
          </cell>
          <cell r="L28">
            <v>1</v>
          </cell>
          <cell r="M28">
            <v>300</v>
          </cell>
          <cell r="N28">
            <v>1.125</v>
          </cell>
          <cell r="O28">
            <v>450</v>
          </cell>
          <cell r="P28">
            <v>850</v>
          </cell>
          <cell r="Q28">
            <v>0.13</v>
          </cell>
          <cell r="R28">
            <v>58.5</v>
          </cell>
          <cell r="S28">
            <v>4000</v>
          </cell>
          <cell r="T28">
            <v>0.1</v>
          </cell>
          <cell r="U28">
            <v>400</v>
          </cell>
          <cell r="V28">
            <v>15000</v>
          </cell>
          <cell r="W28">
            <v>0</v>
          </cell>
          <cell r="X28">
            <v>4400</v>
          </cell>
          <cell r="Y28">
            <v>0.13</v>
          </cell>
          <cell r="Z28">
            <v>572</v>
          </cell>
          <cell r="AA28">
            <v>52</v>
          </cell>
          <cell r="AB28">
            <v>51</v>
          </cell>
        </row>
        <row r="29">
          <cell r="B29" t="str">
            <v>GRM188R61E106MA73J</v>
          </cell>
          <cell r="C29" t="str">
            <v>CAP CER 10UF 25V X5R 0603</v>
          </cell>
          <cell r="D29" t="str">
            <v>C7, C9, C40, C42, C44, C50, C51</v>
          </cell>
          <cell r="E29">
            <v>7</v>
          </cell>
          <cell r="F29">
            <v>50</v>
          </cell>
          <cell r="G29">
            <v>350</v>
          </cell>
          <cell r="H29">
            <v>1.5</v>
          </cell>
          <cell r="I29">
            <v>525</v>
          </cell>
          <cell r="J29">
            <v>150</v>
          </cell>
          <cell r="K29">
            <v>1050</v>
          </cell>
          <cell r="L29">
            <v>0.7</v>
          </cell>
          <cell r="M29">
            <v>735</v>
          </cell>
          <cell r="N29">
            <v>0.9</v>
          </cell>
          <cell r="O29">
            <v>1260</v>
          </cell>
          <cell r="P29">
            <v>2660</v>
          </cell>
          <cell r="Q29">
            <v>0.14000000000000001</v>
          </cell>
          <cell r="R29">
            <v>176.4</v>
          </cell>
          <cell r="S29">
            <v>14000</v>
          </cell>
          <cell r="T29">
            <v>0.1</v>
          </cell>
          <cell r="U29">
            <v>1400</v>
          </cell>
          <cell r="V29">
            <v>10000</v>
          </cell>
          <cell r="W29">
            <v>0.08</v>
          </cell>
          <cell r="X29">
            <v>15400</v>
          </cell>
          <cell r="Y29">
            <v>0.14000000000000001</v>
          </cell>
          <cell r="Z29">
            <v>2156</v>
          </cell>
          <cell r="AA29">
            <v>196.00000000000003</v>
          </cell>
          <cell r="AB29">
            <v>816</v>
          </cell>
        </row>
        <row r="30">
          <cell r="B30" t="str">
            <v>GRM033R61A105ME15J</v>
          </cell>
          <cell r="C30" t="str">
            <v>CAP CER MLCC</v>
          </cell>
          <cell r="D30" t="str">
            <v>C11, C13, C14</v>
          </cell>
          <cell r="E30">
            <v>3</v>
          </cell>
          <cell r="F30">
            <v>50</v>
          </cell>
          <cell r="G30">
            <v>150</v>
          </cell>
          <cell r="H30">
            <v>1.5</v>
          </cell>
          <cell r="I30">
            <v>225</v>
          </cell>
          <cell r="J30">
            <v>150</v>
          </cell>
          <cell r="K30">
            <v>450</v>
          </cell>
          <cell r="L30">
            <v>1</v>
          </cell>
          <cell r="M30">
            <v>450</v>
          </cell>
          <cell r="N30">
            <v>1.125</v>
          </cell>
          <cell r="O30">
            <v>675</v>
          </cell>
          <cell r="P30">
            <v>1275</v>
          </cell>
          <cell r="Q30">
            <v>0.25</v>
          </cell>
          <cell r="R30">
            <v>168.75</v>
          </cell>
          <cell r="S30">
            <v>6000</v>
          </cell>
          <cell r="T30">
            <v>0.1</v>
          </cell>
          <cell r="U30">
            <v>600</v>
          </cell>
          <cell r="V30">
            <v>50000</v>
          </cell>
          <cell r="W30">
            <v>0.1</v>
          </cell>
          <cell r="X30">
            <v>6600</v>
          </cell>
          <cell r="Y30">
            <v>0.25</v>
          </cell>
          <cell r="Z30">
            <v>1650</v>
          </cell>
          <cell r="AA30">
            <v>150</v>
          </cell>
          <cell r="AB30">
            <v>4930</v>
          </cell>
        </row>
        <row r="31">
          <cell r="B31" t="str">
            <v>GRM033C71C104KE14J</v>
          </cell>
          <cell r="C31" t="str">
            <v>CAP CER 0.1UF 16V X7S 0201</v>
          </cell>
          <cell r="D31" t="str">
            <v>C12, C15, C34, C36, C52, C54, C55</v>
          </cell>
          <cell r="E31">
            <v>7</v>
          </cell>
          <cell r="F31">
            <v>50</v>
          </cell>
          <cell r="G31">
            <v>350</v>
          </cell>
          <cell r="H31">
            <v>1.5</v>
          </cell>
          <cell r="I31">
            <v>525</v>
          </cell>
          <cell r="J31">
            <v>150</v>
          </cell>
          <cell r="K31">
            <v>1050</v>
          </cell>
          <cell r="L31">
            <v>0.7</v>
          </cell>
          <cell r="M31">
            <v>735</v>
          </cell>
          <cell r="N31">
            <v>0.9</v>
          </cell>
          <cell r="O31">
            <v>1260</v>
          </cell>
          <cell r="P31">
            <v>2660</v>
          </cell>
          <cell r="Q31">
            <v>0.05</v>
          </cell>
          <cell r="R31">
            <v>63</v>
          </cell>
          <cell r="S31">
            <v>14000</v>
          </cell>
          <cell r="T31">
            <v>0.1</v>
          </cell>
          <cell r="U31">
            <v>1400</v>
          </cell>
          <cell r="V31">
            <v>50000</v>
          </cell>
          <cell r="W31">
            <v>0.01</v>
          </cell>
          <cell r="X31">
            <v>15400</v>
          </cell>
          <cell r="Y31">
            <v>0.05</v>
          </cell>
          <cell r="Z31">
            <v>770</v>
          </cell>
          <cell r="AA31">
            <v>70</v>
          </cell>
          <cell r="AB31">
            <v>340</v>
          </cell>
        </row>
        <row r="32">
          <cell r="B32" t="str">
            <v>GRM21BR61A476ME15K</v>
          </cell>
          <cell r="C32" t="str">
            <v>CAP CER 47UF 10V X5R 0805</v>
          </cell>
          <cell r="D32" t="str">
            <v>C17</v>
          </cell>
          <cell r="E32">
            <v>1</v>
          </cell>
          <cell r="F32">
            <v>50</v>
          </cell>
          <cell r="G32">
            <v>50</v>
          </cell>
          <cell r="H32">
            <v>1.5</v>
          </cell>
          <cell r="I32">
            <v>75</v>
          </cell>
          <cell r="J32">
            <v>150</v>
          </cell>
          <cell r="K32">
            <v>150</v>
          </cell>
          <cell r="L32">
            <v>1</v>
          </cell>
          <cell r="M32">
            <v>150</v>
          </cell>
          <cell r="N32">
            <v>1.125</v>
          </cell>
          <cell r="O32">
            <v>225</v>
          </cell>
          <cell r="P32">
            <v>425</v>
          </cell>
          <cell r="Q32">
            <v>0.83</v>
          </cell>
          <cell r="R32">
            <v>186.75</v>
          </cell>
          <cell r="S32">
            <v>2000</v>
          </cell>
          <cell r="T32">
            <v>0.1</v>
          </cell>
          <cell r="U32">
            <v>200</v>
          </cell>
          <cell r="V32">
            <v>10000</v>
          </cell>
          <cell r="W32">
            <v>0.25</v>
          </cell>
          <cell r="X32">
            <v>2200</v>
          </cell>
          <cell r="Y32">
            <v>0.83</v>
          </cell>
          <cell r="Z32">
            <v>1826</v>
          </cell>
          <cell r="AA32">
            <v>166</v>
          </cell>
          <cell r="AB32">
            <v>2499</v>
          </cell>
        </row>
        <row r="33">
          <cell r="B33" t="str">
            <v>GRM033R61E472MA12D</v>
          </cell>
          <cell r="C33" t="str">
            <v>CAP CER 4700PF 25V X5R 0201</v>
          </cell>
          <cell r="D33" t="str">
            <v>C18</v>
          </cell>
          <cell r="E33">
            <v>1</v>
          </cell>
          <cell r="F33">
            <v>50</v>
          </cell>
          <cell r="G33">
            <v>50</v>
          </cell>
          <cell r="H33">
            <v>1.5</v>
          </cell>
          <cell r="I33">
            <v>75</v>
          </cell>
          <cell r="J33">
            <v>150</v>
          </cell>
          <cell r="K33">
            <v>150</v>
          </cell>
          <cell r="L33">
            <v>1</v>
          </cell>
          <cell r="M33">
            <v>150</v>
          </cell>
          <cell r="N33">
            <v>1.125</v>
          </cell>
          <cell r="O33">
            <v>225</v>
          </cell>
          <cell r="P33">
            <v>425</v>
          </cell>
          <cell r="Q33">
            <v>0.26</v>
          </cell>
          <cell r="R33">
            <v>58.5</v>
          </cell>
          <cell r="S33">
            <v>2000</v>
          </cell>
          <cell r="T33">
            <v>0.1</v>
          </cell>
          <cell r="U33">
            <v>200</v>
          </cell>
          <cell r="V33">
            <v>15000</v>
          </cell>
          <cell r="W33">
            <v>0</v>
          </cell>
          <cell r="X33">
            <v>2200</v>
          </cell>
          <cell r="Y33">
            <v>0.26</v>
          </cell>
          <cell r="Z33">
            <v>572</v>
          </cell>
          <cell r="AA33">
            <v>52</v>
          </cell>
          <cell r="AB33">
            <v>51</v>
          </cell>
        </row>
        <row r="34">
          <cell r="B34" t="str">
            <v>C0402C105K8PAC7867</v>
          </cell>
          <cell r="C34" t="str">
            <v>CAP CER 1UF 10V X5R 0402</v>
          </cell>
          <cell r="D34" t="str">
            <v>C19, C20, C22-C24, C26-
C29, C32, C53, C62-C64</v>
          </cell>
          <cell r="E34">
            <v>10</v>
          </cell>
          <cell r="F34">
            <v>50</v>
          </cell>
          <cell r="G34">
            <v>500</v>
          </cell>
          <cell r="H34">
            <v>1.5</v>
          </cell>
          <cell r="I34">
            <v>750</v>
          </cell>
          <cell r="J34">
            <v>150</v>
          </cell>
          <cell r="K34">
            <v>1500</v>
          </cell>
          <cell r="L34">
            <v>0.7</v>
          </cell>
          <cell r="M34">
            <v>1050</v>
          </cell>
          <cell r="N34">
            <v>0.9</v>
          </cell>
          <cell r="O34">
            <v>1800</v>
          </cell>
          <cell r="P34">
            <v>3800</v>
          </cell>
          <cell r="Q34">
            <v>0.06</v>
          </cell>
          <cell r="R34">
            <v>108</v>
          </cell>
          <cell r="S34">
            <v>20000</v>
          </cell>
          <cell r="T34">
            <v>0.1</v>
          </cell>
          <cell r="U34">
            <v>2000</v>
          </cell>
          <cell r="V34">
            <v>50000</v>
          </cell>
          <cell r="W34">
            <v>0.02</v>
          </cell>
          <cell r="X34">
            <v>22000</v>
          </cell>
          <cell r="Y34">
            <v>0.06</v>
          </cell>
          <cell r="Z34">
            <v>1320</v>
          </cell>
          <cell r="AA34">
            <v>120</v>
          </cell>
          <cell r="AB34">
            <v>935</v>
          </cell>
        </row>
        <row r="35">
          <cell r="B35" t="str">
            <v>CL10A226MO7JZNC</v>
          </cell>
          <cell r="C35" t="str">
            <v>CAP CER 22UF 16V X5R 0603</v>
          </cell>
          <cell r="D35" t="str">
            <v>C21, C25, C30, C31, C39, C41, C43</v>
          </cell>
          <cell r="E35">
            <v>7</v>
          </cell>
          <cell r="F35">
            <v>50</v>
          </cell>
          <cell r="G35">
            <v>350</v>
          </cell>
          <cell r="H35">
            <v>1</v>
          </cell>
          <cell r="I35">
            <v>350</v>
          </cell>
          <cell r="J35">
            <v>150</v>
          </cell>
          <cell r="K35">
            <v>1050</v>
          </cell>
          <cell r="L35">
            <v>0.7</v>
          </cell>
          <cell r="M35">
            <v>735</v>
          </cell>
          <cell r="N35">
            <v>0.77500000000000002</v>
          </cell>
          <cell r="O35">
            <v>1085</v>
          </cell>
          <cell r="P35">
            <v>2485</v>
          </cell>
          <cell r="Q35">
            <v>0.53</v>
          </cell>
          <cell r="R35">
            <v>575.05000000000007</v>
          </cell>
          <cell r="S35">
            <v>14000</v>
          </cell>
          <cell r="T35">
            <v>0.05</v>
          </cell>
          <cell r="U35">
            <v>700</v>
          </cell>
          <cell r="V35">
            <v>4000</v>
          </cell>
          <cell r="W35">
            <v>0.28000000000000003</v>
          </cell>
          <cell r="X35">
            <v>14700</v>
          </cell>
          <cell r="Y35">
            <v>0.53</v>
          </cell>
          <cell r="Z35">
            <v>7791</v>
          </cell>
          <cell r="AA35">
            <v>371</v>
          </cell>
          <cell r="AB35">
            <v>1128.8</v>
          </cell>
        </row>
        <row r="36">
          <cell r="B36" t="str">
            <v>GRM033C81A105ME05D</v>
          </cell>
          <cell r="C36" t="str">
            <v>CAP CER 1UF 10V X6S 0201</v>
          </cell>
          <cell r="D36" t="str">
            <v>C33, C35, C38</v>
          </cell>
          <cell r="E36">
            <v>3</v>
          </cell>
          <cell r="F36">
            <v>50</v>
          </cell>
          <cell r="G36">
            <v>150</v>
          </cell>
          <cell r="H36">
            <v>1.5</v>
          </cell>
          <cell r="I36">
            <v>225</v>
          </cell>
          <cell r="J36">
            <v>150</v>
          </cell>
          <cell r="K36">
            <v>450</v>
          </cell>
          <cell r="L36">
            <v>1</v>
          </cell>
          <cell r="M36">
            <v>450</v>
          </cell>
          <cell r="N36">
            <v>1.125</v>
          </cell>
          <cell r="O36">
            <v>675</v>
          </cell>
          <cell r="P36">
            <v>1275</v>
          </cell>
          <cell r="Q36">
            <v>0.27</v>
          </cell>
          <cell r="R36">
            <v>182.25</v>
          </cell>
          <cell r="S36">
            <v>6000</v>
          </cell>
          <cell r="T36">
            <v>0.1</v>
          </cell>
          <cell r="U36">
            <v>600</v>
          </cell>
          <cell r="V36">
            <v>15000</v>
          </cell>
          <cell r="W36">
            <v>0.11</v>
          </cell>
          <cell r="X36">
            <v>6600</v>
          </cell>
          <cell r="Y36">
            <v>0.27</v>
          </cell>
          <cell r="Z36">
            <v>1782.0000000000002</v>
          </cell>
          <cell r="AA36">
            <v>162</v>
          </cell>
          <cell r="AB36">
            <v>1683</v>
          </cell>
        </row>
        <row r="37">
          <cell r="B37" t="str">
            <v>GRM033R71A472KA01D</v>
          </cell>
          <cell r="C37" t="str">
            <v>CAP CER 4700PF 10V X7R 0201</v>
          </cell>
          <cell r="D37" t="str">
            <v>C37</v>
          </cell>
          <cell r="E37">
            <v>1</v>
          </cell>
          <cell r="F37">
            <v>50</v>
          </cell>
          <cell r="G37">
            <v>50</v>
          </cell>
          <cell r="H37">
            <v>1.5</v>
          </cell>
          <cell r="I37">
            <v>75</v>
          </cell>
          <cell r="J37">
            <v>150</v>
          </cell>
          <cell r="K37">
            <v>150</v>
          </cell>
          <cell r="L37">
            <v>1</v>
          </cell>
          <cell r="M37">
            <v>150</v>
          </cell>
          <cell r="N37">
            <v>1.125</v>
          </cell>
          <cell r="O37">
            <v>225</v>
          </cell>
          <cell r="P37">
            <v>425</v>
          </cell>
          <cell r="Q37">
            <v>0.26</v>
          </cell>
          <cell r="R37">
            <v>58.5</v>
          </cell>
          <cell r="S37">
            <v>2000</v>
          </cell>
          <cell r="T37">
            <v>0.1</v>
          </cell>
          <cell r="U37">
            <v>200</v>
          </cell>
          <cell r="V37">
            <v>15000</v>
          </cell>
          <cell r="W37">
            <v>0</v>
          </cell>
          <cell r="X37">
            <v>2200</v>
          </cell>
          <cell r="Y37">
            <v>0.26</v>
          </cell>
          <cell r="Z37">
            <v>572</v>
          </cell>
          <cell r="AA37">
            <v>52</v>
          </cell>
          <cell r="AB37">
            <v>51</v>
          </cell>
        </row>
        <row r="38">
          <cell r="B38" t="str">
            <v>GRM033R61C104KE14D</v>
          </cell>
          <cell r="C38" t="str">
            <v>CAP CER 0.1UF 16V X5R 0201</v>
          </cell>
          <cell r="D38" t="str">
            <v>C45-C49</v>
          </cell>
          <cell r="E38">
            <v>2</v>
          </cell>
          <cell r="F38">
            <v>50</v>
          </cell>
          <cell r="G38">
            <v>100</v>
          </cell>
          <cell r="H38">
            <v>1.5</v>
          </cell>
          <cell r="I38">
            <v>150</v>
          </cell>
          <cell r="J38">
            <v>150</v>
          </cell>
          <cell r="K38">
            <v>300</v>
          </cell>
          <cell r="L38">
            <v>1</v>
          </cell>
          <cell r="M38">
            <v>300</v>
          </cell>
          <cell r="N38">
            <v>1.125</v>
          </cell>
          <cell r="O38">
            <v>450</v>
          </cell>
          <cell r="P38">
            <v>850</v>
          </cell>
          <cell r="Q38">
            <v>7.0000000000000007E-2</v>
          </cell>
          <cell r="R38">
            <v>31.500000000000004</v>
          </cell>
          <cell r="S38">
            <v>4000</v>
          </cell>
          <cell r="T38">
            <v>0.1</v>
          </cell>
          <cell r="U38">
            <v>400</v>
          </cell>
          <cell r="V38">
            <v>15000</v>
          </cell>
          <cell r="W38">
            <v>0.01</v>
          </cell>
          <cell r="X38">
            <v>4400</v>
          </cell>
          <cell r="Y38">
            <v>7.0000000000000007E-2</v>
          </cell>
          <cell r="Z38">
            <v>308.00000000000006</v>
          </cell>
          <cell r="AA38">
            <v>28.000000000000004</v>
          </cell>
          <cell r="AB38">
            <v>127.5</v>
          </cell>
        </row>
        <row r="39">
          <cell r="B39" t="str">
            <v>C1005X5R1V105K050BC</v>
          </cell>
          <cell r="C39" t="str">
            <v>CAP CER 1UF 35V X5R 0402</v>
          </cell>
          <cell r="D39" t="str">
            <v>C56</v>
          </cell>
          <cell r="E39">
            <v>1</v>
          </cell>
          <cell r="F39">
            <v>50</v>
          </cell>
          <cell r="G39">
            <v>50</v>
          </cell>
          <cell r="H39">
            <v>1.5</v>
          </cell>
          <cell r="I39">
            <v>75</v>
          </cell>
          <cell r="J39">
            <v>150</v>
          </cell>
          <cell r="K39">
            <v>150</v>
          </cell>
          <cell r="L39">
            <v>1</v>
          </cell>
          <cell r="M39">
            <v>150</v>
          </cell>
          <cell r="N39">
            <v>1.125</v>
          </cell>
          <cell r="O39">
            <v>225</v>
          </cell>
          <cell r="P39">
            <v>425</v>
          </cell>
          <cell r="Q39">
            <v>0.37</v>
          </cell>
          <cell r="R39">
            <v>83.25</v>
          </cell>
          <cell r="S39">
            <v>2000</v>
          </cell>
          <cell r="T39">
            <v>0.1</v>
          </cell>
          <cell r="U39">
            <v>200</v>
          </cell>
          <cell r="V39">
            <v>10000</v>
          </cell>
          <cell r="W39">
            <v>0.04</v>
          </cell>
          <cell r="X39">
            <v>2200</v>
          </cell>
          <cell r="Y39">
            <v>0.37</v>
          </cell>
          <cell r="Z39">
            <v>814</v>
          </cell>
          <cell r="AA39">
            <v>74</v>
          </cell>
          <cell r="AB39">
            <v>442</v>
          </cell>
        </row>
        <row r="40">
          <cell r="B40" t="str">
            <v>C0603X5R1E104M030BB</v>
          </cell>
          <cell r="C40" t="str">
            <v>CAP CER 0.1UF 25V X5R 0201</v>
          </cell>
          <cell r="D40" t="str">
            <v>C66</v>
          </cell>
          <cell r="E40">
            <v>1</v>
          </cell>
          <cell r="F40">
            <v>50</v>
          </cell>
          <cell r="G40">
            <v>50</v>
          </cell>
          <cell r="H40">
            <v>1.5</v>
          </cell>
          <cell r="I40">
            <v>75</v>
          </cell>
          <cell r="J40">
            <v>150</v>
          </cell>
          <cell r="K40">
            <v>150</v>
          </cell>
          <cell r="L40">
            <v>1</v>
          </cell>
          <cell r="M40">
            <v>150</v>
          </cell>
          <cell r="N40">
            <v>1.125</v>
          </cell>
          <cell r="O40">
            <v>225</v>
          </cell>
          <cell r="P40">
            <v>425</v>
          </cell>
          <cell r="Q40">
            <v>0.31</v>
          </cell>
          <cell r="R40">
            <v>69.75</v>
          </cell>
          <cell r="S40">
            <v>2000</v>
          </cell>
          <cell r="T40">
            <v>0.1</v>
          </cell>
          <cell r="U40">
            <v>200</v>
          </cell>
          <cell r="V40">
            <v>15000</v>
          </cell>
          <cell r="W40">
            <v>0.02</v>
          </cell>
          <cell r="X40">
            <v>2200</v>
          </cell>
          <cell r="Y40">
            <v>0.31</v>
          </cell>
          <cell r="Z40">
            <v>682</v>
          </cell>
          <cell r="AA40">
            <v>62</v>
          </cell>
          <cell r="AB40">
            <v>306</v>
          </cell>
        </row>
        <row r="41">
          <cell r="B41" t="str">
            <v>KGM05AR51E103KH</v>
          </cell>
          <cell r="C41" t="str">
            <v>CAP CER 10000PF 25V X5R 0402</v>
          </cell>
          <cell r="D41" t="str">
            <v>C67</v>
          </cell>
          <cell r="E41">
            <v>1</v>
          </cell>
          <cell r="F41">
            <v>50</v>
          </cell>
          <cell r="G41">
            <v>50</v>
          </cell>
          <cell r="H41">
            <v>1.5</v>
          </cell>
          <cell r="I41">
            <v>75</v>
          </cell>
          <cell r="J41">
            <v>150</v>
          </cell>
          <cell r="K41">
            <v>150</v>
          </cell>
          <cell r="L41">
            <v>1</v>
          </cell>
          <cell r="M41">
            <v>150</v>
          </cell>
          <cell r="N41">
            <v>1.125</v>
          </cell>
          <cell r="O41">
            <v>225</v>
          </cell>
          <cell r="P41">
            <v>425</v>
          </cell>
          <cell r="Q41">
            <v>0.46</v>
          </cell>
          <cell r="R41">
            <v>103.5</v>
          </cell>
          <cell r="S41">
            <v>2000</v>
          </cell>
          <cell r="T41">
            <v>0.1</v>
          </cell>
          <cell r="U41">
            <v>200</v>
          </cell>
          <cell r="V41">
            <v>10000</v>
          </cell>
          <cell r="W41">
            <v>0.09</v>
          </cell>
          <cell r="X41">
            <v>2200</v>
          </cell>
          <cell r="Y41">
            <v>0.46</v>
          </cell>
          <cell r="Z41">
            <v>1012</v>
          </cell>
          <cell r="AA41">
            <v>92</v>
          </cell>
          <cell r="AB41">
            <v>850</v>
          </cell>
        </row>
        <row r="42">
          <cell r="B42" t="str">
            <v>C0603X5R1A104K030BC</v>
          </cell>
          <cell r="C42" t="str">
            <v>CAP CER 0.1UF 10V X5R 0201</v>
          </cell>
          <cell r="D42" t="str">
            <v>C70</v>
          </cell>
          <cell r="E42">
            <v>1</v>
          </cell>
          <cell r="F42">
            <v>50</v>
          </cell>
          <cell r="G42">
            <v>50</v>
          </cell>
          <cell r="H42">
            <v>1.5</v>
          </cell>
          <cell r="I42">
            <v>75</v>
          </cell>
          <cell r="J42">
            <v>150</v>
          </cell>
          <cell r="K42">
            <v>150</v>
          </cell>
          <cell r="L42">
            <v>1</v>
          </cell>
          <cell r="M42">
            <v>150</v>
          </cell>
          <cell r="N42">
            <v>1.125</v>
          </cell>
          <cell r="O42">
            <v>225</v>
          </cell>
          <cell r="P42">
            <v>425</v>
          </cell>
          <cell r="Q42">
            <v>0.3</v>
          </cell>
          <cell r="R42">
            <v>67.5</v>
          </cell>
          <cell r="S42">
            <v>2000</v>
          </cell>
          <cell r="T42">
            <v>0.1</v>
          </cell>
          <cell r="U42">
            <v>200</v>
          </cell>
          <cell r="V42">
            <v>15000</v>
          </cell>
          <cell r="W42">
            <v>0.02</v>
          </cell>
          <cell r="X42">
            <v>2200</v>
          </cell>
          <cell r="Y42">
            <v>0.3</v>
          </cell>
          <cell r="Z42">
            <v>660</v>
          </cell>
          <cell r="AA42">
            <v>60</v>
          </cell>
          <cell r="AB42">
            <v>229.5</v>
          </cell>
        </row>
        <row r="43">
          <cell r="B43" t="str">
            <v>APFA2507QBDSEEZGKC</v>
          </cell>
          <cell r="C43" t="str">
            <v>LED RGB CLEAR 4SMD R/A</v>
          </cell>
          <cell r="D43" t="str">
            <v>D1</v>
          </cell>
          <cell r="E43">
            <v>1</v>
          </cell>
          <cell r="F43">
            <v>50</v>
          </cell>
          <cell r="G43">
            <v>50</v>
          </cell>
          <cell r="H43">
            <v>1</v>
          </cell>
          <cell r="I43">
            <v>50</v>
          </cell>
          <cell r="J43">
            <v>150</v>
          </cell>
          <cell r="K43">
            <v>150</v>
          </cell>
          <cell r="L43">
            <v>0.5</v>
          </cell>
          <cell r="M43">
            <v>75</v>
          </cell>
          <cell r="N43">
            <v>0.625</v>
          </cell>
          <cell r="O43">
            <v>125</v>
          </cell>
          <cell r="P43">
            <v>325</v>
          </cell>
          <cell r="Q43">
            <v>1.48</v>
          </cell>
          <cell r="R43">
            <v>185</v>
          </cell>
          <cell r="S43">
            <v>2000</v>
          </cell>
          <cell r="T43">
            <v>0.1</v>
          </cell>
          <cell r="U43">
            <v>200</v>
          </cell>
          <cell r="V43">
            <v>3000</v>
          </cell>
          <cell r="W43">
            <v>0.54</v>
          </cell>
          <cell r="X43">
            <v>2200</v>
          </cell>
          <cell r="Y43">
            <v>1.48</v>
          </cell>
          <cell r="Z43">
            <v>3256</v>
          </cell>
          <cell r="AA43">
            <v>296</v>
          </cell>
          <cell r="AB43">
            <v>1611.6</v>
          </cell>
        </row>
        <row r="44">
          <cell r="B44" t="str">
            <v>SML-LX0404SIUPGUSB</v>
          </cell>
          <cell r="C44" t="str">
            <v>LED RGB CLEAR SMD</v>
          </cell>
          <cell r="D44" t="str">
            <v>D2</v>
          </cell>
          <cell r="E44">
            <v>1</v>
          </cell>
          <cell r="F44">
            <v>50</v>
          </cell>
          <cell r="G44">
            <v>50</v>
          </cell>
          <cell r="H44">
            <v>1</v>
          </cell>
          <cell r="I44">
            <v>50</v>
          </cell>
          <cell r="J44">
            <v>150</v>
          </cell>
          <cell r="K44">
            <v>150</v>
          </cell>
          <cell r="L44">
            <v>0.5</v>
          </cell>
          <cell r="M44">
            <v>75</v>
          </cell>
          <cell r="N44">
            <v>0.625</v>
          </cell>
          <cell r="O44">
            <v>125</v>
          </cell>
          <cell r="P44">
            <v>325</v>
          </cell>
          <cell r="Q44">
            <v>1.53</v>
          </cell>
          <cell r="R44">
            <v>191.25</v>
          </cell>
          <cell r="S44">
            <v>2000</v>
          </cell>
          <cell r="T44">
            <v>0.1</v>
          </cell>
          <cell r="U44">
            <v>200</v>
          </cell>
          <cell r="V44">
            <v>2000</v>
          </cell>
          <cell r="W44">
            <v>0.69</v>
          </cell>
          <cell r="X44">
            <v>2200</v>
          </cell>
          <cell r="Y44">
            <v>1.53</v>
          </cell>
          <cell r="Z44">
            <v>3366</v>
          </cell>
          <cell r="AA44">
            <v>306</v>
          </cell>
          <cell r="AB44">
            <v>1380.4</v>
          </cell>
        </row>
        <row r="45">
          <cell r="B45" t="str">
            <v>TF13BA-6S-0.4SH(800)</v>
          </cell>
          <cell r="C45" t="str">
            <v>CONN FPC BOTTOM 6POS 0.4MM R/A</v>
          </cell>
          <cell r="D45" t="str">
            <v>J1</v>
          </cell>
          <cell r="E45">
            <v>1</v>
          </cell>
          <cell r="F45">
            <v>50</v>
          </cell>
          <cell r="G45">
            <v>50</v>
          </cell>
          <cell r="H45">
            <v>0.3</v>
          </cell>
          <cell r="I45">
            <v>15</v>
          </cell>
          <cell r="J45">
            <v>150</v>
          </cell>
          <cell r="K45">
            <v>150</v>
          </cell>
          <cell r="L45">
            <v>0.3</v>
          </cell>
          <cell r="M45">
            <v>45</v>
          </cell>
          <cell r="N45">
            <v>0.3</v>
          </cell>
          <cell r="O45">
            <v>60</v>
          </cell>
          <cell r="P45">
            <v>260</v>
          </cell>
          <cell r="Q45">
            <v>1.55</v>
          </cell>
          <cell r="R45">
            <v>93</v>
          </cell>
          <cell r="S45">
            <v>2000</v>
          </cell>
          <cell r="T45">
            <v>0.1</v>
          </cell>
          <cell r="U45">
            <v>200</v>
          </cell>
          <cell r="V45">
            <v>5000</v>
          </cell>
          <cell r="W45">
            <v>0.91</v>
          </cell>
          <cell r="X45">
            <v>2200</v>
          </cell>
          <cell r="Y45">
            <v>1.55</v>
          </cell>
          <cell r="Z45">
            <v>3410</v>
          </cell>
          <cell r="AA45">
            <v>310</v>
          </cell>
          <cell r="AB45">
            <v>4564.5</v>
          </cell>
        </row>
        <row r="46">
          <cell r="B46" t="str">
            <v>FH26W-25S-0.3SHW(60)</v>
          </cell>
          <cell r="C46" t="str">
            <v>CONN FPC BOTTOM 25POS 0.3MM R/A</v>
          </cell>
          <cell r="D46" t="str">
            <v>J2</v>
          </cell>
          <cell r="E46">
            <v>1</v>
          </cell>
          <cell r="F46">
            <v>50</v>
          </cell>
          <cell r="G46">
            <v>50</v>
          </cell>
          <cell r="H46">
            <v>0.3</v>
          </cell>
          <cell r="I46">
            <v>15</v>
          </cell>
          <cell r="J46">
            <v>150</v>
          </cell>
          <cell r="K46">
            <v>150</v>
          </cell>
          <cell r="L46">
            <v>0.3</v>
          </cell>
          <cell r="M46">
            <v>45</v>
          </cell>
          <cell r="N46">
            <v>0.3</v>
          </cell>
          <cell r="O46">
            <v>60</v>
          </cell>
          <cell r="P46">
            <v>260</v>
          </cell>
          <cell r="Q46">
            <v>2.75</v>
          </cell>
          <cell r="R46">
            <v>165</v>
          </cell>
          <cell r="S46">
            <v>2000</v>
          </cell>
          <cell r="T46">
            <v>0.04</v>
          </cell>
          <cell r="U46">
            <v>80</v>
          </cell>
          <cell r="V46">
            <v>5000</v>
          </cell>
          <cell r="W46">
            <v>1.51</v>
          </cell>
          <cell r="X46">
            <v>2080</v>
          </cell>
          <cell r="Y46">
            <v>2.75</v>
          </cell>
          <cell r="Z46">
            <v>5720</v>
          </cell>
          <cell r="AA46">
            <v>220</v>
          </cell>
          <cell r="AB46">
            <v>7531</v>
          </cell>
        </row>
        <row r="47">
          <cell r="B47" t="str">
            <v>DX07S024JJ3R1300</v>
          </cell>
          <cell r="C47" t="str">
            <v>CONN RCP USB3.1 TYPEC 24P SMD RA</v>
          </cell>
          <cell r="D47" t="str">
            <v>J4</v>
          </cell>
          <cell r="E47">
            <v>1</v>
          </cell>
          <cell r="F47">
            <v>50</v>
          </cell>
          <cell r="G47">
            <v>50</v>
          </cell>
          <cell r="H47">
            <v>0.3</v>
          </cell>
          <cell r="I47">
            <v>15</v>
          </cell>
          <cell r="J47">
            <v>150</v>
          </cell>
          <cell r="K47">
            <v>150</v>
          </cell>
          <cell r="L47">
            <v>0.3</v>
          </cell>
          <cell r="M47">
            <v>45</v>
          </cell>
          <cell r="N47">
            <v>0.3</v>
          </cell>
          <cell r="O47">
            <v>60</v>
          </cell>
          <cell r="P47">
            <v>260</v>
          </cell>
          <cell r="Q47">
            <v>3.92</v>
          </cell>
          <cell r="R47">
            <v>235.2</v>
          </cell>
          <cell r="S47">
            <v>2000</v>
          </cell>
          <cell r="T47">
            <v>0.04</v>
          </cell>
          <cell r="U47">
            <v>80</v>
          </cell>
          <cell r="V47">
            <v>1300</v>
          </cell>
          <cell r="W47">
            <v>2.4700000000000002</v>
          </cell>
          <cell r="X47">
            <v>2080</v>
          </cell>
          <cell r="Y47">
            <v>3.92</v>
          </cell>
          <cell r="Z47">
            <v>8153.5999999999995</v>
          </cell>
          <cell r="AA47">
            <v>313.60000000000002</v>
          </cell>
          <cell r="AB47">
            <v>3204.5</v>
          </cell>
        </row>
        <row r="48">
          <cell r="B48" t="str">
            <v>DFE201612E-2R2M=P2</v>
          </cell>
          <cell r="C48" t="str">
            <v>FIXED IND 2.2UH 1.8A 116MOHM SMD</v>
          </cell>
          <cell r="D48" t="str">
            <v>L1-L3, L5</v>
          </cell>
          <cell r="E48">
            <v>3</v>
          </cell>
          <cell r="F48">
            <v>50</v>
          </cell>
          <cell r="G48">
            <v>150</v>
          </cell>
          <cell r="H48">
            <v>1.5</v>
          </cell>
          <cell r="I48">
            <v>225</v>
          </cell>
          <cell r="J48">
            <v>150</v>
          </cell>
          <cell r="K48">
            <v>450</v>
          </cell>
          <cell r="L48">
            <v>1</v>
          </cell>
          <cell r="M48">
            <v>450</v>
          </cell>
          <cell r="N48">
            <v>1.125</v>
          </cell>
          <cell r="O48">
            <v>675</v>
          </cell>
          <cell r="P48">
            <v>1275</v>
          </cell>
          <cell r="Q48">
            <v>0.41</v>
          </cell>
          <cell r="R48">
            <v>276.75</v>
          </cell>
          <cell r="S48">
            <v>6000</v>
          </cell>
          <cell r="T48">
            <v>0.1</v>
          </cell>
          <cell r="U48">
            <v>600</v>
          </cell>
          <cell r="V48">
            <v>3000</v>
          </cell>
          <cell r="W48">
            <v>0.21</v>
          </cell>
          <cell r="X48">
            <v>6600</v>
          </cell>
          <cell r="Y48">
            <v>0.41</v>
          </cell>
          <cell r="Z48">
            <v>2706</v>
          </cell>
          <cell r="AA48">
            <v>245.99999999999997</v>
          </cell>
          <cell r="AB48">
            <v>622.20000000000005</v>
          </cell>
        </row>
        <row r="49">
          <cell r="B49" t="str">
            <v>MLP2012H2R2MT0S1</v>
          </cell>
          <cell r="C49" t="str">
            <v>FIXED IND 2.2UH 1A 195 MOHM SMD</v>
          </cell>
          <cell r="D49" t="str">
            <v>L4</v>
          </cell>
          <cell r="E49">
            <v>1</v>
          </cell>
          <cell r="F49">
            <v>50</v>
          </cell>
          <cell r="G49">
            <v>50</v>
          </cell>
          <cell r="H49">
            <v>1.5</v>
          </cell>
          <cell r="I49">
            <v>75</v>
          </cell>
          <cell r="J49">
            <v>150</v>
          </cell>
          <cell r="K49">
            <v>150</v>
          </cell>
          <cell r="L49">
            <v>1</v>
          </cell>
          <cell r="M49">
            <v>150</v>
          </cell>
          <cell r="N49">
            <v>1.125</v>
          </cell>
          <cell r="O49">
            <v>225</v>
          </cell>
          <cell r="P49">
            <v>425</v>
          </cell>
          <cell r="Q49">
            <v>0.63</v>
          </cell>
          <cell r="R49">
            <v>141.75</v>
          </cell>
          <cell r="S49">
            <v>2000</v>
          </cell>
          <cell r="T49">
            <v>0.1</v>
          </cell>
          <cell r="U49">
            <v>200</v>
          </cell>
          <cell r="V49">
            <v>4000</v>
          </cell>
          <cell r="W49">
            <v>0.2</v>
          </cell>
          <cell r="X49">
            <v>2200</v>
          </cell>
          <cell r="Y49">
            <v>0.63</v>
          </cell>
          <cell r="Z49">
            <v>1386</v>
          </cell>
          <cell r="AA49">
            <v>126</v>
          </cell>
          <cell r="AB49">
            <v>809.2</v>
          </cell>
        </row>
        <row r="50">
          <cell r="B50" t="str">
            <v>BLM21PG221SN1D</v>
          </cell>
          <cell r="C50" t="str">
            <v>FERRITE BEAD 220 OHM 0805 1LN</v>
          </cell>
          <cell r="D50" t="str">
            <v>L7</v>
          </cell>
          <cell r="E50">
            <v>1</v>
          </cell>
          <cell r="F50">
            <v>50</v>
          </cell>
          <cell r="G50">
            <v>50</v>
          </cell>
          <cell r="H50">
            <v>1.5</v>
          </cell>
          <cell r="I50">
            <v>75</v>
          </cell>
          <cell r="J50">
            <v>150</v>
          </cell>
          <cell r="K50">
            <v>150</v>
          </cell>
          <cell r="L50">
            <v>1</v>
          </cell>
          <cell r="M50">
            <v>150</v>
          </cell>
          <cell r="N50">
            <v>1.125</v>
          </cell>
          <cell r="O50">
            <v>225</v>
          </cell>
          <cell r="P50">
            <v>425</v>
          </cell>
          <cell r="Q50">
            <v>0.36</v>
          </cell>
          <cell r="R50">
            <v>81</v>
          </cell>
          <cell r="S50">
            <v>2000</v>
          </cell>
          <cell r="T50">
            <v>0.1</v>
          </cell>
          <cell r="U50">
            <v>200</v>
          </cell>
          <cell r="V50">
            <v>4000</v>
          </cell>
          <cell r="W50">
            <v>0.05</v>
          </cell>
          <cell r="X50">
            <v>2200</v>
          </cell>
          <cell r="Y50">
            <v>0.36</v>
          </cell>
          <cell r="Z50">
            <v>792</v>
          </cell>
          <cell r="AA50">
            <v>72</v>
          </cell>
          <cell r="AB50">
            <v>190.4</v>
          </cell>
        </row>
        <row r="51">
          <cell r="B51" t="str">
            <v>HZ1206C202R-10</v>
          </cell>
          <cell r="C51" t="str">
            <v>FERRITE BEAD 2 KOHM 1206 1LN</v>
          </cell>
          <cell r="D51" t="str">
            <v>L8</v>
          </cell>
          <cell r="E51">
            <v>1</v>
          </cell>
          <cell r="F51">
            <v>50</v>
          </cell>
          <cell r="G51">
            <v>50</v>
          </cell>
          <cell r="H51">
            <v>1.5</v>
          </cell>
          <cell r="I51">
            <v>75</v>
          </cell>
          <cell r="J51">
            <v>150</v>
          </cell>
          <cell r="K51">
            <v>150</v>
          </cell>
          <cell r="L51">
            <v>1</v>
          </cell>
          <cell r="M51">
            <v>150</v>
          </cell>
          <cell r="N51">
            <v>1.125</v>
          </cell>
          <cell r="O51">
            <v>225</v>
          </cell>
          <cell r="P51">
            <v>425</v>
          </cell>
          <cell r="Q51">
            <v>0.45</v>
          </cell>
          <cell r="R51">
            <v>101.25</v>
          </cell>
          <cell r="S51">
            <v>2000</v>
          </cell>
          <cell r="T51">
            <v>0.1</v>
          </cell>
          <cell r="U51">
            <v>200</v>
          </cell>
          <cell r="V51">
            <v>3000</v>
          </cell>
          <cell r="W51">
            <v>0.12</v>
          </cell>
          <cell r="X51">
            <v>2200</v>
          </cell>
          <cell r="Y51">
            <v>0.45</v>
          </cell>
          <cell r="Z51">
            <v>990</v>
          </cell>
          <cell r="AA51">
            <v>90</v>
          </cell>
          <cell r="AB51">
            <v>351.9</v>
          </cell>
        </row>
        <row r="52">
          <cell r="B52" t="str">
            <v>ERJ-2GE0R00X</v>
          </cell>
          <cell r="C52" t="str">
            <v>RES SMD 0 OHM JUMPER 1/10W 0402</v>
          </cell>
          <cell r="D52" t="str">
            <v>R5</v>
          </cell>
          <cell r="E52">
            <v>1</v>
          </cell>
          <cell r="F52">
            <v>50</v>
          </cell>
          <cell r="G52">
            <v>50</v>
          </cell>
          <cell r="H52">
            <v>1.5</v>
          </cell>
          <cell r="I52">
            <v>75</v>
          </cell>
          <cell r="J52">
            <v>150</v>
          </cell>
          <cell r="K52">
            <v>150</v>
          </cell>
          <cell r="L52">
            <v>1</v>
          </cell>
          <cell r="M52">
            <v>150</v>
          </cell>
          <cell r="N52">
            <v>1.125</v>
          </cell>
          <cell r="O52">
            <v>225</v>
          </cell>
          <cell r="P52">
            <v>425</v>
          </cell>
          <cell r="Q52">
            <v>0.05</v>
          </cell>
          <cell r="R52">
            <v>11.25</v>
          </cell>
          <cell r="S52">
            <v>2000</v>
          </cell>
          <cell r="T52">
            <v>0.1</v>
          </cell>
          <cell r="U52">
            <v>200</v>
          </cell>
          <cell r="V52">
            <v>10000</v>
          </cell>
          <cell r="W52">
            <v>0.01</v>
          </cell>
          <cell r="X52">
            <v>2200</v>
          </cell>
          <cell r="Y52">
            <v>0.05</v>
          </cell>
          <cell r="Z52">
            <v>110</v>
          </cell>
          <cell r="AA52">
            <v>10</v>
          </cell>
          <cell r="AB52">
            <v>68</v>
          </cell>
        </row>
        <row r="53">
          <cell r="B53" t="str">
            <v>ERJ-1GNF5101C</v>
          </cell>
          <cell r="C53" t="str">
            <v>RES SMD 5.1K OHM 1% 1/20W 0201</v>
          </cell>
          <cell r="D53" t="str">
            <v>R6, R7</v>
          </cell>
          <cell r="E53">
            <v>2</v>
          </cell>
          <cell r="F53">
            <v>50</v>
          </cell>
          <cell r="G53">
            <v>100</v>
          </cell>
          <cell r="H53">
            <v>1.5</v>
          </cell>
          <cell r="I53">
            <v>150</v>
          </cell>
          <cell r="J53">
            <v>150</v>
          </cell>
          <cell r="K53">
            <v>300</v>
          </cell>
          <cell r="L53">
            <v>1</v>
          </cell>
          <cell r="M53">
            <v>300</v>
          </cell>
          <cell r="N53">
            <v>1.125</v>
          </cell>
          <cell r="O53">
            <v>450</v>
          </cell>
          <cell r="P53">
            <v>850</v>
          </cell>
          <cell r="Q53">
            <v>0.15</v>
          </cell>
          <cell r="R53">
            <v>67.5</v>
          </cell>
          <cell r="S53">
            <v>4000</v>
          </cell>
          <cell r="T53">
            <v>0.1</v>
          </cell>
          <cell r="U53">
            <v>400</v>
          </cell>
          <cell r="V53">
            <v>15000</v>
          </cell>
          <cell r="W53">
            <v>0.01</v>
          </cell>
          <cell r="X53">
            <v>4400</v>
          </cell>
          <cell r="Y53">
            <v>0.15</v>
          </cell>
          <cell r="Z53">
            <v>660</v>
          </cell>
          <cell r="AA53">
            <v>60</v>
          </cell>
          <cell r="AB53">
            <v>153</v>
          </cell>
        </row>
        <row r="54">
          <cell r="B54" t="str">
            <v>ERJ-1GNF27R0C</v>
          </cell>
          <cell r="C54" t="str">
            <v>RES SMD 27 OHM 1% 1/20W 0201</v>
          </cell>
          <cell r="D54" t="str">
            <v>R9, R10</v>
          </cell>
          <cell r="E54">
            <v>2</v>
          </cell>
          <cell r="F54">
            <v>50</v>
          </cell>
          <cell r="G54">
            <v>100</v>
          </cell>
          <cell r="H54">
            <v>1.5</v>
          </cell>
          <cell r="I54">
            <v>150</v>
          </cell>
          <cell r="J54">
            <v>150</v>
          </cell>
          <cell r="K54">
            <v>300</v>
          </cell>
          <cell r="L54">
            <v>1</v>
          </cell>
          <cell r="M54">
            <v>300</v>
          </cell>
          <cell r="N54">
            <v>1.125</v>
          </cell>
          <cell r="O54">
            <v>450</v>
          </cell>
          <cell r="P54">
            <v>850</v>
          </cell>
          <cell r="Q54">
            <v>0.15</v>
          </cell>
          <cell r="R54">
            <v>67.5</v>
          </cell>
          <cell r="S54">
            <v>4000</v>
          </cell>
          <cell r="T54">
            <v>0.1</v>
          </cell>
          <cell r="U54">
            <v>400</v>
          </cell>
          <cell r="V54">
            <v>15000</v>
          </cell>
          <cell r="W54">
            <v>0.01</v>
          </cell>
          <cell r="X54">
            <v>4400</v>
          </cell>
          <cell r="Y54">
            <v>0.15</v>
          </cell>
          <cell r="Z54">
            <v>660</v>
          </cell>
          <cell r="AA54">
            <v>60</v>
          </cell>
          <cell r="AB54">
            <v>153</v>
          </cell>
        </row>
        <row r="55">
          <cell r="B55" t="str">
            <v>ERJ-1GNF4701C</v>
          </cell>
          <cell r="C55" t="str">
            <v>RES SMD 4.7K OHM 1% 1/20W 0201</v>
          </cell>
          <cell r="D55" t="str">
            <v>R13, R19, R20</v>
          </cell>
          <cell r="E55">
            <v>3</v>
          </cell>
          <cell r="F55">
            <v>50</v>
          </cell>
          <cell r="G55">
            <v>150</v>
          </cell>
          <cell r="H55">
            <v>1.5</v>
          </cell>
          <cell r="I55">
            <v>225</v>
          </cell>
          <cell r="J55">
            <v>150</v>
          </cell>
          <cell r="K55">
            <v>450</v>
          </cell>
          <cell r="L55">
            <v>1</v>
          </cell>
          <cell r="M55">
            <v>450</v>
          </cell>
          <cell r="N55">
            <v>1.125</v>
          </cell>
          <cell r="O55">
            <v>675</v>
          </cell>
          <cell r="P55">
            <v>1275</v>
          </cell>
          <cell r="Q55">
            <v>0.11</v>
          </cell>
          <cell r="R55">
            <v>74.25</v>
          </cell>
          <cell r="S55">
            <v>6000</v>
          </cell>
          <cell r="T55">
            <v>0.1</v>
          </cell>
          <cell r="U55">
            <v>600</v>
          </cell>
          <cell r="V55">
            <v>15000</v>
          </cell>
          <cell r="W55">
            <v>0.01</v>
          </cell>
          <cell r="X55">
            <v>6600</v>
          </cell>
          <cell r="Y55">
            <v>0.11</v>
          </cell>
          <cell r="Z55">
            <v>726</v>
          </cell>
          <cell r="AA55">
            <v>66</v>
          </cell>
          <cell r="AB55">
            <v>153</v>
          </cell>
        </row>
        <row r="56">
          <cell r="B56" t="str">
            <v>ERJ-2GEJ103X</v>
          </cell>
          <cell r="C56" t="str">
            <v>RES SMD 10K OHM 5% 1/10W 0402</v>
          </cell>
          <cell r="D56" t="str">
            <v>R14</v>
          </cell>
          <cell r="E56">
            <v>1</v>
          </cell>
          <cell r="F56">
            <v>50</v>
          </cell>
          <cell r="G56">
            <v>50</v>
          </cell>
          <cell r="H56">
            <v>1.5</v>
          </cell>
          <cell r="I56">
            <v>75</v>
          </cell>
          <cell r="J56">
            <v>150</v>
          </cell>
          <cell r="K56">
            <v>150</v>
          </cell>
          <cell r="L56">
            <v>1</v>
          </cell>
          <cell r="M56">
            <v>150</v>
          </cell>
          <cell r="N56">
            <v>1.125</v>
          </cell>
          <cell r="O56">
            <v>225</v>
          </cell>
          <cell r="P56">
            <v>425</v>
          </cell>
          <cell r="Q56">
            <v>0.27</v>
          </cell>
          <cell r="R56">
            <v>60.750000000000007</v>
          </cell>
          <cell r="S56">
            <v>2000</v>
          </cell>
          <cell r="T56">
            <v>0.1</v>
          </cell>
          <cell r="U56">
            <v>200</v>
          </cell>
          <cell r="V56">
            <v>10000</v>
          </cell>
          <cell r="W56">
            <v>0.01</v>
          </cell>
          <cell r="X56">
            <v>2200</v>
          </cell>
          <cell r="Y56">
            <v>0.27</v>
          </cell>
          <cell r="Z56">
            <v>594</v>
          </cell>
          <cell r="AA56">
            <v>54</v>
          </cell>
          <cell r="AB56">
            <v>68</v>
          </cell>
        </row>
        <row r="57">
          <cell r="B57" t="str">
            <v>ERJ-2LWFR010X</v>
          </cell>
          <cell r="C57" t="str">
            <v>RES 0.01 OHM 1% 1/5W 0402</v>
          </cell>
          <cell r="D57" t="str">
            <v>R15</v>
          </cell>
          <cell r="E57">
            <v>1</v>
          </cell>
          <cell r="F57">
            <v>50</v>
          </cell>
          <cell r="G57">
            <v>50</v>
          </cell>
          <cell r="H57">
            <v>1.5</v>
          </cell>
          <cell r="I57">
            <v>75</v>
          </cell>
          <cell r="J57">
            <v>150</v>
          </cell>
          <cell r="K57">
            <v>150</v>
          </cell>
          <cell r="L57">
            <v>1</v>
          </cell>
          <cell r="M57">
            <v>150</v>
          </cell>
          <cell r="N57">
            <v>1.125</v>
          </cell>
          <cell r="O57">
            <v>225</v>
          </cell>
          <cell r="P57">
            <v>425</v>
          </cell>
          <cell r="Q57">
            <v>0.55000000000000004</v>
          </cell>
          <cell r="R57">
            <v>123.75000000000001</v>
          </cell>
          <cell r="S57">
            <v>2000</v>
          </cell>
          <cell r="T57">
            <v>0.1</v>
          </cell>
          <cell r="U57">
            <v>200</v>
          </cell>
          <cell r="V57">
            <v>30000</v>
          </cell>
          <cell r="W57">
            <v>0.08</v>
          </cell>
          <cell r="X57">
            <v>2200</v>
          </cell>
          <cell r="Y57">
            <v>0.55000000000000004</v>
          </cell>
          <cell r="Z57">
            <v>1210</v>
          </cell>
          <cell r="AA57">
            <v>110.00000000000001</v>
          </cell>
          <cell r="AB57">
            <v>2499</v>
          </cell>
        </row>
        <row r="58">
          <cell r="B58" t="str">
            <v>ERJ-1GNF3301C</v>
          </cell>
          <cell r="C58" t="str">
            <v>RES SMD 3.3K OHM 1% 1/20W 0201</v>
          </cell>
          <cell r="D58" t="str">
            <v>R16, R23-R25</v>
          </cell>
          <cell r="E58">
            <v>3</v>
          </cell>
          <cell r="F58">
            <v>50</v>
          </cell>
          <cell r="G58">
            <v>150</v>
          </cell>
          <cell r="H58">
            <v>1.5</v>
          </cell>
          <cell r="I58">
            <v>225</v>
          </cell>
          <cell r="J58">
            <v>150</v>
          </cell>
          <cell r="K58">
            <v>450</v>
          </cell>
          <cell r="L58">
            <v>1</v>
          </cell>
          <cell r="M58">
            <v>450</v>
          </cell>
          <cell r="N58">
            <v>1.125</v>
          </cell>
          <cell r="O58">
            <v>675</v>
          </cell>
          <cell r="P58">
            <v>1275</v>
          </cell>
          <cell r="Q58">
            <v>0.09</v>
          </cell>
          <cell r="R58">
            <v>60.75</v>
          </cell>
          <cell r="S58">
            <v>6000</v>
          </cell>
          <cell r="T58">
            <v>0.1</v>
          </cell>
          <cell r="U58">
            <v>600</v>
          </cell>
          <cell r="V58">
            <v>15000</v>
          </cell>
          <cell r="W58">
            <v>0.01</v>
          </cell>
          <cell r="X58">
            <v>6600</v>
          </cell>
          <cell r="Y58">
            <v>0.09</v>
          </cell>
          <cell r="Z58">
            <v>594</v>
          </cell>
          <cell r="AA58">
            <v>54</v>
          </cell>
          <cell r="AB58">
            <v>153</v>
          </cell>
        </row>
        <row r="59">
          <cell r="B59" t="str">
            <v>ERJ-1GNJ103C</v>
          </cell>
          <cell r="C59" t="str">
            <v>RES SMD 10K OHM 5% 1/20W 0201</v>
          </cell>
          <cell r="D59" t="str">
            <v>R22, R73, R74</v>
          </cell>
          <cell r="E59">
            <v>3</v>
          </cell>
          <cell r="F59">
            <v>50</v>
          </cell>
          <cell r="G59">
            <v>150</v>
          </cell>
          <cell r="H59">
            <v>1.5</v>
          </cell>
          <cell r="I59">
            <v>225</v>
          </cell>
          <cell r="J59">
            <v>150</v>
          </cell>
          <cell r="K59">
            <v>450</v>
          </cell>
          <cell r="L59">
            <v>1</v>
          </cell>
          <cell r="M59">
            <v>450</v>
          </cell>
          <cell r="N59">
            <v>1.125</v>
          </cell>
          <cell r="O59">
            <v>675</v>
          </cell>
          <cell r="P59">
            <v>1275</v>
          </cell>
          <cell r="Q59">
            <v>0.09</v>
          </cell>
          <cell r="R59">
            <v>60.75</v>
          </cell>
          <cell r="S59">
            <v>6000</v>
          </cell>
          <cell r="T59">
            <v>0.1</v>
          </cell>
          <cell r="U59">
            <v>600</v>
          </cell>
          <cell r="V59">
            <v>15000</v>
          </cell>
          <cell r="W59">
            <v>0.01</v>
          </cell>
          <cell r="X59">
            <v>6600</v>
          </cell>
          <cell r="Y59">
            <v>0.09</v>
          </cell>
          <cell r="Z59">
            <v>594</v>
          </cell>
          <cell r="AA59">
            <v>54</v>
          </cell>
          <cell r="AB59">
            <v>76.5</v>
          </cell>
        </row>
        <row r="60">
          <cell r="B60" t="str">
            <v>ERJ-1GN0R00C</v>
          </cell>
          <cell r="C60" t="str">
            <v>RES SMD 0 OHM JUMPER 1/20W 0201</v>
          </cell>
          <cell r="D60" t="str">
            <v>R26, R28, R29, R31-R36, 
R40-R42, R50, R51, R53-R59, 
R61, R62, R64, R72, R75, R78</v>
          </cell>
          <cell r="E60">
            <v>17</v>
          </cell>
          <cell r="F60">
            <v>50</v>
          </cell>
          <cell r="G60">
            <v>850</v>
          </cell>
          <cell r="H60">
            <v>1.5</v>
          </cell>
          <cell r="I60">
            <v>1275</v>
          </cell>
          <cell r="J60">
            <v>150</v>
          </cell>
          <cell r="K60">
            <v>2550</v>
          </cell>
          <cell r="L60">
            <v>0.8</v>
          </cell>
          <cell r="M60">
            <v>2040</v>
          </cell>
          <cell r="N60">
            <v>0.97499999999999998</v>
          </cell>
          <cell r="O60">
            <v>3315</v>
          </cell>
          <cell r="P60">
            <v>6715</v>
          </cell>
          <cell r="Q60">
            <v>0.02</v>
          </cell>
          <cell r="R60">
            <v>66.3</v>
          </cell>
          <cell r="S60">
            <v>34000</v>
          </cell>
          <cell r="T60">
            <v>0.1</v>
          </cell>
          <cell r="U60">
            <v>3400</v>
          </cell>
          <cell r="V60">
            <v>15000</v>
          </cell>
          <cell r="W60">
            <v>0.01</v>
          </cell>
          <cell r="X60">
            <v>37400</v>
          </cell>
          <cell r="Y60">
            <v>0.02</v>
          </cell>
          <cell r="Z60">
            <v>748</v>
          </cell>
          <cell r="AA60">
            <v>68</v>
          </cell>
          <cell r="AB60">
            <v>102</v>
          </cell>
        </row>
        <row r="61">
          <cell r="B61" t="str">
            <v>ERJ-2RKF1004X</v>
          </cell>
          <cell r="C61" t="str">
            <v>RES SMD 1M OHM 1% 1/10W 0402</v>
          </cell>
          <cell r="D61" t="str">
            <v>R27</v>
          </cell>
          <cell r="E61">
            <v>1</v>
          </cell>
          <cell r="F61">
            <v>50</v>
          </cell>
          <cell r="G61">
            <v>50</v>
          </cell>
          <cell r="H61">
            <v>1.5</v>
          </cell>
          <cell r="I61">
            <v>75</v>
          </cell>
          <cell r="J61">
            <v>150</v>
          </cell>
          <cell r="K61">
            <v>150</v>
          </cell>
          <cell r="L61">
            <v>1</v>
          </cell>
          <cell r="M61">
            <v>150</v>
          </cell>
          <cell r="N61">
            <v>1.125</v>
          </cell>
          <cell r="O61">
            <v>225</v>
          </cell>
          <cell r="P61">
            <v>425</v>
          </cell>
          <cell r="Q61">
            <v>0.28000000000000003</v>
          </cell>
          <cell r="R61">
            <v>63.000000000000007</v>
          </cell>
          <cell r="S61">
            <v>2000</v>
          </cell>
          <cell r="T61">
            <v>0.1</v>
          </cell>
          <cell r="U61">
            <v>200</v>
          </cell>
          <cell r="V61">
            <v>10000</v>
          </cell>
          <cell r="W61">
            <v>0.01</v>
          </cell>
          <cell r="X61">
            <v>2200</v>
          </cell>
          <cell r="Y61">
            <v>0.28000000000000003</v>
          </cell>
          <cell r="Z61">
            <v>616.00000000000011</v>
          </cell>
          <cell r="AA61">
            <v>56.000000000000007</v>
          </cell>
          <cell r="AB61">
            <v>68</v>
          </cell>
        </row>
        <row r="62">
          <cell r="B62" t="str">
            <v>ERJ-1GNF10R0C</v>
          </cell>
          <cell r="C62" t="str">
            <v>RES SMD 10 OHM 1% 1/20W 0201</v>
          </cell>
          <cell r="D62" t="str">
            <v>R37</v>
          </cell>
          <cell r="E62">
            <v>1</v>
          </cell>
          <cell r="F62">
            <v>50</v>
          </cell>
          <cell r="G62">
            <v>50</v>
          </cell>
          <cell r="H62">
            <v>1.5</v>
          </cell>
          <cell r="I62">
            <v>75</v>
          </cell>
          <cell r="J62">
            <v>150</v>
          </cell>
          <cell r="K62">
            <v>150</v>
          </cell>
          <cell r="L62">
            <v>1</v>
          </cell>
          <cell r="M62">
            <v>150</v>
          </cell>
          <cell r="N62">
            <v>1.125</v>
          </cell>
          <cell r="O62">
            <v>225</v>
          </cell>
          <cell r="P62">
            <v>425</v>
          </cell>
          <cell r="Q62">
            <v>0.3</v>
          </cell>
          <cell r="R62">
            <v>67.5</v>
          </cell>
          <cell r="S62">
            <v>2000</v>
          </cell>
          <cell r="T62">
            <v>0.1</v>
          </cell>
          <cell r="U62">
            <v>200</v>
          </cell>
          <cell r="V62">
            <v>15000</v>
          </cell>
          <cell r="W62">
            <v>0.01</v>
          </cell>
          <cell r="X62">
            <v>2200</v>
          </cell>
          <cell r="Y62">
            <v>0.3</v>
          </cell>
          <cell r="Z62">
            <v>660</v>
          </cell>
          <cell r="AA62">
            <v>60</v>
          </cell>
          <cell r="AB62">
            <v>127.5</v>
          </cell>
        </row>
        <row r="63">
          <cell r="B63" t="str">
            <v>CRCW04024K70FKEDHP</v>
          </cell>
          <cell r="C63" t="str">
            <v>RES SMD 4.7K OHM 1% 1/5W 0402</v>
          </cell>
          <cell r="D63" t="str">
            <v>R43</v>
          </cell>
          <cell r="E63">
            <v>1</v>
          </cell>
          <cell r="F63">
            <v>50</v>
          </cell>
          <cell r="G63">
            <v>50</v>
          </cell>
          <cell r="H63">
            <v>1.5</v>
          </cell>
          <cell r="I63">
            <v>75</v>
          </cell>
          <cell r="J63">
            <v>150</v>
          </cell>
          <cell r="K63">
            <v>150</v>
          </cell>
          <cell r="L63">
            <v>1</v>
          </cell>
          <cell r="M63">
            <v>150</v>
          </cell>
          <cell r="N63">
            <v>1.125</v>
          </cell>
          <cell r="O63">
            <v>225</v>
          </cell>
          <cell r="P63">
            <v>425</v>
          </cell>
          <cell r="Q63">
            <v>0.4</v>
          </cell>
          <cell r="R63">
            <v>90</v>
          </cell>
          <cell r="S63">
            <v>2000</v>
          </cell>
          <cell r="T63">
            <v>0.1</v>
          </cell>
          <cell r="U63">
            <v>200</v>
          </cell>
          <cell r="V63">
            <v>10000</v>
          </cell>
          <cell r="W63">
            <v>0.02</v>
          </cell>
          <cell r="X63">
            <v>2200</v>
          </cell>
          <cell r="Y63">
            <v>0.4</v>
          </cell>
          <cell r="Z63">
            <v>880</v>
          </cell>
          <cell r="AA63">
            <v>80</v>
          </cell>
          <cell r="AB63">
            <v>204</v>
          </cell>
        </row>
        <row r="64">
          <cell r="B64" t="str">
            <v>ERJ-2GEJ220X</v>
          </cell>
          <cell r="C64" t="str">
            <v>RES SMD 22 OHM 5% 1/10W 0402</v>
          </cell>
          <cell r="D64" t="str">
            <v>R44</v>
          </cell>
          <cell r="E64">
            <v>1</v>
          </cell>
          <cell r="F64">
            <v>50</v>
          </cell>
          <cell r="G64">
            <v>50</v>
          </cell>
          <cell r="H64">
            <v>1.5</v>
          </cell>
          <cell r="I64">
            <v>75</v>
          </cell>
          <cell r="J64">
            <v>150</v>
          </cell>
          <cell r="K64">
            <v>150</v>
          </cell>
          <cell r="L64">
            <v>1</v>
          </cell>
          <cell r="M64">
            <v>150</v>
          </cell>
          <cell r="N64">
            <v>1.125</v>
          </cell>
          <cell r="O64">
            <v>225</v>
          </cell>
          <cell r="P64">
            <v>425</v>
          </cell>
          <cell r="Q64">
            <v>0.27</v>
          </cell>
          <cell r="R64">
            <v>60.750000000000007</v>
          </cell>
          <cell r="S64">
            <v>2000</v>
          </cell>
          <cell r="T64">
            <v>0.1</v>
          </cell>
          <cell r="U64">
            <v>200</v>
          </cell>
          <cell r="V64">
            <v>10000</v>
          </cell>
          <cell r="W64">
            <v>0.01</v>
          </cell>
          <cell r="X64">
            <v>2200</v>
          </cell>
          <cell r="Y64">
            <v>0.27</v>
          </cell>
          <cell r="Z64">
            <v>594</v>
          </cell>
          <cell r="AA64">
            <v>54</v>
          </cell>
          <cell r="AB64">
            <v>68</v>
          </cell>
        </row>
        <row r="65">
          <cell r="B65" t="str">
            <v>CRCW040210K0FKEE</v>
          </cell>
          <cell r="C65" t="str">
            <v>RES SMD 10K OHM 1% 1/16W 0402</v>
          </cell>
          <cell r="D65" t="str">
            <v>R45, R65-R68, R70, R71</v>
          </cell>
          <cell r="E65">
            <v>5</v>
          </cell>
          <cell r="F65">
            <v>50</v>
          </cell>
          <cell r="G65">
            <v>250</v>
          </cell>
          <cell r="H65">
            <v>1.5</v>
          </cell>
          <cell r="I65">
            <v>375</v>
          </cell>
          <cell r="J65">
            <v>150</v>
          </cell>
          <cell r="K65">
            <v>750</v>
          </cell>
          <cell r="L65">
            <v>1</v>
          </cell>
          <cell r="M65">
            <v>750</v>
          </cell>
          <cell r="N65">
            <v>1.125</v>
          </cell>
          <cell r="O65">
            <v>1125</v>
          </cell>
          <cell r="P65">
            <v>2125</v>
          </cell>
          <cell r="Q65">
            <v>0.06</v>
          </cell>
          <cell r="R65">
            <v>67.5</v>
          </cell>
          <cell r="S65">
            <v>10000</v>
          </cell>
          <cell r="T65">
            <v>0.1</v>
          </cell>
          <cell r="U65">
            <v>1000</v>
          </cell>
          <cell r="V65">
            <v>50000</v>
          </cell>
          <cell r="W65">
            <v>0.01</v>
          </cell>
          <cell r="X65">
            <v>11000</v>
          </cell>
          <cell r="Y65">
            <v>0.06</v>
          </cell>
          <cell r="Z65">
            <v>660</v>
          </cell>
          <cell r="AA65">
            <v>60</v>
          </cell>
          <cell r="AB65">
            <v>340</v>
          </cell>
        </row>
        <row r="66">
          <cell r="B66" t="str">
            <v>TNPW04021K00BETD</v>
          </cell>
          <cell r="C66" t="str">
            <v>RES 1K OHM 0.1% 1/16W 0402</v>
          </cell>
          <cell r="D66" t="str">
            <v>R46-R48</v>
          </cell>
          <cell r="E66">
            <v>2</v>
          </cell>
          <cell r="F66">
            <v>50</v>
          </cell>
          <cell r="G66">
            <v>100</v>
          </cell>
          <cell r="H66">
            <v>1.5</v>
          </cell>
          <cell r="I66">
            <v>150</v>
          </cell>
          <cell r="J66">
            <v>150</v>
          </cell>
          <cell r="K66">
            <v>300</v>
          </cell>
          <cell r="L66">
            <v>1</v>
          </cell>
          <cell r="M66">
            <v>300</v>
          </cell>
          <cell r="N66">
            <v>1.125</v>
          </cell>
          <cell r="O66">
            <v>450</v>
          </cell>
          <cell r="P66">
            <v>850</v>
          </cell>
          <cell r="Q66">
            <v>0.8</v>
          </cell>
          <cell r="R66">
            <v>360</v>
          </cell>
          <cell r="S66">
            <v>4000</v>
          </cell>
          <cell r="T66">
            <v>0.1</v>
          </cell>
          <cell r="U66">
            <v>400</v>
          </cell>
          <cell r="V66">
            <v>10000</v>
          </cell>
          <cell r="W66">
            <v>0.44</v>
          </cell>
          <cell r="X66">
            <v>4400</v>
          </cell>
          <cell r="Y66">
            <v>0.8</v>
          </cell>
          <cell r="Z66">
            <v>3520</v>
          </cell>
          <cell r="AA66">
            <v>320</v>
          </cell>
          <cell r="AB66">
            <v>4386</v>
          </cell>
        </row>
        <row r="67">
          <cell r="B67" t="str">
            <v>PNM0402E2502BST1</v>
          </cell>
          <cell r="C67" t="str">
            <v>RES SMD 25K OHM 0.1% 1/20W 0402</v>
          </cell>
          <cell r="D67" t="str">
            <v>R69</v>
          </cell>
          <cell r="E67">
            <v>1</v>
          </cell>
          <cell r="F67">
            <v>50</v>
          </cell>
          <cell r="G67">
            <v>50</v>
          </cell>
          <cell r="H67">
            <v>1</v>
          </cell>
          <cell r="I67">
            <v>50</v>
          </cell>
          <cell r="J67">
            <v>150</v>
          </cell>
          <cell r="K67">
            <v>150</v>
          </cell>
          <cell r="L67">
            <v>1</v>
          </cell>
          <cell r="M67">
            <v>150</v>
          </cell>
          <cell r="N67">
            <v>1</v>
          </cell>
          <cell r="O67">
            <v>200</v>
          </cell>
          <cell r="P67">
            <v>400</v>
          </cell>
          <cell r="Q67">
            <v>3.99</v>
          </cell>
          <cell r="R67">
            <v>798</v>
          </cell>
          <cell r="S67">
            <v>2000</v>
          </cell>
          <cell r="T67">
            <v>0.1</v>
          </cell>
          <cell r="U67">
            <v>200</v>
          </cell>
          <cell r="V67">
            <v>1000</v>
          </cell>
          <cell r="W67">
            <v>1.72</v>
          </cell>
          <cell r="X67">
            <v>2200</v>
          </cell>
          <cell r="Y67">
            <v>3.99</v>
          </cell>
          <cell r="Z67">
            <v>8778</v>
          </cell>
          <cell r="AA67">
            <v>798</v>
          </cell>
          <cell r="AB67">
            <v>1717</v>
          </cell>
        </row>
        <row r="68">
          <cell r="B68" t="str">
            <v>NCP03XH103J05RL</v>
          </cell>
          <cell r="C68" t="str">
            <v>THERMISTOR NTC 10KOHM 3380K 0201</v>
          </cell>
          <cell r="D68" t="str">
            <v>RT1</v>
          </cell>
          <cell r="E68">
            <v>1</v>
          </cell>
          <cell r="F68">
            <v>50</v>
          </cell>
          <cell r="G68">
            <v>50</v>
          </cell>
          <cell r="H68">
            <v>1.5</v>
          </cell>
          <cell r="I68">
            <v>75</v>
          </cell>
          <cell r="J68">
            <v>150</v>
          </cell>
          <cell r="K68">
            <v>150</v>
          </cell>
          <cell r="L68">
            <v>1</v>
          </cell>
          <cell r="M68">
            <v>150</v>
          </cell>
          <cell r="N68">
            <v>1.125</v>
          </cell>
          <cell r="O68">
            <v>225</v>
          </cell>
          <cell r="P68">
            <v>425</v>
          </cell>
          <cell r="Q68">
            <v>0.48</v>
          </cell>
          <cell r="R68">
            <v>108</v>
          </cell>
          <cell r="S68">
            <v>2000</v>
          </cell>
          <cell r="T68">
            <v>0.3</v>
          </cell>
          <cell r="U68">
            <v>600</v>
          </cell>
          <cell r="V68">
            <v>15000</v>
          </cell>
          <cell r="W68">
            <v>0.1</v>
          </cell>
          <cell r="X68">
            <v>2600</v>
          </cell>
          <cell r="Y68">
            <v>0.48</v>
          </cell>
          <cell r="Z68">
            <v>1248</v>
          </cell>
          <cell r="AA68">
            <v>288</v>
          </cell>
          <cell r="AB68">
            <v>1530</v>
          </cell>
        </row>
        <row r="69">
          <cell r="B69">
            <v>434153017835</v>
          </cell>
          <cell r="C69" t="str">
            <v>SWITCH TACTILE SPST-NO 0.05A 12V</v>
          </cell>
          <cell r="D69" t="str">
            <v>SW1</v>
          </cell>
          <cell r="E69">
            <v>1</v>
          </cell>
          <cell r="F69">
            <v>50</v>
          </cell>
          <cell r="G69">
            <v>50</v>
          </cell>
          <cell r="H69">
            <v>1</v>
          </cell>
          <cell r="I69">
            <v>50</v>
          </cell>
          <cell r="J69">
            <v>150</v>
          </cell>
          <cell r="K69">
            <v>150</v>
          </cell>
          <cell r="L69">
            <v>0.5</v>
          </cell>
          <cell r="M69">
            <v>75</v>
          </cell>
          <cell r="N69">
            <v>0.625</v>
          </cell>
          <cell r="O69">
            <v>125</v>
          </cell>
          <cell r="P69">
            <v>325</v>
          </cell>
          <cell r="Q69">
            <v>1.3</v>
          </cell>
          <cell r="R69">
            <v>162.5</v>
          </cell>
          <cell r="S69">
            <v>2000</v>
          </cell>
          <cell r="T69">
            <v>0.1</v>
          </cell>
          <cell r="U69">
            <v>200</v>
          </cell>
          <cell r="V69">
            <v>4000</v>
          </cell>
          <cell r="W69">
            <v>0.6</v>
          </cell>
          <cell r="X69">
            <v>2200</v>
          </cell>
          <cell r="Y69">
            <v>1.3</v>
          </cell>
          <cell r="Z69">
            <v>2860</v>
          </cell>
          <cell r="AA69">
            <v>260</v>
          </cell>
          <cell r="AB69">
            <v>2414</v>
          </cell>
        </row>
        <row r="70">
          <cell r="B70" t="str">
            <v>EVP-AA102K</v>
          </cell>
          <cell r="C70" t="str">
            <v>SWITCH TACTILE SPST-NO 0.02A 15V</v>
          </cell>
          <cell r="D70" t="str">
            <v>SW2</v>
          </cell>
          <cell r="E70">
            <v>1</v>
          </cell>
          <cell r="F70">
            <v>50</v>
          </cell>
          <cell r="G70">
            <v>50</v>
          </cell>
          <cell r="H70">
            <v>1</v>
          </cell>
          <cell r="I70">
            <v>50</v>
          </cell>
          <cell r="J70">
            <v>150</v>
          </cell>
          <cell r="K70">
            <v>150</v>
          </cell>
          <cell r="L70">
            <v>0.5</v>
          </cell>
          <cell r="M70">
            <v>75</v>
          </cell>
          <cell r="N70">
            <v>0.625</v>
          </cell>
          <cell r="O70">
            <v>125</v>
          </cell>
          <cell r="P70">
            <v>325</v>
          </cell>
          <cell r="Q70">
            <v>1.54</v>
          </cell>
          <cell r="R70">
            <v>192.5</v>
          </cell>
          <cell r="S70">
            <v>2000</v>
          </cell>
          <cell r="T70">
            <v>0.1</v>
          </cell>
          <cell r="U70">
            <v>200</v>
          </cell>
          <cell r="V70">
            <v>5000</v>
          </cell>
          <cell r="W70">
            <v>0.74</v>
          </cell>
          <cell r="X70">
            <v>2200</v>
          </cell>
          <cell r="Y70">
            <v>1.54</v>
          </cell>
          <cell r="Z70">
            <v>3388</v>
          </cell>
          <cell r="AA70">
            <v>308</v>
          </cell>
          <cell r="AB70">
            <v>3714.5</v>
          </cell>
        </row>
        <row r="71">
          <cell r="B71" t="str">
            <v>MAX20360FEWZ+T</v>
          </cell>
          <cell r="C71" t="str">
            <v>EVKIT PART- IC; PMIC WITH ULTRA-LOW IQ REGULATOR</v>
          </cell>
          <cell r="D71" t="str">
            <v>U1</v>
          </cell>
          <cell r="E71">
            <v>1</v>
          </cell>
          <cell r="F71">
            <v>50</v>
          </cell>
          <cell r="G71">
            <v>50</v>
          </cell>
          <cell r="H71">
            <v>0.5</v>
          </cell>
          <cell r="I71">
            <v>25</v>
          </cell>
          <cell r="J71">
            <v>150</v>
          </cell>
          <cell r="K71">
            <v>150</v>
          </cell>
          <cell r="L71">
            <v>0.2</v>
          </cell>
          <cell r="M71">
            <v>30</v>
          </cell>
          <cell r="N71">
            <v>0.27500000000000002</v>
          </cell>
          <cell r="O71">
            <v>55</v>
          </cell>
          <cell r="P71">
            <v>255</v>
          </cell>
          <cell r="Q71">
            <v>9.9700000000000006</v>
          </cell>
          <cell r="R71">
            <v>548.35</v>
          </cell>
          <cell r="S71">
            <v>2000</v>
          </cell>
          <cell r="T71">
            <v>0.05</v>
          </cell>
          <cell r="U71">
            <v>100</v>
          </cell>
          <cell r="V71">
            <v>2000</v>
          </cell>
          <cell r="W71">
            <v>13.97</v>
          </cell>
          <cell r="X71">
            <v>2100</v>
          </cell>
          <cell r="Y71">
            <v>9.9700000000000006</v>
          </cell>
          <cell r="Z71">
            <v>20937</v>
          </cell>
          <cell r="AA71">
            <v>997.00000000000011</v>
          </cell>
          <cell r="AB71">
            <v>27948</v>
          </cell>
        </row>
        <row r="72">
          <cell r="B72" t="str">
            <v>MAX32670GTL+</v>
          </cell>
          <cell r="C72" t="str">
            <v>IC MCU 32BIT 384KB FLASH 40TQFN</v>
          </cell>
          <cell r="D72" t="str">
            <v>U2</v>
          </cell>
          <cell r="E72">
            <v>1</v>
          </cell>
          <cell r="F72">
            <v>50</v>
          </cell>
          <cell r="G72">
            <v>50</v>
          </cell>
          <cell r="H72">
            <v>0.5</v>
          </cell>
          <cell r="I72">
            <v>25</v>
          </cell>
          <cell r="J72">
            <v>150</v>
          </cell>
          <cell r="K72">
            <v>150</v>
          </cell>
          <cell r="L72">
            <v>0.2</v>
          </cell>
          <cell r="M72">
            <v>30</v>
          </cell>
          <cell r="N72">
            <v>0.27500000000000002</v>
          </cell>
          <cell r="O72">
            <v>55</v>
          </cell>
          <cell r="P72">
            <v>255</v>
          </cell>
          <cell r="Q72">
            <v>6.51</v>
          </cell>
          <cell r="R72">
            <v>358.05</v>
          </cell>
          <cell r="S72">
            <v>2000</v>
          </cell>
          <cell r="T72">
            <v>0.05</v>
          </cell>
          <cell r="U72">
            <v>100</v>
          </cell>
          <cell r="V72">
            <v>490</v>
          </cell>
          <cell r="W72">
            <v>4.66</v>
          </cell>
          <cell r="X72">
            <v>2100</v>
          </cell>
          <cell r="Y72">
            <v>6.51</v>
          </cell>
          <cell r="Z72">
            <v>13671</v>
          </cell>
          <cell r="AA72">
            <v>651</v>
          </cell>
          <cell r="AB72">
            <v>2282.42</v>
          </cell>
        </row>
        <row r="73">
          <cell r="B73" t="str">
            <v>MX25U51245GZ4I54</v>
          </cell>
          <cell r="C73" t="str">
            <v>IC FLASH 512MBIT SPI/QUAD 8WSON</v>
          </cell>
          <cell r="D73" t="str">
            <v>U3</v>
          </cell>
          <cell r="E73">
            <v>1</v>
          </cell>
          <cell r="F73">
            <v>50</v>
          </cell>
          <cell r="G73">
            <v>50</v>
          </cell>
          <cell r="H73">
            <v>0.5</v>
          </cell>
          <cell r="I73">
            <v>25</v>
          </cell>
          <cell r="J73">
            <v>150</v>
          </cell>
          <cell r="K73">
            <v>150</v>
          </cell>
          <cell r="L73">
            <v>0.2</v>
          </cell>
          <cell r="M73">
            <v>30</v>
          </cell>
          <cell r="N73">
            <v>0.27500000000000002</v>
          </cell>
          <cell r="O73">
            <v>55</v>
          </cell>
          <cell r="P73">
            <v>255</v>
          </cell>
          <cell r="Q73">
            <v>13.63</v>
          </cell>
          <cell r="R73">
            <v>749.65000000000009</v>
          </cell>
          <cell r="S73">
            <v>2000</v>
          </cell>
          <cell r="T73">
            <v>0.05</v>
          </cell>
          <cell r="U73">
            <v>100</v>
          </cell>
          <cell r="V73">
            <v>480</v>
          </cell>
          <cell r="W73">
            <v>10.96</v>
          </cell>
          <cell r="X73">
            <v>2100</v>
          </cell>
          <cell r="Y73">
            <v>13.63</v>
          </cell>
          <cell r="Z73">
            <v>28623</v>
          </cell>
          <cell r="AA73">
            <v>1363</v>
          </cell>
          <cell r="AB73">
            <v>5260.8</v>
          </cell>
        </row>
        <row r="74">
          <cell r="B74" t="str">
            <v>MAX32666GXMBT+</v>
          </cell>
          <cell r="C74" t="str">
            <v>IC MCU 32BIT 1MB FLASH 121CTBGA</v>
          </cell>
          <cell r="D74" t="str">
            <v>U5</v>
          </cell>
          <cell r="E74">
            <v>1</v>
          </cell>
          <cell r="F74">
            <v>50</v>
          </cell>
          <cell r="G74">
            <v>50</v>
          </cell>
          <cell r="H74">
            <v>0.5</v>
          </cell>
          <cell r="I74">
            <v>25</v>
          </cell>
          <cell r="J74">
            <v>150</v>
          </cell>
          <cell r="K74">
            <v>150</v>
          </cell>
          <cell r="L74">
            <v>0.2</v>
          </cell>
          <cell r="M74">
            <v>30</v>
          </cell>
          <cell r="N74">
            <v>0.27500000000000002</v>
          </cell>
          <cell r="O74">
            <v>55</v>
          </cell>
          <cell r="P74">
            <v>255</v>
          </cell>
          <cell r="Q74">
            <v>21.86</v>
          </cell>
          <cell r="R74">
            <v>1202.3</v>
          </cell>
          <cell r="S74">
            <v>2000</v>
          </cell>
          <cell r="T74">
            <v>0.05</v>
          </cell>
          <cell r="U74">
            <v>100</v>
          </cell>
          <cell r="V74">
            <v>348</v>
          </cell>
          <cell r="W74">
            <v>17.22</v>
          </cell>
          <cell r="X74">
            <v>2100</v>
          </cell>
          <cell r="Y74">
            <v>21.86</v>
          </cell>
          <cell r="Z74">
            <v>45906</v>
          </cell>
          <cell r="AA74">
            <v>2186</v>
          </cell>
          <cell r="AB74">
            <v>5992.91</v>
          </cell>
        </row>
        <row r="75">
          <cell r="B75" t="str">
            <v>MAX9062EBS+TG45</v>
          </cell>
          <cell r="C75" t="str">
            <v>IC COMPARATOR 1 W/VOLT REF 4UCSP</v>
          </cell>
          <cell r="D75" t="str">
            <v>U6, U7</v>
          </cell>
          <cell r="E75">
            <v>2</v>
          </cell>
          <cell r="F75">
            <v>50</v>
          </cell>
          <cell r="G75">
            <v>100</v>
          </cell>
          <cell r="H75">
            <v>0.2</v>
          </cell>
          <cell r="I75">
            <v>20</v>
          </cell>
          <cell r="J75">
            <v>150</v>
          </cell>
          <cell r="K75">
            <v>300</v>
          </cell>
          <cell r="L75">
            <v>0.2</v>
          </cell>
          <cell r="M75">
            <v>60</v>
          </cell>
          <cell r="N75">
            <v>0.2</v>
          </cell>
          <cell r="O75">
            <v>80</v>
          </cell>
          <cell r="P75">
            <v>480</v>
          </cell>
          <cell r="Q75">
            <v>2.42</v>
          </cell>
          <cell r="R75">
            <v>193.6</v>
          </cell>
          <cell r="S75">
            <v>4000</v>
          </cell>
          <cell r="T75">
            <v>0.08</v>
          </cell>
          <cell r="U75">
            <v>320</v>
          </cell>
          <cell r="V75">
            <v>2500</v>
          </cell>
          <cell r="W75">
            <v>1.56</v>
          </cell>
          <cell r="X75">
            <v>4320</v>
          </cell>
          <cell r="Y75">
            <v>2.42</v>
          </cell>
          <cell r="Z75">
            <v>10454.4</v>
          </cell>
          <cell r="AA75">
            <v>774.4</v>
          </cell>
          <cell r="AB75">
            <v>3901.5</v>
          </cell>
        </row>
        <row r="76">
          <cell r="B76" t="str">
            <v>MAX3207EAUT+T</v>
          </cell>
          <cell r="C76" t="str">
            <v>TVS DIODE SOT23-6</v>
          </cell>
          <cell r="D76" t="str">
            <v>U8</v>
          </cell>
          <cell r="E76">
            <v>1</v>
          </cell>
          <cell r="F76">
            <v>50</v>
          </cell>
          <cell r="G76">
            <v>50</v>
          </cell>
          <cell r="H76">
            <v>0.2</v>
          </cell>
          <cell r="I76">
            <v>10</v>
          </cell>
          <cell r="J76">
            <v>150</v>
          </cell>
          <cell r="K76">
            <v>150</v>
          </cell>
          <cell r="L76">
            <v>0.2</v>
          </cell>
          <cell r="M76">
            <v>30</v>
          </cell>
          <cell r="N76">
            <v>0.2</v>
          </cell>
          <cell r="O76">
            <v>40</v>
          </cell>
          <cell r="P76">
            <v>240</v>
          </cell>
          <cell r="Q76">
            <v>2.89</v>
          </cell>
          <cell r="R76">
            <v>115.60000000000001</v>
          </cell>
          <cell r="S76">
            <v>2000</v>
          </cell>
          <cell r="T76">
            <v>0.06</v>
          </cell>
          <cell r="U76">
            <v>120</v>
          </cell>
          <cell r="V76">
            <v>2500</v>
          </cell>
          <cell r="W76">
            <v>1.43</v>
          </cell>
          <cell r="X76">
            <v>2120</v>
          </cell>
          <cell r="Y76">
            <v>2.89</v>
          </cell>
          <cell r="Z76">
            <v>6126.8</v>
          </cell>
          <cell r="AA76">
            <v>346.8</v>
          </cell>
          <cell r="AB76">
            <v>3565.75</v>
          </cell>
        </row>
        <row r="77">
          <cell r="B77" t="str">
            <v>MAX4737EBE+T</v>
          </cell>
          <cell r="C77" t="str">
            <v>IC SW SPST-NOX4 4.5OHM 16UCSP</v>
          </cell>
          <cell r="D77" t="str">
            <v>U9, U10</v>
          </cell>
          <cell r="E77">
            <v>2</v>
          </cell>
          <cell r="F77">
            <v>50</v>
          </cell>
          <cell r="G77">
            <v>100</v>
          </cell>
          <cell r="H77">
            <v>0.3</v>
          </cell>
          <cell r="I77">
            <v>30</v>
          </cell>
          <cell r="J77">
            <v>150</v>
          </cell>
          <cell r="K77">
            <v>300</v>
          </cell>
          <cell r="L77">
            <v>0.15</v>
          </cell>
          <cell r="M77">
            <v>45</v>
          </cell>
          <cell r="N77">
            <v>0.1875</v>
          </cell>
          <cell r="O77">
            <v>75</v>
          </cell>
          <cell r="P77">
            <v>475</v>
          </cell>
          <cell r="Q77">
            <v>6</v>
          </cell>
          <cell r="R77">
            <v>450</v>
          </cell>
          <cell r="S77">
            <v>4000</v>
          </cell>
          <cell r="T77">
            <v>0.06</v>
          </cell>
          <cell r="U77">
            <v>240</v>
          </cell>
          <cell r="V77">
            <v>2500</v>
          </cell>
          <cell r="W77">
            <v>4.37</v>
          </cell>
          <cell r="X77">
            <v>4240</v>
          </cell>
          <cell r="Y77">
            <v>6</v>
          </cell>
          <cell r="Z77">
            <v>25440</v>
          </cell>
          <cell r="AA77">
            <v>1440</v>
          </cell>
          <cell r="AB77">
            <v>10922.5</v>
          </cell>
        </row>
        <row r="78">
          <cell r="B78" t="str">
            <v>MAX14689EWL+T</v>
          </cell>
          <cell r="C78" t="str">
            <v>IC SWITCH DPDT X 1 450MOHM 9WLP</v>
          </cell>
          <cell r="D78" t="str">
            <v>U11</v>
          </cell>
          <cell r="E78">
            <v>1</v>
          </cell>
          <cell r="F78">
            <v>50</v>
          </cell>
          <cell r="G78">
            <v>50</v>
          </cell>
          <cell r="H78">
            <v>0.2</v>
          </cell>
          <cell r="I78">
            <v>10</v>
          </cell>
          <cell r="J78">
            <v>150</v>
          </cell>
          <cell r="K78">
            <v>150</v>
          </cell>
          <cell r="L78">
            <v>0.4</v>
          </cell>
          <cell r="M78">
            <v>60</v>
          </cell>
          <cell r="N78">
            <v>0.35</v>
          </cell>
          <cell r="O78">
            <v>70</v>
          </cell>
          <cell r="P78">
            <v>270</v>
          </cell>
          <cell r="Q78">
            <v>4.46</v>
          </cell>
          <cell r="R78">
            <v>312.2</v>
          </cell>
          <cell r="S78">
            <v>2000</v>
          </cell>
          <cell r="T78">
            <v>0.1</v>
          </cell>
          <cell r="U78">
            <v>200</v>
          </cell>
          <cell r="V78">
            <v>2500</v>
          </cell>
          <cell r="W78">
            <v>2.64</v>
          </cell>
          <cell r="X78">
            <v>2200</v>
          </cell>
          <cell r="Y78">
            <v>4.46</v>
          </cell>
          <cell r="Z78">
            <v>9812</v>
          </cell>
          <cell r="AA78">
            <v>892</v>
          </cell>
          <cell r="AB78">
            <v>6587.5</v>
          </cell>
        </row>
        <row r="79">
          <cell r="B79" t="str">
            <v>ABS07-32.768KHZ-6-T</v>
          </cell>
          <cell r="C79" t="str">
            <v>CRYSTAL 32.7680KHZ 6PF SMD</v>
          </cell>
          <cell r="D79" t="str">
            <v>Y1</v>
          </cell>
          <cell r="E79">
            <v>1</v>
          </cell>
          <cell r="F79">
            <v>50</v>
          </cell>
          <cell r="G79">
            <v>50</v>
          </cell>
          <cell r="H79">
            <v>0.5</v>
          </cell>
          <cell r="I79">
            <v>25</v>
          </cell>
          <cell r="J79">
            <v>150</v>
          </cell>
          <cell r="K79">
            <v>150</v>
          </cell>
          <cell r="L79">
            <v>0.4</v>
          </cell>
          <cell r="M79">
            <v>60</v>
          </cell>
          <cell r="N79">
            <v>0.42499999999999999</v>
          </cell>
          <cell r="O79">
            <v>85</v>
          </cell>
          <cell r="P79">
            <v>285</v>
          </cell>
          <cell r="Q79">
            <v>1.29</v>
          </cell>
          <cell r="R79">
            <v>109.65</v>
          </cell>
          <cell r="S79">
            <v>2000</v>
          </cell>
          <cell r="T79">
            <v>0.1</v>
          </cell>
          <cell r="U79">
            <v>200</v>
          </cell>
          <cell r="V79">
            <v>3000</v>
          </cell>
          <cell r="W79">
            <v>0.68</v>
          </cell>
          <cell r="X79">
            <v>2200</v>
          </cell>
          <cell r="Y79">
            <v>1.29</v>
          </cell>
          <cell r="Z79">
            <v>2838</v>
          </cell>
          <cell r="AA79">
            <v>258</v>
          </cell>
          <cell r="AB79">
            <v>2050.1999999999998</v>
          </cell>
        </row>
        <row r="80">
          <cell r="B80" t="str">
            <v>FA-20H 32.0000MF12Y-W3</v>
          </cell>
          <cell r="C80" t="str">
            <v>CRYSTAL 32.0000MHZ 12PF SMD</v>
          </cell>
          <cell r="D80" t="str">
            <v>Y2</v>
          </cell>
          <cell r="E80">
            <v>1</v>
          </cell>
          <cell r="F80">
            <v>50</v>
          </cell>
          <cell r="G80">
            <v>50</v>
          </cell>
          <cell r="H80">
            <v>0.5</v>
          </cell>
          <cell r="I80">
            <v>25</v>
          </cell>
          <cell r="J80">
            <v>150</v>
          </cell>
          <cell r="K80">
            <v>150</v>
          </cell>
          <cell r="L80">
            <v>0.4</v>
          </cell>
          <cell r="M80">
            <v>60</v>
          </cell>
          <cell r="N80">
            <v>0.42499999999999999</v>
          </cell>
          <cell r="O80">
            <v>85</v>
          </cell>
          <cell r="P80">
            <v>285</v>
          </cell>
          <cell r="Q80">
            <v>2.2599999999999998</v>
          </cell>
          <cell r="R80">
            <v>192.1</v>
          </cell>
          <cell r="S80">
            <v>2000</v>
          </cell>
          <cell r="T80">
            <v>0.05</v>
          </cell>
          <cell r="U80">
            <v>100</v>
          </cell>
          <cell r="V80">
            <v>250</v>
          </cell>
          <cell r="W80">
            <v>1.65</v>
          </cell>
          <cell r="X80">
            <v>2100</v>
          </cell>
          <cell r="Y80">
            <v>2.2599999999999998</v>
          </cell>
          <cell r="Z80">
            <v>4746</v>
          </cell>
          <cell r="AA80">
            <v>225.99999999999997</v>
          </cell>
          <cell r="AB80">
            <v>413.1</v>
          </cell>
        </row>
        <row r="81">
          <cell r="B81" t="str">
            <v>CM1610H32768DZBT</v>
          </cell>
          <cell r="C81" t="str">
            <v>CRYSTAL 32.7680KHZ 6PF SMD</v>
          </cell>
          <cell r="D81" t="str">
            <v>Y3</v>
          </cell>
          <cell r="E81">
            <v>1</v>
          </cell>
          <cell r="F81">
            <v>50</v>
          </cell>
          <cell r="G81">
            <v>50</v>
          </cell>
          <cell r="H81">
            <v>0.5</v>
          </cell>
          <cell r="I81">
            <v>25</v>
          </cell>
          <cell r="J81">
            <v>150</v>
          </cell>
          <cell r="K81">
            <v>150</v>
          </cell>
          <cell r="L81">
            <v>0.5</v>
          </cell>
          <cell r="M81">
            <v>75</v>
          </cell>
          <cell r="N81">
            <v>0.5</v>
          </cell>
          <cell r="O81">
            <v>100</v>
          </cell>
          <cell r="P81">
            <v>300</v>
          </cell>
          <cell r="Q81">
            <v>1.84</v>
          </cell>
          <cell r="R81">
            <v>184</v>
          </cell>
          <cell r="S81">
            <v>2000</v>
          </cell>
          <cell r="T81">
            <v>0.1</v>
          </cell>
          <cell r="U81">
            <v>200</v>
          </cell>
          <cell r="V81">
            <v>5000</v>
          </cell>
          <cell r="W81">
            <v>1</v>
          </cell>
          <cell r="X81">
            <v>2200</v>
          </cell>
          <cell r="Y81">
            <v>1.84</v>
          </cell>
          <cell r="Z81">
            <v>4048</v>
          </cell>
          <cell r="AA81">
            <v>368</v>
          </cell>
          <cell r="AB81">
            <v>5000</v>
          </cell>
        </row>
        <row r="82">
          <cell r="B82" t="str">
            <v>BW48ABKCLASBK</v>
          </cell>
          <cell r="C82" t="str">
            <v>Watertigh enclosure BW4 with Strap</v>
          </cell>
          <cell r="D82" t="str">
            <v>CASE</v>
          </cell>
          <cell r="E82">
            <v>1</v>
          </cell>
          <cell r="F82">
            <v>50</v>
          </cell>
          <cell r="G82">
            <v>50</v>
          </cell>
          <cell r="H82">
            <v>0.5</v>
          </cell>
          <cell r="I82">
            <v>25</v>
          </cell>
          <cell r="J82">
            <v>150</v>
          </cell>
          <cell r="K82">
            <v>150</v>
          </cell>
          <cell r="L82">
            <v>0.5</v>
          </cell>
          <cell r="M82">
            <v>75</v>
          </cell>
          <cell r="N82">
            <v>0.5</v>
          </cell>
          <cell r="O82">
            <v>100</v>
          </cell>
          <cell r="P82">
            <v>300</v>
          </cell>
          <cell r="Q82">
            <v>2.63</v>
          </cell>
          <cell r="R82">
            <v>263</v>
          </cell>
          <cell r="S82">
            <v>2000</v>
          </cell>
          <cell r="T82">
            <v>0.05</v>
          </cell>
          <cell r="U82">
            <v>100</v>
          </cell>
          <cell r="V82">
            <v>0</v>
          </cell>
          <cell r="W82" t="e">
            <v>#N/A</v>
          </cell>
          <cell r="X82">
            <v>2100</v>
          </cell>
          <cell r="Y82">
            <v>2.63</v>
          </cell>
          <cell r="Z82">
            <v>5523</v>
          </cell>
          <cell r="AA82">
            <v>263</v>
          </cell>
          <cell r="AB82">
            <v>0</v>
          </cell>
        </row>
        <row r="83">
          <cell r="B83" t="str">
            <v>Host board</v>
          </cell>
          <cell r="C83" t="str">
            <v>PCB BOARD 7 Layers</v>
          </cell>
          <cell r="D83" t="str">
            <v>PCB_H</v>
          </cell>
          <cell r="E83">
            <v>1</v>
          </cell>
          <cell r="F83">
            <v>50</v>
          </cell>
          <cell r="G83">
            <v>50</v>
          </cell>
          <cell r="H83">
            <v>0.1</v>
          </cell>
          <cell r="I83">
            <v>5</v>
          </cell>
          <cell r="J83">
            <v>150</v>
          </cell>
          <cell r="K83">
            <v>150</v>
          </cell>
          <cell r="L83">
            <v>0.2</v>
          </cell>
          <cell r="M83">
            <v>30</v>
          </cell>
          <cell r="N83">
            <v>0.17499999999999999</v>
          </cell>
          <cell r="O83">
            <v>35</v>
          </cell>
          <cell r="P83">
            <v>235</v>
          </cell>
          <cell r="R83">
            <v>0</v>
          </cell>
          <cell r="S83">
            <v>2000</v>
          </cell>
          <cell r="T83">
            <v>0.03</v>
          </cell>
          <cell r="U83">
            <v>60</v>
          </cell>
          <cell r="V83">
            <v>0</v>
          </cell>
          <cell r="W83" t="e">
            <v>#N/A</v>
          </cell>
          <cell r="X83">
            <v>2060</v>
          </cell>
          <cell r="Z83">
            <v>0</v>
          </cell>
          <cell r="AA83">
            <v>0</v>
          </cell>
          <cell r="AB83">
            <v>0</v>
          </cell>
        </row>
        <row r="84">
          <cell r="B84" t="str">
            <v>Sensor board</v>
          </cell>
          <cell r="C84" t="str">
            <v>PCB BOARD 5 Layers</v>
          </cell>
          <cell r="D84" t="str">
            <v>PCB_S</v>
          </cell>
          <cell r="E84">
            <v>1</v>
          </cell>
          <cell r="F84">
            <v>50</v>
          </cell>
          <cell r="G84">
            <v>50</v>
          </cell>
          <cell r="H84">
            <v>0.1</v>
          </cell>
          <cell r="I84">
            <v>5</v>
          </cell>
          <cell r="J84">
            <v>150</v>
          </cell>
          <cell r="K84">
            <v>150</v>
          </cell>
          <cell r="L84">
            <v>0.2</v>
          </cell>
          <cell r="M84">
            <v>30</v>
          </cell>
          <cell r="N84">
            <v>0.17499999999999999</v>
          </cell>
          <cell r="O84">
            <v>35</v>
          </cell>
          <cell r="P84">
            <v>235</v>
          </cell>
          <cell r="R84">
            <v>0</v>
          </cell>
          <cell r="S84">
            <v>2000</v>
          </cell>
          <cell r="T84">
            <v>0.03</v>
          </cell>
          <cell r="U84">
            <v>60</v>
          </cell>
          <cell r="V84">
            <v>0</v>
          </cell>
          <cell r="W84" t="e">
            <v>#N/A</v>
          </cell>
          <cell r="X84">
            <v>2060</v>
          </cell>
          <cell r="Z84">
            <v>0</v>
          </cell>
          <cell r="AA84">
            <v>0</v>
          </cell>
          <cell r="AB84">
            <v>0</v>
          </cell>
        </row>
        <row r="85">
          <cell r="B85">
            <v>63048</v>
          </cell>
          <cell r="C85" t="str">
            <v>Battery pack 800mAh 04x30x42</v>
          </cell>
          <cell r="D85" t="str">
            <v>Batt</v>
          </cell>
          <cell r="E85">
            <v>1</v>
          </cell>
          <cell r="F85">
            <v>50</v>
          </cell>
          <cell r="G85">
            <v>50</v>
          </cell>
          <cell r="H85">
            <v>1</v>
          </cell>
          <cell r="I85">
            <v>50</v>
          </cell>
          <cell r="J85">
            <v>150</v>
          </cell>
          <cell r="K85">
            <v>150</v>
          </cell>
          <cell r="L85">
            <v>1</v>
          </cell>
          <cell r="M85">
            <v>150</v>
          </cell>
          <cell r="N85">
            <v>1</v>
          </cell>
          <cell r="O85">
            <v>200</v>
          </cell>
          <cell r="P85">
            <v>400</v>
          </cell>
          <cell r="R85">
            <v>0</v>
          </cell>
          <cell r="S85">
            <v>2000</v>
          </cell>
          <cell r="T85">
            <v>0.04</v>
          </cell>
          <cell r="U85">
            <v>80</v>
          </cell>
          <cell r="V85">
            <v>50</v>
          </cell>
          <cell r="W85">
            <v>2.63</v>
          </cell>
          <cell r="X85">
            <v>2080</v>
          </cell>
          <cell r="Z85">
            <v>0</v>
          </cell>
          <cell r="AA85">
            <v>0</v>
          </cell>
          <cell r="AB85">
            <v>131.5</v>
          </cell>
        </row>
        <row r="86">
          <cell r="B86">
            <v>150150225</v>
          </cell>
          <cell r="C86" t="str">
            <v>Host board to sensor board flex cable</v>
          </cell>
          <cell r="D86" t="str">
            <v>Flex01</v>
          </cell>
          <cell r="E86">
            <v>1</v>
          </cell>
          <cell r="F86">
            <v>50</v>
          </cell>
          <cell r="G86">
            <v>50</v>
          </cell>
          <cell r="H86">
            <v>1</v>
          </cell>
          <cell r="I86">
            <v>50</v>
          </cell>
          <cell r="J86">
            <v>150</v>
          </cell>
          <cell r="K86">
            <v>150</v>
          </cell>
          <cell r="L86">
            <v>1</v>
          </cell>
          <cell r="M86">
            <v>150</v>
          </cell>
          <cell r="N86">
            <v>1</v>
          </cell>
          <cell r="O86">
            <v>200</v>
          </cell>
          <cell r="P86">
            <v>400</v>
          </cell>
          <cell r="Q86">
            <v>3.45</v>
          </cell>
          <cell r="R86">
            <v>690</v>
          </cell>
          <cell r="S86">
            <v>2000</v>
          </cell>
          <cell r="T86">
            <v>0.2</v>
          </cell>
          <cell r="U86">
            <v>400</v>
          </cell>
          <cell r="V86">
            <v>1000</v>
          </cell>
          <cell r="W86">
            <v>2.16</v>
          </cell>
          <cell r="X86">
            <v>2400</v>
          </cell>
          <cell r="Y86">
            <v>3.45</v>
          </cell>
          <cell r="Z86">
            <v>8280</v>
          </cell>
          <cell r="AA86">
            <v>1380</v>
          </cell>
          <cell r="AB86">
            <v>2159</v>
          </cell>
        </row>
        <row r="87">
          <cell r="R87">
            <v>7117.7500000000009</v>
          </cell>
          <cell r="Z87">
            <v>207453.19999999998</v>
          </cell>
          <cell r="AA87" t="e">
            <v>#VALUE!</v>
          </cell>
          <cell r="AB87">
            <v>206155.38</v>
          </cell>
        </row>
        <row r="89">
          <cell r="AA89" t="e">
            <v>#VALUE!</v>
          </cell>
        </row>
      </sheetData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N_Foxconn_Wearable"/>
    </sheetNames>
    <sheetDataSet>
      <sheetData sheetId="0">
        <row r="5">
          <cell r="C5" t="str">
            <v>Material</v>
          </cell>
        </row>
        <row r="7">
          <cell r="B7">
            <v>0</v>
          </cell>
          <cell r="C7" t="str">
            <v>1.05.00</v>
          </cell>
        </row>
        <row r="8">
          <cell r="B8">
            <v>0</v>
          </cell>
          <cell r="C8" t="str">
            <v>1.07.00</v>
          </cell>
        </row>
        <row r="9">
          <cell r="B9">
            <v>0</v>
          </cell>
          <cell r="C9" t="str">
            <v>LBLSERIALMDB06-GR</v>
          </cell>
        </row>
        <row r="10">
          <cell r="B10">
            <v>0</v>
          </cell>
          <cell r="C10" t="str">
            <v>INSSOP0008-N</v>
          </cell>
        </row>
        <row r="11">
          <cell r="B11">
            <v>0</v>
          </cell>
          <cell r="C11" t="str">
            <v>INSSOP0008-N</v>
          </cell>
        </row>
        <row r="12">
          <cell r="B12" t="str">
            <v>9238603RL</v>
          </cell>
          <cell r="C12" t="str">
            <v>FBRLAL60000190</v>
          </cell>
        </row>
        <row r="13">
          <cell r="B13" t="str">
            <v>9238603RL</v>
          </cell>
          <cell r="C13" t="str">
            <v>FBRLAL60000190</v>
          </cell>
        </row>
        <row r="14">
          <cell r="B14" t="str">
            <v>RC0603FR-0713KL</v>
          </cell>
          <cell r="C14" t="str">
            <v>FBRLAL60000191</v>
          </cell>
        </row>
        <row r="15">
          <cell r="B15" t="str">
            <v>RC0603FR-0713KL</v>
          </cell>
          <cell r="C15" t="str">
            <v>FBRLAL60000191</v>
          </cell>
        </row>
        <row r="16">
          <cell r="B16" t="str">
            <v>311-13.0KHRCT-ND</v>
          </cell>
          <cell r="C16" t="str">
            <v>FBRLAL60000192</v>
          </cell>
        </row>
        <row r="17">
          <cell r="B17" t="str">
            <v>311-13.0KHRCT-ND</v>
          </cell>
          <cell r="C17" t="str">
            <v>FBRLAL60000192</v>
          </cell>
        </row>
        <row r="18">
          <cell r="B18" t="str">
            <v>603-RC0603FR-0713KL</v>
          </cell>
          <cell r="C18" t="str">
            <v>FBRLAL60000193</v>
          </cell>
        </row>
        <row r="19">
          <cell r="B19" t="str">
            <v>603-RC0603FR-0713KL</v>
          </cell>
          <cell r="C19" t="str">
            <v>FBRLAL60000193</v>
          </cell>
        </row>
        <row r="20">
          <cell r="B20" t="str">
            <v>68R0057</v>
          </cell>
          <cell r="C20" t="str">
            <v>FBRLAL60000194</v>
          </cell>
        </row>
        <row r="21">
          <cell r="B21" t="str">
            <v>68R0057</v>
          </cell>
          <cell r="C21" t="str">
            <v>FBRLAL60000194</v>
          </cell>
        </row>
        <row r="22">
          <cell r="B22" t="str">
            <v>RC1608F183CS</v>
          </cell>
          <cell r="C22" t="str">
            <v>FBRLAL60000195</v>
          </cell>
        </row>
        <row r="23">
          <cell r="B23" t="str">
            <v>RC1608F183CS</v>
          </cell>
          <cell r="C23" t="str">
            <v>FBRLAL60000195</v>
          </cell>
        </row>
        <row r="24">
          <cell r="B24" t="str">
            <v>1276-4765-1-ND</v>
          </cell>
          <cell r="C24" t="str">
            <v>FBRLAL60000196</v>
          </cell>
        </row>
        <row r="25">
          <cell r="B25" t="str">
            <v>1276-4765-1-ND</v>
          </cell>
          <cell r="C25" t="str">
            <v>FBRLAL60000196</v>
          </cell>
        </row>
        <row r="26">
          <cell r="B26" t="str">
            <v>RC0603JR-0710RL</v>
          </cell>
          <cell r="C26" t="str">
            <v>FBRLAL60000197</v>
          </cell>
        </row>
        <row r="27">
          <cell r="B27" t="str">
            <v>RC0603JR-0710RL</v>
          </cell>
          <cell r="C27" t="str">
            <v>FBRLAL60000197</v>
          </cell>
        </row>
        <row r="28">
          <cell r="B28" t="str">
            <v>603-RC0603FR-0710KL</v>
          </cell>
          <cell r="C28" t="str">
            <v>FBRLAL60000189</v>
          </cell>
        </row>
        <row r="29">
          <cell r="B29" t="str">
            <v>603-RC0603FR-0710KL</v>
          </cell>
          <cell r="C29" t="str">
            <v>FBRLAL60000189</v>
          </cell>
        </row>
        <row r="30">
          <cell r="B30" t="str">
            <v>667-ERJ-3GEYJ104V</v>
          </cell>
          <cell r="C30" t="str">
            <v>FBRLAL60000181</v>
          </cell>
        </row>
        <row r="31">
          <cell r="B31" t="str">
            <v>667-ERJ-3GEYJ104V</v>
          </cell>
          <cell r="C31" t="str">
            <v>FBRLAL60000181</v>
          </cell>
        </row>
        <row r="32">
          <cell r="B32" t="str">
            <v>63W0974</v>
          </cell>
          <cell r="C32" t="str">
            <v>FBRLAL60000182</v>
          </cell>
        </row>
        <row r="33">
          <cell r="B33" t="str">
            <v>63W0974</v>
          </cell>
          <cell r="C33" t="str">
            <v>FBRLAL60000182</v>
          </cell>
        </row>
        <row r="34">
          <cell r="B34" t="str">
            <v>RC0603FR-0744K2L</v>
          </cell>
          <cell r="C34" t="str">
            <v>FBRLAL60000183</v>
          </cell>
        </row>
        <row r="35">
          <cell r="B35" t="str">
            <v>RC0603FR-0744K2L</v>
          </cell>
          <cell r="C35" t="str">
            <v>FBRLAL60000183</v>
          </cell>
        </row>
        <row r="36">
          <cell r="B36" t="str">
            <v>311-44.2KHRCT-ND</v>
          </cell>
          <cell r="C36" t="str">
            <v>FBRLAL60000184</v>
          </cell>
        </row>
        <row r="37">
          <cell r="B37" t="str">
            <v>311-44.2KHRCT-ND</v>
          </cell>
          <cell r="C37" t="str">
            <v>FBRLAL60000184</v>
          </cell>
        </row>
        <row r="38">
          <cell r="B38" t="str">
            <v>603-RC0603FR-0744K2L</v>
          </cell>
          <cell r="C38" t="str">
            <v>FBRLAL60000185</v>
          </cell>
        </row>
        <row r="39">
          <cell r="B39" t="str">
            <v>603-RC0603FR-0744K2L</v>
          </cell>
          <cell r="C39" t="str">
            <v>FBRLAL60000185</v>
          </cell>
        </row>
        <row r="40">
          <cell r="B40" t="str">
            <v>66R2405</v>
          </cell>
          <cell r="C40" t="str">
            <v>FBRLAL60000186</v>
          </cell>
        </row>
        <row r="41">
          <cell r="B41" t="str">
            <v>66R2405</v>
          </cell>
          <cell r="C41" t="str">
            <v>FBRLAL60000186</v>
          </cell>
        </row>
        <row r="42">
          <cell r="B42" t="str">
            <v>RC0603FR-0710KL</v>
          </cell>
          <cell r="C42" t="str">
            <v>FBRLAL60000187</v>
          </cell>
        </row>
        <row r="43">
          <cell r="B43" t="str">
            <v>RC0603FR-0710KL</v>
          </cell>
          <cell r="C43" t="str">
            <v>FBRLAL60000187</v>
          </cell>
        </row>
        <row r="44">
          <cell r="B44" t="str">
            <v>311-10.0KHRCT-ND</v>
          </cell>
          <cell r="C44" t="str">
            <v>FBRLAL60000188</v>
          </cell>
        </row>
        <row r="45">
          <cell r="B45" t="str">
            <v>311-10.0KHRCT-ND</v>
          </cell>
          <cell r="C45" t="str">
            <v>FBRLAL60000188</v>
          </cell>
        </row>
        <row r="46">
          <cell r="B46" t="str">
            <v>311-10GRCT-ND</v>
          </cell>
          <cell r="C46" t="str">
            <v>FBRLAL60000198</v>
          </cell>
        </row>
        <row r="47">
          <cell r="B47" t="str">
            <v>311-10GRCT-ND</v>
          </cell>
          <cell r="C47" t="str">
            <v>FBRLAL60000198</v>
          </cell>
        </row>
        <row r="48">
          <cell r="B48" t="str">
            <v>311-30.0KHRCT-ND</v>
          </cell>
          <cell r="C48" t="str">
            <v>FBRLAL60000208</v>
          </cell>
        </row>
        <row r="49">
          <cell r="B49" t="str">
            <v>311-30.0KHRCT-ND</v>
          </cell>
          <cell r="C49" t="str">
            <v>FBRLAL60000208</v>
          </cell>
        </row>
        <row r="50">
          <cell r="B50" t="str">
            <v>ERJ-3GEYJ331V</v>
          </cell>
          <cell r="C50" t="str">
            <v>FBRLAL60000209</v>
          </cell>
        </row>
        <row r="51">
          <cell r="B51" t="str">
            <v>ERJ-3GEYJ331V</v>
          </cell>
          <cell r="C51" t="str">
            <v>FBRLAL60000209</v>
          </cell>
        </row>
        <row r="52">
          <cell r="B52" t="str">
            <v>P330GCT-ND</v>
          </cell>
          <cell r="C52" t="str">
            <v>FBRLAL60000210</v>
          </cell>
        </row>
        <row r="53">
          <cell r="B53" t="str">
            <v>P330GCT-ND</v>
          </cell>
          <cell r="C53" t="str">
            <v>FBRLAL60000210</v>
          </cell>
        </row>
        <row r="54">
          <cell r="B54" t="str">
            <v>667-ERJ-3GEYJ331V</v>
          </cell>
          <cell r="C54" t="str">
            <v>FBRLAL60000211</v>
          </cell>
        </row>
        <row r="55">
          <cell r="B55" t="str">
            <v>667-ERJ-3GEYJ331V</v>
          </cell>
          <cell r="C55" t="str">
            <v>FBRLAL60000211</v>
          </cell>
        </row>
        <row r="56">
          <cell r="B56" t="str">
            <v>65T8629</v>
          </cell>
          <cell r="C56" t="str">
            <v>FBRLAL60000212</v>
          </cell>
        </row>
        <row r="57">
          <cell r="B57" t="str">
            <v>65T8629</v>
          </cell>
          <cell r="C57" t="str">
            <v>FBRLAL60000212</v>
          </cell>
        </row>
        <row r="58">
          <cell r="B58" t="str">
            <v>ERJ-3EKF39R0V</v>
          </cell>
          <cell r="C58" t="str">
            <v>FBRLAL60000213</v>
          </cell>
        </row>
        <row r="59">
          <cell r="B59" t="str">
            <v>ERJ-3EKF39R0V</v>
          </cell>
          <cell r="C59" t="str">
            <v>FBRLAL60000213</v>
          </cell>
        </row>
        <row r="60">
          <cell r="B60" t="str">
            <v>P39.0HCT-ND</v>
          </cell>
          <cell r="C60" t="str">
            <v>FBRLAL60000214</v>
          </cell>
        </row>
        <row r="61">
          <cell r="B61" t="str">
            <v>P39.0HCT-ND</v>
          </cell>
          <cell r="C61" t="str">
            <v>FBRLAL60000214</v>
          </cell>
        </row>
        <row r="62">
          <cell r="B62" t="str">
            <v>667-ERJ-3EKF39R0V</v>
          </cell>
          <cell r="C62" t="str">
            <v>FBRLAL60000215</v>
          </cell>
        </row>
        <row r="63">
          <cell r="B63" t="str">
            <v>667-ERJ-3EKF39R0V</v>
          </cell>
          <cell r="C63" t="str">
            <v>FBRLAL60000215</v>
          </cell>
        </row>
        <row r="64">
          <cell r="B64" t="str">
            <v>RC0603FR-0730KL</v>
          </cell>
          <cell r="C64" t="str">
            <v>FBRLAL60000207</v>
          </cell>
        </row>
        <row r="65">
          <cell r="B65" t="str">
            <v>RC0603FR-0730KL</v>
          </cell>
          <cell r="C65" t="str">
            <v>FBRLAL60000207</v>
          </cell>
        </row>
        <row r="66">
          <cell r="B66" t="str">
            <v>RC0805JR-07390RL</v>
          </cell>
          <cell r="C66" t="str">
            <v>FBRLAL60000199</v>
          </cell>
        </row>
        <row r="67">
          <cell r="B67" t="str">
            <v>RC0805JR-07390RL</v>
          </cell>
          <cell r="C67" t="str">
            <v>FBRLAL60000199</v>
          </cell>
        </row>
        <row r="68">
          <cell r="B68" t="str">
            <v>311-390ARCT-ND</v>
          </cell>
          <cell r="C68" t="str">
            <v>FBRLAL60000200</v>
          </cell>
        </row>
        <row r="69">
          <cell r="B69" t="str">
            <v>311-390ARCT-ND</v>
          </cell>
          <cell r="C69" t="str">
            <v>FBRLAL60000200</v>
          </cell>
        </row>
        <row r="70">
          <cell r="B70" t="str">
            <v>603-RC0805JR-07390RL</v>
          </cell>
          <cell r="C70" t="str">
            <v>FBRLAL60000201</v>
          </cell>
        </row>
        <row r="71">
          <cell r="B71" t="str">
            <v>603-RC0805JR-07390RL</v>
          </cell>
          <cell r="C71" t="str">
            <v>FBRLAL60000201</v>
          </cell>
        </row>
        <row r="72">
          <cell r="B72" t="str">
            <v>98K7754</v>
          </cell>
          <cell r="C72" t="str">
            <v>FBRLAL60000202</v>
          </cell>
        </row>
        <row r="73">
          <cell r="B73" t="str">
            <v>98K7754</v>
          </cell>
          <cell r="C73" t="str">
            <v>FBRLAL60000202</v>
          </cell>
        </row>
        <row r="74">
          <cell r="B74" t="str">
            <v>ERJ-3GEYJ472V</v>
          </cell>
          <cell r="C74" t="str">
            <v>FBRLAL60000203</v>
          </cell>
        </row>
        <row r="75">
          <cell r="B75" t="str">
            <v>ERJ-3GEYJ472V</v>
          </cell>
          <cell r="C75" t="str">
            <v>FBRLAL60000203</v>
          </cell>
        </row>
        <row r="76">
          <cell r="B76" t="str">
            <v>P4.7KGCT-ND</v>
          </cell>
          <cell r="C76" t="str">
            <v>FBRLAL60000204</v>
          </cell>
        </row>
        <row r="77">
          <cell r="B77" t="str">
            <v>P4.7KGCT-ND</v>
          </cell>
          <cell r="C77" t="str">
            <v>FBRLAL60000204</v>
          </cell>
        </row>
        <row r="78">
          <cell r="B78" t="str">
            <v>667-ERJ-3GEYJ472V</v>
          </cell>
          <cell r="C78" t="str">
            <v>FBRLAL60000205</v>
          </cell>
        </row>
        <row r="79">
          <cell r="B79" t="str">
            <v>667-ERJ-3GEYJ472V</v>
          </cell>
          <cell r="C79" t="str">
            <v>FBRLAL60000205</v>
          </cell>
        </row>
        <row r="80">
          <cell r="B80" t="str">
            <v>65T8654</v>
          </cell>
          <cell r="C80" t="str">
            <v>FBRLAL60000206</v>
          </cell>
        </row>
        <row r="81">
          <cell r="B81" t="str">
            <v>65T8654</v>
          </cell>
          <cell r="C81" t="str">
            <v>FBRLAL60000206</v>
          </cell>
        </row>
        <row r="82">
          <cell r="B82" t="str">
            <v>P100KGCT-ND</v>
          </cell>
          <cell r="C82" t="str">
            <v>FBRLAL60000180</v>
          </cell>
        </row>
        <row r="83">
          <cell r="B83" t="str">
            <v>P100KGCT-ND</v>
          </cell>
          <cell r="C83" t="str">
            <v>FBRLAL60000180</v>
          </cell>
        </row>
        <row r="84">
          <cell r="B84" t="str">
            <v>68R0144</v>
          </cell>
          <cell r="C84" t="str">
            <v>FBRLAL60000154</v>
          </cell>
        </row>
        <row r="85">
          <cell r="B85" t="str">
            <v>68R0144</v>
          </cell>
          <cell r="C85" t="str">
            <v>FBRLAL60000154</v>
          </cell>
        </row>
        <row r="86">
          <cell r="B86" t="str">
            <v>RC0603FR-07120RL</v>
          </cell>
          <cell r="C86" t="str">
            <v>FBRLAL60000155</v>
          </cell>
        </row>
        <row r="87">
          <cell r="B87" t="str">
            <v>RC0603FR-07120RL</v>
          </cell>
          <cell r="C87" t="str">
            <v>FBRLAL60000155</v>
          </cell>
        </row>
        <row r="88">
          <cell r="B88" t="str">
            <v>311-120HRCT-ND</v>
          </cell>
          <cell r="C88" t="str">
            <v>FBRLAL60000156</v>
          </cell>
        </row>
        <row r="89">
          <cell r="B89" t="str">
            <v>311-120HRCT-ND</v>
          </cell>
          <cell r="C89" t="str">
            <v>FBRLAL60000156</v>
          </cell>
        </row>
        <row r="90">
          <cell r="B90" t="str">
            <v>603-RC0603FR-07120RL</v>
          </cell>
          <cell r="C90" t="str">
            <v>FBRLAL60000157</v>
          </cell>
        </row>
        <row r="91">
          <cell r="B91" t="str">
            <v>603-RC0603FR-07120RL</v>
          </cell>
          <cell r="C91" t="str">
            <v>FBRLAL60000157</v>
          </cell>
        </row>
        <row r="92">
          <cell r="B92" t="str">
            <v>98K7350</v>
          </cell>
          <cell r="C92" t="str">
            <v>FBRLAL60000158</v>
          </cell>
        </row>
        <row r="93">
          <cell r="B93" t="str">
            <v>98K7350</v>
          </cell>
          <cell r="C93" t="str">
            <v>FBRLAL60000158</v>
          </cell>
        </row>
        <row r="94">
          <cell r="B94" t="str">
            <v>RC0603FR-0747KL</v>
          </cell>
          <cell r="C94" t="str">
            <v>FBRLAL60000159</v>
          </cell>
        </row>
        <row r="95">
          <cell r="B95" t="str">
            <v>RC0603FR-0747KL</v>
          </cell>
          <cell r="C95" t="str">
            <v>FBRLAL60000159</v>
          </cell>
        </row>
        <row r="96">
          <cell r="B96" t="str">
            <v>311-47.0KHRCT-ND</v>
          </cell>
          <cell r="C96" t="str">
            <v>FBRLAL60000160</v>
          </cell>
        </row>
        <row r="97">
          <cell r="B97" t="str">
            <v>311-47.0KHRCT-ND</v>
          </cell>
          <cell r="C97" t="str">
            <v>FBRLAL60000160</v>
          </cell>
        </row>
        <row r="98">
          <cell r="B98" t="str">
            <v>667-ERJ-3EKF4702V</v>
          </cell>
          <cell r="C98" t="str">
            <v>FBRLAL60000161</v>
          </cell>
        </row>
        <row r="99">
          <cell r="B99" t="str">
            <v>667-ERJ-3EKF4702V</v>
          </cell>
          <cell r="C99" t="str">
            <v>FBRLAL60000161</v>
          </cell>
        </row>
        <row r="100">
          <cell r="B100" t="str">
            <v>603-RC0603JR-0710KL</v>
          </cell>
          <cell r="C100" t="str">
            <v>FBRLAL60000153</v>
          </cell>
        </row>
        <row r="101">
          <cell r="B101" t="str">
            <v>603-RC0603JR-0710KL</v>
          </cell>
          <cell r="C101" t="str">
            <v>FBRLAL60000153</v>
          </cell>
        </row>
        <row r="102">
          <cell r="B102" t="str">
            <v>ASMB-MTB0-0A3A2</v>
          </cell>
          <cell r="C102" t="str">
            <v>FBRLAL60000145</v>
          </cell>
        </row>
        <row r="103">
          <cell r="B103" t="str">
            <v>ASMB-MTB0-0A3A2</v>
          </cell>
          <cell r="C103" t="str">
            <v>FBRLAL60000145</v>
          </cell>
        </row>
        <row r="104">
          <cell r="B104" t="str">
            <v>516-3279-1-ND</v>
          </cell>
          <cell r="C104" t="str">
            <v>FBRLAL60000146</v>
          </cell>
        </row>
        <row r="105">
          <cell r="B105" t="str">
            <v>516-3279-1-ND</v>
          </cell>
          <cell r="C105" t="str">
            <v>FBRLAL60000146</v>
          </cell>
        </row>
        <row r="106">
          <cell r="B106" t="str">
            <v>BC817-40LT1G</v>
          </cell>
          <cell r="C106" t="str">
            <v>FBRLAL60000147</v>
          </cell>
        </row>
        <row r="107">
          <cell r="B107" t="str">
            <v>BC817-40LT1G</v>
          </cell>
          <cell r="C107" t="str">
            <v>FBRLAL60000147</v>
          </cell>
        </row>
        <row r="108">
          <cell r="B108" t="str">
            <v>BC817-40LT1GOSCT-ND</v>
          </cell>
          <cell r="C108" t="str">
            <v>FBRLAL60000148</v>
          </cell>
        </row>
        <row r="109">
          <cell r="B109" t="str">
            <v>BC817-40LT1GOSCT-ND</v>
          </cell>
          <cell r="C109" t="str">
            <v>FBRLAL60000148</v>
          </cell>
        </row>
        <row r="110">
          <cell r="B110" t="str">
            <v>863-BC817-40LT1G</v>
          </cell>
          <cell r="C110" t="str">
            <v>FBRLAL60000149</v>
          </cell>
        </row>
        <row r="111">
          <cell r="B111" t="str">
            <v>863-BC817-40LT1G</v>
          </cell>
          <cell r="C111" t="str">
            <v>FBRLAL60000149</v>
          </cell>
        </row>
        <row r="112">
          <cell r="B112" t="str">
            <v>84K8723</v>
          </cell>
          <cell r="C112" t="str">
            <v>FBRLAL60000150</v>
          </cell>
        </row>
        <row r="113">
          <cell r="B113" t="str">
            <v>84K8723</v>
          </cell>
          <cell r="C113" t="str">
            <v>FBRLAL60000150</v>
          </cell>
        </row>
        <row r="114">
          <cell r="B114" t="str">
            <v>RC0603JR-0710KL</v>
          </cell>
          <cell r="C114" t="str">
            <v>FBRLAL60000151</v>
          </cell>
        </row>
        <row r="115">
          <cell r="B115" t="str">
            <v>RC0603JR-0710KL</v>
          </cell>
          <cell r="C115" t="str">
            <v>FBRLAL60000151</v>
          </cell>
        </row>
        <row r="116">
          <cell r="B116" t="str">
            <v>311-10KGRCT-ND</v>
          </cell>
          <cell r="C116" t="str">
            <v>FBRLAL60000152</v>
          </cell>
        </row>
        <row r="117">
          <cell r="B117" t="str">
            <v>311-10KGRCT-ND</v>
          </cell>
          <cell r="C117" t="str">
            <v>FBRLAL60000152</v>
          </cell>
        </row>
        <row r="118">
          <cell r="B118" t="str">
            <v>64R5350</v>
          </cell>
          <cell r="C118" t="str">
            <v>FBRLAL60000162</v>
          </cell>
        </row>
        <row r="119">
          <cell r="B119" t="str">
            <v>64R5350</v>
          </cell>
          <cell r="C119" t="str">
            <v>FBRLAL60000162</v>
          </cell>
        </row>
        <row r="120">
          <cell r="B120" t="str">
            <v>541-113KHCT-ND</v>
          </cell>
          <cell r="C120" t="str">
            <v>FBRLAL60000172</v>
          </cell>
        </row>
        <row r="121">
          <cell r="B121" t="str">
            <v>541-113KHCT-ND</v>
          </cell>
          <cell r="C121" t="str">
            <v>FBRLAL60000172</v>
          </cell>
        </row>
        <row r="122">
          <cell r="B122" t="str">
            <v>71-CRCW0603-113K-E3</v>
          </cell>
          <cell r="C122" t="str">
            <v>FBRLAL60000173</v>
          </cell>
        </row>
        <row r="123">
          <cell r="B123" t="str">
            <v>71-CRCW0603-113K-E3</v>
          </cell>
          <cell r="C123" t="str">
            <v>FBRLAL60000173</v>
          </cell>
        </row>
        <row r="124">
          <cell r="B124" t="str">
            <v>52K8097</v>
          </cell>
          <cell r="C124" t="str">
            <v>FBRLAL60000174</v>
          </cell>
        </row>
        <row r="125">
          <cell r="B125" t="str">
            <v>52K8097</v>
          </cell>
          <cell r="C125" t="str">
            <v>FBRLAL60000174</v>
          </cell>
        </row>
        <row r="126">
          <cell r="B126" t="str">
            <v>ERJ-3EKF3301V</v>
          </cell>
          <cell r="C126" t="str">
            <v>FBRLAL60000175</v>
          </cell>
        </row>
        <row r="127">
          <cell r="B127" t="str">
            <v>ERJ-3EKF3301V</v>
          </cell>
          <cell r="C127" t="str">
            <v>FBRLAL60000175</v>
          </cell>
        </row>
        <row r="128">
          <cell r="B128" t="str">
            <v>P3.30KHCT-ND</v>
          </cell>
          <cell r="C128" t="str">
            <v>FBRLAL60000176</v>
          </cell>
        </row>
        <row r="129">
          <cell r="B129" t="str">
            <v>P3.30KHCT-ND</v>
          </cell>
          <cell r="C129" t="str">
            <v>FBRLAL60000176</v>
          </cell>
        </row>
        <row r="130">
          <cell r="B130" t="str">
            <v>667-ERJ-3EKF3301V</v>
          </cell>
          <cell r="C130" t="str">
            <v>FBRLAL60000177</v>
          </cell>
        </row>
        <row r="131">
          <cell r="B131" t="str">
            <v>667-ERJ-3EKF3301V</v>
          </cell>
          <cell r="C131" t="str">
            <v>FBRLAL60000177</v>
          </cell>
        </row>
        <row r="132">
          <cell r="B132" t="str">
            <v>64R5339</v>
          </cell>
          <cell r="C132" t="str">
            <v>FBRLAL60000178</v>
          </cell>
        </row>
        <row r="133">
          <cell r="B133" t="str">
            <v>64R5339</v>
          </cell>
          <cell r="C133" t="str">
            <v>FBRLAL60000178</v>
          </cell>
        </row>
        <row r="134">
          <cell r="B134" t="str">
            <v>ERJ-3GEYJ104V</v>
          </cell>
          <cell r="C134" t="str">
            <v>FBRLAL60000179</v>
          </cell>
        </row>
        <row r="135">
          <cell r="B135" t="str">
            <v>ERJ-3GEYJ104V</v>
          </cell>
          <cell r="C135" t="str">
            <v>FBRLAL60000179</v>
          </cell>
        </row>
        <row r="136">
          <cell r="B136" t="str">
            <v>CRCW0603113KFKEA</v>
          </cell>
          <cell r="C136" t="str">
            <v>FBRLAL60000171</v>
          </cell>
        </row>
        <row r="137">
          <cell r="B137" t="str">
            <v>CRCW0603113KFKEA</v>
          </cell>
          <cell r="C137" t="str">
            <v>FBRLAL60000171</v>
          </cell>
        </row>
        <row r="138">
          <cell r="B138" t="str">
            <v>RC0402FR-07200KL</v>
          </cell>
          <cell r="C138" t="str">
            <v>FBRLAL60000163</v>
          </cell>
        </row>
        <row r="139">
          <cell r="B139" t="str">
            <v>RC0402FR-07200KL</v>
          </cell>
          <cell r="C139" t="str">
            <v>FBRLAL60000163</v>
          </cell>
        </row>
        <row r="140">
          <cell r="B140" t="str">
            <v>311-200KLRCT-ND</v>
          </cell>
          <cell r="C140" t="str">
            <v>FBRLAL60000164</v>
          </cell>
        </row>
        <row r="141">
          <cell r="B141" t="str">
            <v>311-200KLRCT-ND</v>
          </cell>
          <cell r="C141" t="str">
            <v>FBRLAL60000164</v>
          </cell>
        </row>
        <row r="142">
          <cell r="B142" t="str">
            <v>603-RC0402FR-07200KL</v>
          </cell>
          <cell r="C142" t="str">
            <v>FBRLAL60000165</v>
          </cell>
        </row>
        <row r="143">
          <cell r="B143" t="str">
            <v>603-RC0402FR-07200KL</v>
          </cell>
          <cell r="C143" t="str">
            <v>FBRLAL60000165</v>
          </cell>
        </row>
        <row r="144">
          <cell r="B144" t="str">
            <v>66R1288</v>
          </cell>
          <cell r="C144" t="str">
            <v>FBRLAL60000166</v>
          </cell>
        </row>
        <row r="145">
          <cell r="B145" t="str">
            <v>66R1288</v>
          </cell>
          <cell r="C145" t="str">
            <v>FBRLAL60000166</v>
          </cell>
        </row>
        <row r="146">
          <cell r="B146" t="str">
            <v>ERJ-6GEY0R00V</v>
          </cell>
          <cell r="C146" t="str">
            <v>FBRLAL60000167</v>
          </cell>
        </row>
        <row r="147">
          <cell r="B147" t="str">
            <v>ERJ-6GEY0R00V</v>
          </cell>
          <cell r="C147" t="str">
            <v>FBRLAL60000167</v>
          </cell>
        </row>
        <row r="148">
          <cell r="B148" t="str">
            <v>P0.0ACT-ND</v>
          </cell>
          <cell r="C148" t="str">
            <v>FBRLAL60000168</v>
          </cell>
        </row>
        <row r="149">
          <cell r="B149" t="str">
            <v>P0.0ACT-ND</v>
          </cell>
          <cell r="C149" t="str">
            <v>FBRLAL60000168</v>
          </cell>
        </row>
        <row r="150">
          <cell r="B150" t="str">
            <v>667-ERJ-6GEY0R00V</v>
          </cell>
          <cell r="C150" t="str">
            <v>FBRLAL60000169</v>
          </cell>
        </row>
        <row r="151">
          <cell r="B151" t="str">
            <v>667-ERJ-6GEY0R00V</v>
          </cell>
          <cell r="C151" t="str">
            <v>FBRLAL60000169</v>
          </cell>
        </row>
        <row r="152">
          <cell r="B152" t="str">
            <v>65T8846</v>
          </cell>
          <cell r="C152" t="str">
            <v>FBRLAL60000170</v>
          </cell>
        </row>
        <row r="153">
          <cell r="B153" t="str">
            <v>65T8846</v>
          </cell>
          <cell r="C153" t="str">
            <v>FBRLAL60000170</v>
          </cell>
        </row>
        <row r="154">
          <cell r="B154" t="str">
            <v>64R5342</v>
          </cell>
          <cell r="C154" t="str">
            <v>FBRLAL60000216</v>
          </cell>
        </row>
        <row r="155">
          <cell r="B155" t="str">
            <v>64R5342</v>
          </cell>
          <cell r="C155" t="str">
            <v>FBRLAL60000216</v>
          </cell>
        </row>
        <row r="156">
          <cell r="B156" t="str">
            <v>296-48139-1-ND</v>
          </cell>
          <cell r="C156" t="str">
            <v>FBRLAL60000262</v>
          </cell>
        </row>
        <row r="157">
          <cell r="B157" t="str">
            <v>296-48139-1-ND</v>
          </cell>
          <cell r="C157" t="str">
            <v>FBRLAL60000262</v>
          </cell>
        </row>
        <row r="158">
          <cell r="B158" t="str">
            <v>595-ISO7740FDBQR</v>
          </cell>
          <cell r="C158" t="str">
            <v>FBRLAL60000263</v>
          </cell>
        </row>
        <row r="159">
          <cell r="B159" t="str">
            <v>595-ISO7740FDBQR</v>
          </cell>
          <cell r="C159" t="str">
            <v>FBRLAL60000263</v>
          </cell>
        </row>
        <row r="160">
          <cell r="B160" t="str">
            <v>LM324DT</v>
          </cell>
          <cell r="C160" t="str">
            <v>FBRLAL60000264</v>
          </cell>
        </row>
        <row r="161">
          <cell r="B161" t="str">
            <v>LM324DT</v>
          </cell>
          <cell r="C161" t="str">
            <v>FBRLAL60000264</v>
          </cell>
        </row>
        <row r="162">
          <cell r="B162" t="str">
            <v>497-1580-1-ND</v>
          </cell>
          <cell r="C162" t="str">
            <v>FBRLAL60000265</v>
          </cell>
        </row>
        <row r="163">
          <cell r="B163" t="str">
            <v>497-1580-1-ND</v>
          </cell>
          <cell r="C163" t="str">
            <v>FBRLAL60000265</v>
          </cell>
        </row>
        <row r="164">
          <cell r="B164" t="str">
            <v>511-LM324D-TR</v>
          </cell>
          <cell r="C164" t="str">
            <v>FBRLAL60000266</v>
          </cell>
        </row>
        <row r="165">
          <cell r="B165" t="str">
            <v>511-LM324D-TR</v>
          </cell>
          <cell r="C165" t="str">
            <v>FBRLAL60000266</v>
          </cell>
        </row>
        <row r="166">
          <cell r="B166" t="str">
            <v>89K0691</v>
          </cell>
          <cell r="C166" t="str">
            <v>FBRLAL60000267</v>
          </cell>
        </row>
        <row r="167">
          <cell r="B167" t="str">
            <v>89K0691</v>
          </cell>
          <cell r="C167" t="str">
            <v>FBRLAL60000267</v>
          </cell>
        </row>
        <row r="168">
          <cell r="B168" t="str">
            <v>SST25VF040B-50-4I-SAF</v>
          </cell>
          <cell r="C168" t="str">
            <v>FBRLAL60000268</v>
          </cell>
        </row>
        <row r="169">
          <cell r="B169" t="str">
            <v>SST25VF040B-50-4I-SAF</v>
          </cell>
          <cell r="C169" t="str">
            <v>FBRLAL60000268</v>
          </cell>
        </row>
        <row r="170">
          <cell r="B170" t="str">
            <v>SST25VF040B-50-4I-SAF-ND</v>
          </cell>
          <cell r="C170" t="str">
            <v>FBRLAL60000269</v>
          </cell>
        </row>
        <row r="171">
          <cell r="B171" t="str">
            <v>SST25VF040B-50-4I-SAF-ND</v>
          </cell>
          <cell r="C171" t="str">
            <v>FBRLAL60000269</v>
          </cell>
        </row>
        <row r="172">
          <cell r="B172" t="str">
            <v>ISO7740FDBQR</v>
          </cell>
          <cell r="C172" t="str">
            <v>FBRLAL60000261</v>
          </cell>
        </row>
        <row r="173">
          <cell r="B173" t="str">
            <v>ISO7740FDBQR</v>
          </cell>
          <cell r="C173" t="str">
            <v>FBRLAL60000261</v>
          </cell>
        </row>
        <row r="174">
          <cell r="B174" t="str">
            <v>PS2501L-1-A</v>
          </cell>
          <cell r="C174" t="str">
            <v>FBRLAL60000253</v>
          </cell>
        </row>
        <row r="175">
          <cell r="B175" t="str">
            <v>PS2501L-1-A</v>
          </cell>
          <cell r="C175" t="str">
            <v>FBRLAL60000253</v>
          </cell>
        </row>
        <row r="176">
          <cell r="B176" t="str">
            <v>PS2501L-1A-ND</v>
          </cell>
          <cell r="C176" t="str">
            <v>FBRLAL60000254</v>
          </cell>
        </row>
        <row r="177">
          <cell r="B177" t="str">
            <v>PS2501L-1A-ND</v>
          </cell>
          <cell r="C177" t="str">
            <v>FBRLAL60000254</v>
          </cell>
        </row>
        <row r="178">
          <cell r="B178" t="str">
            <v>551-PS2501L-1-A</v>
          </cell>
          <cell r="C178" t="str">
            <v>FBRLAL60000255</v>
          </cell>
        </row>
        <row r="179">
          <cell r="B179" t="str">
            <v>551-PS2501L-1-A</v>
          </cell>
          <cell r="C179" t="str">
            <v>FBRLAL60000255</v>
          </cell>
        </row>
        <row r="180">
          <cell r="B180" t="str">
            <v>PS2501L-1-A</v>
          </cell>
          <cell r="C180" t="str">
            <v>FBRLAL60000256</v>
          </cell>
        </row>
        <row r="181">
          <cell r="B181" t="str">
            <v>PS2501L-1-A</v>
          </cell>
          <cell r="C181" t="str">
            <v>FBRLAL60000256</v>
          </cell>
        </row>
        <row r="182">
          <cell r="B182" t="str">
            <v>ISO7720FQDRQ1</v>
          </cell>
          <cell r="C182" t="str">
            <v>FBRLAL60000257</v>
          </cell>
        </row>
        <row r="183">
          <cell r="B183" t="str">
            <v>ISO7720FQDRQ1</v>
          </cell>
          <cell r="C183" t="str">
            <v>FBRLAL60000257</v>
          </cell>
        </row>
        <row r="184">
          <cell r="B184" t="str">
            <v>296-50345-1-ND</v>
          </cell>
          <cell r="C184" t="str">
            <v>FBRLAL60000258</v>
          </cell>
        </row>
        <row r="185">
          <cell r="B185" t="str">
            <v>296-50345-1-ND</v>
          </cell>
          <cell r="C185" t="str">
            <v>FBRLAL60000258</v>
          </cell>
        </row>
        <row r="186">
          <cell r="B186" t="str">
            <v>595-ISO7720FQDRQ1</v>
          </cell>
          <cell r="C186" t="str">
            <v>FBRLAL60000259</v>
          </cell>
        </row>
        <row r="187">
          <cell r="B187" t="str">
            <v>595-ISO7720FQDRQ1</v>
          </cell>
          <cell r="C187" t="str">
            <v>FBRLAL60000259</v>
          </cell>
        </row>
        <row r="188">
          <cell r="B188" t="str">
            <v>32AC7524</v>
          </cell>
          <cell r="C188" t="str">
            <v>FBRLAL60000260</v>
          </cell>
        </row>
        <row r="189">
          <cell r="B189" t="str">
            <v>32AC7524</v>
          </cell>
          <cell r="C189" t="str">
            <v>FBRLAL60000260</v>
          </cell>
        </row>
        <row r="190">
          <cell r="B190" t="str">
            <v>804-25VF040B5ISAF</v>
          </cell>
          <cell r="C190" t="str">
            <v>FBRLAL60000270</v>
          </cell>
        </row>
        <row r="191">
          <cell r="B191" t="str">
            <v>804-25VF040B5ISAF</v>
          </cell>
          <cell r="C191" t="str">
            <v>FBRLAL60000270</v>
          </cell>
        </row>
        <row r="192">
          <cell r="B192" t="str">
            <v>CX3225CA12000D0HSSCC</v>
          </cell>
          <cell r="C192" t="str">
            <v>FBRLAL60000280</v>
          </cell>
        </row>
        <row r="193">
          <cell r="B193" t="str">
            <v>CX3225CA12000D0HSSCC</v>
          </cell>
          <cell r="C193" t="str">
            <v>FBRLAL60000280</v>
          </cell>
        </row>
        <row r="194">
          <cell r="B194" t="str">
            <v>1253-1136-1-ND</v>
          </cell>
          <cell r="C194" t="str">
            <v>FBRLAL60000281</v>
          </cell>
        </row>
        <row r="195">
          <cell r="B195" t="str">
            <v>1253-1136-1-ND</v>
          </cell>
          <cell r="C195" t="str">
            <v>FBRLAL60000281</v>
          </cell>
        </row>
        <row r="196">
          <cell r="B196" t="str">
            <v>581-CX3225CA12DHSSCC</v>
          </cell>
          <cell r="C196" t="str">
            <v>FBRLAL60000282</v>
          </cell>
        </row>
        <row r="197">
          <cell r="B197" t="str">
            <v>581-CX3225CA12DHSSCC</v>
          </cell>
          <cell r="C197" t="str">
            <v>FBRLAL60000282</v>
          </cell>
        </row>
        <row r="198">
          <cell r="B198" t="str">
            <v>54X4710</v>
          </cell>
          <cell r="C198" t="str">
            <v>FBRLAL60000283</v>
          </cell>
        </row>
        <row r="199">
          <cell r="B199" t="str">
            <v>54X4710</v>
          </cell>
          <cell r="C199" t="str">
            <v>FBRLAL60000283</v>
          </cell>
        </row>
        <row r="200">
          <cell r="B200" t="str">
            <v>ABS05-32.768KHZ-9-T</v>
          </cell>
          <cell r="C200" t="str">
            <v>FBRLAL60000284</v>
          </cell>
        </row>
        <row r="201">
          <cell r="B201" t="str">
            <v>ABS05-32.768KHZ-9-T</v>
          </cell>
          <cell r="C201" t="str">
            <v>FBRLAL60000284</v>
          </cell>
        </row>
        <row r="202">
          <cell r="B202" t="str">
            <v>535-11897-1-ND</v>
          </cell>
          <cell r="C202" t="str">
            <v>FBRLAL60000285</v>
          </cell>
        </row>
        <row r="203">
          <cell r="B203" t="str">
            <v>535-11897-1-ND</v>
          </cell>
          <cell r="C203" t="str">
            <v>FBRLAL60000285</v>
          </cell>
        </row>
        <row r="204">
          <cell r="B204">
            <v>0</v>
          </cell>
          <cell r="C204" t="str">
            <v>FBRLAL60000286</v>
          </cell>
        </row>
        <row r="205">
          <cell r="B205">
            <v>0</v>
          </cell>
          <cell r="C205" t="str">
            <v>FBRLAL60000286</v>
          </cell>
        </row>
        <row r="206">
          <cell r="B206" t="str">
            <v>62AC0643</v>
          </cell>
          <cell r="C206" t="str">
            <v>FBRLAL60000279</v>
          </cell>
        </row>
        <row r="207">
          <cell r="B207" t="str">
            <v>62AC0643</v>
          </cell>
          <cell r="C207" t="str">
            <v>FBRLAL60000279</v>
          </cell>
        </row>
        <row r="208">
          <cell r="B208" t="str">
            <v>31AC1416</v>
          </cell>
          <cell r="C208" t="str">
            <v>FBRLAL60000271</v>
          </cell>
        </row>
        <row r="209">
          <cell r="B209" t="str">
            <v>31AC1416</v>
          </cell>
          <cell r="C209" t="str">
            <v>FBRLAL60000271</v>
          </cell>
        </row>
        <row r="210">
          <cell r="B210" t="str">
            <v>ATSAME54P20A-AUT</v>
          </cell>
          <cell r="C210" t="str">
            <v>FBRLAL60000272</v>
          </cell>
        </row>
        <row r="211">
          <cell r="B211" t="str">
            <v>ATSAME54P20A-AUT</v>
          </cell>
          <cell r="C211" t="str">
            <v>FBRLAL60000272</v>
          </cell>
        </row>
        <row r="212">
          <cell r="B212" t="str">
            <v>ATSAME54P20A-AUTCT-ND</v>
          </cell>
          <cell r="C212" t="str">
            <v>FBRLAL60000273</v>
          </cell>
        </row>
        <row r="213">
          <cell r="B213" t="str">
            <v>ATSAME54P20A-AUTCT-ND</v>
          </cell>
          <cell r="C213" t="str">
            <v>FBRLAL60000273</v>
          </cell>
        </row>
        <row r="214">
          <cell r="B214" t="str">
            <v>556-ATSAME54P20AAU</v>
          </cell>
          <cell r="C214" t="str">
            <v>FBRLAL60000274</v>
          </cell>
        </row>
        <row r="215">
          <cell r="B215" t="str">
            <v>556-ATSAME54P20AAU</v>
          </cell>
          <cell r="C215" t="str">
            <v>FBRLAL60000274</v>
          </cell>
        </row>
        <row r="216">
          <cell r="B216" t="str">
            <v>23AC2438</v>
          </cell>
          <cell r="C216" t="str">
            <v>FBRLAL60000275</v>
          </cell>
        </row>
        <row r="217">
          <cell r="B217" t="str">
            <v>23AC2438</v>
          </cell>
          <cell r="C217" t="str">
            <v>FBRLAL60000275</v>
          </cell>
        </row>
        <row r="218">
          <cell r="B218" t="str">
            <v>ATWINC1500-MR210UB1954</v>
          </cell>
          <cell r="C218" t="str">
            <v>FBRLAL60000276</v>
          </cell>
        </row>
        <row r="219">
          <cell r="B219" t="str">
            <v>ATWINC1500-MR210UB1954</v>
          </cell>
          <cell r="C219" t="str">
            <v>FBRLAL60000276</v>
          </cell>
        </row>
        <row r="220">
          <cell r="B220" t="str">
            <v>ATWINC1500-MR210UB1954-ND</v>
          </cell>
          <cell r="C220" t="str">
            <v>FBRLAL60000277</v>
          </cell>
        </row>
        <row r="221">
          <cell r="B221" t="str">
            <v>ATWINC1500-MR210UB1954-ND</v>
          </cell>
          <cell r="C221" t="str">
            <v>FBRLAL60000277</v>
          </cell>
        </row>
        <row r="222">
          <cell r="B222" t="str">
            <v>579-ATWINC1500MR210U</v>
          </cell>
          <cell r="C222" t="str">
            <v>FBRLAL60000278</v>
          </cell>
        </row>
        <row r="223">
          <cell r="B223" t="str">
            <v>579-ATWINC1500MR210U</v>
          </cell>
          <cell r="C223" t="str">
            <v>FBRLAL60000278</v>
          </cell>
        </row>
        <row r="224">
          <cell r="B224" t="str">
            <v>700-MAX11619EEE+</v>
          </cell>
          <cell r="C224" t="str">
            <v>FBRLAL60000252</v>
          </cell>
        </row>
        <row r="225">
          <cell r="B225" t="str">
            <v>700-MAX11619EEE+</v>
          </cell>
          <cell r="C225" t="str">
            <v>FBRLAL60000252</v>
          </cell>
        </row>
        <row r="226">
          <cell r="B226" t="str">
            <v>450-1133-ND</v>
          </cell>
          <cell r="C226" t="str">
            <v>FBRLAL60000226</v>
          </cell>
        </row>
        <row r="227">
          <cell r="B227" t="str">
            <v>450-1133-ND</v>
          </cell>
          <cell r="C227" t="str">
            <v>FBRLAL60000226</v>
          </cell>
        </row>
        <row r="228">
          <cell r="B228" t="str">
            <v>506-1-1977223-9</v>
          </cell>
          <cell r="C228" t="str">
            <v>FBRLAL60000227</v>
          </cell>
        </row>
        <row r="229">
          <cell r="B229" t="str">
            <v>506-1-1977223-9</v>
          </cell>
          <cell r="C229" t="str">
            <v>FBRLAL60000227</v>
          </cell>
        </row>
        <row r="230">
          <cell r="B230" t="str">
            <v>14H0933</v>
          </cell>
          <cell r="C230" t="str">
            <v>FBRLAL60000228</v>
          </cell>
        </row>
        <row r="231">
          <cell r="B231" t="str">
            <v>14H0933</v>
          </cell>
          <cell r="C231" t="str">
            <v>FBRLAL60000228</v>
          </cell>
        </row>
        <row r="232">
          <cell r="B232" t="str">
            <v>MAX485EESA+T</v>
          </cell>
          <cell r="C232" t="str">
            <v>FBRLAL60000229</v>
          </cell>
        </row>
        <row r="233">
          <cell r="B233" t="str">
            <v>MAX485EESA+T</v>
          </cell>
          <cell r="C233" t="str">
            <v>FBRLAL60000229</v>
          </cell>
        </row>
        <row r="234">
          <cell r="B234" t="str">
            <v>MAX485EESA+TCT-ND</v>
          </cell>
          <cell r="C234" t="str">
            <v>FBRLAL60000230</v>
          </cell>
        </row>
        <row r="235">
          <cell r="B235" t="str">
            <v>MAX485EESA+TCT-ND</v>
          </cell>
          <cell r="C235" t="str">
            <v>FBRLAL60000230</v>
          </cell>
        </row>
        <row r="236">
          <cell r="B236" t="str">
            <v>700-MAX485EESAT</v>
          </cell>
          <cell r="C236" t="str">
            <v>FBRLAL60000231</v>
          </cell>
        </row>
        <row r="237">
          <cell r="B237" t="str">
            <v>700-MAX485EESAT</v>
          </cell>
          <cell r="C237" t="str">
            <v>FBRLAL60000231</v>
          </cell>
        </row>
        <row r="238">
          <cell r="B238" t="str">
            <v>73Y4552</v>
          </cell>
          <cell r="C238" t="str">
            <v>FBRLAL60000232</v>
          </cell>
        </row>
        <row r="239">
          <cell r="B239" t="str">
            <v>73Y4552</v>
          </cell>
          <cell r="C239" t="str">
            <v>FBRLAL60000232</v>
          </cell>
        </row>
        <row r="240">
          <cell r="B240" t="str">
            <v>RT2862AGSP</v>
          </cell>
          <cell r="C240" t="str">
            <v>FBRLAL60000233</v>
          </cell>
        </row>
        <row r="241">
          <cell r="B241" t="str">
            <v>RT2862AGSP</v>
          </cell>
          <cell r="C241" t="str">
            <v>FBRLAL60000233</v>
          </cell>
        </row>
        <row r="242">
          <cell r="B242" t="str">
            <v>FSM6JSMA</v>
          </cell>
          <cell r="C242" t="str">
            <v>FBRLAL60000225</v>
          </cell>
        </row>
        <row r="243">
          <cell r="B243" t="str">
            <v>FSM6JSMA</v>
          </cell>
          <cell r="C243" t="str">
            <v>FBRLAL60000225</v>
          </cell>
        </row>
        <row r="244">
          <cell r="B244" t="str">
            <v>RC0603JR-070RL</v>
          </cell>
          <cell r="C244" t="str">
            <v>FBRLAL60000217</v>
          </cell>
        </row>
        <row r="245">
          <cell r="B245" t="str">
            <v>RC0603JR-070RL</v>
          </cell>
          <cell r="C245" t="str">
            <v>FBRLAL60000217</v>
          </cell>
        </row>
        <row r="246">
          <cell r="B246" t="str">
            <v>311-0.0GRCT-ND</v>
          </cell>
          <cell r="C246" t="str">
            <v>FBRLAL60000218</v>
          </cell>
        </row>
        <row r="247">
          <cell r="B247" t="str">
            <v>311-0.0GRCT-ND</v>
          </cell>
          <cell r="C247" t="str">
            <v>FBRLAL60000218</v>
          </cell>
        </row>
        <row r="248">
          <cell r="B248" t="str">
            <v>603-RC0603JR-070RL</v>
          </cell>
          <cell r="C248" t="str">
            <v>FBRLAL60000219</v>
          </cell>
        </row>
        <row r="249">
          <cell r="B249" t="str">
            <v>603-RC0603JR-070RL</v>
          </cell>
          <cell r="C249" t="str">
            <v>FBRLAL60000219</v>
          </cell>
        </row>
        <row r="250">
          <cell r="B250" t="str">
            <v>74K0306</v>
          </cell>
          <cell r="C250" t="str">
            <v>FBRLAL60000220</v>
          </cell>
        </row>
        <row r="251">
          <cell r="B251" t="str">
            <v>74K0306</v>
          </cell>
          <cell r="C251" t="str">
            <v>FBRLAL60000220</v>
          </cell>
        </row>
        <row r="252">
          <cell r="B252" t="str">
            <v>ERJ-3GEYJ105V</v>
          </cell>
          <cell r="C252" t="str">
            <v>FBRLAL60000221</v>
          </cell>
        </row>
        <row r="253">
          <cell r="B253" t="str">
            <v>ERJ-3GEYJ105V</v>
          </cell>
          <cell r="C253" t="str">
            <v>FBRLAL60000221</v>
          </cell>
        </row>
        <row r="254">
          <cell r="B254" t="str">
            <v>P1.0MGCT-ND</v>
          </cell>
          <cell r="C254" t="str">
            <v>FBRLAL60000222</v>
          </cell>
        </row>
        <row r="255">
          <cell r="B255" t="str">
            <v>P1.0MGCT-ND</v>
          </cell>
          <cell r="C255" t="str">
            <v>FBRLAL60000222</v>
          </cell>
        </row>
        <row r="256">
          <cell r="B256" t="str">
            <v>667-ERJ-3GEYJ105V</v>
          </cell>
          <cell r="C256" t="str">
            <v>FBRLAL60000223</v>
          </cell>
        </row>
        <row r="257">
          <cell r="B257" t="str">
            <v>667-ERJ-3GEYJ105V</v>
          </cell>
          <cell r="C257" t="str">
            <v>FBRLAL60000223</v>
          </cell>
        </row>
        <row r="258">
          <cell r="B258" t="str">
            <v>65T8555</v>
          </cell>
          <cell r="C258" t="str">
            <v>FBRLAL60000224</v>
          </cell>
        </row>
        <row r="259">
          <cell r="B259" t="str">
            <v>65T8555</v>
          </cell>
          <cell r="C259" t="str">
            <v>FBRLAL60000224</v>
          </cell>
        </row>
        <row r="260">
          <cell r="B260" t="str">
            <v>1028-1372-1-ND</v>
          </cell>
          <cell r="C260" t="str">
            <v>FBRLAL60000234</v>
          </cell>
        </row>
        <row r="261">
          <cell r="B261" t="str">
            <v>1028-1372-1-ND</v>
          </cell>
          <cell r="C261" t="str">
            <v>FBRLAL60000234</v>
          </cell>
        </row>
        <row r="262">
          <cell r="B262" t="str">
            <v>TS30011-M033QFNRCT-ND</v>
          </cell>
          <cell r="C262" t="str">
            <v>FBRLAL60000244</v>
          </cell>
        </row>
        <row r="263">
          <cell r="B263" t="str">
            <v>TS30011-M033QFNRCT-ND</v>
          </cell>
          <cell r="C263" t="str">
            <v>FBRLAL60000244</v>
          </cell>
        </row>
        <row r="264">
          <cell r="B264" t="str">
            <v>947-TS30011-M033QFNR</v>
          </cell>
          <cell r="C264" t="str">
            <v>FBRLAL60000245</v>
          </cell>
        </row>
        <row r="265">
          <cell r="B265" t="str">
            <v>947-TS30011-M033QFNR</v>
          </cell>
          <cell r="C265" t="str">
            <v>FBRLAL60000245</v>
          </cell>
        </row>
        <row r="266">
          <cell r="B266" t="str">
            <v>94AC7984</v>
          </cell>
          <cell r="C266" t="str">
            <v>FBRLAL60000246</v>
          </cell>
        </row>
        <row r="267">
          <cell r="B267" t="str">
            <v>94AC7984</v>
          </cell>
          <cell r="C267" t="str">
            <v>FBRLAL60000246</v>
          </cell>
        </row>
        <row r="268">
          <cell r="B268" t="str">
            <v>PEM1-S12-S12-S</v>
          </cell>
          <cell r="C268" t="str">
            <v>FBRLAL60000247</v>
          </cell>
        </row>
        <row r="269">
          <cell r="B269" t="str">
            <v>PEM1-S12-S12-S</v>
          </cell>
          <cell r="C269" t="str">
            <v>FBRLAL60000247</v>
          </cell>
        </row>
        <row r="270">
          <cell r="B270" t="str">
            <v>102-2762-ND</v>
          </cell>
          <cell r="C270" t="str">
            <v>FBRLAL60000248</v>
          </cell>
        </row>
        <row r="271">
          <cell r="B271" t="str">
            <v>102-2762-ND</v>
          </cell>
          <cell r="C271" t="str">
            <v>FBRLAL60000248</v>
          </cell>
        </row>
        <row r="272">
          <cell r="B272" t="str">
            <v>490-PEM1-S12-S12-S</v>
          </cell>
          <cell r="C272" t="str">
            <v>FBRLAL60000249</v>
          </cell>
        </row>
        <row r="273">
          <cell r="B273" t="str">
            <v>490-PEM1-S12-S12-S</v>
          </cell>
          <cell r="C273" t="str">
            <v>FBRLAL60000249</v>
          </cell>
        </row>
        <row r="274">
          <cell r="B274" t="str">
            <v>MAX11619EEE+</v>
          </cell>
          <cell r="C274" t="str">
            <v>FBRLAL60000250</v>
          </cell>
        </row>
        <row r="275">
          <cell r="B275" t="str">
            <v>MAX11619EEE+</v>
          </cell>
          <cell r="C275" t="str">
            <v>FBRLAL60000250</v>
          </cell>
        </row>
        <row r="276">
          <cell r="B276" t="str">
            <v>MAX11619EEE+-ND</v>
          </cell>
          <cell r="C276" t="str">
            <v>FBRLAL60000251</v>
          </cell>
        </row>
        <row r="277">
          <cell r="B277" t="str">
            <v>MAX11619EEE+-ND</v>
          </cell>
          <cell r="C277" t="str">
            <v>FBRLAL60000251</v>
          </cell>
        </row>
        <row r="278">
          <cell r="B278" t="str">
            <v>TS30011-M033QFNR</v>
          </cell>
          <cell r="C278" t="str">
            <v>FBRLAL60000243</v>
          </cell>
        </row>
        <row r="279">
          <cell r="B279" t="str">
            <v>TS30011-M033QFNR</v>
          </cell>
          <cell r="C279" t="str">
            <v>FBRLAL60000243</v>
          </cell>
        </row>
        <row r="280">
          <cell r="B280" t="str">
            <v>94AC7984</v>
          </cell>
          <cell r="C280" t="str">
            <v>FBRLAL60000235</v>
          </cell>
        </row>
        <row r="281">
          <cell r="B281" t="str">
            <v>94AC7984</v>
          </cell>
          <cell r="C281" t="str">
            <v>FBRLAL60000235</v>
          </cell>
        </row>
        <row r="282">
          <cell r="B282" t="str">
            <v>LM1117MPX-3.3/NOPB</v>
          </cell>
          <cell r="C282" t="str">
            <v>FBRLAL60000236</v>
          </cell>
        </row>
        <row r="283">
          <cell r="B283" t="str">
            <v>LM1117MPX-3.3/NOPB</v>
          </cell>
          <cell r="C283" t="str">
            <v>FBRLAL60000236</v>
          </cell>
        </row>
        <row r="284">
          <cell r="B284" t="str">
            <v>LM1117MPX-3.3/NOPBCT-ND</v>
          </cell>
          <cell r="C284" t="str">
            <v>FBRLAL60000237</v>
          </cell>
        </row>
        <row r="285">
          <cell r="B285" t="str">
            <v>LM1117MPX-3.3/NOPBCT-ND</v>
          </cell>
          <cell r="C285" t="str">
            <v>FBRLAL60000237</v>
          </cell>
        </row>
        <row r="286">
          <cell r="B286" t="str">
            <v>926-LM1117MPX3.3NOPB</v>
          </cell>
          <cell r="C286" t="str">
            <v>FBRLAL60000238</v>
          </cell>
        </row>
        <row r="287">
          <cell r="B287" t="str">
            <v>926-LM1117MPX3.3NOPB</v>
          </cell>
          <cell r="C287" t="str">
            <v>FBRLAL60000238</v>
          </cell>
        </row>
        <row r="288">
          <cell r="B288" t="str">
            <v>41K3476</v>
          </cell>
          <cell r="C288" t="str">
            <v>FBRLAL60000239</v>
          </cell>
        </row>
        <row r="289">
          <cell r="B289" t="str">
            <v>41K3476</v>
          </cell>
          <cell r="C289" t="str">
            <v>FBRLAL60000239</v>
          </cell>
        </row>
        <row r="290">
          <cell r="B290" t="str">
            <v>AP3513EMPTR-G1</v>
          </cell>
          <cell r="C290" t="str">
            <v>FBRLAL60000240</v>
          </cell>
        </row>
        <row r="291">
          <cell r="B291" t="str">
            <v>AP3513EMPTR-G1</v>
          </cell>
          <cell r="C291" t="str">
            <v>FBRLAL60000240</v>
          </cell>
        </row>
        <row r="292">
          <cell r="B292" t="str">
            <v>AP3513EMPTR-G1DICT-ND</v>
          </cell>
          <cell r="C292" t="str">
            <v>FBRLAL60000241</v>
          </cell>
        </row>
        <row r="293">
          <cell r="B293" t="str">
            <v>AP3513EMPTR-G1DICT-ND</v>
          </cell>
          <cell r="C293" t="str">
            <v>FBRLAL60000241</v>
          </cell>
        </row>
        <row r="294">
          <cell r="B294" t="str">
            <v>621-AP3513EMPTR-G1</v>
          </cell>
          <cell r="C294" t="str">
            <v>FBRLAL60000242</v>
          </cell>
        </row>
        <row r="295">
          <cell r="B295" t="str">
            <v>621-AP3513EMPTR-G1</v>
          </cell>
          <cell r="C295" t="str">
            <v>FBRLAL60000242</v>
          </cell>
        </row>
        <row r="296">
          <cell r="B296" t="str">
            <v>490-5223-1-ND</v>
          </cell>
          <cell r="C296" t="str">
            <v>FBRLAL60000144</v>
          </cell>
        </row>
        <row r="297">
          <cell r="B297" t="str">
            <v>490-5223-1-ND</v>
          </cell>
          <cell r="C297" t="str">
            <v>FBRLAL60000144</v>
          </cell>
        </row>
        <row r="298">
          <cell r="B298" t="str">
            <v>40Y4163</v>
          </cell>
          <cell r="C298" t="str">
            <v>FBRLAL60000046</v>
          </cell>
        </row>
        <row r="299">
          <cell r="B299" t="str">
            <v>40Y4163</v>
          </cell>
          <cell r="C299" t="str">
            <v>FBRLAL60000046</v>
          </cell>
        </row>
        <row r="300">
          <cell r="B300" t="str">
            <v>CC0805KKX7R7BB225</v>
          </cell>
          <cell r="C300" t="str">
            <v>FBRLAL60000047</v>
          </cell>
        </row>
        <row r="301">
          <cell r="B301" t="str">
            <v>CC0805KKX7R7BB225</v>
          </cell>
          <cell r="C301" t="str">
            <v>FBRLAL60000047</v>
          </cell>
        </row>
        <row r="302">
          <cell r="B302" t="str">
            <v>311-1881-1-ND</v>
          </cell>
          <cell r="C302" t="str">
            <v>FBRLAL60000048</v>
          </cell>
        </row>
        <row r="303">
          <cell r="B303" t="str">
            <v>311-1881-1-ND</v>
          </cell>
          <cell r="C303" t="str">
            <v>FBRLAL60000048</v>
          </cell>
        </row>
        <row r="304">
          <cell r="B304" t="str">
            <v>603-CC805KKX7R7BB225</v>
          </cell>
          <cell r="C304" t="str">
            <v>FBRLAL60000049</v>
          </cell>
        </row>
        <row r="305">
          <cell r="B305" t="str">
            <v>603-CC805KKX7R7BB225</v>
          </cell>
          <cell r="C305" t="str">
            <v>FBRLAL60000049</v>
          </cell>
        </row>
        <row r="306">
          <cell r="B306" t="str">
            <v>CGJ3E2X7R1C103K080AA</v>
          </cell>
          <cell r="C306" t="str">
            <v>FBRLAL60000050</v>
          </cell>
        </row>
        <row r="307">
          <cell r="B307" t="str">
            <v>CGJ3E2X7R1C103K080AA</v>
          </cell>
          <cell r="C307" t="str">
            <v>FBRLAL60000050</v>
          </cell>
        </row>
        <row r="308">
          <cell r="B308" t="str">
            <v>445-8130-1-ND</v>
          </cell>
          <cell r="C308" t="str">
            <v>FBRLAL60000051</v>
          </cell>
        </row>
        <row r="309">
          <cell r="B309" t="str">
            <v>445-8130-1-ND</v>
          </cell>
          <cell r="C309" t="str">
            <v>FBRLAL60000051</v>
          </cell>
        </row>
        <row r="310">
          <cell r="B310" t="str">
            <v>810-CGJ3E2X7R1C103K</v>
          </cell>
          <cell r="C310" t="str">
            <v>FBRLAL60000052</v>
          </cell>
        </row>
        <row r="311">
          <cell r="B311" t="str">
            <v>810-CGJ3E2X7R1C103K</v>
          </cell>
          <cell r="C311" t="str">
            <v>FBRLAL60000052</v>
          </cell>
        </row>
        <row r="312">
          <cell r="B312" t="str">
            <v>68R4768</v>
          </cell>
          <cell r="C312" t="str">
            <v>FBRLAL60000053</v>
          </cell>
        </row>
        <row r="313">
          <cell r="B313" t="str">
            <v>68R4768</v>
          </cell>
          <cell r="C313" t="str">
            <v>FBRLAL60000053</v>
          </cell>
        </row>
        <row r="314">
          <cell r="B314" t="str">
            <v>710-865230642008</v>
          </cell>
          <cell r="C314" t="str">
            <v>FBRLAL60000045</v>
          </cell>
        </row>
        <row r="315">
          <cell r="B315" t="str">
            <v>710-865230642008</v>
          </cell>
          <cell r="C315" t="str">
            <v>FBRLAL60000045</v>
          </cell>
        </row>
        <row r="316">
          <cell r="B316" t="str">
            <v>CL10B332JB8NNNC**MULT1</v>
          </cell>
          <cell r="C316" t="str">
            <v>FBRLAL60000037</v>
          </cell>
        </row>
        <row r="317">
          <cell r="B317" t="str">
            <v>CL10B332JB8NNNC**MULT1</v>
          </cell>
          <cell r="C317" t="str">
            <v>FBRLAL60000037</v>
          </cell>
        </row>
        <row r="318">
          <cell r="B318">
            <v>6970206</v>
          </cell>
          <cell r="C318" t="str">
            <v>FBRLAL60000038</v>
          </cell>
        </row>
        <row r="319">
          <cell r="B319">
            <v>6970206</v>
          </cell>
          <cell r="C319" t="str">
            <v>FBRLAL60000038</v>
          </cell>
        </row>
        <row r="320">
          <cell r="B320" t="str">
            <v>C1608X7R2A223K080AA</v>
          </cell>
          <cell r="C320" t="str">
            <v>FBRLAL60000039</v>
          </cell>
        </row>
        <row r="321">
          <cell r="B321" t="str">
            <v>C1608X7R2A223K080AA</v>
          </cell>
          <cell r="C321" t="str">
            <v>FBRLAL60000039</v>
          </cell>
        </row>
        <row r="322">
          <cell r="B322" t="str">
            <v>445-2275-1-ND</v>
          </cell>
          <cell r="C322" t="str">
            <v>FBRLAL60000040</v>
          </cell>
        </row>
        <row r="323">
          <cell r="B323" t="str">
            <v>445-2275-1-ND</v>
          </cell>
          <cell r="C323" t="str">
            <v>FBRLAL60000040</v>
          </cell>
        </row>
        <row r="324">
          <cell r="B324" t="str">
            <v>810-C1608X7R2A223K</v>
          </cell>
          <cell r="C324" t="str">
            <v>FBRLAL60000041</v>
          </cell>
        </row>
        <row r="325">
          <cell r="B325" t="str">
            <v>810-C1608X7R2A223K</v>
          </cell>
          <cell r="C325" t="str">
            <v>FBRLAL60000041</v>
          </cell>
        </row>
        <row r="326">
          <cell r="B326" t="str">
            <v>90R8321</v>
          </cell>
          <cell r="C326" t="str">
            <v>FBRLAL60000042</v>
          </cell>
        </row>
        <row r="327">
          <cell r="B327" t="str">
            <v>90R8321</v>
          </cell>
          <cell r="C327" t="str">
            <v>FBRLAL60000042</v>
          </cell>
        </row>
        <row r="328">
          <cell r="B328">
            <v>865231000000</v>
          </cell>
          <cell r="C328" t="str">
            <v>FBRLAL60000043</v>
          </cell>
        </row>
        <row r="329">
          <cell r="B329">
            <v>865231000000</v>
          </cell>
          <cell r="C329" t="str">
            <v>FBRLAL60000043</v>
          </cell>
        </row>
        <row r="330">
          <cell r="B330" t="str">
            <v>732-8273-1-ND</v>
          </cell>
          <cell r="C330" t="str">
            <v>FBRLAL60000044</v>
          </cell>
        </row>
        <row r="331">
          <cell r="B331" t="str">
            <v>732-8273-1-ND</v>
          </cell>
          <cell r="C331" t="str">
            <v>FBRLAL60000044</v>
          </cell>
        </row>
        <row r="332">
          <cell r="B332" t="str">
            <v>GRM188R61C106MA73D</v>
          </cell>
          <cell r="C332" t="str">
            <v>FBRLAL60000054</v>
          </cell>
        </row>
        <row r="333">
          <cell r="B333" t="str">
            <v>GRM188R61C106MA73D</v>
          </cell>
          <cell r="C333" t="str">
            <v>FBRLAL60000054</v>
          </cell>
        </row>
        <row r="334">
          <cell r="B334" t="str">
            <v>31Y1762</v>
          </cell>
          <cell r="C334" t="str">
            <v>FBRLAL60000064</v>
          </cell>
        </row>
        <row r="335">
          <cell r="B335" t="str">
            <v>31Y1762</v>
          </cell>
          <cell r="C335" t="str">
            <v>FBRLAL60000064</v>
          </cell>
        </row>
        <row r="336">
          <cell r="B336" t="str">
            <v>C0603C472K4RACTU</v>
          </cell>
          <cell r="C336" t="str">
            <v>FBRLAL60000065</v>
          </cell>
        </row>
        <row r="337">
          <cell r="B337" t="str">
            <v>C0603C472K4RACTU</v>
          </cell>
          <cell r="C337" t="str">
            <v>FBRLAL60000065</v>
          </cell>
        </row>
        <row r="338">
          <cell r="B338" t="str">
            <v>399-9091-1-ND</v>
          </cell>
          <cell r="C338" t="str">
            <v>FBRLAL60000066</v>
          </cell>
        </row>
        <row r="339">
          <cell r="B339" t="str">
            <v>399-9091-1-ND</v>
          </cell>
          <cell r="C339" t="str">
            <v>FBRLAL60000066</v>
          </cell>
        </row>
        <row r="340">
          <cell r="B340" t="str">
            <v>80-C0603C472K4R</v>
          </cell>
          <cell r="C340" t="str">
            <v>FBRLAL60000067</v>
          </cell>
        </row>
        <row r="341">
          <cell r="B341" t="str">
            <v>80-C0603C472K4R</v>
          </cell>
          <cell r="C341" t="str">
            <v>FBRLAL60000067</v>
          </cell>
        </row>
        <row r="342">
          <cell r="B342" t="str">
            <v>96Y7058</v>
          </cell>
          <cell r="C342" t="str">
            <v>FBRLAL60000068</v>
          </cell>
        </row>
        <row r="343">
          <cell r="B343" t="str">
            <v>96Y7058</v>
          </cell>
          <cell r="C343" t="str">
            <v>FBRLAL60000068</v>
          </cell>
        </row>
        <row r="344">
          <cell r="B344" t="str">
            <v>GRM188R6YA475KE15D</v>
          </cell>
          <cell r="C344" t="str">
            <v>FBRLAL60000069</v>
          </cell>
        </row>
        <row r="345">
          <cell r="B345" t="str">
            <v>GRM188R6YA475KE15D</v>
          </cell>
          <cell r="C345" t="str">
            <v>FBRLAL60000069</v>
          </cell>
        </row>
        <row r="346">
          <cell r="B346" t="str">
            <v>490-7205-1-ND</v>
          </cell>
          <cell r="C346" t="str">
            <v>FBRLAL60000070</v>
          </cell>
        </row>
        <row r="347">
          <cell r="B347" t="str">
            <v>490-7205-1-ND</v>
          </cell>
          <cell r="C347" t="str">
            <v>FBRLAL60000070</v>
          </cell>
        </row>
        <row r="348">
          <cell r="B348" t="str">
            <v>81-GRM188R6YA475KE5D</v>
          </cell>
          <cell r="C348" t="str">
            <v>FBRLAL60000071</v>
          </cell>
        </row>
        <row r="349">
          <cell r="B349" t="str">
            <v>81-GRM188R6YA475KE5D</v>
          </cell>
          <cell r="C349" t="str">
            <v>FBRLAL60000071</v>
          </cell>
        </row>
        <row r="350">
          <cell r="B350" t="str">
            <v>81-GRM188R61A106ME9D</v>
          </cell>
          <cell r="C350" t="str">
            <v>FBRLAL60000063</v>
          </cell>
        </row>
        <row r="351">
          <cell r="B351" t="str">
            <v>81-GRM188R61A106ME9D</v>
          </cell>
          <cell r="C351" t="str">
            <v>FBRLAL60000063</v>
          </cell>
        </row>
        <row r="352">
          <cell r="B352" t="str">
            <v>490-7201-1-ND</v>
          </cell>
          <cell r="C352" t="str">
            <v>FBRLAL60000055</v>
          </cell>
        </row>
        <row r="353">
          <cell r="B353" t="str">
            <v>490-7201-1-ND</v>
          </cell>
          <cell r="C353" t="str">
            <v>FBRLAL60000055</v>
          </cell>
        </row>
        <row r="354">
          <cell r="B354" t="str">
            <v>963-EMK107BBJ106MA-T</v>
          </cell>
          <cell r="C354" t="str">
            <v>FBRLAL60000056</v>
          </cell>
        </row>
        <row r="355">
          <cell r="B355" t="str">
            <v>963-EMK107BBJ106MA-T</v>
          </cell>
          <cell r="C355" t="str">
            <v>FBRLAL60000056</v>
          </cell>
        </row>
        <row r="356">
          <cell r="B356" t="str">
            <v>68X2787</v>
          </cell>
          <cell r="C356" t="str">
            <v>FBRLAL60000057</v>
          </cell>
        </row>
        <row r="357">
          <cell r="B357" t="str">
            <v>68X2787</v>
          </cell>
          <cell r="C357" t="str">
            <v>FBRLAL60000057</v>
          </cell>
        </row>
        <row r="358">
          <cell r="B358" t="str">
            <v>CL10C390JB8NNNC</v>
          </cell>
          <cell r="C358" t="str">
            <v>FBRLAL60000058</v>
          </cell>
        </row>
        <row r="359">
          <cell r="B359" t="str">
            <v>CL10C390JB8NNNC</v>
          </cell>
          <cell r="C359" t="str">
            <v>FBRLAL60000058</v>
          </cell>
        </row>
        <row r="360">
          <cell r="B360" t="str">
            <v>1276-1087-1-ND</v>
          </cell>
          <cell r="C360" t="str">
            <v>FBRLAL60000059</v>
          </cell>
        </row>
        <row r="361">
          <cell r="B361" t="str">
            <v>1276-1087-1-ND</v>
          </cell>
          <cell r="C361" t="str">
            <v>FBRLAL60000059</v>
          </cell>
        </row>
        <row r="362">
          <cell r="B362" t="str">
            <v>82AC9378</v>
          </cell>
          <cell r="C362" t="str">
            <v>FBRLAL60000060</v>
          </cell>
        </row>
        <row r="363">
          <cell r="B363" t="str">
            <v>82AC9378</v>
          </cell>
          <cell r="C363" t="str">
            <v>FBRLAL60000060</v>
          </cell>
        </row>
        <row r="364">
          <cell r="B364" t="str">
            <v>CL10A106MP8NNNC</v>
          </cell>
          <cell r="C364" t="str">
            <v>FBRLAL60000061</v>
          </cell>
        </row>
        <row r="365">
          <cell r="B365" t="str">
            <v>CL10A106MP8NNNC</v>
          </cell>
          <cell r="C365" t="str">
            <v>FBRLAL60000061</v>
          </cell>
        </row>
        <row r="366">
          <cell r="B366" t="str">
            <v>1276-1871-1-ND</v>
          </cell>
          <cell r="C366" t="str">
            <v>FBRLAL60000062</v>
          </cell>
        </row>
        <row r="367">
          <cell r="B367" t="str">
            <v>1276-1871-1-ND</v>
          </cell>
          <cell r="C367" t="str">
            <v>FBRLAL60000062</v>
          </cell>
        </row>
        <row r="368">
          <cell r="B368" t="str">
            <v>1276-2030-1-ND</v>
          </cell>
          <cell r="C368" t="str">
            <v>FBRLAL60000036</v>
          </cell>
        </row>
        <row r="369">
          <cell r="B369" t="str">
            <v>1276-2030-1-ND</v>
          </cell>
          <cell r="C369" t="str">
            <v>FBRLAL60000036</v>
          </cell>
        </row>
        <row r="370">
          <cell r="B370" t="str">
            <v>80-C0603C104K5R</v>
          </cell>
          <cell r="C370" t="str">
            <v>FBRLAL60000010</v>
          </cell>
        </row>
        <row r="371">
          <cell r="B371" t="str">
            <v>80-C0603C104K5R</v>
          </cell>
          <cell r="C371" t="str">
            <v>FBRLAL60000010</v>
          </cell>
        </row>
        <row r="372">
          <cell r="B372" t="str">
            <v>72J5992</v>
          </cell>
          <cell r="C372" t="str">
            <v>FBRLAL60000011</v>
          </cell>
        </row>
        <row r="373">
          <cell r="B373" t="str">
            <v>72J5992</v>
          </cell>
          <cell r="C373" t="str">
            <v>FBRLAL60000011</v>
          </cell>
        </row>
        <row r="374">
          <cell r="B374" t="str">
            <v>ECA-1HM100I</v>
          </cell>
          <cell r="C374" t="str">
            <v>FBRLAL60000012</v>
          </cell>
        </row>
        <row r="375">
          <cell r="B375" t="str">
            <v>ECA-1HM100I</v>
          </cell>
          <cell r="C375" t="str">
            <v>FBRLAL60000012</v>
          </cell>
        </row>
        <row r="376">
          <cell r="B376" t="str">
            <v>P10425CT-ND</v>
          </cell>
          <cell r="C376" t="str">
            <v>FBRLAL60000013</v>
          </cell>
        </row>
        <row r="377">
          <cell r="B377" t="str">
            <v>P10425CT-ND</v>
          </cell>
          <cell r="C377" t="str">
            <v>FBRLAL60000013</v>
          </cell>
        </row>
        <row r="378">
          <cell r="B378" t="str">
            <v>667-ECA-1HM100I</v>
          </cell>
          <cell r="C378" t="str">
            <v>FBRLAL60000014</v>
          </cell>
        </row>
        <row r="379">
          <cell r="B379" t="str">
            <v>667-ECA-1HM100I</v>
          </cell>
          <cell r="C379" t="str">
            <v>FBRLAL60000014</v>
          </cell>
        </row>
        <row r="380">
          <cell r="B380" t="str">
            <v>48W7714</v>
          </cell>
          <cell r="C380" t="str">
            <v>FBRLAL60000015</v>
          </cell>
        </row>
        <row r="381">
          <cell r="B381" t="str">
            <v>48W7714</v>
          </cell>
          <cell r="C381" t="str">
            <v>FBRLAL60000015</v>
          </cell>
        </row>
        <row r="382">
          <cell r="B382" t="str">
            <v>GRT31CR61E226ME01L</v>
          </cell>
          <cell r="C382" t="str">
            <v>FBRLAL60000016</v>
          </cell>
        </row>
        <row r="383">
          <cell r="B383" t="str">
            <v>GRT31CR61E226ME01L</v>
          </cell>
          <cell r="C383" t="str">
            <v>FBRLAL60000016</v>
          </cell>
        </row>
        <row r="384">
          <cell r="B384" t="str">
            <v>490-12451-1-ND</v>
          </cell>
          <cell r="C384" t="str">
            <v>FBRLAL60000017</v>
          </cell>
        </row>
        <row r="385">
          <cell r="B385" t="str">
            <v>490-12451-1-ND</v>
          </cell>
          <cell r="C385" t="str">
            <v>FBRLAL60000017</v>
          </cell>
        </row>
        <row r="386">
          <cell r="B386" t="str">
            <v>399-5089-1-ND</v>
          </cell>
          <cell r="C386" t="str">
            <v>FBRLAL60000009</v>
          </cell>
        </row>
        <row r="387">
          <cell r="B387" t="str">
            <v>399-5089-1-ND</v>
          </cell>
          <cell r="C387" t="str">
            <v>FBRLAL60000009</v>
          </cell>
        </row>
        <row r="388">
          <cell r="B388" t="str">
            <v>W24P-U</v>
          </cell>
          <cell r="C388" t="str">
            <v>FBRLAL60000001</v>
          </cell>
        </row>
        <row r="389">
          <cell r="B389" t="str">
            <v>W24P-U</v>
          </cell>
          <cell r="C389" t="str">
            <v>FBRLAL60000001</v>
          </cell>
        </row>
        <row r="390">
          <cell r="B390" t="str">
            <v>1475-1019-ND</v>
          </cell>
          <cell r="C390" t="str">
            <v>FBRLAL60000002</v>
          </cell>
        </row>
        <row r="391">
          <cell r="B391" t="str">
            <v>1475-1019-ND</v>
          </cell>
          <cell r="C391" t="str">
            <v>FBRLAL60000002</v>
          </cell>
        </row>
        <row r="392">
          <cell r="B392" t="str">
            <v>347-W24PU</v>
          </cell>
          <cell r="C392" t="str">
            <v>FBRLAL60000003</v>
          </cell>
        </row>
        <row r="393">
          <cell r="B393" t="str">
            <v>347-W24PU</v>
          </cell>
          <cell r="C393" t="str">
            <v>FBRLAL60000003</v>
          </cell>
        </row>
        <row r="394">
          <cell r="B394" t="str">
            <v>CGA3E2X7R1H104K080AA</v>
          </cell>
          <cell r="C394" t="str">
            <v>FBRLAL60000004</v>
          </cell>
        </row>
        <row r="395">
          <cell r="B395" t="str">
            <v>CGA3E2X7R1H104K080AA</v>
          </cell>
          <cell r="C395" t="str">
            <v>FBRLAL60000004</v>
          </cell>
        </row>
        <row r="396">
          <cell r="B396" t="str">
            <v>445-5666-1-ND</v>
          </cell>
          <cell r="C396" t="str">
            <v>FBRLAL60000005</v>
          </cell>
        </row>
        <row r="397">
          <cell r="B397" t="str">
            <v>445-5666-1-ND</v>
          </cell>
          <cell r="C397" t="str">
            <v>FBRLAL60000005</v>
          </cell>
        </row>
        <row r="398">
          <cell r="B398" t="str">
            <v>810-CGA3E2X7R1H104K</v>
          </cell>
          <cell r="C398" t="str">
            <v>FBRLAL60000006</v>
          </cell>
        </row>
        <row r="399">
          <cell r="B399" t="str">
            <v>810-CGA3E2X7R1H104K</v>
          </cell>
          <cell r="C399" t="str">
            <v>FBRLAL60000006</v>
          </cell>
        </row>
        <row r="400">
          <cell r="B400" t="str">
            <v>54K2412</v>
          </cell>
          <cell r="C400" t="str">
            <v>FBRLAL60000007</v>
          </cell>
        </row>
        <row r="401">
          <cell r="B401" t="str">
            <v>54K2412</v>
          </cell>
          <cell r="C401" t="str">
            <v>FBRLAL60000007</v>
          </cell>
        </row>
        <row r="402">
          <cell r="B402" t="str">
            <v>C0603C104K5RACTU</v>
          </cell>
          <cell r="C402" t="str">
            <v>FBRLAL60000008</v>
          </cell>
        </row>
        <row r="403">
          <cell r="B403" t="str">
            <v>C0603C104K5RACTU</v>
          </cell>
          <cell r="C403" t="str">
            <v>FBRLAL60000008</v>
          </cell>
        </row>
        <row r="404">
          <cell r="B404" t="str">
            <v>81-GRT31CR61E226ME1L</v>
          </cell>
          <cell r="C404" t="str">
            <v>FBRLAL60000018</v>
          </cell>
        </row>
        <row r="405">
          <cell r="B405" t="str">
            <v>81-GRT31CR61E226ME1L</v>
          </cell>
          <cell r="C405" t="str">
            <v>FBRLAL60000018</v>
          </cell>
        </row>
        <row r="406">
          <cell r="B406" t="str">
            <v>C0805C106K3PACTU</v>
          </cell>
          <cell r="C406" t="str">
            <v>FBRLAL60000028</v>
          </cell>
        </row>
        <row r="407">
          <cell r="B407" t="str">
            <v>C0805C106K3PACTU</v>
          </cell>
          <cell r="C407" t="str">
            <v>FBRLAL60000028</v>
          </cell>
        </row>
        <row r="408">
          <cell r="B408" t="str">
            <v>399-11939-1-ND</v>
          </cell>
          <cell r="C408" t="str">
            <v>FBRLAL60000029</v>
          </cell>
        </row>
        <row r="409">
          <cell r="B409" t="str">
            <v>399-11939-1-ND</v>
          </cell>
          <cell r="C409" t="str">
            <v>FBRLAL60000029</v>
          </cell>
        </row>
        <row r="410">
          <cell r="B410" t="str">
            <v>80-C0805C106K3P</v>
          </cell>
          <cell r="C410" t="str">
            <v>FBRLAL60000030</v>
          </cell>
        </row>
        <row r="411">
          <cell r="B411" t="str">
            <v>80-C0805C106K3P</v>
          </cell>
          <cell r="C411" t="str">
            <v>FBRLAL60000030</v>
          </cell>
        </row>
        <row r="412">
          <cell r="B412" t="str">
            <v>CL21A226MQCLQNC</v>
          </cell>
          <cell r="C412" t="str">
            <v>FBRLAL60000031</v>
          </cell>
        </row>
        <row r="413">
          <cell r="B413" t="str">
            <v>CL21A226MQCLQNC</v>
          </cell>
          <cell r="C413" t="str">
            <v>FBRLAL60000031</v>
          </cell>
        </row>
        <row r="414">
          <cell r="B414" t="str">
            <v>1276-2412-1-ND</v>
          </cell>
          <cell r="C414" t="str">
            <v>FBRLAL60000032</v>
          </cell>
        </row>
        <row r="415">
          <cell r="B415" t="str">
            <v>1276-2412-1-ND</v>
          </cell>
          <cell r="C415" t="str">
            <v>FBRLAL60000032</v>
          </cell>
        </row>
        <row r="416">
          <cell r="B416" t="str">
            <v>80-C0805C226M9P</v>
          </cell>
          <cell r="C416" t="str">
            <v>FBRLAL60000033</v>
          </cell>
        </row>
        <row r="417">
          <cell r="B417" t="str">
            <v>80-C0805C226M9P</v>
          </cell>
          <cell r="C417" t="str">
            <v>FBRLAL60000033</v>
          </cell>
        </row>
        <row r="418">
          <cell r="B418" t="str">
            <v>96M1423</v>
          </cell>
          <cell r="C418" t="str">
            <v>FBRLAL60000034</v>
          </cell>
        </row>
        <row r="419">
          <cell r="B419" t="str">
            <v>96M1423</v>
          </cell>
          <cell r="C419" t="str">
            <v>FBRLAL60000034</v>
          </cell>
        </row>
        <row r="420">
          <cell r="B420" t="str">
            <v>CL10B332JB8NNNC</v>
          </cell>
          <cell r="C420" t="str">
            <v>FBRLAL60000035</v>
          </cell>
        </row>
        <row r="421">
          <cell r="B421" t="str">
            <v>CL10B332JB8NNNC</v>
          </cell>
          <cell r="C421" t="str">
            <v>FBRLAL60000035</v>
          </cell>
        </row>
        <row r="422">
          <cell r="B422" t="str">
            <v>29X1555</v>
          </cell>
          <cell r="C422" t="str">
            <v>FBRLAL60000027</v>
          </cell>
        </row>
        <row r="423">
          <cell r="B423" t="str">
            <v>29X1555</v>
          </cell>
          <cell r="C423" t="str">
            <v>FBRLAL60000027</v>
          </cell>
        </row>
        <row r="424">
          <cell r="B424" t="str">
            <v>GRT31CR61E226ME01L-REEL</v>
          </cell>
          <cell r="C424" t="str">
            <v>FBRLAL60000019</v>
          </cell>
        </row>
        <row r="425">
          <cell r="B425" t="str">
            <v>GRT31CR61E226ME01L-REEL</v>
          </cell>
          <cell r="C425" t="str">
            <v>FBRLAL60000019</v>
          </cell>
        </row>
        <row r="426">
          <cell r="B426" t="str">
            <v>GRM1885C1H272JA01J</v>
          </cell>
          <cell r="C426" t="str">
            <v>FBRLAL60000020</v>
          </cell>
        </row>
        <row r="427">
          <cell r="B427" t="str">
            <v>GRM1885C1H272JA01J</v>
          </cell>
          <cell r="C427" t="str">
            <v>FBRLAL60000020</v>
          </cell>
        </row>
        <row r="428">
          <cell r="B428" t="str">
            <v>490-8274-1-ND</v>
          </cell>
          <cell r="C428" t="str">
            <v>FBRLAL60000021</v>
          </cell>
        </row>
        <row r="429">
          <cell r="B429" t="str">
            <v>490-8274-1-ND</v>
          </cell>
          <cell r="C429" t="str">
            <v>FBRLAL60000021</v>
          </cell>
        </row>
        <row r="430">
          <cell r="B430" t="str">
            <v>81-GRM1885C1H272JA1J</v>
          </cell>
          <cell r="C430" t="str">
            <v>FBRLAL60000022</v>
          </cell>
        </row>
        <row r="431">
          <cell r="B431" t="str">
            <v>81-GRM1885C1H272JA1J</v>
          </cell>
          <cell r="C431" t="str">
            <v>FBRLAL60000022</v>
          </cell>
        </row>
        <row r="432">
          <cell r="B432" t="str">
            <v>90R7648</v>
          </cell>
          <cell r="C432" t="str">
            <v>FBRLAL60000023</v>
          </cell>
        </row>
        <row r="433">
          <cell r="B433" t="str">
            <v>90R7648</v>
          </cell>
          <cell r="C433" t="str">
            <v>FBRLAL60000023</v>
          </cell>
        </row>
        <row r="434">
          <cell r="B434" t="str">
            <v>C0603C103J5RACTU</v>
          </cell>
          <cell r="C434" t="str">
            <v>FBRLAL60000024</v>
          </cell>
        </row>
        <row r="435">
          <cell r="B435" t="str">
            <v>C0603C103J5RACTU</v>
          </cell>
          <cell r="C435" t="str">
            <v>FBRLAL60000024</v>
          </cell>
        </row>
        <row r="436">
          <cell r="B436" t="str">
            <v>399-1092-1-ND</v>
          </cell>
          <cell r="C436" t="str">
            <v>FBRLAL60000025</v>
          </cell>
        </row>
        <row r="437">
          <cell r="B437" t="str">
            <v>399-1092-1-ND</v>
          </cell>
          <cell r="C437" t="str">
            <v>FBRLAL60000025</v>
          </cell>
        </row>
        <row r="438">
          <cell r="B438" t="str">
            <v>80-C0603C103J5R</v>
          </cell>
          <cell r="C438" t="str">
            <v>FBRLAL60000026</v>
          </cell>
        </row>
        <row r="439">
          <cell r="B439" t="str">
            <v>80-C0603C103J5R</v>
          </cell>
          <cell r="C439" t="str">
            <v>FBRLAL60000026</v>
          </cell>
        </row>
        <row r="440">
          <cell r="B440" t="str">
            <v>03AC2647</v>
          </cell>
          <cell r="C440" t="str">
            <v>FBRLAL60000072</v>
          </cell>
        </row>
        <row r="441">
          <cell r="B441" t="str">
            <v>03AC2647</v>
          </cell>
          <cell r="C441" t="str">
            <v>FBRLAL60000072</v>
          </cell>
        </row>
        <row r="442">
          <cell r="B442" t="str">
            <v>576-SMBJ33CA</v>
          </cell>
          <cell r="C442" t="str">
            <v>FBRLAL60000118</v>
          </cell>
        </row>
        <row r="443">
          <cell r="B443" t="str">
            <v>576-SMBJ33CA</v>
          </cell>
          <cell r="C443" t="str">
            <v>FBRLAL60000118</v>
          </cell>
        </row>
        <row r="444">
          <cell r="B444" t="str">
            <v>48F5916</v>
          </cell>
          <cell r="C444" t="str">
            <v>FBRLAL60000119</v>
          </cell>
        </row>
        <row r="445">
          <cell r="B445" t="str">
            <v>48F5916</v>
          </cell>
          <cell r="C445" t="str">
            <v>FBRLAL60000119</v>
          </cell>
        </row>
        <row r="446">
          <cell r="B446" t="str">
            <v>P6SMB12A-E3/52</v>
          </cell>
          <cell r="C446" t="str">
            <v>FBRLAL60000120</v>
          </cell>
        </row>
        <row r="447">
          <cell r="B447" t="str">
            <v>P6SMB12A-E3/52</v>
          </cell>
          <cell r="C447" t="str">
            <v>FBRLAL60000120</v>
          </cell>
        </row>
        <row r="448">
          <cell r="B448" t="str">
            <v>P6SMB12A-E3/52GICT-ND</v>
          </cell>
          <cell r="C448" t="str">
            <v>FBRLAL60000121</v>
          </cell>
        </row>
        <row r="449">
          <cell r="B449" t="str">
            <v>P6SMB12A-E3/52GICT-ND</v>
          </cell>
          <cell r="C449" t="str">
            <v>FBRLAL60000121</v>
          </cell>
        </row>
        <row r="450">
          <cell r="B450" t="str">
            <v>625-P6SMB12A-E3/52</v>
          </cell>
          <cell r="C450" t="str">
            <v>FBRLAL60000122</v>
          </cell>
        </row>
        <row r="451">
          <cell r="B451" t="str">
            <v>625-P6SMB12A-E3/52</v>
          </cell>
          <cell r="C451" t="str">
            <v>FBRLAL60000122</v>
          </cell>
        </row>
        <row r="452">
          <cell r="B452" t="str">
            <v>553-2383-1-ND</v>
          </cell>
          <cell r="C452" t="str">
            <v>FBRLAL60000124</v>
          </cell>
        </row>
        <row r="453">
          <cell r="B453" t="str">
            <v>553-2383-1-ND</v>
          </cell>
          <cell r="C453" t="str">
            <v>FBRLAL60000124</v>
          </cell>
        </row>
        <row r="454">
          <cell r="B454" t="str">
            <v>673-PE-0603FB221ST</v>
          </cell>
          <cell r="C454" t="str">
            <v>FBRLAL60000125</v>
          </cell>
        </row>
        <row r="455">
          <cell r="B455" t="str">
            <v>673-PE-0603FB221ST</v>
          </cell>
          <cell r="C455" t="str">
            <v>FBRLAL60000125</v>
          </cell>
        </row>
        <row r="456">
          <cell r="B456" t="str">
            <v>SMBJ33CALFCT-ND</v>
          </cell>
          <cell r="C456" t="str">
            <v>FBRLAL60000117</v>
          </cell>
        </row>
        <row r="457">
          <cell r="B457" t="str">
            <v>SMBJ33CALFCT-ND</v>
          </cell>
          <cell r="C457" t="str">
            <v>FBRLAL60000117</v>
          </cell>
        </row>
        <row r="458">
          <cell r="B458" t="str">
            <v>08WX6737</v>
          </cell>
          <cell r="C458" t="str">
            <v>FBRLAL60000109</v>
          </cell>
        </row>
        <row r="459">
          <cell r="B459" t="str">
            <v>08WX6737</v>
          </cell>
          <cell r="C459" t="str">
            <v>FBRLAL60000109</v>
          </cell>
        </row>
        <row r="460">
          <cell r="B460" t="str">
            <v>SMAJ5.0CA</v>
          </cell>
          <cell r="C460" t="str">
            <v>FBRLAL60000110</v>
          </cell>
        </row>
        <row r="461">
          <cell r="B461" t="str">
            <v>SMAJ5.0CA</v>
          </cell>
          <cell r="C461" t="str">
            <v>FBRLAL60000110</v>
          </cell>
        </row>
        <row r="462">
          <cell r="B462" t="str">
            <v>SMAJ5.0CABCT-ND</v>
          </cell>
          <cell r="C462" t="str">
            <v>FBRLAL60000111</v>
          </cell>
        </row>
        <row r="463">
          <cell r="B463" t="str">
            <v>SMAJ5.0CABCT-ND</v>
          </cell>
          <cell r="C463" t="str">
            <v>FBRLAL60000111</v>
          </cell>
        </row>
        <row r="464">
          <cell r="B464" t="str">
            <v>652-SMAJ5.0CA</v>
          </cell>
          <cell r="C464" t="str">
            <v>FBRLAL60000112</v>
          </cell>
        </row>
        <row r="465">
          <cell r="B465" t="str">
            <v>652-SMAJ5.0CA</v>
          </cell>
          <cell r="C465" t="str">
            <v>FBRLAL60000112</v>
          </cell>
        </row>
        <row r="466">
          <cell r="B466" t="str">
            <v>67R1574</v>
          </cell>
          <cell r="C466" t="str">
            <v>FBRLAL60000113</v>
          </cell>
        </row>
        <row r="467">
          <cell r="B467" t="str">
            <v>67R1574</v>
          </cell>
          <cell r="C467" t="str">
            <v>FBRLAL60000113</v>
          </cell>
        </row>
        <row r="468">
          <cell r="B468" t="str">
            <v>RS1M</v>
          </cell>
          <cell r="C468" t="str">
            <v>FBRLAL60000114</v>
          </cell>
        </row>
        <row r="469">
          <cell r="B469" t="str">
            <v>RS1M</v>
          </cell>
          <cell r="C469" t="str">
            <v>FBRLAL60000114</v>
          </cell>
        </row>
        <row r="470">
          <cell r="B470" t="str">
            <v>RS1MFSCT-ND</v>
          </cell>
          <cell r="C470" t="str">
            <v>FBRLAL60000115</v>
          </cell>
        </row>
        <row r="471">
          <cell r="B471" t="str">
            <v>RS1MFSCT-ND</v>
          </cell>
          <cell r="C471" t="str">
            <v>FBRLAL60000115</v>
          </cell>
        </row>
        <row r="472">
          <cell r="B472" t="str">
            <v>SMBJ33CA</v>
          </cell>
          <cell r="C472" t="str">
            <v>FBRLAL60000116</v>
          </cell>
        </row>
        <row r="473">
          <cell r="B473" t="str">
            <v>SMBJ33CA</v>
          </cell>
          <cell r="C473" t="str">
            <v>FBRLAL60000116</v>
          </cell>
        </row>
        <row r="474">
          <cell r="B474" t="str">
            <v>SWI15-15-E-P5</v>
          </cell>
          <cell r="C474" t="str">
            <v>FBRLAL60000126</v>
          </cell>
        </row>
        <row r="475">
          <cell r="B475" t="str">
            <v>SWI15-15-E-P5</v>
          </cell>
          <cell r="C475" t="str">
            <v>FBRLAL60000126</v>
          </cell>
        </row>
        <row r="476">
          <cell r="B476" t="str">
            <v>445-6761-1-ND</v>
          </cell>
          <cell r="C476" t="str">
            <v>FBRLAL60000136</v>
          </cell>
        </row>
        <row r="477">
          <cell r="B477" t="str">
            <v>445-6761-1-ND</v>
          </cell>
          <cell r="C477" t="str">
            <v>FBRLAL60000136</v>
          </cell>
        </row>
        <row r="478">
          <cell r="B478" t="str">
            <v>810-MLZ2012N6R8LT000</v>
          </cell>
          <cell r="C478" t="str">
            <v>FBRLAL60000137</v>
          </cell>
        </row>
        <row r="479">
          <cell r="B479" t="str">
            <v>810-MLZ2012N6R8LT000</v>
          </cell>
          <cell r="C479" t="str">
            <v>FBRLAL60000137</v>
          </cell>
        </row>
        <row r="480">
          <cell r="B480" t="str">
            <v>45W3689</v>
          </cell>
          <cell r="C480" t="str">
            <v>FBRLAL60000138</v>
          </cell>
        </row>
        <row r="481">
          <cell r="B481" t="str">
            <v>45W3689</v>
          </cell>
          <cell r="C481" t="str">
            <v>FBRLAL60000138</v>
          </cell>
        </row>
        <row r="482">
          <cell r="B482" t="str">
            <v>LQH32CN4R7M23L</v>
          </cell>
          <cell r="C482" t="str">
            <v>FBRLAL60000139</v>
          </cell>
        </row>
        <row r="483">
          <cell r="B483" t="str">
            <v>LQH32CN4R7M23L</v>
          </cell>
          <cell r="C483" t="str">
            <v>FBRLAL60000139</v>
          </cell>
        </row>
        <row r="484">
          <cell r="B484" t="str">
            <v>490-2495-1-ND</v>
          </cell>
          <cell r="C484" t="str">
            <v>FBRLAL60000140</v>
          </cell>
        </row>
        <row r="485">
          <cell r="B485" t="str">
            <v>490-2495-1-ND</v>
          </cell>
          <cell r="C485" t="str">
            <v>FBRLAL60000140</v>
          </cell>
        </row>
        <row r="486">
          <cell r="B486" t="str">
            <v>LQH3NPZ100MMEL</v>
          </cell>
          <cell r="C486" t="str">
            <v>FBRLAL60000141</v>
          </cell>
        </row>
        <row r="487">
          <cell r="B487" t="str">
            <v>LQH3NPZ100MMEL</v>
          </cell>
          <cell r="C487" t="str">
            <v>FBRLAL60000141</v>
          </cell>
        </row>
        <row r="488">
          <cell r="B488" t="str">
            <v>490-15968-1-ND</v>
          </cell>
          <cell r="C488" t="str">
            <v>FBRLAL60000142</v>
          </cell>
        </row>
        <row r="489">
          <cell r="B489" t="str">
            <v>490-15968-1-ND</v>
          </cell>
          <cell r="C489" t="str">
            <v>FBRLAL60000142</v>
          </cell>
        </row>
        <row r="490">
          <cell r="B490" t="str">
            <v>MLZ2012N6R8LT000</v>
          </cell>
          <cell r="C490" t="str">
            <v>FBRLAL60000135</v>
          </cell>
        </row>
        <row r="491">
          <cell r="B491" t="str">
            <v>MLZ2012N6R8LT000</v>
          </cell>
          <cell r="C491" t="str">
            <v>FBRLAL60000135</v>
          </cell>
        </row>
        <row r="492">
          <cell r="B492" t="str">
            <v>102-4165-ND</v>
          </cell>
          <cell r="C492" t="str">
            <v>FBRLAL60000127</v>
          </cell>
        </row>
        <row r="493">
          <cell r="B493" t="str">
            <v>102-4165-ND</v>
          </cell>
          <cell r="C493" t="str">
            <v>FBRLAL60000127</v>
          </cell>
        </row>
        <row r="494">
          <cell r="B494" t="str">
            <v>490-SWI15-15-E-P5</v>
          </cell>
          <cell r="C494" t="str">
            <v>FBRLAL60000128</v>
          </cell>
        </row>
        <row r="495">
          <cell r="B495" t="str">
            <v>490-SWI15-15-E-P5</v>
          </cell>
          <cell r="C495" t="str">
            <v>FBRLAL60000128</v>
          </cell>
        </row>
        <row r="496">
          <cell r="B496" t="str">
            <v>NR8040T100M</v>
          </cell>
          <cell r="C496" t="str">
            <v>FBRLAL60000129</v>
          </cell>
        </row>
        <row r="497">
          <cell r="B497" t="str">
            <v>NR8040T100M</v>
          </cell>
          <cell r="C497" t="str">
            <v>FBRLAL60000129</v>
          </cell>
        </row>
        <row r="498">
          <cell r="B498" t="str">
            <v>587-2001-1-ND</v>
          </cell>
          <cell r="C498" t="str">
            <v>FBRLAL60000130</v>
          </cell>
        </row>
        <row r="499">
          <cell r="B499" t="str">
            <v>587-2001-1-ND</v>
          </cell>
          <cell r="C499" t="str">
            <v>FBRLAL60000130</v>
          </cell>
        </row>
        <row r="500">
          <cell r="B500" t="str">
            <v>963-NR8040T100M</v>
          </cell>
          <cell r="C500" t="str">
            <v>FBRLAL60000131</v>
          </cell>
        </row>
        <row r="501">
          <cell r="B501" t="str">
            <v>963-NR8040T100M</v>
          </cell>
          <cell r="C501" t="str">
            <v>FBRLAL60000131</v>
          </cell>
        </row>
        <row r="502">
          <cell r="B502" t="str">
            <v>24T3466</v>
          </cell>
          <cell r="C502" t="str">
            <v>FBRLAL60000132</v>
          </cell>
        </row>
        <row r="503">
          <cell r="B503" t="str">
            <v>24T3466</v>
          </cell>
          <cell r="C503" t="str">
            <v>FBRLAL60000132</v>
          </cell>
        </row>
        <row r="504">
          <cell r="B504" t="str">
            <v>TYS50404R7N-10</v>
          </cell>
          <cell r="C504" t="str">
            <v>FBRLAL60000133</v>
          </cell>
        </row>
        <row r="505">
          <cell r="B505" t="str">
            <v>TYS50404R7N-10</v>
          </cell>
          <cell r="C505" t="str">
            <v>FBRLAL60000133</v>
          </cell>
        </row>
        <row r="506">
          <cell r="B506" t="str">
            <v>240-2717-1-ND</v>
          </cell>
          <cell r="C506" t="str">
            <v>FBRLAL60000134</v>
          </cell>
        </row>
        <row r="507">
          <cell r="B507" t="str">
            <v>240-2717-1-ND</v>
          </cell>
          <cell r="C507" t="str">
            <v>FBRLAL60000134</v>
          </cell>
        </row>
        <row r="508">
          <cell r="B508" t="str">
            <v>855-M7566-05</v>
          </cell>
          <cell r="C508" t="str">
            <v>FBRLAL60000108</v>
          </cell>
        </row>
        <row r="509">
          <cell r="B509" t="str">
            <v>855-M7566-05</v>
          </cell>
          <cell r="C509" t="str">
            <v>FBRLAL60000108</v>
          </cell>
        </row>
        <row r="510">
          <cell r="B510" t="str">
            <v>651-1985205</v>
          </cell>
          <cell r="C510" t="str">
            <v>FBRLAL60000082</v>
          </cell>
        </row>
        <row r="511">
          <cell r="B511" t="str">
            <v>651-1985205</v>
          </cell>
          <cell r="C511" t="str">
            <v>FBRLAL60000082</v>
          </cell>
        </row>
        <row r="512">
          <cell r="B512" t="str">
            <v>70R0041</v>
          </cell>
          <cell r="C512" t="str">
            <v>FBRLAL60000083</v>
          </cell>
        </row>
        <row r="513">
          <cell r="B513" t="str">
            <v>70R0041</v>
          </cell>
          <cell r="C513" t="str">
            <v>FBRLAL60000083</v>
          </cell>
        </row>
        <row r="514">
          <cell r="B514">
            <v>61300611121</v>
          </cell>
          <cell r="C514" t="str">
            <v>FBRLAL60000084</v>
          </cell>
        </row>
        <row r="515">
          <cell r="B515">
            <v>61300611121</v>
          </cell>
          <cell r="C515" t="str">
            <v>FBRLAL60000084</v>
          </cell>
        </row>
        <row r="516">
          <cell r="B516" t="str">
            <v>732-5319-ND</v>
          </cell>
          <cell r="C516" t="str">
            <v>FBRLAL60000085</v>
          </cell>
        </row>
        <row r="517">
          <cell r="B517" t="str">
            <v>732-5319-ND</v>
          </cell>
          <cell r="C517" t="str">
            <v>FBRLAL60000085</v>
          </cell>
        </row>
        <row r="518">
          <cell r="B518" t="str">
            <v>710-61300611121</v>
          </cell>
          <cell r="C518" t="str">
            <v>FBRLAL60000086</v>
          </cell>
        </row>
        <row r="519">
          <cell r="B519" t="str">
            <v>710-61300611121</v>
          </cell>
          <cell r="C519" t="str">
            <v>FBRLAL60000086</v>
          </cell>
        </row>
        <row r="520">
          <cell r="B520" t="str">
            <v>20X0957</v>
          </cell>
          <cell r="C520" t="str">
            <v>FBRLAL60000087</v>
          </cell>
        </row>
        <row r="521">
          <cell r="B521" t="str">
            <v>20X0957</v>
          </cell>
          <cell r="C521" t="str">
            <v>FBRLAL60000087</v>
          </cell>
        </row>
        <row r="522">
          <cell r="B522">
            <v>61300311121</v>
          </cell>
          <cell r="C522" t="str">
            <v>FBRLAL60000088</v>
          </cell>
        </row>
        <row r="523">
          <cell r="B523">
            <v>61300311121</v>
          </cell>
          <cell r="C523" t="str">
            <v>FBRLAL60000088</v>
          </cell>
        </row>
        <row r="524">
          <cell r="B524" t="str">
            <v>732-5316-ND</v>
          </cell>
          <cell r="C524" t="str">
            <v>FBRLAL60000089</v>
          </cell>
        </row>
        <row r="525">
          <cell r="B525" t="str">
            <v>732-5316-ND</v>
          </cell>
          <cell r="C525" t="str">
            <v>FBRLAL60000089</v>
          </cell>
        </row>
        <row r="526">
          <cell r="B526" t="str">
            <v>277-1623-ND</v>
          </cell>
          <cell r="C526" t="str">
            <v>FBRLAL60000081</v>
          </cell>
        </row>
        <row r="527">
          <cell r="B527" t="str">
            <v>277-1623-ND</v>
          </cell>
          <cell r="C527" t="str">
            <v>FBRLAL60000081</v>
          </cell>
        </row>
        <row r="528">
          <cell r="B528" t="str">
            <v>C0603C689C5GACTU</v>
          </cell>
          <cell r="C528" t="str">
            <v>FBRLAL60000073</v>
          </cell>
        </row>
        <row r="529">
          <cell r="B529" t="str">
            <v>C0603C689C5GACTU</v>
          </cell>
          <cell r="C529" t="str">
            <v>FBRLAL60000073</v>
          </cell>
        </row>
        <row r="530">
          <cell r="B530" t="str">
            <v>399-7956-1-ND</v>
          </cell>
          <cell r="C530" t="str">
            <v>FBRLAL60000074</v>
          </cell>
        </row>
        <row r="531">
          <cell r="B531" t="str">
            <v>399-7956-1-ND</v>
          </cell>
          <cell r="C531" t="str">
            <v>FBRLAL60000074</v>
          </cell>
        </row>
        <row r="532">
          <cell r="B532" t="str">
            <v>80-C0603C689C5G</v>
          </cell>
          <cell r="C532" t="str">
            <v>FBRLAL60000075</v>
          </cell>
        </row>
        <row r="533">
          <cell r="B533" t="str">
            <v>80-C0603C689C5G</v>
          </cell>
          <cell r="C533" t="str">
            <v>FBRLAL60000075</v>
          </cell>
        </row>
        <row r="534">
          <cell r="B534" t="str">
            <v>CC0603CRNPO9BN5R0</v>
          </cell>
          <cell r="C534" t="str">
            <v>FBRLAL60000076</v>
          </cell>
        </row>
        <row r="535">
          <cell r="B535" t="str">
            <v>CC0603CRNPO9BN5R0</v>
          </cell>
          <cell r="C535" t="str">
            <v>FBRLAL60000076</v>
          </cell>
        </row>
        <row r="536">
          <cell r="B536" t="str">
            <v>311-1054-1-ND</v>
          </cell>
          <cell r="C536" t="str">
            <v>FBRLAL60000077</v>
          </cell>
        </row>
        <row r="537">
          <cell r="B537" t="str">
            <v>311-1054-1-ND</v>
          </cell>
          <cell r="C537" t="str">
            <v>FBRLAL60000077</v>
          </cell>
        </row>
        <row r="538">
          <cell r="B538" t="str">
            <v>603-C0603CRNPO9BN5R0</v>
          </cell>
          <cell r="C538" t="str">
            <v>FBRLAL60000078</v>
          </cell>
        </row>
        <row r="539">
          <cell r="B539" t="str">
            <v>603-C0603CRNPO9BN5R0</v>
          </cell>
          <cell r="C539" t="str">
            <v>FBRLAL60000078</v>
          </cell>
        </row>
        <row r="540">
          <cell r="B540" t="str">
            <v>65R7852</v>
          </cell>
          <cell r="C540" t="str">
            <v>FBRLAL60000079</v>
          </cell>
        </row>
        <row r="541">
          <cell r="B541" t="str">
            <v>65R7852</v>
          </cell>
          <cell r="C541" t="str">
            <v>FBRLAL60000079</v>
          </cell>
        </row>
        <row r="542">
          <cell r="B542">
            <v>1985205</v>
          </cell>
          <cell r="C542" t="str">
            <v>FBRLAL60000080</v>
          </cell>
        </row>
        <row r="543">
          <cell r="B543">
            <v>1985205</v>
          </cell>
          <cell r="C543" t="str">
            <v>FBRLAL60000080</v>
          </cell>
        </row>
        <row r="544">
          <cell r="B544" t="str">
            <v>710-61300311121</v>
          </cell>
          <cell r="C544" t="str">
            <v>FBRLAL60000090</v>
          </cell>
        </row>
        <row r="545">
          <cell r="B545" t="str">
            <v>710-61300311121</v>
          </cell>
          <cell r="C545" t="str">
            <v>FBRLAL60000090</v>
          </cell>
        </row>
        <row r="546">
          <cell r="B546">
            <v>1990067</v>
          </cell>
          <cell r="C546" t="str">
            <v>FBRLAL60000100</v>
          </cell>
        </row>
        <row r="547">
          <cell r="B547">
            <v>1990067</v>
          </cell>
          <cell r="C547" t="str">
            <v>FBRLAL60000100</v>
          </cell>
        </row>
        <row r="548">
          <cell r="B548" t="str">
            <v>277-1800-ND</v>
          </cell>
          <cell r="C548" t="str">
            <v>FBRLAL60000101</v>
          </cell>
        </row>
        <row r="549">
          <cell r="B549" t="str">
            <v>277-1800-ND</v>
          </cell>
          <cell r="C549" t="str">
            <v>FBRLAL60000101</v>
          </cell>
        </row>
        <row r="550">
          <cell r="B550" t="str">
            <v>651-1990067</v>
          </cell>
          <cell r="C550" t="str">
            <v>FBRLAL60000102</v>
          </cell>
        </row>
        <row r="551">
          <cell r="B551" t="str">
            <v>651-1990067</v>
          </cell>
          <cell r="C551" t="str">
            <v>FBRLAL60000102</v>
          </cell>
        </row>
        <row r="552">
          <cell r="B552" t="str">
            <v>70R0052</v>
          </cell>
          <cell r="C552" t="str">
            <v>FBRLAL60000103</v>
          </cell>
        </row>
        <row r="553">
          <cell r="B553" t="str">
            <v>70R0052</v>
          </cell>
          <cell r="C553" t="str">
            <v>FBRLAL60000103</v>
          </cell>
        </row>
        <row r="554">
          <cell r="B554" t="str">
            <v>22-28-4025</v>
          </cell>
          <cell r="C554" t="str">
            <v>FBRLAL60000104</v>
          </cell>
        </row>
        <row r="555">
          <cell r="B555" t="str">
            <v>22-28-4025</v>
          </cell>
          <cell r="C555" t="str">
            <v>FBRLAL60000104</v>
          </cell>
        </row>
        <row r="556">
          <cell r="B556" t="str">
            <v>WM6440-ND</v>
          </cell>
          <cell r="C556" t="str">
            <v>FBRLAL60000105</v>
          </cell>
        </row>
        <row r="557">
          <cell r="B557" t="str">
            <v>WM6440-ND</v>
          </cell>
          <cell r="C557" t="str">
            <v>FBRLAL60000105</v>
          </cell>
        </row>
        <row r="558">
          <cell r="B558" t="str">
            <v>M7566-05</v>
          </cell>
          <cell r="C558" t="str">
            <v>FBRLAL60000106</v>
          </cell>
        </row>
        <row r="559">
          <cell r="B559" t="str">
            <v>M7566-05</v>
          </cell>
          <cell r="C559" t="str">
            <v>FBRLAL60000106</v>
          </cell>
        </row>
        <row r="560">
          <cell r="B560" t="str">
            <v>952-2201-ND</v>
          </cell>
          <cell r="C560" t="str">
            <v>FBRLAL60000107</v>
          </cell>
        </row>
        <row r="561">
          <cell r="B561" t="str">
            <v>952-2201-ND</v>
          </cell>
          <cell r="C561" t="str">
            <v>FBRLAL60000107</v>
          </cell>
        </row>
        <row r="562">
          <cell r="B562" t="str">
            <v>32AC8252</v>
          </cell>
          <cell r="C562" t="str">
            <v>FBRLAL60000099</v>
          </cell>
        </row>
        <row r="563">
          <cell r="B563" t="str">
            <v>32AC8252</v>
          </cell>
          <cell r="C563" t="str">
            <v>FBRLAL60000099</v>
          </cell>
        </row>
        <row r="564">
          <cell r="B564" t="str">
            <v>20X0950</v>
          </cell>
          <cell r="C564" t="str">
            <v>FBRLAL60000091</v>
          </cell>
        </row>
        <row r="565">
          <cell r="B565" t="str">
            <v>20X0950</v>
          </cell>
          <cell r="C565" t="str">
            <v>FBRLAL60000091</v>
          </cell>
        </row>
        <row r="566">
          <cell r="B566" t="str">
            <v>67997-410HLF</v>
          </cell>
          <cell r="C566" t="str">
            <v>FBRLAL60000092</v>
          </cell>
        </row>
        <row r="567">
          <cell r="B567" t="str">
            <v>67997-410HLF</v>
          </cell>
          <cell r="C567" t="str">
            <v>FBRLAL60000092</v>
          </cell>
        </row>
        <row r="568">
          <cell r="B568" t="str">
            <v>609-3243-ND</v>
          </cell>
          <cell r="C568" t="str">
            <v>FBRLAL60000093</v>
          </cell>
        </row>
        <row r="569">
          <cell r="B569" t="str">
            <v>609-3243-ND</v>
          </cell>
          <cell r="C569" t="str">
            <v>FBRLAL60000093</v>
          </cell>
        </row>
        <row r="570">
          <cell r="B570" t="str">
            <v>649-67997-410HLF</v>
          </cell>
          <cell r="C570" t="str">
            <v>FBRLAL60000094</v>
          </cell>
        </row>
        <row r="571">
          <cell r="B571" t="str">
            <v>649-67997-410HLF</v>
          </cell>
          <cell r="C571" t="str">
            <v>FBRLAL60000094</v>
          </cell>
        </row>
        <row r="572">
          <cell r="B572" t="str">
            <v>33M7903</v>
          </cell>
          <cell r="C572" t="str">
            <v>FBRLAL60000095</v>
          </cell>
        </row>
        <row r="573">
          <cell r="B573" t="str">
            <v>33M7903</v>
          </cell>
          <cell r="C573" t="str">
            <v>FBRLAL60000095</v>
          </cell>
        </row>
        <row r="574">
          <cell r="B574">
            <v>1985195</v>
          </cell>
          <cell r="C574" t="str">
            <v>FBRLAL60000096</v>
          </cell>
        </row>
        <row r="575">
          <cell r="B575">
            <v>1985195</v>
          </cell>
          <cell r="C575" t="str">
            <v>FBRLAL60000096</v>
          </cell>
        </row>
        <row r="576">
          <cell r="B576" t="str">
            <v>277-1622-ND</v>
          </cell>
          <cell r="C576" t="str">
            <v>FBRLAL60000097</v>
          </cell>
        </row>
        <row r="577">
          <cell r="B577" t="str">
            <v>277-1622-ND</v>
          </cell>
          <cell r="C577" t="str">
            <v>FBRLAL60000097</v>
          </cell>
        </row>
        <row r="578">
          <cell r="B578" t="str">
            <v>651-1985195</v>
          </cell>
          <cell r="C578" t="str">
            <v>FBRLAL60000098</v>
          </cell>
        </row>
        <row r="579">
          <cell r="B579" t="str">
            <v>651-1985195</v>
          </cell>
          <cell r="C579" t="str">
            <v>FBRLAL60000098</v>
          </cell>
        </row>
        <row r="580">
          <cell r="B580">
            <v>0</v>
          </cell>
          <cell r="C580" t="str">
            <v>FBRLAMSF001</v>
          </cell>
        </row>
        <row r="581">
          <cell r="B581">
            <v>0</v>
          </cell>
          <cell r="C581" t="str">
            <v>FBRLAMSF001</v>
          </cell>
        </row>
        <row r="582">
          <cell r="B582" t="str">
            <v>HCHS1002014</v>
          </cell>
          <cell r="C582">
            <v>42201065260</v>
          </cell>
        </row>
        <row r="583">
          <cell r="B583" t="str">
            <v>HCHS1002014</v>
          </cell>
          <cell r="C583">
            <v>42201065260</v>
          </cell>
        </row>
        <row r="584">
          <cell r="B584" t="str">
            <v>HCHS1002014</v>
          </cell>
          <cell r="C584">
            <v>42201065260</v>
          </cell>
        </row>
        <row r="585">
          <cell r="B585">
            <v>0</v>
          </cell>
          <cell r="C585" t="str">
            <v>FBRLAMSF001-FG</v>
          </cell>
        </row>
        <row r="586">
          <cell r="B586">
            <v>0</v>
          </cell>
          <cell r="C586" t="str">
            <v>FBRLAMSF001-FG</v>
          </cell>
        </row>
        <row r="587">
          <cell r="B587" t="str">
            <v>BLM18PG471SN1D</v>
          </cell>
          <cell r="C587" t="str">
            <v>FBRLAL60000143</v>
          </cell>
        </row>
        <row r="588">
          <cell r="B588" t="str">
            <v>BLM18PG471SN1D</v>
          </cell>
          <cell r="C588" t="str">
            <v>FBRLAL60000143</v>
          </cell>
        </row>
        <row r="589">
          <cell r="B589" t="str">
            <v>BLM18PG471SN1D</v>
          </cell>
          <cell r="C589" t="str">
            <v>FBRLAL60000143</v>
          </cell>
        </row>
        <row r="590">
          <cell r="B590" t="str">
            <v>PE-0603FB221ST</v>
          </cell>
          <cell r="C590" t="str">
            <v>FBRLAL60000123</v>
          </cell>
        </row>
        <row r="591">
          <cell r="B591" t="str">
            <v>PE-0603FB221ST</v>
          </cell>
          <cell r="C591" t="str">
            <v>FBRLAL60000123</v>
          </cell>
        </row>
        <row r="592">
          <cell r="B592" t="str">
            <v>PE-0603FB221ST</v>
          </cell>
          <cell r="C592" t="str">
            <v>FBRLAL60000123</v>
          </cell>
        </row>
        <row r="593">
          <cell r="B593">
            <v>0</v>
          </cell>
          <cell r="C593">
            <v>153618</v>
          </cell>
        </row>
        <row r="594">
          <cell r="B594">
            <v>0</v>
          </cell>
          <cell r="C594">
            <v>153618</v>
          </cell>
        </row>
        <row r="595">
          <cell r="B595">
            <v>0</v>
          </cell>
          <cell r="C595">
            <v>153618</v>
          </cell>
        </row>
        <row r="596">
          <cell r="B596">
            <v>0</v>
          </cell>
          <cell r="C596" t="str">
            <v>FBRLAMSF001-FG-PPB</v>
          </cell>
        </row>
        <row r="597">
          <cell r="B597">
            <v>0</v>
          </cell>
          <cell r="C597" t="str">
            <v>FBRLAMSF001-FG-PPB</v>
          </cell>
        </row>
        <row r="598">
          <cell r="B598">
            <v>71</v>
          </cell>
          <cell r="C598" t="str">
            <v>FBRLAL60000293</v>
          </cell>
        </row>
        <row r="599">
          <cell r="B599">
            <v>71</v>
          </cell>
          <cell r="C599" t="str">
            <v>FBRLAL60000293</v>
          </cell>
        </row>
        <row r="600">
          <cell r="B600">
            <v>62</v>
          </cell>
          <cell r="C600" t="str">
            <v>FBRLAL60000292</v>
          </cell>
        </row>
        <row r="601">
          <cell r="B601">
            <v>62</v>
          </cell>
          <cell r="C601" t="str">
            <v>FBRLAL60000292</v>
          </cell>
        </row>
        <row r="602">
          <cell r="B602">
            <v>8071</v>
          </cell>
          <cell r="C602" t="str">
            <v>FBRLAL60000291</v>
          </cell>
        </row>
        <row r="603">
          <cell r="B603">
            <v>8071</v>
          </cell>
          <cell r="C603" t="str">
            <v>FBRLAL60000291</v>
          </cell>
        </row>
        <row r="604">
          <cell r="B604">
            <v>7937</v>
          </cell>
          <cell r="C604" t="str">
            <v>FBRLAL60000290</v>
          </cell>
        </row>
        <row r="605">
          <cell r="B605">
            <v>7937</v>
          </cell>
          <cell r="C605" t="str">
            <v>FBRLAL60000290</v>
          </cell>
        </row>
        <row r="606">
          <cell r="B606" t="str">
            <v>03188 - I</v>
          </cell>
          <cell r="C606" t="str">
            <v>FBRLAL60000289</v>
          </cell>
        </row>
        <row r="607">
          <cell r="B607" t="str">
            <v>03188 - I</v>
          </cell>
          <cell r="C607" t="str">
            <v>FBRLAL60000289</v>
          </cell>
        </row>
        <row r="608">
          <cell r="B608" t="str">
            <v>PARAFUSO-M3 X 6 MM</v>
          </cell>
          <cell r="C608" t="str">
            <v>FBRLAL60000288</v>
          </cell>
        </row>
        <row r="609">
          <cell r="B609" t="str">
            <v>PARAFUSO-M3 X 6 MM</v>
          </cell>
          <cell r="C609" t="str">
            <v>FBRLAL60000288</v>
          </cell>
        </row>
        <row r="610">
          <cell r="B610" t="str">
            <v>ESP-SEX-3.16.6.6</v>
          </cell>
          <cell r="C610" t="str">
            <v>FBRLAL60000287</v>
          </cell>
        </row>
        <row r="611">
          <cell r="B611" t="str">
            <v>ESP-SEX-3.16.6.6</v>
          </cell>
          <cell r="C611" t="str">
            <v>FBRLAL60000287</v>
          </cell>
        </row>
        <row r="612">
          <cell r="B612">
            <v>71</v>
          </cell>
          <cell r="C612" t="str">
            <v>FBRLAL60000298</v>
          </cell>
        </row>
        <row r="613">
          <cell r="B613">
            <v>71</v>
          </cell>
          <cell r="C613" t="str">
            <v>FBRLAL60000298</v>
          </cell>
        </row>
        <row r="614">
          <cell r="B614">
            <v>62</v>
          </cell>
          <cell r="C614" t="str">
            <v>FBRLAL60000297</v>
          </cell>
        </row>
        <row r="615">
          <cell r="B615">
            <v>62</v>
          </cell>
          <cell r="C615" t="str">
            <v>FBRLAL60000297</v>
          </cell>
        </row>
        <row r="616">
          <cell r="B616">
            <v>8071</v>
          </cell>
          <cell r="C616" t="str">
            <v>FBRLAL60000296</v>
          </cell>
        </row>
        <row r="617">
          <cell r="B617">
            <v>8071</v>
          </cell>
          <cell r="C617" t="str">
            <v>FBRLAL60000296</v>
          </cell>
        </row>
        <row r="618">
          <cell r="B618">
            <v>7937</v>
          </cell>
          <cell r="C618" t="str">
            <v>FBRLAL60000295</v>
          </cell>
        </row>
        <row r="619">
          <cell r="B619">
            <v>7937</v>
          </cell>
          <cell r="C619" t="str">
            <v>FBRLAL60000295</v>
          </cell>
        </row>
        <row r="620">
          <cell r="B620" t="str">
            <v>03188 - I</v>
          </cell>
          <cell r="C620" t="str">
            <v>FBRLAL60000294</v>
          </cell>
        </row>
        <row r="621">
          <cell r="B621" t="str">
            <v>03188 - I</v>
          </cell>
          <cell r="C621" t="str">
            <v>FBRLAL60000294</v>
          </cell>
        </row>
        <row r="622">
          <cell r="B622">
            <v>0</v>
          </cell>
          <cell r="C622" t="str">
            <v>FOXC091755KAP</v>
          </cell>
        </row>
        <row r="623">
          <cell r="B623">
            <v>0</v>
          </cell>
          <cell r="C623" t="str">
            <v>FOXC091755KAP</v>
          </cell>
        </row>
        <row r="624">
          <cell r="B624">
            <v>0</v>
          </cell>
          <cell r="C624" t="str">
            <v>FOXC091755KAP</v>
          </cell>
        </row>
        <row r="625">
          <cell r="B625">
            <v>0</v>
          </cell>
          <cell r="C625" t="str">
            <v>FBRLAL60000338</v>
          </cell>
        </row>
        <row r="626">
          <cell r="B626">
            <v>0</v>
          </cell>
          <cell r="C626" t="str">
            <v>FBRLAL60000338</v>
          </cell>
        </row>
        <row r="627">
          <cell r="B627">
            <v>0</v>
          </cell>
          <cell r="C627" t="str">
            <v>FBRLAL60000339</v>
          </cell>
        </row>
        <row r="628">
          <cell r="B628">
            <v>0</v>
          </cell>
          <cell r="C628" t="str">
            <v>FBRLAL60000339</v>
          </cell>
        </row>
        <row r="629">
          <cell r="B629">
            <v>0</v>
          </cell>
          <cell r="C629" t="str">
            <v>FBRLAL60000340</v>
          </cell>
        </row>
        <row r="630">
          <cell r="B630">
            <v>0</v>
          </cell>
          <cell r="C630" t="str">
            <v>FBRLAL60000340</v>
          </cell>
        </row>
        <row r="631">
          <cell r="B631">
            <v>0</v>
          </cell>
          <cell r="C631" t="str">
            <v>153618R</v>
          </cell>
        </row>
        <row r="632">
          <cell r="B632">
            <v>0</v>
          </cell>
          <cell r="C632" t="str">
            <v>153618R</v>
          </cell>
        </row>
        <row r="633">
          <cell r="B633">
            <v>0</v>
          </cell>
          <cell r="C633" t="str">
            <v>153618R</v>
          </cell>
        </row>
        <row r="634">
          <cell r="B634">
            <v>0</v>
          </cell>
          <cell r="C634" t="str">
            <v>FBRLAL60000345</v>
          </cell>
        </row>
        <row r="635">
          <cell r="B635">
            <v>0</v>
          </cell>
          <cell r="C635" t="str">
            <v>FBRLAL60000345</v>
          </cell>
        </row>
        <row r="636">
          <cell r="B636">
            <v>0</v>
          </cell>
          <cell r="C636" t="str">
            <v>153618B</v>
          </cell>
        </row>
        <row r="637">
          <cell r="B637">
            <v>0</v>
          </cell>
          <cell r="C637" t="str">
            <v>153618B</v>
          </cell>
        </row>
        <row r="638">
          <cell r="B638">
            <v>0</v>
          </cell>
          <cell r="C638" t="str">
            <v>153618B</v>
          </cell>
        </row>
        <row r="639">
          <cell r="B639">
            <v>0</v>
          </cell>
          <cell r="C639" t="str">
            <v>POTE-INSSOP0008-N</v>
          </cell>
        </row>
        <row r="640">
          <cell r="B640">
            <v>0</v>
          </cell>
          <cell r="C640" t="str">
            <v>POTE-INSSOP0008-N</v>
          </cell>
        </row>
        <row r="641">
          <cell r="B641">
            <v>0</v>
          </cell>
          <cell r="C641" t="str">
            <v>FBRLAL60000788</v>
          </cell>
        </row>
        <row r="642">
          <cell r="B642">
            <v>0</v>
          </cell>
          <cell r="C642" t="str">
            <v>FBRLAL60000788</v>
          </cell>
        </row>
        <row r="643">
          <cell r="B643">
            <v>0</v>
          </cell>
          <cell r="C643" t="str">
            <v>FBRLAL60000796</v>
          </cell>
        </row>
        <row r="644">
          <cell r="B644">
            <v>0</v>
          </cell>
          <cell r="C644" t="str">
            <v>FBRLAL60000796</v>
          </cell>
        </row>
        <row r="645">
          <cell r="B645">
            <v>0</v>
          </cell>
          <cell r="C645" t="str">
            <v>FBRLAL60000797</v>
          </cell>
        </row>
        <row r="646">
          <cell r="B646">
            <v>0</v>
          </cell>
          <cell r="C646" t="str">
            <v>FBRLAL60000797</v>
          </cell>
        </row>
        <row r="647">
          <cell r="B647">
            <v>0</v>
          </cell>
          <cell r="C647" t="str">
            <v>FBRLAMSF001-FG-R</v>
          </cell>
        </row>
        <row r="648">
          <cell r="B648">
            <v>0</v>
          </cell>
          <cell r="C648" t="str">
            <v>FBRLAMSF001-FG-R</v>
          </cell>
        </row>
        <row r="649">
          <cell r="B649">
            <v>0</v>
          </cell>
          <cell r="C649" t="str">
            <v>FBRLAMSF002</v>
          </cell>
        </row>
        <row r="650">
          <cell r="B650">
            <v>0</v>
          </cell>
          <cell r="C650" t="str">
            <v>FBRLAMSF002</v>
          </cell>
        </row>
        <row r="651">
          <cell r="B651" t="str">
            <v>RC0603FR-07100KL</v>
          </cell>
          <cell r="C651" t="str">
            <v>FBRLAL60000893</v>
          </cell>
        </row>
        <row r="652">
          <cell r="B652" t="str">
            <v>RC0603FR-07100KL</v>
          </cell>
          <cell r="C652" t="str">
            <v>FBRLAL60000893</v>
          </cell>
        </row>
        <row r="653">
          <cell r="B653" t="str">
            <v>RC0603JR-07100KL</v>
          </cell>
          <cell r="C653" t="str">
            <v>FBRLAL60000892</v>
          </cell>
        </row>
        <row r="654">
          <cell r="B654" t="str">
            <v>RC0603JR-07100KL</v>
          </cell>
          <cell r="C654" t="str">
            <v>FBRLAL60000892</v>
          </cell>
        </row>
        <row r="655">
          <cell r="B655" t="str">
            <v>RC0603JR-0739KL</v>
          </cell>
          <cell r="C655" t="str">
            <v>FBRLAL60000916</v>
          </cell>
        </row>
        <row r="656">
          <cell r="B656" t="str">
            <v>RC0603JR-0739KL</v>
          </cell>
          <cell r="C656" t="str">
            <v>FBRLAL60000916</v>
          </cell>
        </row>
        <row r="657">
          <cell r="B657" t="str">
            <v>RC0603FR-072KL</v>
          </cell>
          <cell r="C657" t="str">
            <v>FBRLAL60000915</v>
          </cell>
        </row>
        <row r="658">
          <cell r="B658" t="str">
            <v>RC0603FR-072KL</v>
          </cell>
          <cell r="C658" t="str">
            <v>FBRLAL60000915</v>
          </cell>
        </row>
        <row r="659">
          <cell r="B659" t="str">
            <v>ERJ3GEYJ561V</v>
          </cell>
          <cell r="C659" t="str">
            <v>FBRLAL60000914</v>
          </cell>
        </row>
        <row r="660">
          <cell r="B660" t="str">
            <v>ERJ3GEYJ561V</v>
          </cell>
          <cell r="C660" t="str">
            <v>FBRLAL60000914</v>
          </cell>
        </row>
        <row r="661">
          <cell r="B661" t="str">
            <v>RC0603FR-076K49L</v>
          </cell>
          <cell r="C661" t="str">
            <v>FBRLAL60000894</v>
          </cell>
        </row>
        <row r="662">
          <cell r="B662" t="str">
            <v>RC0603FR-076K49L</v>
          </cell>
          <cell r="C662" t="str">
            <v>FBRLAL60000894</v>
          </cell>
        </row>
        <row r="663">
          <cell r="B663" t="str">
            <v>RC0603JR-0747KL</v>
          </cell>
          <cell r="C663" t="str">
            <v>FBRLAL60000898</v>
          </cell>
        </row>
        <row r="664">
          <cell r="B664" t="str">
            <v>RC0603JR-0747KL</v>
          </cell>
          <cell r="C664" t="str">
            <v>FBRLAL60000898</v>
          </cell>
        </row>
        <row r="665">
          <cell r="B665">
            <v>0</v>
          </cell>
          <cell r="C665" t="str">
            <v>FBRLAL60000897</v>
          </cell>
        </row>
        <row r="666">
          <cell r="B666">
            <v>0</v>
          </cell>
          <cell r="C666" t="str">
            <v>FBRLAL60000897</v>
          </cell>
        </row>
        <row r="667">
          <cell r="B667" t="str">
            <v>RC0603JR-0747KL</v>
          </cell>
          <cell r="C667" t="str">
            <v>FBRLAL60000891</v>
          </cell>
        </row>
        <row r="668">
          <cell r="B668" t="str">
            <v>RC0603JR-0747KL</v>
          </cell>
          <cell r="C668" t="str">
            <v>FBRLAL60000891</v>
          </cell>
        </row>
        <row r="669">
          <cell r="B669" t="str">
            <v>ERJ3EKF2002V</v>
          </cell>
          <cell r="C669" t="str">
            <v>FBRLAL60000896</v>
          </cell>
        </row>
        <row r="670">
          <cell r="B670" t="str">
            <v>ERJ3EKF2002V</v>
          </cell>
          <cell r="C670" t="str">
            <v>FBRLAL60000896</v>
          </cell>
        </row>
        <row r="671">
          <cell r="B671" t="str">
            <v>ERJ3GEYJ472V</v>
          </cell>
          <cell r="C671" t="str">
            <v>FBRLAL60000895</v>
          </cell>
        </row>
        <row r="672">
          <cell r="B672" t="str">
            <v>ERJ3GEYJ472V</v>
          </cell>
          <cell r="C672" t="str">
            <v>FBRLAL60000895</v>
          </cell>
        </row>
        <row r="673">
          <cell r="B673" t="str">
            <v>RC0603JR-07150KL</v>
          </cell>
          <cell r="C673" t="str">
            <v>FBRLAL60000907</v>
          </cell>
        </row>
        <row r="674">
          <cell r="B674" t="str">
            <v>RC0603JR-07150KL</v>
          </cell>
          <cell r="C674" t="str">
            <v>FBRLAL60000907</v>
          </cell>
        </row>
        <row r="675">
          <cell r="B675" t="str">
            <v>RC0603JR-07100KL</v>
          </cell>
          <cell r="C675" t="str">
            <v>FBRLAL60000906</v>
          </cell>
        </row>
        <row r="676">
          <cell r="B676" t="str">
            <v>RC0603JR-07100KL</v>
          </cell>
          <cell r="C676" t="str">
            <v>FBRLAL60000906</v>
          </cell>
        </row>
        <row r="677">
          <cell r="B677" t="str">
            <v>RC0603JR-0722KL</v>
          </cell>
          <cell r="C677" t="str">
            <v>FBRLAL60000905</v>
          </cell>
        </row>
        <row r="678">
          <cell r="B678" t="str">
            <v>RC0603JR-0722KL</v>
          </cell>
          <cell r="C678" t="str">
            <v>FBRLAL60000905</v>
          </cell>
        </row>
        <row r="679">
          <cell r="B679" t="str">
            <v>ERJ3GEYJ472V</v>
          </cell>
          <cell r="C679" t="str">
            <v>FBRLAL60000904</v>
          </cell>
        </row>
        <row r="680">
          <cell r="B680" t="str">
            <v>ERJ3GEYJ472V</v>
          </cell>
          <cell r="C680" t="str">
            <v>FBRLAL60000904</v>
          </cell>
        </row>
        <row r="681">
          <cell r="B681" t="str">
            <v>RC0603JR-0722RL</v>
          </cell>
          <cell r="C681" t="str">
            <v>FBRLAL60000903</v>
          </cell>
        </row>
        <row r="682">
          <cell r="B682" t="str">
            <v>RC0603JR-0722RL</v>
          </cell>
          <cell r="C682" t="str">
            <v>FBRLAL60000903</v>
          </cell>
        </row>
        <row r="683">
          <cell r="B683" t="str">
            <v>RC1206JR-0710RL</v>
          </cell>
          <cell r="C683" t="str">
            <v>FBRLAL60000908</v>
          </cell>
        </row>
        <row r="684">
          <cell r="B684" t="str">
            <v>RC1206JR-0710RL</v>
          </cell>
          <cell r="C684" t="str">
            <v>FBRLAL60000908</v>
          </cell>
        </row>
        <row r="685">
          <cell r="B685" t="str">
            <v>RC0603FR-071KL</v>
          </cell>
          <cell r="C685" t="str">
            <v>FBRLAL60000913</v>
          </cell>
        </row>
        <row r="686">
          <cell r="B686" t="str">
            <v>RC0603FR-071KL</v>
          </cell>
          <cell r="C686" t="str">
            <v>FBRLAL60000913</v>
          </cell>
        </row>
        <row r="687">
          <cell r="B687" t="str">
            <v>RC0603JR-0722RL</v>
          </cell>
          <cell r="C687" t="str">
            <v>FBRLAL60000912</v>
          </cell>
        </row>
        <row r="688">
          <cell r="B688" t="str">
            <v>RC0603JR-0722RL</v>
          </cell>
          <cell r="C688" t="str">
            <v>FBRLAL60000912</v>
          </cell>
        </row>
        <row r="689">
          <cell r="B689" t="str">
            <v>ERJ3GEYJ471V</v>
          </cell>
          <cell r="C689" t="str">
            <v>FBRLAL60000911</v>
          </cell>
        </row>
        <row r="690">
          <cell r="B690" t="str">
            <v>ERJ3GEYJ471V</v>
          </cell>
          <cell r="C690" t="str">
            <v>FBRLAL60000911</v>
          </cell>
        </row>
        <row r="691">
          <cell r="B691" t="str">
            <v>RC0603FR-071K5L</v>
          </cell>
          <cell r="C691" t="str">
            <v>FBRLAL60000910</v>
          </cell>
        </row>
        <row r="692">
          <cell r="B692" t="str">
            <v>RC0603FR-071K5L</v>
          </cell>
          <cell r="C692" t="str">
            <v>FBRLAL60000910</v>
          </cell>
        </row>
        <row r="693">
          <cell r="B693" t="str">
            <v>RC0603FR-07105KL</v>
          </cell>
          <cell r="C693" t="str">
            <v>FBRLAL60000909</v>
          </cell>
        </row>
        <row r="694">
          <cell r="B694" t="str">
            <v>RC0603FR-07105KL</v>
          </cell>
          <cell r="C694" t="str">
            <v>FBRLAL60000909</v>
          </cell>
        </row>
        <row r="695">
          <cell r="B695" t="str">
            <v>RC0603FR-0740K2L</v>
          </cell>
          <cell r="C695" t="str">
            <v>FBRLAL60000899</v>
          </cell>
        </row>
        <row r="696">
          <cell r="B696" t="str">
            <v>RC0603FR-0740K2L</v>
          </cell>
          <cell r="C696" t="str">
            <v>FBRLAL60000899</v>
          </cell>
        </row>
        <row r="697">
          <cell r="B697" t="str">
            <v>KSZ8081MNXIA-TR</v>
          </cell>
          <cell r="C697" t="str">
            <v>FBRLAL60000921</v>
          </cell>
        </row>
        <row r="698">
          <cell r="B698" t="str">
            <v>KSZ8081MNXIA-TR</v>
          </cell>
          <cell r="C698" t="str">
            <v>FBRLAL60000921</v>
          </cell>
        </row>
        <row r="699">
          <cell r="B699" t="str">
            <v>ATSAME54P20A-AU</v>
          </cell>
          <cell r="C699" t="str">
            <v>FBRLAL60000920</v>
          </cell>
        </row>
        <row r="700">
          <cell r="B700" t="str">
            <v>ATSAME54P20A-AU</v>
          </cell>
          <cell r="C700" t="str">
            <v>FBRLAL60000920</v>
          </cell>
        </row>
        <row r="701">
          <cell r="B701" t="str">
            <v>MAX3221IDBR</v>
          </cell>
          <cell r="C701" t="str">
            <v>FBRLAL60000934</v>
          </cell>
        </row>
        <row r="702">
          <cell r="B702" t="str">
            <v>MAX3221IDBR</v>
          </cell>
          <cell r="C702" t="str">
            <v>FBRLAL60000934</v>
          </cell>
        </row>
        <row r="703">
          <cell r="B703" t="str">
            <v>ATWINC1500-MR210UB</v>
          </cell>
          <cell r="C703" t="str">
            <v>FBRLAL60000933</v>
          </cell>
        </row>
        <row r="704">
          <cell r="B704" t="str">
            <v>ATWINC1500-MR210UB</v>
          </cell>
          <cell r="C704" t="str">
            <v>FBRLAL60000933</v>
          </cell>
        </row>
        <row r="705">
          <cell r="B705" t="str">
            <v>MAX15462BATA+T</v>
          </cell>
          <cell r="C705" t="str">
            <v>FBRLAL60000932</v>
          </cell>
        </row>
        <row r="706">
          <cell r="B706" t="str">
            <v>MAX15462BATA+T</v>
          </cell>
          <cell r="C706" t="str">
            <v>FBRLAL60000932</v>
          </cell>
        </row>
        <row r="707">
          <cell r="B707" t="str">
            <v>TPS61288RQQR</v>
          </cell>
          <cell r="C707" t="str">
            <v>FBRLAL60000922</v>
          </cell>
        </row>
        <row r="708">
          <cell r="B708" t="str">
            <v>TPS61288RQQR</v>
          </cell>
          <cell r="C708" t="str">
            <v>FBRLAL60000922</v>
          </cell>
        </row>
        <row r="709">
          <cell r="B709" t="str">
            <v>ANN-MS-0</v>
          </cell>
          <cell r="C709" t="str">
            <v>FBRLAL60000937</v>
          </cell>
        </row>
        <row r="710">
          <cell r="B710" t="str">
            <v>ANN-MS-0</v>
          </cell>
          <cell r="C710" t="str">
            <v>FBRLAL60000937</v>
          </cell>
        </row>
        <row r="711">
          <cell r="B711" t="str">
            <v>ANT-8/9-MMG2-SMA-1</v>
          </cell>
          <cell r="C711" t="str">
            <v>FBRLAL60000938</v>
          </cell>
        </row>
        <row r="712">
          <cell r="B712" t="str">
            <v>ANT-8/9-MMG2-SMA-1</v>
          </cell>
          <cell r="C712" t="str">
            <v>FBRLAL60000938</v>
          </cell>
        </row>
        <row r="713">
          <cell r="B713" t="str">
            <v>S171AH-2450S</v>
          </cell>
          <cell r="C713" t="str">
            <v>FBRLAL60000936</v>
          </cell>
        </row>
        <row r="714">
          <cell r="B714" t="str">
            <v>S171AH-2450S</v>
          </cell>
          <cell r="C714" t="str">
            <v>FBRLAL60000936</v>
          </cell>
        </row>
        <row r="715">
          <cell r="B715" t="str">
            <v>7B-25.000MAAJ-T</v>
          </cell>
          <cell r="C715" t="str">
            <v>FBRLAL60000935</v>
          </cell>
        </row>
        <row r="716">
          <cell r="B716" t="str">
            <v>7B-25.000MAAJ-T</v>
          </cell>
          <cell r="C716" t="str">
            <v>FBRLAL60000935</v>
          </cell>
        </row>
        <row r="717">
          <cell r="B717" t="str">
            <v>EXS82-W</v>
          </cell>
          <cell r="C717" t="str">
            <v>FBRLAL60000923</v>
          </cell>
        </row>
        <row r="718">
          <cell r="B718" t="str">
            <v>EXS82-W</v>
          </cell>
          <cell r="C718" t="str">
            <v>FBRLAL60000923</v>
          </cell>
        </row>
        <row r="719">
          <cell r="B719" t="str">
            <v>SN74LVC07APWR</v>
          </cell>
          <cell r="C719" t="str">
            <v>FBRLAL60000925</v>
          </cell>
        </row>
        <row r="720">
          <cell r="B720" t="str">
            <v>SN74LVC07APWR</v>
          </cell>
          <cell r="C720" t="str">
            <v>FBRLAL60000925</v>
          </cell>
        </row>
        <row r="721">
          <cell r="B721" t="str">
            <v>CL-SB-13B-01T</v>
          </cell>
          <cell r="C721" t="str">
            <v>FBRLAL60000918</v>
          </cell>
        </row>
        <row r="722">
          <cell r="B722" t="str">
            <v>CL-SB-13B-01T</v>
          </cell>
          <cell r="C722" t="str">
            <v>FBRLAL60000918</v>
          </cell>
        </row>
        <row r="723">
          <cell r="B723" t="str">
            <v>EVQ-Q2K03W</v>
          </cell>
          <cell r="C723" t="str">
            <v>FBRLAL60000919</v>
          </cell>
        </row>
        <row r="724">
          <cell r="B724" t="str">
            <v>EVQ-Q2K03W</v>
          </cell>
          <cell r="C724" t="str">
            <v>FBRLAL60000919</v>
          </cell>
        </row>
        <row r="725">
          <cell r="B725" t="str">
            <v>EVQ-PF003M</v>
          </cell>
          <cell r="C725" t="str">
            <v>FBRLAL60000917</v>
          </cell>
        </row>
        <row r="726">
          <cell r="B726" t="str">
            <v>EVQ-PF003M</v>
          </cell>
          <cell r="C726" t="str">
            <v>FBRLAL60000917</v>
          </cell>
        </row>
        <row r="727">
          <cell r="B727" t="str">
            <v>RC0603FR-0748K7L</v>
          </cell>
          <cell r="C727" t="str">
            <v>FBRLAL60000900</v>
          </cell>
        </row>
        <row r="728">
          <cell r="B728" t="str">
            <v>RC0603FR-0748K7L</v>
          </cell>
          <cell r="C728" t="str">
            <v>FBRLAL60000900</v>
          </cell>
        </row>
        <row r="729">
          <cell r="B729" t="str">
            <v>NEO-M9N-00B</v>
          </cell>
          <cell r="C729" t="str">
            <v>FBRLAL60000926</v>
          </cell>
        </row>
        <row r="730">
          <cell r="B730" t="str">
            <v>NEO-M9N-00B</v>
          </cell>
          <cell r="C730" t="str">
            <v>FBRLAL60000926</v>
          </cell>
        </row>
        <row r="731">
          <cell r="B731" t="str">
            <v>B1224XT-2WR3</v>
          </cell>
          <cell r="C731" t="str">
            <v>FBRLAL60000931</v>
          </cell>
        </row>
        <row r="732">
          <cell r="B732" t="str">
            <v>B1224XT-2WR3</v>
          </cell>
          <cell r="C732" t="str">
            <v>FBRLAL60000931</v>
          </cell>
        </row>
        <row r="733">
          <cell r="B733" t="str">
            <v>TPS2112APWR</v>
          </cell>
          <cell r="C733" t="str">
            <v>FBRLAL60000930</v>
          </cell>
        </row>
        <row r="734">
          <cell r="B734" t="str">
            <v>TPS2112APWR</v>
          </cell>
          <cell r="C734" t="str">
            <v>FBRLAL60000930</v>
          </cell>
        </row>
        <row r="735">
          <cell r="B735" t="str">
            <v>BQ24040DSQR</v>
          </cell>
          <cell r="C735" t="str">
            <v>FBRLAL60000929</v>
          </cell>
        </row>
        <row r="736">
          <cell r="B736" t="str">
            <v>BQ24040DSQR</v>
          </cell>
          <cell r="C736" t="str">
            <v>FBRLAL60000929</v>
          </cell>
        </row>
        <row r="737">
          <cell r="B737">
            <v>317990829</v>
          </cell>
          <cell r="C737" t="str">
            <v>FBRLAL60000928</v>
          </cell>
        </row>
        <row r="738">
          <cell r="B738">
            <v>317990829</v>
          </cell>
          <cell r="C738" t="str">
            <v>FBRLAL60000928</v>
          </cell>
        </row>
        <row r="739">
          <cell r="B739" t="str">
            <v>ADS7955SRGET</v>
          </cell>
          <cell r="C739" t="str">
            <v>FBRLAL60000927</v>
          </cell>
        </row>
        <row r="740">
          <cell r="B740" t="str">
            <v>ADS7955SRGET</v>
          </cell>
          <cell r="C740" t="str">
            <v>FBRLAL60000927</v>
          </cell>
        </row>
        <row r="741">
          <cell r="B741" t="str">
            <v>CL10C100FB8NNNC</v>
          </cell>
          <cell r="C741" t="str">
            <v>FBRLAL60000860</v>
          </cell>
        </row>
        <row r="742">
          <cell r="B742" t="str">
            <v>CL10C100FB8NNNC</v>
          </cell>
          <cell r="C742" t="str">
            <v>FBRLAL60000860</v>
          </cell>
        </row>
        <row r="743">
          <cell r="B743" t="str">
            <v>CL21C101JBANNNC</v>
          </cell>
          <cell r="C743" t="str">
            <v>FBRLAL60000859</v>
          </cell>
        </row>
        <row r="744">
          <cell r="B744" t="str">
            <v>CL21C101JBANNNC</v>
          </cell>
          <cell r="C744" t="str">
            <v>FBRLAL60000859</v>
          </cell>
        </row>
        <row r="745">
          <cell r="B745" t="str">
            <v>C0402C393K8PAC7867</v>
          </cell>
          <cell r="C745" t="str">
            <v>FBRLAL60000858</v>
          </cell>
        </row>
        <row r="746">
          <cell r="B746" t="str">
            <v>C0402C393K8PAC7867</v>
          </cell>
          <cell r="C746" t="str">
            <v>FBRLAL60000858</v>
          </cell>
        </row>
        <row r="747">
          <cell r="B747" t="str">
            <v>GRM31CR61C476ME44L</v>
          </cell>
          <cell r="C747" t="str">
            <v>FBRLAL60000857</v>
          </cell>
        </row>
        <row r="748">
          <cell r="B748" t="str">
            <v>GRM31CR61C476ME44L</v>
          </cell>
          <cell r="C748" t="str">
            <v>FBRLAL60000857</v>
          </cell>
        </row>
        <row r="749">
          <cell r="B749" t="str">
            <v>C0603C472K4RAC7867</v>
          </cell>
          <cell r="C749" t="str">
            <v>FBRLAL60000849</v>
          </cell>
        </row>
        <row r="750">
          <cell r="B750" t="str">
            <v>C0603C472K4RAC7867</v>
          </cell>
          <cell r="C750" t="str">
            <v>FBRLAL60000849</v>
          </cell>
        </row>
        <row r="751">
          <cell r="B751" t="str">
            <v>CC0603JRNPO9BN330</v>
          </cell>
          <cell r="C751" t="str">
            <v>FBRLAL60000861</v>
          </cell>
        </row>
        <row r="752">
          <cell r="B752" t="str">
            <v>CC0603JRNPO9BN330</v>
          </cell>
          <cell r="C752" t="str">
            <v>FBRLAL60000861</v>
          </cell>
        </row>
        <row r="753">
          <cell r="B753" t="str">
            <v>PTSA1.5/3-3,5-Z</v>
          </cell>
          <cell r="C753" t="str">
            <v>FBRLAL60000868</v>
          </cell>
        </row>
        <row r="754">
          <cell r="B754" t="str">
            <v>PTSA1.5/3-3,5-Z</v>
          </cell>
          <cell r="C754" t="str">
            <v>FBRLAL60000868</v>
          </cell>
        </row>
        <row r="755">
          <cell r="B755" t="str">
            <v>EEE-FTJ471XAP</v>
          </cell>
          <cell r="C755" t="str">
            <v>FBRLAL60000865</v>
          </cell>
        </row>
        <row r="756">
          <cell r="B756" t="str">
            <v>EEE-FTJ471XAP</v>
          </cell>
          <cell r="C756" t="str">
            <v>FBRLAL60000865</v>
          </cell>
        </row>
        <row r="757">
          <cell r="B757" t="str">
            <v>TMK107B7224KA-T</v>
          </cell>
          <cell r="C757" t="str">
            <v>FBRLAL60000864</v>
          </cell>
        </row>
        <row r="758">
          <cell r="B758" t="str">
            <v>TMK107B7224KA-T</v>
          </cell>
          <cell r="C758" t="str">
            <v>FBRLAL60000864</v>
          </cell>
        </row>
        <row r="759">
          <cell r="B759" t="str">
            <v>CL10C102JB81PNC</v>
          </cell>
          <cell r="C759" t="str">
            <v>FBRLAL60000863</v>
          </cell>
        </row>
        <row r="760">
          <cell r="B760" t="str">
            <v>CL10C102JB81PNC</v>
          </cell>
          <cell r="C760" t="str">
            <v>FBRLAL60000863</v>
          </cell>
        </row>
        <row r="761">
          <cell r="B761" t="str">
            <v>GRT21BR60J476ME13L</v>
          </cell>
          <cell r="C761" t="str">
            <v>FBRLAL60000862</v>
          </cell>
        </row>
        <row r="762">
          <cell r="B762" t="str">
            <v>GRT21BR60J476ME13L</v>
          </cell>
          <cell r="C762" t="str">
            <v>FBRLAL60000862</v>
          </cell>
        </row>
        <row r="763">
          <cell r="B763" t="str">
            <v>C0603C689C5GAC7867</v>
          </cell>
          <cell r="C763" t="str">
            <v>FBRLAL60000850</v>
          </cell>
        </row>
        <row r="764">
          <cell r="B764" t="str">
            <v>C0603C689C5GAC7867</v>
          </cell>
          <cell r="C764" t="str">
            <v>FBRLAL60000850</v>
          </cell>
        </row>
        <row r="765">
          <cell r="B765" t="str">
            <v>TMK107B7105KA-T</v>
          </cell>
          <cell r="C765" t="str">
            <v>FBRLAL60000867</v>
          </cell>
        </row>
        <row r="766">
          <cell r="B766" t="str">
            <v>TMK107B7105KA-T</v>
          </cell>
          <cell r="C766" t="str">
            <v>FBRLAL60000867</v>
          </cell>
        </row>
        <row r="767">
          <cell r="B767" t="str">
            <v>GRM21BR71H474KA88L</v>
          </cell>
          <cell r="C767" t="str">
            <v>FBRLAL60000866</v>
          </cell>
        </row>
        <row r="768">
          <cell r="B768" t="str">
            <v>GRM21BR71H474KA88L</v>
          </cell>
          <cell r="C768" t="str">
            <v>FBRLAL60000866</v>
          </cell>
        </row>
        <row r="769">
          <cell r="B769">
            <v>0</v>
          </cell>
          <cell r="C769" t="str">
            <v>FBRLAL60000848</v>
          </cell>
        </row>
        <row r="770">
          <cell r="B770">
            <v>0</v>
          </cell>
          <cell r="C770" t="str">
            <v>FBRLAL60000848</v>
          </cell>
        </row>
        <row r="771">
          <cell r="B771" t="str">
            <v>142-0701-231</v>
          </cell>
          <cell r="C771" t="str">
            <v>FBRLAL60000847</v>
          </cell>
        </row>
        <row r="772">
          <cell r="B772" t="str">
            <v>142-0701-231</v>
          </cell>
          <cell r="C772" t="str">
            <v>FBRLAL60000847</v>
          </cell>
        </row>
        <row r="773">
          <cell r="B773" t="str">
            <v>06035A220JAT2A</v>
          </cell>
          <cell r="C773" t="str">
            <v>FBRLAL60000851</v>
          </cell>
        </row>
        <row r="774">
          <cell r="B774" t="str">
            <v>06035A220JAT2A</v>
          </cell>
          <cell r="C774" t="str">
            <v>FBRLAL60000851</v>
          </cell>
        </row>
        <row r="775">
          <cell r="B775" t="str">
            <v>C0805C106K8PACTU</v>
          </cell>
          <cell r="C775" t="str">
            <v>FBRLAL60000856</v>
          </cell>
        </row>
        <row r="776">
          <cell r="B776" t="str">
            <v>C0805C106K8PACTU</v>
          </cell>
          <cell r="C776" t="str">
            <v>FBRLAL60000856</v>
          </cell>
        </row>
        <row r="777">
          <cell r="B777" t="str">
            <v>C0805C106K3PAC7800</v>
          </cell>
          <cell r="C777" t="str">
            <v>FBRLAL60000855</v>
          </cell>
        </row>
        <row r="778">
          <cell r="B778" t="str">
            <v>C0805C106K3PAC7800</v>
          </cell>
          <cell r="C778" t="str">
            <v>FBRLAL60000855</v>
          </cell>
        </row>
        <row r="779">
          <cell r="B779" t="str">
            <v>C0603C103J5RAC7867</v>
          </cell>
          <cell r="C779" t="str">
            <v>FBRLAL60000854</v>
          </cell>
        </row>
        <row r="780">
          <cell r="B780" t="str">
            <v>C0603C103J5RAC7867</v>
          </cell>
          <cell r="C780" t="str">
            <v>FBRLAL60000854</v>
          </cell>
        </row>
        <row r="781">
          <cell r="B781" t="str">
            <v>C1608X7R1A225K080AC</v>
          </cell>
          <cell r="C781" t="str">
            <v>FBRLAL60000853</v>
          </cell>
        </row>
        <row r="782">
          <cell r="B782" t="str">
            <v>C1608X7R1A225K080AC</v>
          </cell>
          <cell r="C782" t="str">
            <v>FBRLAL60000853</v>
          </cell>
        </row>
        <row r="783">
          <cell r="B783" t="str">
            <v>C1608X5R1A226M080AC</v>
          </cell>
          <cell r="C783" t="str">
            <v>FBRLAL60000852</v>
          </cell>
        </row>
        <row r="784">
          <cell r="B784" t="str">
            <v>C1608X5R1A226M080AC</v>
          </cell>
          <cell r="C784" t="str">
            <v>FBRLAL60000852</v>
          </cell>
        </row>
        <row r="785">
          <cell r="B785" t="str">
            <v>B5B-PH-SM4-TB(LF)(SN)</v>
          </cell>
          <cell r="C785" t="str">
            <v>FBRLAL60000874</v>
          </cell>
        </row>
        <row r="786">
          <cell r="B786" t="str">
            <v>B5B-PH-SM4-TB(LF)(SN)</v>
          </cell>
          <cell r="C786" t="str">
            <v>FBRLAL60000874</v>
          </cell>
        </row>
        <row r="787">
          <cell r="B787" t="str">
            <v>VLMG1300-GS08</v>
          </cell>
          <cell r="C787" t="str">
            <v>FBRLAL60000886</v>
          </cell>
        </row>
        <row r="788">
          <cell r="B788" t="str">
            <v>VLMG1300-GS08</v>
          </cell>
          <cell r="C788" t="str">
            <v>FBRLAL60000886</v>
          </cell>
        </row>
        <row r="789">
          <cell r="B789" t="str">
            <v>LSR976-NR-1</v>
          </cell>
          <cell r="C789" t="str">
            <v>FBRLAL60000885</v>
          </cell>
        </row>
        <row r="790">
          <cell r="B790" t="str">
            <v>LSR976-NR-1</v>
          </cell>
          <cell r="C790" t="str">
            <v>FBRLAL60000885</v>
          </cell>
        </row>
        <row r="791">
          <cell r="B791" t="str">
            <v>LQW18AS27NG0ZD</v>
          </cell>
          <cell r="C791" t="str">
            <v>FBRLAL60000883</v>
          </cell>
        </row>
        <row r="792">
          <cell r="B792" t="str">
            <v>LQW18AS27NG0ZD</v>
          </cell>
          <cell r="C792" t="str">
            <v>FBRLAL60000883</v>
          </cell>
        </row>
        <row r="793">
          <cell r="B793" t="str">
            <v>SDR1006-470KL</v>
          </cell>
          <cell r="C793" t="str">
            <v>FBRLAL60000884</v>
          </cell>
        </row>
        <row r="794">
          <cell r="B794" t="str">
            <v>SDR1006-470KL</v>
          </cell>
          <cell r="C794" t="str">
            <v>FBRLAL60000884</v>
          </cell>
        </row>
        <row r="795">
          <cell r="B795">
            <v>693043020611</v>
          </cell>
          <cell r="C795" t="str">
            <v>FBRLAL60000881</v>
          </cell>
        </row>
        <row r="796">
          <cell r="B796">
            <v>693043020611</v>
          </cell>
          <cell r="C796" t="str">
            <v>FBRLAL60000881</v>
          </cell>
        </row>
        <row r="797">
          <cell r="B797" t="str">
            <v>BC817-25W-7</v>
          </cell>
          <cell r="C797" t="str">
            <v>FBRLAL60000887</v>
          </cell>
        </row>
        <row r="798">
          <cell r="B798" t="str">
            <v>BC817-25W-7</v>
          </cell>
          <cell r="C798" t="str">
            <v>FBRLAL60000887</v>
          </cell>
        </row>
        <row r="799">
          <cell r="B799" t="str">
            <v>RC0603FR-071K5L</v>
          </cell>
          <cell r="C799" t="str">
            <v>FBRLAL60000902</v>
          </cell>
        </row>
        <row r="800">
          <cell r="B800" t="str">
            <v>RC0603FR-071K5L</v>
          </cell>
          <cell r="C800" t="str">
            <v>FBRLAL60000902</v>
          </cell>
        </row>
        <row r="801">
          <cell r="B801" t="str">
            <v>RC0603JR-071KL</v>
          </cell>
          <cell r="C801" t="str">
            <v>FBRLAL60000901</v>
          </cell>
        </row>
        <row r="802">
          <cell r="B802" t="str">
            <v>RC0603JR-071KL</v>
          </cell>
          <cell r="C802" t="str">
            <v>FBRLAL60000901</v>
          </cell>
        </row>
        <row r="803">
          <cell r="B803" t="str">
            <v>FDN5618P</v>
          </cell>
          <cell r="C803" t="str">
            <v>FBRLAL60000890</v>
          </cell>
        </row>
        <row r="804">
          <cell r="B804" t="str">
            <v>FDN5618P</v>
          </cell>
          <cell r="C804" t="str">
            <v>FBRLAL60000890</v>
          </cell>
        </row>
        <row r="805">
          <cell r="B805" t="str">
            <v>BC807-40LT1G</v>
          </cell>
          <cell r="C805" t="str">
            <v>FBRLAL60000889</v>
          </cell>
        </row>
        <row r="806">
          <cell r="B806" t="str">
            <v>BC807-40LT1G</v>
          </cell>
          <cell r="C806" t="str">
            <v>FBRLAL60000889</v>
          </cell>
        </row>
        <row r="807">
          <cell r="B807" t="str">
            <v>DMP2110UW-7</v>
          </cell>
          <cell r="C807" t="str">
            <v>FBRLAL60000888</v>
          </cell>
        </row>
        <row r="808">
          <cell r="B808" t="str">
            <v>DMP2110UW-7</v>
          </cell>
          <cell r="C808" t="str">
            <v>FBRLAL60000888</v>
          </cell>
        </row>
        <row r="809">
          <cell r="B809">
            <v>22284025</v>
          </cell>
          <cell r="C809" t="str">
            <v>FBRLAL60000870</v>
          </cell>
        </row>
        <row r="810">
          <cell r="B810">
            <v>22284025</v>
          </cell>
          <cell r="C810" t="str">
            <v>FBRLAL60000870</v>
          </cell>
        </row>
        <row r="811">
          <cell r="B811" t="str">
            <v>2908-05WB-MG</v>
          </cell>
          <cell r="C811" t="str">
            <v>FBRLAL60000869</v>
          </cell>
        </row>
        <row r="812">
          <cell r="B812" t="str">
            <v>2908-05WB-MG</v>
          </cell>
          <cell r="C812" t="str">
            <v>FBRLAL60000869</v>
          </cell>
        </row>
        <row r="813">
          <cell r="B813" t="str">
            <v>A-DF 09 A/KG-T2S</v>
          </cell>
          <cell r="C813" t="str">
            <v>FBRLAL60000877</v>
          </cell>
        </row>
        <row r="814">
          <cell r="B814" t="str">
            <v>A-DF 09 A/KG-T2S</v>
          </cell>
          <cell r="C814" t="str">
            <v>FBRLAL60000877</v>
          </cell>
        </row>
        <row r="815">
          <cell r="B815" t="str">
            <v>B2B-PH-SM4-TB(LF)(SN)</v>
          </cell>
          <cell r="C815" t="str">
            <v>FBRLAL60000876</v>
          </cell>
        </row>
        <row r="816">
          <cell r="B816" t="str">
            <v>B2B-PH-SM4-TB(LF)(SN)</v>
          </cell>
          <cell r="C816" t="str">
            <v>FBRLAL60000876</v>
          </cell>
        </row>
        <row r="817">
          <cell r="B817" t="str">
            <v>B3B-PH-SM4-TB(LF)(SN)</v>
          </cell>
          <cell r="C817" t="str">
            <v>FBRLAL60000875</v>
          </cell>
        </row>
        <row r="818">
          <cell r="B818" t="str">
            <v>B3B-PH-SM4-TB(LF)(SN)</v>
          </cell>
          <cell r="C818" t="str">
            <v>FBRLAL60000875</v>
          </cell>
        </row>
        <row r="819">
          <cell r="B819" t="str">
            <v>RJLSE4238101T</v>
          </cell>
          <cell r="C819" t="str">
            <v>FBRLAL60000871</v>
          </cell>
        </row>
        <row r="820">
          <cell r="B820" t="str">
            <v>RJLSE4238101T</v>
          </cell>
          <cell r="C820" t="str">
            <v>FBRLAL60000871</v>
          </cell>
        </row>
        <row r="821">
          <cell r="B821" t="str">
            <v>WR9ME2000LCP-F(R6B)</v>
          </cell>
          <cell r="C821" t="str">
            <v>FBRLAL60000880</v>
          </cell>
        </row>
        <row r="822">
          <cell r="B822" t="str">
            <v>WR9ME2000LCP-F(R6B)</v>
          </cell>
          <cell r="C822" t="str">
            <v>FBRLAL60000880</v>
          </cell>
        </row>
        <row r="823">
          <cell r="B823" t="str">
            <v>MMZ1608R301ATA00</v>
          </cell>
          <cell r="C823" t="str">
            <v>FBRLAL60000879</v>
          </cell>
        </row>
        <row r="824">
          <cell r="B824" t="str">
            <v>MMZ1608R301ATA00</v>
          </cell>
          <cell r="C824" t="str">
            <v>FBRLAL60000879</v>
          </cell>
        </row>
        <row r="825">
          <cell r="B825" t="str">
            <v>NUP4114UCW1T2G</v>
          </cell>
          <cell r="C825" t="str">
            <v>FBRLAL60000878</v>
          </cell>
        </row>
        <row r="826">
          <cell r="B826" t="str">
            <v>NUP4114UCW1T2G</v>
          </cell>
          <cell r="C826" t="str">
            <v>FBRLAL60000878</v>
          </cell>
        </row>
        <row r="827">
          <cell r="B827" t="str">
            <v>PTSA1.5/2-3,5-Z</v>
          </cell>
          <cell r="C827" t="str">
            <v>FBRLAL60000873</v>
          </cell>
        </row>
        <row r="828">
          <cell r="B828" t="str">
            <v>PTSA1.5/2-3,5-Z</v>
          </cell>
          <cell r="C828" t="str">
            <v>FBRLAL60000873</v>
          </cell>
        </row>
        <row r="829">
          <cell r="B829" t="str">
            <v>PTSA0,5/8-2,5-Z</v>
          </cell>
          <cell r="C829" t="str">
            <v>FBRLAL60000872</v>
          </cell>
        </row>
        <row r="830">
          <cell r="B830" t="str">
            <v>PTSA0,5/8-2,5-Z</v>
          </cell>
          <cell r="C830" t="str">
            <v>FBRLAL60000872</v>
          </cell>
        </row>
        <row r="831">
          <cell r="B831" t="str">
            <v>MLC7540-142MEB</v>
          </cell>
          <cell r="C831" t="str">
            <v>FBRLAL60000882</v>
          </cell>
        </row>
        <row r="832">
          <cell r="B832" t="str">
            <v>MLC7540-142MEB</v>
          </cell>
          <cell r="C832" t="str">
            <v>FBRLAL60000882</v>
          </cell>
        </row>
        <row r="833">
          <cell r="B833">
            <v>0</v>
          </cell>
          <cell r="C833" t="str">
            <v>FBRLAMSF002-FG</v>
          </cell>
        </row>
        <row r="834">
          <cell r="B834">
            <v>0</v>
          </cell>
          <cell r="C834" t="str">
            <v>FBRLAMSF002-FG</v>
          </cell>
        </row>
        <row r="835">
          <cell r="B835">
            <v>0</v>
          </cell>
          <cell r="C835" t="str">
            <v>FBRLASEN-T001</v>
          </cell>
        </row>
        <row r="836">
          <cell r="B836">
            <v>0</v>
          </cell>
          <cell r="C836" t="str">
            <v>FBRLASEN-T001</v>
          </cell>
        </row>
        <row r="837">
          <cell r="B837" t="str">
            <v>10118194-0001LF</v>
          </cell>
          <cell r="C837" t="str">
            <v>FBRLAL60000944</v>
          </cell>
        </row>
        <row r="838">
          <cell r="B838" t="str">
            <v>10118194-0001LF</v>
          </cell>
          <cell r="C838" t="str">
            <v>FBRLAL60000944</v>
          </cell>
        </row>
        <row r="839">
          <cell r="B839" t="str">
            <v>MMZ1608R301ATA00</v>
          </cell>
          <cell r="C839" t="str">
            <v>FBRLAL60000945</v>
          </cell>
        </row>
        <row r="840">
          <cell r="B840" t="str">
            <v>MMZ1608R301ATA00</v>
          </cell>
          <cell r="C840" t="str">
            <v>FBRLAL60000945</v>
          </cell>
        </row>
        <row r="841">
          <cell r="B841" t="str">
            <v>VEL05US050-EU-UB</v>
          </cell>
          <cell r="C841" t="str">
            <v>FBRLAL60000946</v>
          </cell>
        </row>
        <row r="842">
          <cell r="B842" t="str">
            <v>VEL05US050-EU-UB</v>
          </cell>
          <cell r="C842" t="str">
            <v>FBRLAL60000946</v>
          </cell>
        </row>
        <row r="843">
          <cell r="B843" t="str">
            <v>961102-6404-AR</v>
          </cell>
          <cell r="C843" t="str">
            <v>FBRLAL60000947</v>
          </cell>
        </row>
        <row r="844">
          <cell r="B844" t="str">
            <v>961102-6404-AR</v>
          </cell>
          <cell r="C844" t="str">
            <v>FBRLAL60000947</v>
          </cell>
        </row>
        <row r="845">
          <cell r="B845" t="str">
            <v>ESP32-WROOM-32E (8MB)</v>
          </cell>
          <cell r="C845" t="str">
            <v>FBRLAL60000948</v>
          </cell>
        </row>
        <row r="846">
          <cell r="B846" t="str">
            <v>ESP32-WROOM-32E (8MB)</v>
          </cell>
          <cell r="C846" t="str">
            <v>FBRLAL60000948</v>
          </cell>
        </row>
        <row r="847">
          <cell r="B847">
            <v>0</v>
          </cell>
          <cell r="C847" t="str">
            <v>FBRLAL60000939</v>
          </cell>
        </row>
        <row r="848">
          <cell r="B848">
            <v>0</v>
          </cell>
          <cell r="C848" t="str">
            <v>FBRLAL60000939</v>
          </cell>
        </row>
        <row r="849">
          <cell r="B849">
            <v>865080142007</v>
          </cell>
          <cell r="C849" t="str">
            <v>FBRLAL60000940</v>
          </cell>
        </row>
        <row r="850">
          <cell r="B850">
            <v>865080142007</v>
          </cell>
          <cell r="C850" t="str">
            <v>FBRLAL60000940</v>
          </cell>
        </row>
        <row r="851">
          <cell r="B851" t="str">
            <v>GRM188R60J226MEA0D</v>
          </cell>
          <cell r="C851" t="str">
            <v>FBRLAL60000941</v>
          </cell>
        </row>
        <row r="852">
          <cell r="B852" t="str">
            <v>GRM188R60J226MEA0D</v>
          </cell>
          <cell r="C852" t="str">
            <v>FBRLAL60000941</v>
          </cell>
        </row>
        <row r="853">
          <cell r="B853" t="str">
            <v>C0603C103K4RACTU</v>
          </cell>
          <cell r="C853" t="str">
            <v>FBRLAL60000942</v>
          </cell>
        </row>
        <row r="854">
          <cell r="B854" t="str">
            <v>C0603C103K4RACTU</v>
          </cell>
          <cell r="C854" t="str">
            <v>FBRLAL60000942</v>
          </cell>
        </row>
        <row r="855">
          <cell r="B855" t="str">
            <v>GRM1885C1H472JA01D</v>
          </cell>
          <cell r="C855" t="str">
            <v>FBRLAL60000943</v>
          </cell>
        </row>
        <row r="856">
          <cell r="B856" t="str">
            <v>GRM1885C1H472JA01D</v>
          </cell>
          <cell r="C856" t="str">
            <v>FBRLAL60000943</v>
          </cell>
        </row>
        <row r="857">
          <cell r="B857">
            <v>0</v>
          </cell>
          <cell r="C857" t="str">
            <v>FBRLASEN-T001-FG</v>
          </cell>
        </row>
        <row r="858">
          <cell r="B858">
            <v>0</v>
          </cell>
          <cell r="C858" t="str">
            <v>FBRLASEN-T001-FG</v>
          </cell>
        </row>
        <row r="859">
          <cell r="B859" t="str">
            <v>OQ0832510000G</v>
          </cell>
          <cell r="C859" t="str">
            <v>FBRLAL60000949</v>
          </cell>
        </row>
        <row r="860">
          <cell r="B860" t="str">
            <v>OQ0832510000G</v>
          </cell>
          <cell r="C860" t="str">
            <v>FBRLAL60000949</v>
          </cell>
        </row>
        <row r="861">
          <cell r="B861" t="str">
            <v>TJ0831530000G</v>
          </cell>
          <cell r="C861" t="str">
            <v>FBRLAL60000950</v>
          </cell>
        </row>
        <row r="862">
          <cell r="B862" t="str">
            <v>TJ0831530000G</v>
          </cell>
          <cell r="C862" t="str">
            <v>FBRLAL60000950</v>
          </cell>
        </row>
        <row r="863">
          <cell r="B863" t="str">
            <v>B2102USUG20C000633U1930</v>
          </cell>
          <cell r="C863" t="str">
            <v>FBRLAL60000951</v>
          </cell>
        </row>
        <row r="864">
          <cell r="B864" t="str">
            <v>B2102USUG20C000633U1930</v>
          </cell>
          <cell r="C864" t="str">
            <v>FBRLAL60000951</v>
          </cell>
        </row>
        <row r="865">
          <cell r="B865" t="str">
            <v>ERJ3GEYJ331V</v>
          </cell>
          <cell r="C865" t="str">
            <v>FBRLAL60000952</v>
          </cell>
        </row>
        <row r="866">
          <cell r="B866" t="str">
            <v>ERJ3GEYJ331V</v>
          </cell>
          <cell r="C866" t="str">
            <v>FBRLAL60000952</v>
          </cell>
        </row>
        <row r="867">
          <cell r="B867" t="str">
            <v>FSMSMTR</v>
          </cell>
          <cell r="C867" t="str">
            <v>FBRLAL60000959</v>
          </cell>
        </row>
        <row r="868">
          <cell r="B868" t="str">
            <v>FSMSMTR</v>
          </cell>
          <cell r="C868" t="str">
            <v>FBRLAL60000959</v>
          </cell>
        </row>
        <row r="869">
          <cell r="B869" t="str">
            <v>RC0603JR-07560KL</v>
          </cell>
          <cell r="C869" t="str">
            <v>FBRLAL60000958</v>
          </cell>
        </row>
        <row r="870">
          <cell r="B870" t="str">
            <v>RC0603JR-07560KL</v>
          </cell>
          <cell r="C870" t="str">
            <v>FBRLAL60000958</v>
          </cell>
        </row>
        <row r="871">
          <cell r="B871" t="str">
            <v>RC0603JR-07240KL</v>
          </cell>
          <cell r="C871" t="str">
            <v>FBRLAL60000957</v>
          </cell>
        </row>
        <row r="872">
          <cell r="B872" t="str">
            <v>RC0603JR-07240KL</v>
          </cell>
          <cell r="C872" t="str">
            <v>FBRLAL60000957</v>
          </cell>
        </row>
        <row r="873">
          <cell r="B873" t="str">
            <v>XZMDKCBDDG45S-9</v>
          </cell>
          <cell r="C873" t="str">
            <v>FBRLAL60000956</v>
          </cell>
        </row>
        <row r="874">
          <cell r="B874" t="str">
            <v>XZMDKCBDDG45S-9</v>
          </cell>
          <cell r="C874" t="str">
            <v>FBRLAL60000956</v>
          </cell>
        </row>
        <row r="875">
          <cell r="B875" t="str">
            <v>LTST-C235KGKRKT</v>
          </cell>
          <cell r="C875" t="str">
            <v>FBRLAL60000955</v>
          </cell>
        </row>
        <row r="876">
          <cell r="B876" t="str">
            <v>LTST-C235KGKRKT</v>
          </cell>
          <cell r="C876" t="str">
            <v>FBRLAL60000955</v>
          </cell>
        </row>
        <row r="877">
          <cell r="B877" t="str">
            <v>SMAJ5.0CA-13-F</v>
          </cell>
          <cell r="C877" t="str">
            <v>FBRLAL60000954</v>
          </cell>
        </row>
        <row r="878">
          <cell r="B878" t="str">
            <v>SMAJ5.0CA-13-F</v>
          </cell>
          <cell r="C878" t="str">
            <v>FBRLAL60000954</v>
          </cell>
        </row>
        <row r="879">
          <cell r="B879" t="str">
            <v>CD0603-Z3V3</v>
          </cell>
          <cell r="C879" t="str">
            <v>FBRLAL60000953</v>
          </cell>
        </row>
        <row r="880">
          <cell r="B880" t="str">
            <v>CD0603-Z3V3</v>
          </cell>
          <cell r="C880" t="str">
            <v>FBRLAL60000953</v>
          </cell>
        </row>
        <row r="881">
          <cell r="B881">
            <v>0</v>
          </cell>
          <cell r="C881" t="str">
            <v>FBRLACNT-LITE01</v>
          </cell>
        </row>
        <row r="882">
          <cell r="B882">
            <v>0</v>
          </cell>
          <cell r="C882" t="str">
            <v>FBRLACNT-LITE01</v>
          </cell>
        </row>
        <row r="883">
          <cell r="B883">
            <v>0</v>
          </cell>
          <cell r="C883" t="str">
            <v>FBRLAL60000960</v>
          </cell>
        </row>
        <row r="884">
          <cell r="B884">
            <v>0</v>
          </cell>
          <cell r="C884" t="str">
            <v>FBRLAL60000960</v>
          </cell>
        </row>
        <row r="885">
          <cell r="B885">
            <v>0</v>
          </cell>
          <cell r="C885" t="str">
            <v>FBRLAL60000961</v>
          </cell>
        </row>
        <row r="886">
          <cell r="B886">
            <v>0</v>
          </cell>
          <cell r="C886" t="str">
            <v>FBRLAL60000961</v>
          </cell>
        </row>
        <row r="887">
          <cell r="B887">
            <v>0</v>
          </cell>
          <cell r="C887" t="str">
            <v>FBRLAL60000962</v>
          </cell>
        </row>
        <row r="888">
          <cell r="B888">
            <v>0</v>
          </cell>
          <cell r="C888" t="str">
            <v>FBRLAL60000962</v>
          </cell>
        </row>
        <row r="889">
          <cell r="B889">
            <v>0</v>
          </cell>
          <cell r="C889" t="str">
            <v>FBRLACNT-LITE01-FG</v>
          </cell>
        </row>
        <row r="890">
          <cell r="B890">
            <v>0</v>
          </cell>
          <cell r="C890" t="str">
            <v>FBRLACNT-LITE01-FG</v>
          </cell>
        </row>
        <row r="891">
          <cell r="B891">
            <v>0</v>
          </cell>
          <cell r="C891" t="str">
            <v>FBRLAL60000963</v>
          </cell>
        </row>
        <row r="892">
          <cell r="B892">
            <v>0</v>
          </cell>
          <cell r="C892" t="str">
            <v>FBRLAL60000963</v>
          </cell>
        </row>
        <row r="893">
          <cell r="B893">
            <v>0</v>
          </cell>
          <cell r="C893" t="str">
            <v>FBRLAL60000963</v>
          </cell>
        </row>
        <row r="894">
          <cell r="B894" t="str">
            <v>MMZ1608R301ATA00</v>
          </cell>
          <cell r="C894" t="str">
            <v>FBRLAL60000945</v>
          </cell>
        </row>
        <row r="895">
          <cell r="B895" t="str">
            <v>PTS845VN20PSMTR4 LFS</v>
          </cell>
          <cell r="C895" t="str">
            <v>FBRLAL60000964</v>
          </cell>
        </row>
        <row r="896">
          <cell r="B896" t="str">
            <v>PTS845VN20PSMTR4 LFS</v>
          </cell>
          <cell r="C896" t="str">
            <v>FBRLAL60000964</v>
          </cell>
        </row>
        <row r="897">
          <cell r="B897">
            <v>434121043816</v>
          </cell>
          <cell r="C897" t="str">
            <v>FBRLAL60000965</v>
          </cell>
        </row>
        <row r="898">
          <cell r="B898">
            <v>434121043816</v>
          </cell>
          <cell r="C898" t="str">
            <v>FBRLAL60000965</v>
          </cell>
        </row>
        <row r="899">
          <cell r="B899">
            <v>0</v>
          </cell>
          <cell r="C899" t="str">
            <v>FBRLAL60000966</v>
          </cell>
        </row>
        <row r="900">
          <cell r="B900">
            <v>0</v>
          </cell>
          <cell r="C900" t="str">
            <v>FBRLAL60000966</v>
          </cell>
        </row>
        <row r="901">
          <cell r="B901">
            <v>0</v>
          </cell>
          <cell r="C901" t="str">
            <v>FBRLAL60000967</v>
          </cell>
        </row>
        <row r="902">
          <cell r="B902">
            <v>0</v>
          </cell>
          <cell r="C902" t="str">
            <v>FBRLAL60000967</v>
          </cell>
        </row>
        <row r="903">
          <cell r="B903" t="str">
            <v>RT6150B-33GQW</v>
          </cell>
          <cell r="C903" t="str">
            <v>FBRLAL60000972</v>
          </cell>
        </row>
        <row r="904">
          <cell r="B904" t="str">
            <v>RT6150B-33GQW</v>
          </cell>
          <cell r="C904" t="str">
            <v>FBRLAL60000972</v>
          </cell>
        </row>
        <row r="905">
          <cell r="B905" t="str">
            <v>RC0603FR-0786K6L</v>
          </cell>
          <cell r="C905" t="str">
            <v>FBRLAL60000971</v>
          </cell>
        </row>
        <row r="906">
          <cell r="B906" t="str">
            <v>RC0603FR-0786K6L</v>
          </cell>
          <cell r="C906" t="str">
            <v>FBRLAL60000971</v>
          </cell>
        </row>
        <row r="907">
          <cell r="B907" t="str">
            <v>RC0603FR-07487KL</v>
          </cell>
          <cell r="C907" t="str">
            <v>FBRLAL60000970</v>
          </cell>
        </row>
        <row r="908">
          <cell r="B908" t="str">
            <v>RC0603FR-07487KL</v>
          </cell>
          <cell r="C908" t="str">
            <v>FBRLAL60000970</v>
          </cell>
        </row>
        <row r="909">
          <cell r="B909" t="str">
            <v>SDCL1V3012-4R7M-R</v>
          </cell>
          <cell r="C909" t="str">
            <v>FBRLAL60000969</v>
          </cell>
        </row>
        <row r="910">
          <cell r="B910" t="str">
            <v>SDCL1V3012-4R7M-R</v>
          </cell>
          <cell r="C910" t="str">
            <v>FBRLAL60000969</v>
          </cell>
        </row>
        <row r="911">
          <cell r="B911" t="str">
            <v>LMK212B7106KG-TD</v>
          </cell>
          <cell r="C911" t="str">
            <v>FBRLAL60000968</v>
          </cell>
        </row>
        <row r="912">
          <cell r="B912" t="str">
            <v>LMK212B7106KG-TD</v>
          </cell>
          <cell r="C912" t="str">
            <v>FBRLAL60000968</v>
          </cell>
        </row>
        <row r="913">
          <cell r="B913">
            <v>0</v>
          </cell>
          <cell r="C913" t="str">
            <v>FBRLACNT-LITESB</v>
          </cell>
        </row>
        <row r="914">
          <cell r="B914">
            <v>0</v>
          </cell>
          <cell r="C914" t="str">
            <v>FBRLACNT-LITESB</v>
          </cell>
        </row>
        <row r="915">
          <cell r="B915">
            <v>0</v>
          </cell>
          <cell r="C915" t="str">
            <v>FBRLACNT-LITESB-FG</v>
          </cell>
        </row>
        <row r="916">
          <cell r="B916">
            <v>0</v>
          </cell>
          <cell r="C916" t="str">
            <v>FBRLACNT-LITESB-FG</v>
          </cell>
        </row>
        <row r="917">
          <cell r="B917">
            <v>0</v>
          </cell>
          <cell r="C917" t="str">
            <v>FBRLACNT-LITECB</v>
          </cell>
        </row>
        <row r="918">
          <cell r="B918">
            <v>0</v>
          </cell>
          <cell r="C918" t="str">
            <v>FBRLACNT-LITECB</v>
          </cell>
        </row>
        <row r="919">
          <cell r="B919">
            <v>0</v>
          </cell>
          <cell r="C919" t="str">
            <v>FBRLACNT-LITECB-FG</v>
          </cell>
        </row>
        <row r="920">
          <cell r="B920">
            <v>0</v>
          </cell>
          <cell r="C920" t="str">
            <v>FBRLACNT-LITECB-FG</v>
          </cell>
        </row>
        <row r="921">
          <cell r="B921">
            <v>0</v>
          </cell>
          <cell r="C921" t="str">
            <v>FBRLAL60000973</v>
          </cell>
        </row>
        <row r="922">
          <cell r="B922">
            <v>0</v>
          </cell>
          <cell r="C922" t="str">
            <v>FBRLAL60000973</v>
          </cell>
        </row>
        <row r="923">
          <cell r="B923" t="str">
            <v>SDCL1V3012-3R3M-R</v>
          </cell>
          <cell r="C923" t="str">
            <v>FBRLAL60000974</v>
          </cell>
        </row>
        <row r="924">
          <cell r="B924" t="str">
            <v>SDCL1V3012-3R3M-R</v>
          </cell>
          <cell r="C924" t="str">
            <v>FBRLAL60000974</v>
          </cell>
        </row>
        <row r="925">
          <cell r="B925">
            <v>0</v>
          </cell>
          <cell r="C925" t="str">
            <v>FBRLAL60000980</v>
          </cell>
        </row>
        <row r="926">
          <cell r="B926">
            <v>0</v>
          </cell>
          <cell r="C926" t="str">
            <v>FBRLAL60000980</v>
          </cell>
        </row>
        <row r="927">
          <cell r="B927">
            <v>0</v>
          </cell>
          <cell r="C927" t="str">
            <v>FBRLAL60000979</v>
          </cell>
        </row>
        <row r="928">
          <cell r="B928">
            <v>0</v>
          </cell>
          <cell r="C928" t="str">
            <v>FBRLAL60000979</v>
          </cell>
        </row>
        <row r="929">
          <cell r="B929">
            <v>0</v>
          </cell>
          <cell r="C929" t="str">
            <v>FBRLAL60000978</v>
          </cell>
        </row>
        <row r="930">
          <cell r="B930">
            <v>0</v>
          </cell>
          <cell r="C930" t="str">
            <v>FBRLAL60000978</v>
          </cell>
        </row>
        <row r="931">
          <cell r="B931">
            <v>0</v>
          </cell>
          <cell r="C931" t="str">
            <v>FBRLAL60000977</v>
          </cell>
        </row>
        <row r="932">
          <cell r="B932">
            <v>0</v>
          </cell>
          <cell r="C932" t="str">
            <v>FBRLAL60000977</v>
          </cell>
        </row>
        <row r="933">
          <cell r="B933">
            <v>0</v>
          </cell>
          <cell r="C933" t="str">
            <v>FBRLAL60000976</v>
          </cell>
        </row>
        <row r="934">
          <cell r="B934">
            <v>0</v>
          </cell>
          <cell r="C934" t="str">
            <v>FBRLAL60000976</v>
          </cell>
        </row>
        <row r="935">
          <cell r="B935">
            <v>0</v>
          </cell>
          <cell r="C935" t="str">
            <v>FBRLAL60000975</v>
          </cell>
        </row>
        <row r="936">
          <cell r="B936">
            <v>0</v>
          </cell>
          <cell r="C936" t="str">
            <v>FBRLAL60000975</v>
          </cell>
        </row>
        <row r="937">
          <cell r="B937">
            <v>0</v>
          </cell>
          <cell r="C937" t="str">
            <v>FBR-LBLSERIAL01-GR</v>
          </cell>
        </row>
        <row r="938">
          <cell r="B938">
            <v>0</v>
          </cell>
          <cell r="C938" t="str">
            <v>FBR-LBLSERIAL01-GR</v>
          </cell>
        </row>
        <row r="939">
          <cell r="B939">
            <v>0</v>
          </cell>
          <cell r="C939" t="str">
            <v>FBR-LBLSERIAL02-GR</v>
          </cell>
        </row>
        <row r="940">
          <cell r="B940">
            <v>0</v>
          </cell>
          <cell r="C940" t="str">
            <v>FBR-LBLSERIAL02-GR</v>
          </cell>
        </row>
        <row r="941">
          <cell r="B941">
            <v>0</v>
          </cell>
          <cell r="C941" t="str">
            <v>FBRLAL60000981</v>
          </cell>
        </row>
        <row r="942">
          <cell r="B942">
            <v>0</v>
          </cell>
          <cell r="C942" t="str">
            <v>FBRLAL60000981</v>
          </cell>
        </row>
        <row r="943">
          <cell r="B943">
            <v>0</v>
          </cell>
          <cell r="C943" t="str">
            <v>FBRLAL60000982</v>
          </cell>
        </row>
        <row r="944">
          <cell r="B944">
            <v>0</v>
          </cell>
          <cell r="C944" t="str">
            <v>FBRLAL60000982</v>
          </cell>
        </row>
        <row r="945">
          <cell r="B945">
            <v>0</v>
          </cell>
          <cell r="C945" t="str">
            <v>FBRLAL60000990</v>
          </cell>
        </row>
        <row r="946">
          <cell r="B946">
            <v>0</v>
          </cell>
          <cell r="C946" t="str">
            <v>FBRLAL60000990</v>
          </cell>
        </row>
        <row r="947">
          <cell r="B947">
            <v>0</v>
          </cell>
          <cell r="C947" t="str">
            <v>FBRLASEN-TCB-FG</v>
          </cell>
        </row>
        <row r="948">
          <cell r="B948">
            <v>0</v>
          </cell>
          <cell r="C948" t="str">
            <v>FBRLASEN-TCB-FG</v>
          </cell>
        </row>
        <row r="949">
          <cell r="B949">
            <v>0</v>
          </cell>
          <cell r="C949" t="str">
            <v>FBRLASEN-TCB</v>
          </cell>
        </row>
        <row r="950">
          <cell r="B950">
            <v>0</v>
          </cell>
          <cell r="C950" t="str">
            <v>FBRLASEN-TCB</v>
          </cell>
        </row>
        <row r="951">
          <cell r="B951">
            <v>0</v>
          </cell>
          <cell r="C951" t="str">
            <v>FBRLAL60000991</v>
          </cell>
        </row>
        <row r="952">
          <cell r="B952">
            <v>0</v>
          </cell>
          <cell r="C952" t="str">
            <v>FBRLAL60000991</v>
          </cell>
        </row>
        <row r="953">
          <cell r="B953">
            <v>0</v>
          </cell>
          <cell r="C953" t="str">
            <v>FBRLAL60000992</v>
          </cell>
        </row>
        <row r="954">
          <cell r="B954">
            <v>0</v>
          </cell>
          <cell r="C954" t="str">
            <v>FBRLAL60000992</v>
          </cell>
        </row>
        <row r="955">
          <cell r="B955">
            <v>0</v>
          </cell>
          <cell r="C955" t="str">
            <v>FBRLAL60000993</v>
          </cell>
        </row>
        <row r="956">
          <cell r="B956">
            <v>0</v>
          </cell>
          <cell r="C956" t="str">
            <v>FBRLAL60000993</v>
          </cell>
        </row>
        <row r="957">
          <cell r="B957" t="str">
            <v>TPS61023DRLT</v>
          </cell>
          <cell r="C957" t="str">
            <v>FBRLAL60001003</v>
          </cell>
        </row>
        <row r="958">
          <cell r="B958" t="str">
            <v>TPS61023DRLT</v>
          </cell>
          <cell r="C958" t="str">
            <v>FBRLAL60001003</v>
          </cell>
        </row>
        <row r="959">
          <cell r="B959" t="str">
            <v>TL1105WF100Q</v>
          </cell>
          <cell r="C959" t="str">
            <v>FBRLAL60001002</v>
          </cell>
        </row>
        <row r="960">
          <cell r="B960" t="str">
            <v>TL1105WF100Q</v>
          </cell>
          <cell r="C960" t="str">
            <v>FBRLAL60001002</v>
          </cell>
        </row>
        <row r="961">
          <cell r="B961" t="str">
            <v>ERJ3EKF1003V</v>
          </cell>
          <cell r="C961" t="str">
            <v>FBRLAL60001001</v>
          </cell>
        </row>
        <row r="962">
          <cell r="B962" t="str">
            <v>ERJ3EKF1003V</v>
          </cell>
          <cell r="C962" t="str">
            <v>FBRLAL60001001</v>
          </cell>
        </row>
        <row r="963">
          <cell r="B963" t="str">
            <v>RC0603FR-07732KL</v>
          </cell>
          <cell r="C963" t="str">
            <v>FBRLAL60001000</v>
          </cell>
        </row>
        <row r="964">
          <cell r="B964" t="str">
            <v>RC0603FR-07732KL</v>
          </cell>
          <cell r="C964" t="str">
            <v>FBRLAL60001000</v>
          </cell>
        </row>
        <row r="965">
          <cell r="B965" t="str">
            <v>RC0603JR-07100KL</v>
          </cell>
          <cell r="C965" t="str">
            <v>FBRLAL60000999</v>
          </cell>
        </row>
        <row r="966">
          <cell r="B966" t="str">
            <v>RC0603JR-07100KL</v>
          </cell>
          <cell r="C966" t="str">
            <v>FBRLAL60000999</v>
          </cell>
        </row>
        <row r="967">
          <cell r="B967" t="str">
            <v>IHLP1212AEERR47M11</v>
          </cell>
          <cell r="C967" t="str">
            <v>FBRLAL60000998</v>
          </cell>
        </row>
        <row r="968">
          <cell r="B968" t="str">
            <v>IHLP1212AEERR47M11</v>
          </cell>
          <cell r="C968" t="str">
            <v>FBRLAL60000998</v>
          </cell>
        </row>
        <row r="969">
          <cell r="B969" t="str">
            <v>C0805C106K3PAC7800</v>
          </cell>
          <cell r="C969" t="str">
            <v>FBRLAL60000997</v>
          </cell>
        </row>
        <row r="970">
          <cell r="B970" t="str">
            <v>C0805C106K3PAC7800</v>
          </cell>
          <cell r="C970" t="str">
            <v>FBRLAL60000997</v>
          </cell>
        </row>
        <row r="971">
          <cell r="B971" t="str">
            <v>C3216X5R1A107M160AC</v>
          </cell>
          <cell r="C971" t="str">
            <v>FBRLAL60000996</v>
          </cell>
        </row>
        <row r="972">
          <cell r="B972" t="str">
            <v>C3216X5R1A107M160AC</v>
          </cell>
          <cell r="C972" t="str">
            <v>FBRLAL60000996</v>
          </cell>
        </row>
        <row r="973">
          <cell r="B973">
            <v>0</v>
          </cell>
          <cell r="C973" t="str">
            <v>FBRLAMAXR-FG</v>
          </cell>
        </row>
        <row r="974">
          <cell r="B974">
            <v>0</v>
          </cell>
          <cell r="C974" t="str">
            <v>FBRLAMAXR-FG</v>
          </cell>
        </row>
        <row r="975">
          <cell r="B975">
            <v>0</v>
          </cell>
          <cell r="C975" t="str">
            <v>FBRLAMAXR-SB</v>
          </cell>
        </row>
        <row r="976">
          <cell r="B976">
            <v>0</v>
          </cell>
          <cell r="C976" t="str">
            <v>FBRLAMAXR-SB</v>
          </cell>
        </row>
        <row r="977">
          <cell r="B977">
            <v>0</v>
          </cell>
          <cell r="C977" t="str">
            <v>FBRLAMAXR-HB</v>
          </cell>
        </row>
        <row r="978">
          <cell r="B978">
            <v>0</v>
          </cell>
          <cell r="C978" t="str">
            <v>FBRLAMAXR-HB</v>
          </cell>
        </row>
        <row r="979">
          <cell r="B979">
            <v>0</v>
          </cell>
          <cell r="C979" t="str">
            <v>FBRLAMAXR-CB</v>
          </cell>
        </row>
        <row r="980">
          <cell r="B980">
            <v>0</v>
          </cell>
          <cell r="C980" t="str">
            <v>FBRLAMAXR-CB</v>
          </cell>
        </row>
        <row r="981">
          <cell r="B981" t="str">
            <v>CRCW04024K70FKEDHP</v>
          </cell>
          <cell r="C981" t="str">
            <v>FBRLAL60001067</v>
          </cell>
        </row>
        <row r="982">
          <cell r="B982" t="str">
            <v>CRCW04024K70FKEDHP</v>
          </cell>
          <cell r="C982" t="str">
            <v>FBRLAL60001067</v>
          </cell>
        </row>
        <row r="983">
          <cell r="B983" t="str">
            <v>ERJ-1GNF10R0C</v>
          </cell>
          <cell r="C983" t="str">
            <v>FBRLAL60001066</v>
          </cell>
        </row>
        <row r="984">
          <cell r="B984" t="str">
            <v>ERJ-1GNF10R0C</v>
          </cell>
          <cell r="C984" t="str">
            <v>FBRLAL60001066</v>
          </cell>
        </row>
        <row r="985">
          <cell r="B985" t="str">
            <v>ERJ-2RKF1004X</v>
          </cell>
          <cell r="C985" t="str">
            <v>FBRLAL60001065</v>
          </cell>
        </row>
        <row r="986">
          <cell r="B986" t="str">
            <v>ERJ-2RKF1004X</v>
          </cell>
          <cell r="C986" t="str">
            <v>FBRLAL60001065</v>
          </cell>
        </row>
        <row r="987">
          <cell r="B987" t="str">
            <v>ERJ-1GN0R00C</v>
          </cell>
          <cell r="C987" t="str">
            <v>FBRLAL60001064</v>
          </cell>
        </row>
        <row r="988">
          <cell r="B988" t="str">
            <v>ERJ-1GN0R00C</v>
          </cell>
          <cell r="C988" t="str">
            <v>FBRLAL60001064</v>
          </cell>
        </row>
        <row r="989">
          <cell r="B989" t="str">
            <v>ERJ-1GNJ103C</v>
          </cell>
          <cell r="C989" t="str">
            <v>FBRLAL60001063</v>
          </cell>
        </row>
        <row r="990">
          <cell r="B990" t="str">
            <v>ERJ-1GNJ103C</v>
          </cell>
          <cell r="C990" t="str">
            <v>FBRLAL60001063</v>
          </cell>
        </row>
        <row r="991">
          <cell r="B991" t="str">
            <v>ERJ-2GEJ220X</v>
          </cell>
          <cell r="C991" t="str">
            <v>FBRLAL60001068</v>
          </cell>
        </row>
        <row r="992">
          <cell r="B992" t="str">
            <v>ERJ-2GEJ220X</v>
          </cell>
          <cell r="C992" t="str">
            <v>FBRLAL60001068</v>
          </cell>
        </row>
        <row r="993">
          <cell r="B993">
            <v>434153017835</v>
          </cell>
          <cell r="C993" t="str">
            <v>FBRLAL60001073</v>
          </cell>
        </row>
        <row r="994">
          <cell r="B994">
            <v>434153017835</v>
          </cell>
          <cell r="C994" t="str">
            <v>FBRLAL60001073</v>
          </cell>
        </row>
        <row r="995">
          <cell r="B995" t="str">
            <v>NCP03XH103J05RL</v>
          </cell>
          <cell r="C995" t="str">
            <v>FBRLAL60001072</v>
          </cell>
        </row>
        <row r="996">
          <cell r="B996" t="str">
            <v>NCP03XH103J05RL</v>
          </cell>
          <cell r="C996" t="str">
            <v>FBRLAL60001072</v>
          </cell>
        </row>
        <row r="997">
          <cell r="B997" t="str">
            <v>PNM0402E2502BST1</v>
          </cell>
          <cell r="C997" t="str">
            <v>FBRLAL60001071</v>
          </cell>
        </row>
        <row r="998">
          <cell r="B998" t="str">
            <v>PNM0402E2502BST1</v>
          </cell>
          <cell r="C998" t="str">
            <v>FBRLAL60001071</v>
          </cell>
        </row>
        <row r="999">
          <cell r="B999" t="str">
            <v>TNPW04021K00BETD</v>
          </cell>
          <cell r="C999" t="str">
            <v>FBRLAL60001070</v>
          </cell>
        </row>
        <row r="1000">
          <cell r="B1000" t="str">
            <v>TNPW04021K00BETD</v>
          </cell>
          <cell r="C1000" t="str">
            <v>FBRLAL60001070</v>
          </cell>
        </row>
        <row r="1001">
          <cell r="B1001" t="str">
            <v>CRCW040210K0FKEE</v>
          </cell>
          <cell r="C1001" t="str">
            <v>FBRLAL60001069</v>
          </cell>
        </row>
        <row r="1002">
          <cell r="B1002" t="str">
            <v>CRCW040210K0FKEE</v>
          </cell>
          <cell r="C1002" t="str">
            <v>FBRLAL60001069</v>
          </cell>
        </row>
        <row r="1003">
          <cell r="B1003" t="str">
            <v>ERJ-1GNF3301C</v>
          </cell>
          <cell r="C1003" t="str">
            <v>FBRLAL60001062</v>
          </cell>
        </row>
        <row r="1004">
          <cell r="B1004" t="str">
            <v>ERJ-1GNF3301C</v>
          </cell>
          <cell r="C1004" t="str">
            <v>FBRLAL60001062</v>
          </cell>
        </row>
        <row r="1005">
          <cell r="B1005" t="str">
            <v>HZ1206C202R-10</v>
          </cell>
          <cell r="C1005" t="str">
            <v>FBRLAL60001055</v>
          </cell>
        </row>
        <row r="1006">
          <cell r="B1006" t="str">
            <v>HZ1206C202R-10</v>
          </cell>
          <cell r="C1006" t="str">
            <v>FBRLAL60001055</v>
          </cell>
        </row>
        <row r="1007">
          <cell r="B1007" t="str">
            <v>BLM21PG221SN1D</v>
          </cell>
          <cell r="C1007" t="str">
            <v>FBRLAL60001054</v>
          </cell>
        </row>
        <row r="1008">
          <cell r="B1008" t="str">
            <v>BLM21PG221SN1D</v>
          </cell>
          <cell r="C1008" t="str">
            <v>FBRLAL60001054</v>
          </cell>
        </row>
        <row r="1009">
          <cell r="B1009" t="str">
            <v>MLP2012H2R2MT0S1</v>
          </cell>
          <cell r="C1009" t="str">
            <v>FBRLAL60001053</v>
          </cell>
        </row>
        <row r="1010">
          <cell r="B1010" t="str">
            <v>MLP2012H2R2MT0S1</v>
          </cell>
          <cell r="C1010" t="str">
            <v>FBRLAL60001053</v>
          </cell>
        </row>
        <row r="1011">
          <cell r="B1011" t="str">
            <v>DFE201612E-2R2M=P2</v>
          </cell>
          <cell r="C1011" t="str">
            <v>FBRLAL60001052</v>
          </cell>
        </row>
        <row r="1012">
          <cell r="B1012" t="str">
            <v>DFE201612E-2R2M=P2</v>
          </cell>
          <cell r="C1012" t="str">
            <v>FBRLAL60001052</v>
          </cell>
        </row>
        <row r="1013">
          <cell r="B1013" t="str">
            <v>DX07S024JJ3R1300</v>
          </cell>
          <cell r="C1013" t="str">
            <v>FBRLAL60001051</v>
          </cell>
        </row>
        <row r="1014">
          <cell r="B1014" t="str">
            <v>DX07S024JJ3R1300</v>
          </cell>
          <cell r="C1014" t="str">
            <v>FBRLAL60001051</v>
          </cell>
        </row>
        <row r="1015">
          <cell r="B1015" t="str">
            <v>ERJ-2GE0R00X</v>
          </cell>
          <cell r="C1015" t="str">
            <v>FBRLAL60001056</v>
          </cell>
        </row>
        <row r="1016">
          <cell r="B1016" t="str">
            <v>ERJ-2GE0R00X</v>
          </cell>
          <cell r="C1016" t="str">
            <v>FBRLAL60001056</v>
          </cell>
        </row>
        <row r="1017">
          <cell r="B1017" t="str">
            <v>ERJ-2LWFR010X</v>
          </cell>
          <cell r="C1017" t="str">
            <v>FBRLAL60001061</v>
          </cell>
        </row>
        <row r="1018">
          <cell r="B1018" t="str">
            <v>ERJ-2LWFR010X</v>
          </cell>
          <cell r="C1018" t="str">
            <v>FBRLAL60001061</v>
          </cell>
        </row>
        <row r="1019">
          <cell r="B1019" t="str">
            <v>ERJ-2GEJ103X</v>
          </cell>
          <cell r="C1019" t="str">
            <v>FBRLAL60001060</v>
          </cell>
        </row>
        <row r="1020">
          <cell r="B1020" t="str">
            <v>ERJ-2GEJ103X</v>
          </cell>
          <cell r="C1020" t="str">
            <v>FBRLAL60001060</v>
          </cell>
        </row>
        <row r="1021">
          <cell r="B1021" t="str">
            <v>ERJ-1GNF4701C</v>
          </cell>
          <cell r="C1021" t="str">
            <v>FBRLAL60001059</v>
          </cell>
        </row>
        <row r="1022">
          <cell r="B1022" t="str">
            <v>ERJ-1GNF4701C</v>
          </cell>
          <cell r="C1022" t="str">
            <v>FBRLAL60001059</v>
          </cell>
        </row>
        <row r="1023">
          <cell r="B1023" t="str">
            <v>ERJ-1GNF27R0C</v>
          </cell>
          <cell r="C1023" t="str">
            <v>FBRLAL60001058</v>
          </cell>
        </row>
        <row r="1024">
          <cell r="B1024" t="str">
            <v>ERJ-1GNF27R0C</v>
          </cell>
          <cell r="C1024" t="str">
            <v>FBRLAL60001058</v>
          </cell>
        </row>
        <row r="1025">
          <cell r="B1025" t="str">
            <v>ERJ-1GNF5101C</v>
          </cell>
          <cell r="C1025" t="str">
            <v>FBRLAL60001057</v>
          </cell>
        </row>
        <row r="1026">
          <cell r="B1026" t="str">
            <v>ERJ-1GNF5101C</v>
          </cell>
          <cell r="C1026" t="str">
            <v>FBRLAL60001057</v>
          </cell>
        </row>
        <row r="1027">
          <cell r="B1027">
            <v>0</v>
          </cell>
          <cell r="C1027" t="str">
            <v>FBRLAL60001090</v>
          </cell>
        </row>
        <row r="1028">
          <cell r="B1028">
            <v>0</v>
          </cell>
          <cell r="C1028" t="str">
            <v>FBRLAL60001090</v>
          </cell>
        </row>
        <row r="1029">
          <cell r="B1029">
            <v>0</v>
          </cell>
          <cell r="C1029" t="str">
            <v>FBRLAL60001089</v>
          </cell>
        </row>
        <row r="1030">
          <cell r="B1030">
            <v>0</v>
          </cell>
          <cell r="C1030" t="str">
            <v>FBRLAL60001089</v>
          </cell>
        </row>
        <row r="1031">
          <cell r="B1031">
            <v>150150225</v>
          </cell>
          <cell r="C1031" t="str">
            <v>FBRLAL60001088</v>
          </cell>
        </row>
        <row r="1032">
          <cell r="B1032">
            <v>150150225</v>
          </cell>
          <cell r="C1032" t="str">
            <v>FBRLAL60001088</v>
          </cell>
        </row>
        <row r="1033">
          <cell r="B1033">
            <v>37387</v>
          </cell>
          <cell r="C1033" t="str">
            <v>FBRLAL60001087</v>
          </cell>
        </row>
        <row r="1034">
          <cell r="B1034">
            <v>37387</v>
          </cell>
          <cell r="C1034" t="str">
            <v>FBRLAL60001087</v>
          </cell>
        </row>
        <row r="1035">
          <cell r="B1035" t="str">
            <v>BW48ABKCLASBK</v>
          </cell>
          <cell r="C1035" t="str">
            <v>FBRLAL60001086</v>
          </cell>
        </row>
        <row r="1036">
          <cell r="B1036" t="str">
            <v>BW48ABKCLASBK</v>
          </cell>
          <cell r="C1036" t="str">
            <v>FBRLAL60001086</v>
          </cell>
        </row>
        <row r="1037">
          <cell r="B1037">
            <v>0</v>
          </cell>
          <cell r="C1037" t="str">
            <v>FBRLAL60001091</v>
          </cell>
        </row>
        <row r="1038">
          <cell r="B1038">
            <v>0</v>
          </cell>
          <cell r="C1038" t="str">
            <v>FBRLAL60001091</v>
          </cell>
        </row>
        <row r="1039">
          <cell r="B1039">
            <v>0</v>
          </cell>
          <cell r="C1039" t="str">
            <v>FBRLAL60001096</v>
          </cell>
        </row>
        <row r="1040">
          <cell r="B1040">
            <v>0</v>
          </cell>
          <cell r="C1040" t="str">
            <v>FBRLAL60001096</v>
          </cell>
        </row>
        <row r="1041">
          <cell r="B1041">
            <v>0</v>
          </cell>
          <cell r="C1041" t="str">
            <v>FBRLAL60001095</v>
          </cell>
        </row>
        <row r="1042">
          <cell r="B1042">
            <v>0</v>
          </cell>
          <cell r="C1042" t="str">
            <v>FBRLAL60001095</v>
          </cell>
        </row>
        <row r="1043">
          <cell r="B1043">
            <v>0</v>
          </cell>
          <cell r="C1043" t="str">
            <v>FBRLAL60001094</v>
          </cell>
        </row>
        <row r="1044">
          <cell r="B1044">
            <v>0</v>
          </cell>
          <cell r="C1044" t="str">
            <v>FBRLAL60001094</v>
          </cell>
        </row>
        <row r="1045">
          <cell r="B1045">
            <v>0</v>
          </cell>
          <cell r="C1045" t="str">
            <v>FBRLAL60001093</v>
          </cell>
        </row>
        <row r="1046">
          <cell r="B1046">
            <v>0</v>
          </cell>
          <cell r="C1046" t="str">
            <v>FBRLAL60001093</v>
          </cell>
        </row>
        <row r="1047">
          <cell r="B1047">
            <v>0</v>
          </cell>
          <cell r="C1047" t="str">
            <v>FBRLAL60001092</v>
          </cell>
        </row>
        <row r="1048">
          <cell r="B1048">
            <v>0</v>
          </cell>
          <cell r="C1048" t="str">
            <v>FBRLAL60001092</v>
          </cell>
        </row>
        <row r="1049">
          <cell r="B1049" t="str">
            <v>CM1610H32768DZBT</v>
          </cell>
          <cell r="C1049" t="str">
            <v>FBRLAL60001085</v>
          </cell>
        </row>
        <row r="1050">
          <cell r="B1050" t="str">
            <v>CM1610H32768DZBT</v>
          </cell>
          <cell r="C1050" t="str">
            <v>FBRLAL60001085</v>
          </cell>
        </row>
        <row r="1051">
          <cell r="B1051" t="str">
            <v>MAX32666GXMBT+</v>
          </cell>
          <cell r="C1051" t="str">
            <v>FBRLAL60001078</v>
          </cell>
        </row>
        <row r="1052">
          <cell r="B1052" t="str">
            <v>MAX32666GXMBT+</v>
          </cell>
          <cell r="C1052" t="str">
            <v>FBRLAL60001078</v>
          </cell>
        </row>
        <row r="1053">
          <cell r="B1053" t="str">
            <v>MX25U51245GZ4I54</v>
          </cell>
          <cell r="C1053" t="str">
            <v>FBRLAL60001077</v>
          </cell>
        </row>
        <row r="1054">
          <cell r="B1054" t="str">
            <v>MX25U51245GZ4I54</v>
          </cell>
          <cell r="C1054" t="str">
            <v>FBRLAL60001077</v>
          </cell>
        </row>
        <row r="1055">
          <cell r="B1055" t="str">
            <v>MAX32674CGWGZ+</v>
          </cell>
          <cell r="C1055" t="str">
            <v>FBRLAL60001076</v>
          </cell>
        </row>
        <row r="1056">
          <cell r="B1056" t="str">
            <v>MAX32674CGWGZ+</v>
          </cell>
          <cell r="C1056" t="str">
            <v>FBRLAL60001076</v>
          </cell>
        </row>
        <row r="1057">
          <cell r="B1057" t="str">
            <v>MAX20360FEWZ+T</v>
          </cell>
          <cell r="C1057" t="str">
            <v>FBRLAL60001075</v>
          </cell>
        </row>
        <row r="1058">
          <cell r="B1058" t="str">
            <v>MAX20360FEWZ+T</v>
          </cell>
          <cell r="C1058" t="str">
            <v>FBRLAL60001075</v>
          </cell>
        </row>
        <row r="1059">
          <cell r="B1059" t="str">
            <v>EVP-AA102K</v>
          </cell>
          <cell r="C1059" t="str">
            <v>FBRLAL60001074</v>
          </cell>
        </row>
        <row r="1060">
          <cell r="B1060" t="str">
            <v>EVP-AA102K</v>
          </cell>
          <cell r="C1060" t="str">
            <v>FBRLAL60001074</v>
          </cell>
        </row>
        <row r="1061">
          <cell r="B1061" t="str">
            <v>MAX9062EBS+TG45</v>
          </cell>
          <cell r="C1061" t="str">
            <v>FBRLAL60001079</v>
          </cell>
        </row>
        <row r="1062">
          <cell r="B1062" t="str">
            <v>MAX9062EBS+TG45</v>
          </cell>
          <cell r="C1062" t="str">
            <v>FBRLAL60001079</v>
          </cell>
        </row>
        <row r="1063">
          <cell r="B1063" t="str">
            <v>FA-20H 32.0000MF12Y-W3</v>
          </cell>
          <cell r="C1063" t="str">
            <v>FBRLAL60001084</v>
          </cell>
        </row>
        <row r="1064">
          <cell r="B1064" t="str">
            <v>FA-20H 32.0000MF12Y-W3</v>
          </cell>
          <cell r="C1064" t="str">
            <v>FBRLAL60001084</v>
          </cell>
        </row>
        <row r="1065">
          <cell r="B1065" t="str">
            <v>ABS07-32.768KHZ-6-T</v>
          </cell>
          <cell r="C1065" t="str">
            <v>FBRLAL60001083</v>
          </cell>
        </row>
        <row r="1066">
          <cell r="B1066" t="str">
            <v>ABS07-32.768KHZ-6-T</v>
          </cell>
          <cell r="C1066" t="str">
            <v>FBRLAL60001083</v>
          </cell>
        </row>
        <row r="1067">
          <cell r="B1067" t="str">
            <v>MAX14689EWL+T</v>
          </cell>
          <cell r="C1067" t="str">
            <v>FBRLAL60001082</v>
          </cell>
        </row>
        <row r="1068">
          <cell r="B1068" t="str">
            <v>MAX14689EWL+T</v>
          </cell>
          <cell r="C1068" t="str">
            <v>FBRLAL60001082</v>
          </cell>
        </row>
        <row r="1069">
          <cell r="B1069" t="str">
            <v>MAX4737EBE+T</v>
          </cell>
          <cell r="C1069" t="str">
            <v>FBRLAL60001081</v>
          </cell>
        </row>
        <row r="1070">
          <cell r="B1070" t="str">
            <v>MAX4737EBE+T</v>
          </cell>
          <cell r="C1070" t="str">
            <v>FBRLAL60001081</v>
          </cell>
        </row>
        <row r="1071">
          <cell r="B1071" t="str">
            <v>MAX3207EAUT+T</v>
          </cell>
          <cell r="C1071" t="str">
            <v>FBRLAL60001080</v>
          </cell>
        </row>
        <row r="1072">
          <cell r="B1072" t="str">
            <v>MAX3207EAUT+T</v>
          </cell>
          <cell r="C1072" t="str">
            <v>FBRLAL60001080</v>
          </cell>
        </row>
        <row r="1073">
          <cell r="B1073" t="str">
            <v>FH26W-25S-0.3SHW(60)</v>
          </cell>
          <cell r="C1073" t="str">
            <v>FBRLAL60001050</v>
          </cell>
        </row>
        <row r="1074">
          <cell r="B1074" t="str">
            <v>FH26W-25S-0.3SHW(60)</v>
          </cell>
          <cell r="C1074" t="str">
            <v>FBRLAL60001050</v>
          </cell>
        </row>
        <row r="1075">
          <cell r="B1075" t="str">
            <v>VEMD8080</v>
          </cell>
          <cell r="C1075" t="str">
            <v>FBRLAL60001020</v>
          </cell>
        </row>
        <row r="1076">
          <cell r="B1076" t="str">
            <v>VEMD8080</v>
          </cell>
          <cell r="C1076" t="str">
            <v>FBRLAL60001020</v>
          </cell>
        </row>
        <row r="1077">
          <cell r="B1077" t="str">
            <v>MAX86176ENX+T</v>
          </cell>
          <cell r="C1077" t="str">
            <v>FBRLAL60001019</v>
          </cell>
        </row>
        <row r="1078">
          <cell r="B1078" t="str">
            <v>MAX86176ENX+T</v>
          </cell>
          <cell r="C1078" t="str">
            <v>FBRLAL60001019</v>
          </cell>
        </row>
        <row r="1079">
          <cell r="B1079" t="str">
            <v>ERJ-2RKF1003X</v>
          </cell>
          <cell r="C1079" t="str">
            <v>FBRLAL60001018</v>
          </cell>
        </row>
        <row r="1080">
          <cell r="B1080" t="str">
            <v>ERJ-2RKF1003X</v>
          </cell>
          <cell r="C1080" t="str">
            <v>FBRLAL60001018</v>
          </cell>
        </row>
        <row r="1081">
          <cell r="B1081" t="str">
            <v>ERJ-2RKF1002X</v>
          </cell>
          <cell r="C1081" t="str">
            <v>FBRLAL60001017</v>
          </cell>
        </row>
        <row r="1082">
          <cell r="B1082" t="str">
            <v>ERJ-2RKF1002X</v>
          </cell>
          <cell r="C1082" t="str">
            <v>FBRLAL60001017</v>
          </cell>
        </row>
        <row r="1083">
          <cell r="B1083" t="str">
            <v>ERJ-2GE0R00X</v>
          </cell>
          <cell r="C1083" t="str">
            <v>FBRLAL60001016</v>
          </cell>
        </row>
        <row r="1084">
          <cell r="B1084" t="str">
            <v>ERJ-2GE0R00X</v>
          </cell>
          <cell r="C1084" t="str">
            <v>FBRLAL60001016</v>
          </cell>
        </row>
        <row r="1085">
          <cell r="B1085" t="str">
            <v>LIS2DS12TR</v>
          </cell>
          <cell r="C1085" t="str">
            <v>FBRLAL60001021</v>
          </cell>
        </row>
        <row r="1086">
          <cell r="B1086" t="str">
            <v>LIS2DS12TR</v>
          </cell>
          <cell r="C1086" t="str">
            <v>FBRLAL60001021</v>
          </cell>
        </row>
        <row r="1087">
          <cell r="B1087">
            <v>0</v>
          </cell>
          <cell r="C1087" t="str">
            <v>FBRLAL60001026</v>
          </cell>
        </row>
        <row r="1088">
          <cell r="B1088">
            <v>0</v>
          </cell>
          <cell r="C1088" t="str">
            <v>FBRLAL60001026</v>
          </cell>
        </row>
        <row r="1089">
          <cell r="B1089" t="str">
            <v>MAX30208CLB+</v>
          </cell>
          <cell r="C1089" t="str">
            <v>FBRLAL60001025</v>
          </cell>
        </row>
        <row r="1090">
          <cell r="B1090" t="str">
            <v>MAX30208CLB+</v>
          </cell>
          <cell r="C1090" t="str">
            <v>FBRLAL60001025</v>
          </cell>
        </row>
        <row r="1091">
          <cell r="B1091" t="str">
            <v>GRM033C81E104KE14D</v>
          </cell>
          <cell r="C1091" t="str">
            <v>FBRLAL60001024</v>
          </cell>
        </row>
        <row r="1092">
          <cell r="B1092" t="str">
            <v>GRM033C81E104KE14D</v>
          </cell>
          <cell r="C1092" t="str">
            <v>FBRLAL60001024</v>
          </cell>
        </row>
        <row r="1093">
          <cell r="B1093" t="str">
            <v>MAX30208_HSP3_DEMO_B</v>
          </cell>
          <cell r="C1093" t="str">
            <v>FBRLAL60001023</v>
          </cell>
        </row>
        <row r="1094">
          <cell r="B1094" t="str">
            <v>MAX30208_HSP3_DEMO_B</v>
          </cell>
          <cell r="C1094" t="str">
            <v>FBRLAL60001023</v>
          </cell>
        </row>
        <row r="1095">
          <cell r="B1095" t="str">
            <v>SIT1572AI-J3-18E-DCC-32.768E</v>
          </cell>
          <cell r="C1095" t="str">
            <v>FBRLAL60001022</v>
          </cell>
        </row>
        <row r="1096">
          <cell r="B1096" t="str">
            <v>SIT1572AI-J3-18E-DCC-32.768E</v>
          </cell>
          <cell r="C1096" t="str">
            <v>FBRLAL60001022</v>
          </cell>
        </row>
        <row r="1097">
          <cell r="B1097" t="str">
            <v>CRCW02010000Z0ED</v>
          </cell>
          <cell r="C1097" t="str">
            <v>FBRLAL60001015</v>
          </cell>
        </row>
        <row r="1098">
          <cell r="B1098" t="str">
            <v>CRCW02010000Z0ED</v>
          </cell>
          <cell r="C1098" t="str">
            <v>FBRLAL60001015</v>
          </cell>
        </row>
        <row r="1099">
          <cell r="B1099" t="str">
            <v>C0603C105K3RACTU</v>
          </cell>
          <cell r="C1099" t="str">
            <v>FBRLAL60001008</v>
          </cell>
        </row>
        <row r="1100">
          <cell r="B1100" t="str">
            <v>C0603C105K3RACTU</v>
          </cell>
          <cell r="C1100" t="str">
            <v>FBRLAL60001008</v>
          </cell>
        </row>
        <row r="1101">
          <cell r="B1101" t="str">
            <v>GRM155R61A106ME11D</v>
          </cell>
          <cell r="C1101" t="str">
            <v>FBRLAL60001007</v>
          </cell>
        </row>
        <row r="1102">
          <cell r="B1102" t="str">
            <v>GRM155R61A106ME11D</v>
          </cell>
          <cell r="C1102" t="str">
            <v>FBRLAL60001007</v>
          </cell>
        </row>
        <row r="1103">
          <cell r="B1103" t="str">
            <v>GRM188R72A104KA35J</v>
          </cell>
          <cell r="C1103" t="str">
            <v>FBRLAL60001006</v>
          </cell>
        </row>
        <row r="1104">
          <cell r="B1104" t="str">
            <v>GRM188R72A104KA35J</v>
          </cell>
          <cell r="C1104" t="str">
            <v>FBRLAL60001006</v>
          </cell>
        </row>
        <row r="1105">
          <cell r="B1105" t="str">
            <v>GRM188R61E106MA73J</v>
          </cell>
          <cell r="C1105" t="str">
            <v>FBRLAL60001005</v>
          </cell>
        </row>
        <row r="1106">
          <cell r="B1106" t="str">
            <v>GRM188R61E106MA73J</v>
          </cell>
          <cell r="C1106" t="str">
            <v>FBRLAL60001005</v>
          </cell>
        </row>
        <row r="1107">
          <cell r="B1107">
            <v>0</v>
          </cell>
          <cell r="C1107" t="str">
            <v>FBRLAL60001004</v>
          </cell>
        </row>
        <row r="1108">
          <cell r="B1108">
            <v>0</v>
          </cell>
          <cell r="C1108" t="str">
            <v>FBRLAL60001004</v>
          </cell>
        </row>
        <row r="1109">
          <cell r="B1109" t="str">
            <v>GRM033R61A104KE15J</v>
          </cell>
          <cell r="C1109" t="str">
            <v>FBRLAL60001009</v>
          </cell>
        </row>
        <row r="1110">
          <cell r="B1110" t="str">
            <v>GRM033R61A104KE15J</v>
          </cell>
          <cell r="C1110" t="str">
            <v>FBRLAL60001009</v>
          </cell>
        </row>
        <row r="1111">
          <cell r="B1111" t="str">
            <v>10061122-251120HLF</v>
          </cell>
          <cell r="C1111" t="str">
            <v>FBRLAL60001014</v>
          </cell>
        </row>
        <row r="1112">
          <cell r="B1112" t="str">
            <v>10061122-251120HLF</v>
          </cell>
          <cell r="C1112" t="str">
            <v>FBRLAL60001014</v>
          </cell>
        </row>
        <row r="1113">
          <cell r="B1113" t="str">
            <v>1981061-1</v>
          </cell>
          <cell r="C1113" t="str">
            <v>FBRLAL60001013</v>
          </cell>
        </row>
        <row r="1114">
          <cell r="B1114" t="str">
            <v>1981061-1</v>
          </cell>
          <cell r="C1114" t="str">
            <v>FBRLAL60001013</v>
          </cell>
        </row>
        <row r="1115">
          <cell r="B1115" t="str">
            <v>SFH 7016</v>
          </cell>
          <cell r="C1115" t="str">
            <v>FBRLAL60001012</v>
          </cell>
        </row>
        <row r="1116">
          <cell r="B1116" t="str">
            <v>SFH 7016</v>
          </cell>
          <cell r="C1116" t="str">
            <v>FBRLAL60001012</v>
          </cell>
        </row>
        <row r="1117">
          <cell r="B1117" t="str">
            <v>C0603X7R1A103K030BA</v>
          </cell>
          <cell r="C1117" t="str">
            <v>FBRLAL60001011</v>
          </cell>
        </row>
        <row r="1118">
          <cell r="B1118" t="str">
            <v>C0603X7R1A103K030BA</v>
          </cell>
          <cell r="C1118" t="str">
            <v>FBRLAL60001011</v>
          </cell>
        </row>
        <row r="1119">
          <cell r="B1119" t="str">
            <v>CL05A105KO5NNNC</v>
          </cell>
          <cell r="C1119" t="str">
            <v>FBRLAL60001010</v>
          </cell>
        </row>
        <row r="1120">
          <cell r="B1120" t="str">
            <v>CL05A105KO5NNNC</v>
          </cell>
          <cell r="C1120" t="str">
            <v>FBRLAL60001010</v>
          </cell>
        </row>
        <row r="1121">
          <cell r="B1121" t="str">
            <v>C1005X5R1V105K050BC</v>
          </cell>
          <cell r="C1121" t="str">
            <v>FBRLAL60001043</v>
          </cell>
        </row>
        <row r="1122">
          <cell r="B1122" t="str">
            <v>C1005X5R1V105K050BC</v>
          </cell>
          <cell r="C1122" t="str">
            <v>FBRLAL60001043</v>
          </cell>
        </row>
        <row r="1123">
          <cell r="B1123" t="str">
            <v>GRM033R61C104KE14D</v>
          </cell>
          <cell r="C1123" t="str">
            <v>FBRLAL60001042</v>
          </cell>
        </row>
        <row r="1124">
          <cell r="B1124" t="str">
            <v>GRM033R61C104KE14D</v>
          </cell>
          <cell r="C1124" t="str">
            <v>FBRLAL60001042</v>
          </cell>
        </row>
        <row r="1125">
          <cell r="B1125" t="str">
            <v>GRM033R71A472KA01D</v>
          </cell>
          <cell r="C1125" t="str">
            <v>FBRLAL60001041</v>
          </cell>
        </row>
        <row r="1126">
          <cell r="B1126" t="str">
            <v>GRM033R71A472KA01D</v>
          </cell>
          <cell r="C1126" t="str">
            <v>FBRLAL60001041</v>
          </cell>
        </row>
        <row r="1127">
          <cell r="B1127" t="str">
            <v>GRM033C81A105ME05D</v>
          </cell>
          <cell r="C1127" t="str">
            <v>FBRLAL60001040</v>
          </cell>
        </row>
        <row r="1128">
          <cell r="B1128" t="str">
            <v>GRM033C81A105ME05D</v>
          </cell>
          <cell r="C1128" t="str">
            <v>FBRLAL60001040</v>
          </cell>
        </row>
        <row r="1129">
          <cell r="B1129" t="str">
            <v>CL10A226MO7JZNC</v>
          </cell>
          <cell r="C1129" t="str">
            <v>FBRLAL60001039</v>
          </cell>
        </row>
        <row r="1130">
          <cell r="B1130" t="str">
            <v>CL10A226MO7JZNC</v>
          </cell>
          <cell r="C1130" t="str">
            <v>FBRLAL60001039</v>
          </cell>
        </row>
        <row r="1131">
          <cell r="B1131" t="str">
            <v>C0603X5R1E104M030BB</v>
          </cell>
          <cell r="C1131" t="str">
            <v>FBRLAL60001044</v>
          </cell>
        </row>
        <row r="1132">
          <cell r="B1132" t="str">
            <v>C0603X5R1E104M030BB</v>
          </cell>
          <cell r="C1132" t="str">
            <v>FBRLAL60001044</v>
          </cell>
        </row>
        <row r="1133">
          <cell r="B1133" t="str">
            <v>TF13BA-6S-0.4SH(800)</v>
          </cell>
          <cell r="C1133" t="str">
            <v>FBRLAL60001049</v>
          </cell>
        </row>
        <row r="1134">
          <cell r="B1134" t="str">
            <v>TF13BA-6S-0.4SH(800)</v>
          </cell>
          <cell r="C1134" t="str">
            <v>FBRLAL60001049</v>
          </cell>
        </row>
        <row r="1135">
          <cell r="B1135" t="str">
            <v>SML-LX0404SIUPGUSB</v>
          </cell>
          <cell r="C1135" t="str">
            <v>FBRLAL60001048</v>
          </cell>
        </row>
        <row r="1136">
          <cell r="B1136" t="str">
            <v>SML-LX0404SIUPGUSB</v>
          </cell>
          <cell r="C1136" t="str">
            <v>FBRLAL60001048</v>
          </cell>
        </row>
        <row r="1137">
          <cell r="B1137" t="str">
            <v>APFA2507QBDSEEZGKC</v>
          </cell>
          <cell r="C1137" t="str">
            <v>FBRLAL60001047</v>
          </cell>
        </row>
        <row r="1138">
          <cell r="B1138" t="str">
            <v>APFA2507QBDSEEZGKC</v>
          </cell>
          <cell r="C1138" t="str">
            <v>FBRLAL60001047</v>
          </cell>
        </row>
        <row r="1139">
          <cell r="B1139" t="str">
            <v>C0603X5R1A104K030BC</v>
          </cell>
          <cell r="C1139" t="str">
            <v>FBRLAL60001046</v>
          </cell>
        </row>
        <row r="1140">
          <cell r="B1140" t="str">
            <v>C0603X5R1A104K030BC</v>
          </cell>
          <cell r="C1140" t="str">
            <v>FBRLAL60001046</v>
          </cell>
        </row>
        <row r="1141">
          <cell r="B1141" t="str">
            <v>KGM05AR51E103KH</v>
          </cell>
          <cell r="C1141" t="str">
            <v>FBRLAL60001045</v>
          </cell>
        </row>
        <row r="1142">
          <cell r="B1142" t="str">
            <v>KGM05AR51E103KH</v>
          </cell>
          <cell r="C1142" t="str">
            <v>FBRLAL60001045</v>
          </cell>
        </row>
        <row r="1143">
          <cell r="B1143" t="str">
            <v>C0402C105K8PACTU</v>
          </cell>
          <cell r="C1143" t="str">
            <v>FBRLAL60001038</v>
          </cell>
        </row>
        <row r="1144">
          <cell r="B1144" t="str">
            <v>C0402C105K8PACTU</v>
          </cell>
          <cell r="C1144" t="str">
            <v>FBRLAL60001038</v>
          </cell>
        </row>
        <row r="1145">
          <cell r="B1145" t="str">
            <v>C1005X5R0J225K050BC</v>
          </cell>
          <cell r="C1145" t="str">
            <v>FBRLAL60001031</v>
          </cell>
        </row>
        <row r="1146">
          <cell r="B1146" t="str">
            <v>C1005X5R0J225K050BC</v>
          </cell>
          <cell r="C1146" t="str">
            <v>FBRLAL60001031</v>
          </cell>
        </row>
        <row r="1147">
          <cell r="B1147" t="str">
            <v>C1005X5R0J475K050BC</v>
          </cell>
          <cell r="C1147" t="str">
            <v>FBRLAL60001030</v>
          </cell>
        </row>
        <row r="1148">
          <cell r="B1148" t="str">
            <v>C1005X5R0J475K050BC</v>
          </cell>
          <cell r="C1148" t="str">
            <v>FBRLAL60001030</v>
          </cell>
        </row>
        <row r="1149">
          <cell r="B1149" t="str">
            <v>C1005X5R1V225K050BC</v>
          </cell>
          <cell r="C1149" t="str">
            <v>FBRLAL60001029</v>
          </cell>
        </row>
        <row r="1150">
          <cell r="B1150" t="str">
            <v>C1005X5R1V225K050BC</v>
          </cell>
          <cell r="C1150" t="str">
            <v>FBRLAL60001029</v>
          </cell>
        </row>
        <row r="1151">
          <cell r="B1151" t="str">
            <v>C1005X7R1H104K050BB</v>
          </cell>
          <cell r="C1151" t="str">
            <v>FBRLAL60001028</v>
          </cell>
        </row>
        <row r="1152">
          <cell r="B1152" t="str">
            <v>C1005X7R1H104K050BB</v>
          </cell>
          <cell r="C1152" t="str">
            <v>FBRLAL60001028</v>
          </cell>
        </row>
        <row r="1153">
          <cell r="B1153" t="str">
            <v>2450AT18D0100001E</v>
          </cell>
          <cell r="C1153" t="str">
            <v>FBRLAL60001027</v>
          </cell>
        </row>
        <row r="1154">
          <cell r="B1154" t="str">
            <v>2450AT18D0100001E</v>
          </cell>
          <cell r="C1154" t="str">
            <v>FBRLAL60001027</v>
          </cell>
        </row>
        <row r="1155">
          <cell r="B1155" t="str">
            <v>GRM0335C1H160JA01D</v>
          </cell>
          <cell r="C1155" t="str">
            <v>FBRLAL60001032</v>
          </cell>
        </row>
        <row r="1156">
          <cell r="B1156" t="str">
            <v>GRM0335C1H160JA01D</v>
          </cell>
          <cell r="C1156" t="str">
            <v>FBRLAL60001032</v>
          </cell>
        </row>
        <row r="1157">
          <cell r="B1157" t="str">
            <v>GRM033R61E472MA12D</v>
          </cell>
          <cell r="C1157" t="str">
            <v>FBRLAL60001037</v>
          </cell>
        </row>
        <row r="1158">
          <cell r="B1158" t="str">
            <v>GRM033R61E472MA12D</v>
          </cell>
          <cell r="C1158" t="str">
            <v>FBRLAL60001037</v>
          </cell>
        </row>
        <row r="1159">
          <cell r="B1159" t="str">
            <v>GRM21BR61A476ME15K</v>
          </cell>
          <cell r="C1159" t="str">
            <v>FBRLAL60001036</v>
          </cell>
        </row>
        <row r="1160">
          <cell r="B1160" t="str">
            <v>GRM21BR61A476ME15K</v>
          </cell>
          <cell r="C1160" t="str">
            <v>FBRLAL60001036</v>
          </cell>
        </row>
        <row r="1161">
          <cell r="B1161" t="str">
            <v>GRM033C71C104KE14J</v>
          </cell>
          <cell r="C1161" t="str">
            <v>FBRLAL60001035</v>
          </cell>
        </row>
        <row r="1162">
          <cell r="B1162" t="str">
            <v>GRM033C71C104KE14J</v>
          </cell>
          <cell r="C1162" t="str">
            <v>FBRLAL60001035</v>
          </cell>
        </row>
        <row r="1163">
          <cell r="B1163" t="str">
            <v>GRM033R61A105ME15J</v>
          </cell>
          <cell r="C1163" t="str">
            <v>FBRLAL60001034</v>
          </cell>
        </row>
        <row r="1164">
          <cell r="B1164" t="str">
            <v>GRM033R61A105ME15J</v>
          </cell>
          <cell r="C1164" t="str">
            <v>FBRLAL60001034</v>
          </cell>
        </row>
        <row r="1165">
          <cell r="B1165" t="str">
            <v>GRM188R61E106MA73J</v>
          </cell>
          <cell r="C1165" t="str">
            <v>FBRLAL60001033</v>
          </cell>
        </row>
        <row r="1166">
          <cell r="B1166" t="str">
            <v>GRM188R61E106MA73J</v>
          </cell>
          <cell r="C1166" t="str">
            <v>FBRLAL60001033</v>
          </cell>
        </row>
        <row r="1167">
          <cell r="B1167" t="str">
            <v>*</v>
          </cell>
        </row>
        <row r="1172">
          <cell r="B1172" t="str">
            <v>**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AXREFDEF104_COMPLETE"/>
      <sheetName val="LEVEL_BOM"/>
      <sheetName val="BATIDO COM LISTA DE AVL"/>
    </sheetNames>
    <sheetDataSet>
      <sheetData sheetId="0"/>
      <sheetData sheetId="1"/>
      <sheetData sheetId="2">
        <row r="1">
          <cell r="C1" t="str">
            <v>Index</v>
          </cell>
          <cell r="D1" t="str">
            <v>Part Number</v>
          </cell>
          <cell r="E1" t="str">
            <v>LISTA DE AVL - FOXCONN1</v>
          </cell>
          <cell r="F1" t="str">
            <v>LISTA DE AVL - FOXCONN</v>
          </cell>
          <cell r="G1" t="str">
            <v>P/NS CRIADOS</v>
          </cell>
        </row>
        <row r="2">
          <cell r="E2" t="e">
            <v>#N/A</v>
          </cell>
          <cell r="F2" t="e">
            <v>#N/A</v>
          </cell>
          <cell r="G2" t="str">
            <v>FBRLAMAXR-SB</v>
          </cell>
        </row>
        <row r="3">
          <cell r="C3">
            <v>83</v>
          </cell>
          <cell r="D3" t="str">
            <v>Sensor board</v>
          </cell>
          <cell r="E3" t="e">
            <v>#N/A</v>
          </cell>
          <cell r="F3" t="e">
            <v>#N/A</v>
          </cell>
          <cell r="G3" t="str">
            <v>FBRLAL60001004</v>
          </cell>
        </row>
        <row r="4">
          <cell r="C4">
            <v>4</v>
          </cell>
          <cell r="D4" t="str">
            <v>GRM188R61E106MA73J</v>
          </cell>
          <cell r="E4" t="e">
            <v>#N/A</v>
          </cell>
          <cell r="F4" t="e">
            <v>#N/A</v>
          </cell>
          <cell r="G4" t="str">
            <v>FBRLAL60001005</v>
          </cell>
        </row>
        <row r="5">
          <cell r="C5">
            <v>5</v>
          </cell>
          <cell r="D5" t="str">
            <v>GRM188R72A104KA35J</v>
          </cell>
          <cell r="E5" t="e">
            <v>#N/A</v>
          </cell>
          <cell r="F5" t="e">
            <v>#N/A</v>
          </cell>
          <cell r="G5" t="str">
            <v>FBRLAL60001006</v>
          </cell>
        </row>
        <row r="6">
          <cell r="C6">
            <v>6</v>
          </cell>
          <cell r="D6" t="str">
            <v>GRM155R61A106ME11D</v>
          </cell>
          <cell r="E6" t="e">
            <v>#N/A</v>
          </cell>
          <cell r="F6" t="e">
            <v>#N/A</v>
          </cell>
          <cell r="G6" t="str">
            <v>FBRLAL60001007</v>
          </cell>
        </row>
        <row r="7">
          <cell r="C7">
            <v>7</v>
          </cell>
          <cell r="D7" t="str">
            <v>C0603C105K3RACTU</v>
          </cell>
          <cell r="E7" t="e">
            <v>#N/A</v>
          </cell>
          <cell r="F7" t="e">
            <v>#N/A</v>
          </cell>
          <cell r="G7" t="str">
            <v>FBRLAL60001008</v>
          </cell>
        </row>
        <row r="8">
          <cell r="C8">
            <v>8</v>
          </cell>
          <cell r="D8" t="str">
            <v>GRM033R61A104KE15J</v>
          </cell>
          <cell r="E8" t="e">
            <v>#N/A</v>
          </cell>
          <cell r="F8" t="e">
            <v>#N/A</v>
          </cell>
          <cell r="G8" t="str">
            <v>FBRLAL60001009</v>
          </cell>
        </row>
        <row r="9">
          <cell r="C9">
            <v>9</v>
          </cell>
          <cell r="D9" t="str">
            <v>CL05A105KO5NNNC</v>
          </cell>
          <cell r="E9" t="e">
            <v>#N/A</v>
          </cell>
          <cell r="F9" t="e">
            <v>#N/A</v>
          </cell>
          <cell r="G9" t="str">
            <v>FBRLAL60001010</v>
          </cell>
        </row>
        <row r="10">
          <cell r="C10">
            <v>10</v>
          </cell>
          <cell r="D10" t="str">
            <v>C0603X7R1A103K030BA</v>
          </cell>
          <cell r="E10" t="e">
            <v>#N/A</v>
          </cell>
          <cell r="F10" t="e">
            <v>#N/A</v>
          </cell>
          <cell r="G10" t="str">
            <v>FBRLAL60001011</v>
          </cell>
        </row>
        <row r="11">
          <cell r="C11">
            <v>11</v>
          </cell>
          <cell r="D11" t="str">
            <v>SFH 7016</v>
          </cell>
          <cell r="E11" t="e">
            <v>#N/A</v>
          </cell>
          <cell r="F11" t="e">
            <v>#N/A</v>
          </cell>
          <cell r="G11" t="str">
            <v>FBRLAL60001012</v>
          </cell>
        </row>
        <row r="12">
          <cell r="C12">
            <v>12</v>
          </cell>
          <cell r="D12" t="str">
            <v>1981061-1</v>
          </cell>
          <cell r="E12" t="e">
            <v>#N/A</v>
          </cell>
          <cell r="F12" t="e">
            <v>#N/A</v>
          </cell>
          <cell r="G12" t="str">
            <v>FBRLAL60001013</v>
          </cell>
        </row>
        <row r="13">
          <cell r="C13">
            <v>13</v>
          </cell>
          <cell r="D13" t="str">
            <v>10061122-251120HLF</v>
          </cell>
          <cell r="E13" t="e">
            <v>#N/A</v>
          </cell>
          <cell r="F13" t="e">
            <v>#N/A</v>
          </cell>
          <cell r="G13" t="str">
            <v>FBRLAL60001014</v>
          </cell>
        </row>
        <row r="14">
          <cell r="C14">
            <v>14</v>
          </cell>
          <cell r="D14" t="str">
            <v>CRCW02010000Z0ED</v>
          </cell>
          <cell r="E14" t="e">
            <v>#N/A</v>
          </cell>
          <cell r="F14" t="e">
            <v>#N/A</v>
          </cell>
          <cell r="G14" t="str">
            <v>FBRLAL60001015</v>
          </cell>
        </row>
        <row r="15">
          <cell r="C15">
            <v>15</v>
          </cell>
          <cell r="D15" t="str">
            <v>ERJ-2GE0R00X</v>
          </cell>
          <cell r="E15" t="e">
            <v>#N/A</v>
          </cell>
          <cell r="F15" t="e">
            <v>#N/A</v>
          </cell>
          <cell r="G15" t="str">
            <v>FBRLAL60001016</v>
          </cell>
        </row>
        <row r="16">
          <cell r="C16">
            <v>16</v>
          </cell>
          <cell r="D16" t="str">
            <v>ERJ-2RKF1002X</v>
          </cell>
          <cell r="E16" t="e">
            <v>#N/A</v>
          </cell>
          <cell r="F16" t="e">
            <v>#N/A</v>
          </cell>
          <cell r="G16" t="str">
            <v>FBRLAL60001017</v>
          </cell>
        </row>
        <row r="17">
          <cell r="C17">
            <v>17</v>
          </cell>
          <cell r="D17" t="str">
            <v>ERJ-2RKF1003X</v>
          </cell>
          <cell r="E17" t="e">
            <v>#N/A</v>
          </cell>
          <cell r="F17" t="e">
            <v>#N/A</v>
          </cell>
          <cell r="G17" t="str">
            <v>FBRLAL60001018</v>
          </cell>
        </row>
        <row r="18">
          <cell r="C18">
            <v>18</v>
          </cell>
          <cell r="D18" t="str">
            <v>MAX86176ENX+T</v>
          </cell>
          <cell r="E18" t="e">
            <v>#N/A</v>
          </cell>
          <cell r="F18" t="e">
            <v>#N/A</v>
          </cell>
          <cell r="G18" t="str">
            <v>FBRLAL60001019</v>
          </cell>
        </row>
        <row r="19">
          <cell r="C19">
            <v>19</v>
          </cell>
          <cell r="D19" t="str">
            <v>VEMD8080</v>
          </cell>
          <cell r="E19" t="e">
            <v>#N/A</v>
          </cell>
          <cell r="F19" t="e">
            <v>#N/A</v>
          </cell>
          <cell r="G19" t="str">
            <v>FBRLAL60001020</v>
          </cell>
        </row>
        <row r="20">
          <cell r="C20">
            <v>20</v>
          </cell>
          <cell r="D20" t="str">
            <v>LIS2DS12TR</v>
          </cell>
          <cell r="E20" t="e">
            <v>#N/A</v>
          </cell>
          <cell r="F20" t="e">
            <v>#N/A</v>
          </cell>
          <cell r="G20" t="str">
            <v>FBRLAL60001021</v>
          </cell>
        </row>
        <row r="21">
          <cell r="C21">
            <v>21</v>
          </cell>
          <cell r="D21" t="str">
            <v>SIT1572AI-J3-18E-DCC-32.768E</v>
          </cell>
          <cell r="E21" t="e">
            <v>#N/A</v>
          </cell>
          <cell r="F21" t="e">
            <v>#N/A</v>
          </cell>
          <cell r="G21" t="str">
            <v>FBRLAL60001022</v>
          </cell>
        </row>
        <row r="22">
          <cell r="C22">
            <v>3</v>
          </cell>
          <cell r="D22" t="str">
            <v>MAX30208_HSP3_DEMO_B</v>
          </cell>
          <cell r="E22" t="e">
            <v>#N/A</v>
          </cell>
          <cell r="F22" t="e">
            <v>#N/A</v>
          </cell>
          <cell r="G22" t="str">
            <v>FBRLAL60001023</v>
          </cell>
        </row>
        <row r="23">
          <cell r="C23">
            <v>1</v>
          </cell>
          <cell r="D23" t="str">
            <v>GRM033C81E104KE14D</v>
          </cell>
          <cell r="E23" t="e">
            <v>#N/A</v>
          </cell>
          <cell r="F23" t="e">
            <v>#N/A</v>
          </cell>
          <cell r="G23" t="str">
            <v>FBRLAL60001024</v>
          </cell>
        </row>
        <row r="24">
          <cell r="C24">
            <v>2</v>
          </cell>
          <cell r="D24" t="str">
            <v>MAX30208CLB+</v>
          </cell>
          <cell r="E24" t="e">
            <v>#N/A</v>
          </cell>
          <cell r="F24" t="e">
            <v>#N/A</v>
          </cell>
          <cell r="G24" t="str">
            <v>FBRLAL60001025</v>
          </cell>
        </row>
        <row r="25">
          <cell r="E25" t="e">
            <v>#N/A</v>
          </cell>
          <cell r="F25" t="e">
            <v>#N/A</v>
          </cell>
          <cell r="G25" t="str">
            <v>FBRLAMAXR-HB</v>
          </cell>
        </row>
        <row r="26">
          <cell r="C26">
            <v>82</v>
          </cell>
          <cell r="D26" t="str">
            <v>Host board</v>
          </cell>
          <cell r="E26" t="e">
            <v>#N/A</v>
          </cell>
          <cell r="F26" t="e">
            <v>#N/A</v>
          </cell>
          <cell r="G26" t="str">
            <v>FBRLAL60001026</v>
          </cell>
        </row>
        <row r="27">
          <cell r="C27">
            <v>22</v>
          </cell>
          <cell r="D27" t="str">
            <v>2450AT18D0100001E</v>
          </cell>
          <cell r="E27" t="e">
            <v>#N/A</v>
          </cell>
          <cell r="F27" t="e">
            <v>#N/A</v>
          </cell>
          <cell r="G27" t="str">
            <v>FBRLAL60001027</v>
          </cell>
        </row>
        <row r="28">
          <cell r="C28">
            <v>23</v>
          </cell>
          <cell r="D28" t="str">
            <v>C1005X7R1H104K050BB</v>
          </cell>
          <cell r="E28" t="e">
            <v>#N/A</v>
          </cell>
          <cell r="F28" t="e">
            <v>#N/A</v>
          </cell>
          <cell r="G28" t="str">
            <v>FBRLAL60001028</v>
          </cell>
        </row>
        <row r="29">
          <cell r="C29">
            <v>24</v>
          </cell>
          <cell r="D29" t="str">
            <v>C1005X5R1V225K050BC</v>
          </cell>
          <cell r="E29" t="e">
            <v>#N/A</v>
          </cell>
          <cell r="F29" t="e">
            <v>#N/A</v>
          </cell>
          <cell r="G29" t="str">
            <v>FBRLAL60001029</v>
          </cell>
        </row>
        <row r="30">
          <cell r="C30">
            <v>25</v>
          </cell>
          <cell r="D30" t="str">
            <v>C1005X5R0J475K050BC</v>
          </cell>
          <cell r="E30" t="e">
            <v>#N/A</v>
          </cell>
          <cell r="F30" t="e">
            <v>#N/A</v>
          </cell>
          <cell r="G30" t="str">
            <v>FBRLAL60001030</v>
          </cell>
        </row>
        <row r="31">
          <cell r="C31">
            <v>26</v>
          </cell>
          <cell r="D31" t="str">
            <v>C1005X5R0J225K050BC</v>
          </cell>
          <cell r="E31" t="e">
            <v>#N/A</v>
          </cell>
          <cell r="F31" t="e">
            <v>#N/A</v>
          </cell>
          <cell r="G31" t="str">
            <v>FBRLAL60001031</v>
          </cell>
        </row>
        <row r="32">
          <cell r="C32">
            <v>27</v>
          </cell>
          <cell r="D32" t="str">
            <v>GRM0335C1H160JA01D</v>
          </cell>
          <cell r="E32" t="e">
            <v>#N/A</v>
          </cell>
          <cell r="F32" t="e">
            <v>#N/A</v>
          </cell>
          <cell r="G32" t="str">
            <v>FBRLAL60001032</v>
          </cell>
        </row>
        <row r="33">
          <cell r="C33">
            <v>28</v>
          </cell>
          <cell r="D33" t="str">
            <v>GRM188R61E106MA73J</v>
          </cell>
          <cell r="E33" t="e">
            <v>#N/A</v>
          </cell>
          <cell r="F33" t="e">
            <v>#N/A</v>
          </cell>
          <cell r="G33" t="str">
            <v>FBRLAL60001033</v>
          </cell>
        </row>
        <row r="34">
          <cell r="C34">
            <v>29</v>
          </cell>
          <cell r="D34" t="str">
            <v>GRM033R61A105ME15J</v>
          </cell>
          <cell r="E34" t="e">
            <v>#N/A</v>
          </cell>
          <cell r="F34" t="e">
            <v>#N/A</v>
          </cell>
          <cell r="G34" t="str">
            <v>FBRLAL60001034</v>
          </cell>
        </row>
        <row r="35">
          <cell r="C35">
            <v>30</v>
          </cell>
          <cell r="D35" t="str">
            <v>GRM033C71C104KE14J</v>
          </cell>
          <cell r="E35" t="e">
            <v>#N/A</v>
          </cell>
          <cell r="F35" t="e">
            <v>#N/A</v>
          </cell>
          <cell r="G35" t="str">
            <v>FBRLAL60001035</v>
          </cell>
        </row>
        <row r="36">
          <cell r="C36">
            <v>31</v>
          </cell>
          <cell r="D36" t="str">
            <v>GRM21BR61A476ME15K</v>
          </cell>
          <cell r="E36" t="e">
            <v>#N/A</v>
          </cell>
          <cell r="F36" t="e">
            <v>#N/A</v>
          </cell>
          <cell r="G36" t="str">
            <v>FBRLAL60001036</v>
          </cell>
        </row>
        <row r="37">
          <cell r="C37">
            <v>32</v>
          </cell>
          <cell r="D37" t="str">
            <v>GRM033R61E472MA12D</v>
          </cell>
          <cell r="E37" t="e">
            <v>#N/A</v>
          </cell>
          <cell r="F37" t="e">
            <v>#N/A</v>
          </cell>
          <cell r="G37" t="str">
            <v>FBRLAL60001037</v>
          </cell>
        </row>
        <row r="38">
          <cell r="C38">
            <v>33</v>
          </cell>
          <cell r="D38" t="str">
            <v>C0402C105K8PACTU</v>
          </cell>
          <cell r="E38" t="e">
            <v>#N/A</v>
          </cell>
          <cell r="F38" t="e">
            <v>#N/A</v>
          </cell>
          <cell r="G38" t="str">
            <v>FBRLAL60001038</v>
          </cell>
        </row>
        <row r="39">
          <cell r="C39">
            <v>34</v>
          </cell>
          <cell r="D39" t="str">
            <v>CL10A226MO7JZNC</v>
          </cell>
          <cell r="E39" t="e">
            <v>#N/A</v>
          </cell>
          <cell r="F39" t="e">
            <v>#N/A</v>
          </cell>
          <cell r="G39" t="str">
            <v>FBRLAL60001039</v>
          </cell>
        </row>
        <row r="40">
          <cell r="C40">
            <v>35</v>
          </cell>
          <cell r="D40" t="str">
            <v>GRM033C81A105ME05D</v>
          </cell>
          <cell r="E40" t="e">
            <v>#N/A</v>
          </cell>
          <cell r="F40" t="e">
            <v>#N/A</v>
          </cell>
          <cell r="G40" t="str">
            <v>FBRLAL60001040</v>
          </cell>
        </row>
        <row r="41">
          <cell r="C41">
            <v>36</v>
          </cell>
          <cell r="D41" t="str">
            <v>GRM033R71A472KA01D</v>
          </cell>
          <cell r="E41" t="e">
            <v>#N/A</v>
          </cell>
          <cell r="F41" t="e">
            <v>#N/A</v>
          </cell>
          <cell r="G41" t="str">
            <v>FBRLAL60001041</v>
          </cell>
        </row>
        <row r="42">
          <cell r="C42">
            <v>37</v>
          </cell>
          <cell r="D42" t="str">
            <v>GRM033R61C104KE14D</v>
          </cell>
          <cell r="E42" t="e">
            <v>#N/A</v>
          </cell>
          <cell r="F42" t="e">
            <v>#N/A</v>
          </cell>
          <cell r="G42" t="str">
            <v>FBRLAL60001042</v>
          </cell>
        </row>
        <row r="43">
          <cell r="C43">
            <v>38</v>
          </cell>
          <cell r="D43" t="str">
            <v>C1005X5R1V105K050BC</v>
          </cell>
          <cell r="E43" t="e">
            <v>#N/A</v>
          </cell>
          <cell r="F43" t="e">
            <v>#N/A</v>
          </cell>
          <cell r="G43" t="str">
            <v>FBRLAL60001043</v>
          </cell>
        </row>
        <row r="44">
          <cell r="C44">
            <v>39</v>
          </cell>
          <cell r="D44" t="str">
            <v>C0603X5R1E104M030BB</v>
          </cell>
          <cell r="E44" t="e">
            <v>#N/A</v>
          </cell>
          <cell r="F44" t="e">
            <v>#N/A</v>
          </cell>
          <cell r="G44" t="str">
            <v>FBRLAL60001044</v>
          </cell>
        </row>
        <row r="45">
          <cell r="C45">
            <v>40</v>
          </cell>
          <cell r="D45" t="str">
            <v>KGM05AR51E103KH</v>
          </cell>
          <cell r="E45" t="e">
            <v>#N/A</v>
          </cell>
          <cell r="F45" t="e">
            <v>#N/A</v>
          </cell>
          <cell r="G45" t="str">
            <v>FBRLAL60001045</v>
          </cell>
        </row>
        <row r="46">
          <cell r="C46">
            <v>41</v>
          </cell>
          <cell r="D46" t="str">
            <v>C0603X5R1A104K030BC</v>
          </cell>
          <cell r="E46" t="e">
            <v>#N/A</v>
          </cell>
          <cell r="F46" t="e">
            <v>#N/A</v>
          </cell>
          <cell r="G46" t="str">
            <v>FBRLAL60001046</v>
          </cell>
        </row>
        <row r="47">
          <cell r="C47">
            <v>42</v>
          </cell>
          <cell r="D47" t="str">
            <v>APFA2507QBDSEEZGKC</v>
          </cell>
          <cell r="E47" t="e">
            <v>#N/A</v>
          </cell>
          <cell r="F47" t="e">
            <v>#N/A</v>
          </cell>
          <cell r="G47" t="str">
            <v>FBRLAL60001047</v>
          </cell>
        </row>
        <row r="48">
          <cell r="C48">
            <v>43</v>
          </cell>
          <cell r="D48" t="str">
            <v>SML-LX0404SIUPGUSB</v>
          </cell>
          <cell r="E48" t="e">
            <v>#N/A</v>
          </cell>
          <cell r="F48" t="e">
            <v>#N/A</v>
          </cell>
          <cell r="G48" t="str">
            <v>FBRLAL60001048</v>
          </cell>
        </row>
        <row r="49">
          <cell r="C49">
            <v>44</v>
          </cell>
          <cell r="D49" t="str">
            <v>TF13BA-6S-0.4SH(800)</v>
          </cell>
          <cell r="E49" t="e">
            <v>#N/A</v>
          </cell>
          <cell r="F49" t="e">
            <v>#N/A</v>
          </cell>
          <cell r="G49" t="str">
            <v>FBRLAL60001049</v>
          </cell>
        </row>
        <row r="50">
          <cell r="C50">
            <v>45</v>
          </cell>
          <cell r="D50" t="str">
            <v>FH26W-25S-0.3SHW(60)</v>
          </cell>
          <cell r="E50" t="e">
            <v>#N/A</v>
          </cell>
          <cell r="F50" t="e">
            <v>#N/A</v>
          </cell>
          <cell r="G50" t="str">
            <v>FBRLAL60001050</v>
          </cell>
        </row>
        <row r="51">
          <cell r="C51">
            <v>46</v>
          </cell>
          <cell r="D51" t="str">
            <v>DX07S024JJ3R1300</v>
          </cell>
          <cell r="E51" t="e">
            <v>#N/A</v>
          </cell>
          <cell r="F51" t="e">
            <v>#N/A</v>
          </cell>
          <cell r="G51" t="str">
            <v>FBRLAL60001051</v>
          </cell>
        </row>
        <row r="52">
          <cell r="C52">
            <v>47</v>
          </cell>
          <cell r="D52" t="str">
            <v>DFE201612E-2R2M=P2</v>
          </cell>
          <cell r="E52" t="e">
            <v>#N/A</v>
          </cell>
          <cell r="F52" t="e">
            <v>#N/A</v>
          </cell>
          <cell r="G52" t="str">
            <v>FBRLAL60001052</v>
          </cell>
        </row>
        <row r="53">
          <cell r="C53">
            <v>48</v>
          </cell>
          <cell r="D53" t="str">
            <v>MLP2012H2R2MT0S1</v>
          </cell>
          <cell r="E53" t="e">
            <v>#N/A</v>
          </cell>
          <cell r="F53" t="e">
            <v>#N/A</v>
          </cell>
          <cell r="G53" t="str">
            <v>FBRLAL60001053</v>
          </cell>
        </row>
        <row r="54">
          <cell r="C54">
            <v>49</v>
          </cell>
          <cell r="D54" t="str">
            <v>BLM21PG221SN1D</v>
          </cell>
          <cell r="E54" t="e">
            <v>#N/A</v>
          </cell>
          <cell r="F54" t="e">
            <v>#N/A</v>
          </cell>
          <cell r="G54" t="str">
            <v>FBRLAL60001054</v>
          </cell>
        </row>
        <row r="55">
          <cell r="C55">
            <v>50</v>
          </cell>
          <cell r="D55" t="str">
            <v>HZ1206C202R-10</v>
          </cell>
          <cell r="E55" t="e">
            <v>#N/A</v>
          </cell>
          <cell r="F55" t="e">
            <v>#N/A</v>
          </cell>
          <cell r="G55" t="str">
            <v>FBRLAL60001055</v>
          </cell>
        </row>
        <row r="56">
          <cell r="C56">
            <v>51</v>
          </cell>
          <cell r="D56" t="str">
            <v>ERJ-2GE0R00X</v>
          </cell>
          <cell r="E56" t="e">
            <v>#N/A</v>
          </cell>
          <cell r="F56" t="e">
            <v>#N/A</v>
          </cell>
          <cell r="G56" t="str">
            <v>FBRLAL60001056</v>
          </cell>
        </row>
        <row r="57">
          <cell r="C57">
            <v>52</v>
          </cell>
          <cell r="D57" t="str">
            <v>ERJ-1GNF5101C</v>
          </cell>
          <cell r="E57" t="e">
            <v>#N/A</v>
          </cell>
          <cell r="F57" t="e">
            <v>#N/A</v>
          </cell>
          <cell r="G57" t="str">
            <v>FBRLAL60001057</v>
          </cell>
        </row>
        <row r="58">
          <cell r="C58">
            <v>53</v>
          </cell>
          <cell r="D58" t="str">
            <v>ERJ-1GNF27R0C</v>
          </cell>
          <cell r="E58" t="e">
            <v>#N/A</v>
          </cell>
          <cell r="F58" t="e">
            <v>#N/A</v>
          </cell>
          <cell r="G58" t="str">
            <v>FBRLAL60001058</v>
          </cell>
        </row>
        <row r="59">
          <cell r="C59">
            <v>54</v>
          </cell>
          <cell r="D59" t="str">
            <v>ERJ-1GNF4701C</v>
          </cell>
          <cell r="E59" t="e">
            <v>#N/A</v>
          </cell>
          <cell r="F59" t="e">
            <v>#N/A</v>
          </cell>
          <cell r="G59" t="str">
            <v>FBRLAL60001059</v>
          </cell>
        </row>
        <row r="60">
          <cell r="C60">
            <v>55</v>
          </cell>
          <cell r="D60" t="str">
            <v>ERJ-2GEJ103X</v>
          </cell>
          <cell r="E60" t="e">
            <v>#N/A</v>
          </cell>
          <cell r="F60" t="e">
            <v>#N/A</v>
          </cell>
          <cell r="G60" t="str">
            <v>FBRLAL60001060</v>
          </cell>
        </row>
        <row r="61">
          <cell r="C61">
            <v>56</v>
          </cell>
          <cell r="D61" t="str">
            <v>ERJ-2LWFR010X</v>
          </cell>
          <cell r="E61" t="e">
            <v>#N/A</v>
          </cell>
          <cell r="F61" t="e">
            <v>#N/A</v>
          </cell>
          <cell r="G61" t="str">
            <v>FBRLAL60001061</v>
          </cell>
        </row>
        <row r="62">
          <cell r="C62">
            <v>57</v>
          </cell>
          <cell r="D62" t="str">
            <v>ERJ-1GNF3301C</v>
          </cell>
          <cell r="E62" t="e">
            <v>#N/A</v>
          </cell>
          <cell r="F62" t="e">
            <v>#N/A</v>
          </cell>
          <cell r="G62" t="str">
            <v>FBRLAL60001062</v>
          </cell>
        </row>
        <row r="63">
          <cell r="C63">
            <v>58</v>
          </cell>
          <cell r="D63" t="str">
            <v>ERJ-1GNJ103C</v>
          </cell>
          <cell r="E63" t="e">
            <v>#N/A</v>
          </cell>
          <cell r="F63" t="e">
            <v>#N/A</v>
          </cell>
          <cell r="G63" t="str">
            <v>FBRLAL60001063</v>
          </cell>
        </row>
        <row r="64">
          <cell r="C64">
            <v>59</v>
          </cell>
          <cell r="D64" t="str">
            <v>ERJ-1GN0R00C</v>
          </cell>
          <cell r="E64" t="e">
            <v>#N/A</v>
          </cell>
          <cell r="F64" t="e">
            <v>#N/A</v>
          </cell>
          <cell r="G64" t="str">
            <v>FBRLAL60001064</v>
          </cell>
        </row>
        <row r="65">
          <cell r="C65">
            <v>60</v>
          </cell>
          <cell r="D65" t="str">
            <v>ERJ-2RKF1004X</v>
          </cell>
          <cell r="E65" t="e">
            <v>#N/A</v>
          </cell>
          <cell r="F65" t="e">
            <v>#N/A</v>
          </cell>
          <cell r="G65" t="str">
            <v>FBRLAL60001065</v>
          </cell>
        </row>
        <row r="66">
          <cell r="C66">
            <v>61</v>
          </cell>
          <cell r="D66" t="str">
            <v>ERJ-1GNF10R0C</v>
          </cell>
          <cell r="E66" t="e">
            <v>#N/A</v>
          </cell>
          <cell r="F66" t="e">
            <v>#N/A</v>
          </cell>
          <cell r="G66" t="str">
            <v>FBRLAL60001066</v>
          </cell>
        </row>
        <row r="67">
          <cell r="C67">
            <v>62</v>
          </cell>
          <cell r="D67" t="str">
            <v>CRCW04024K70FKEDHP</v>
          </cell>
          <cell r="E67" t="e">
            <v>#N/A</v>
          </cell>
          <cell r="F67" t="e">
            <v>#N/A</v>
          </cell>
          <cell r="G67" t="str">
            <v>FBRLAL60001067</v>
          </cell>
        </row>
        <row r="68">
          <cell r="C68">
            <v>63</v>
          </cell>
          <cell r="D68" t="str">
            <v>ERJ-2GEJ220X</v>
          </cell>
          <cell r="E68" t="e">
            <v>#N/A</v>
          </cell>
          <cell r="F68" t="e">
            <v>#N/A</v>
          </cell>
          <cell r="G68" t="str">
            <v>FBRLAL60001068</v>
          </cell>
        </row>
        <row r="69">
          <cell r="C69">
            <v>64</v>
          </cell>
          <cell r="D69" t="str">
            <v>CRCW040210K0FKEE</v>
          </cell>
          <cell r="E69" t="e">
            <v>#N/A</v>
          </cell>
          <cell r="F69" t="e">
            <v>#N/A</v>
          </cell>
          <cell r="G69" t="str">
            <v>FBRLAL60001069</v>
          </cell>
        </row>
        <row r="70">
          <cell r="C70">
            <v>65</v>
          </cell>
          <cell r="D70" t="str">
            <v>TNPW04021K00BETD</v>
          </cell>
          <cell r="E70" t="e">
            <v>#N/A</v>
          </cell>
          <cell r="F70" t="e">
            <v>#N/A</v>
          </cell>
          <cell r="G70" t="str">
            <v>FBRLAL60001070</v>
          </cell>
        </row>
        <row r="71">
          <cell r="C71">
            <v>66</v>
          </cell>
          <cell r="D71" t="str">
            <v>PNM0402E2502BST1</v>
          </cell>
          <cell r="E71" t="e">
            <v>#N/A</v>
          </cell>
          <cell r="F71" t="e">
            <v>#N/A</v>
          </cell>
          <cell r="G71" t="str">
            <v>FBRLAL60001071</v>
          </cell>
        </row>
        <row r="72">
          <cell r="C72">
            <v>67</v>
          </cell>
          <cell r="D72" t="str">
            <v>NCP03XH103J05RL</v>
          </cell>
          <cell r="E72" t="e">
            <v>#N/A</v>
          </cell>
          <cell r="F72" t="e">
            <v>#N/A</v>
          </cell>
          <cell r="G72" t="str">
            <v>FBRLAL60001072</v>
          </cell>
        </row>
        <row r="73">
          <cell r="C73">
            <v>68</v>
          </cell>
          <cell r="D73">
            <v>434153017835</v>
          </cell>
          <cell r="E73" t="e">
            <v>#N/A</v>
          </cell>
          <cell r="F73" t="e">
            <v>#N/A</v>
          </cell>
          <cell r="G73" t="str">
            <v>FBRLAL60001073</v>
          </cell>
        </row>
        <row r="74">
          <cell r="C74">
            <v>69</v>
          </cell>
          <cell r="D74" t="str">
            <v>EVP-AA102K</v>
          </cell>
          <cell r="E74" t="e">
            <v>#N/A</v>
          </cell>
          <cell r="F74" t="e">
            <v>#N/A</v>
          </cell>
          <cell r="G74" t="str">
            <v>FBRLAL60001074</v>
          </cell>
        </row>
        <row r="75">
          <cell r="C75">
            <v>70</v>
          </cell>
          <cell r="D75" t="str">
            <v>MAX20360FEWZ+T</v>
          </cell>
          <cell r="E75" t="e">
            <v>#N/A</v>
          </cell>
          <cell r="F75" t="e">
            <v>#N/A</v>
          </cell>
          <cell r="G75" t="str">
            <v>FBRLAL60001075</v>
          </cell>
        </row>
        <row r="76">
          <cell r="C76">
            <v>71</v>
          </cell>
          <cell r="D76" t="str">
            <v>MAX32674CGWGZ+</v>
          </cell>
          <cell r="E76" t="e">
            <v>#N/A</v>
          </cell>
          <cell r="F76" t="e">
            <v>#N/A</v>
          </cell>
          <cell r="G76" t="str">
            <v>FBRLAL60001076</v>
          </cell>
        </row>
        <row r="77">
          <cell r="C77">
            <v>72</v>
          </cell>
          <cell r="D77" t="str">
            <v>MX25U51245GZ4I54</v>
          </cell>
          <cell r="E77" t="e">
            <v>#N/A</v>
          </cell>
          <cell r="F77" t="e">
            <v>#N/A</v>
          </cell>
          <cell r="G77" t="str">
            <v>FBRLAL60001077</v>
          </cell>
        </row>
        <row r="78">
          <cell r="C78">
            <v>73</v>
          </cell>
          <cell r="D78" t="str">
            <v>MAX32666GXMBT+</v>
          </cell>
          <cell r="E78" t="e">
            <v>#N/A</v>
          </cell>
          <cell r="F78" t="e">
            <v>#N/A</v>
          </cell>
          <cell r="G78" t="str">
            <v>FBRLAL60001078</v>
          </cell>
        </row>
        <row r="79">
          <cell r="C79">
            <v>74</v>
          </cell>
          <cell r="D79" t="str">
            <v>MAX9062EBS+TG45</v>
          </cell>
          <cell r="E79" t="e">
            <v>#N/A</v>
          </cell>
          <cell r="F79" t="e">
            <v>#N/A</v>
          </cell>
          <cell r="G79" t="str">
            <v>FBRLAL60001079</v>
          </cell>
        </row>
        <row r="80">
          <cell r="C80">
            <v>75</v>
          </cell>
          <cell r="D80" t="str">
            <v>MAX3207EAUT+T</v>
          </cell>
          <cell r="E80" t="e">
            <v>#N/A</v>
          </cell>
          <cell r="F80" t="e">
            <v>#N/A</v>
          </cell>
          <cell r="G80" t="str">
            <v>FBRLAL60001080</v>
          </cell>
        </row>
        <row r="81">
          <cell r="C81">
            <v>76</v>
          </cell>
          <cell r="D81" t="str">
            <v>MAX4737EBE+T</v>
          </cell>
          <cell r="E81" t="e">
            <v>#N/A</v>
          </cell>
          <cell r="F81" t="e">
            <v>#N/A</v>
          </cell>
          <cell r="G81" t="str">
            <v>FBRLAL60001081</v>
          </cell>
        </row>
        <row r="82">
          <cell r="C82">
            <v>77</v>
          </cell>
          <cell r="D82" t="str">
            <v>MAX14689EWL+T</v>
          </cell>
          <cell r="E82" t="e">
            <v>#N/A</v>
          </cell>
          <cell r="F82" t="e">
            <v>#N/A</v>
          </cell>
          <cell r="G82" t="str">
            <v>FBRLAL60001082</v>
          </cell>
        </row>
        <row r="83">
          <cell r="C83">
            <v>78</v>
          </cell>
          <cell r="D83" t="str">
            <v>ABS07-32.768KHZ-6-T</v>
          </cell>
          <cell r="E83" t="e">
            <v>#N/A</v>
          </cell>
          <cell r="F83" t="e">
            <v>#N/A</v>
          </cell>
          <cell r="G83" t="str">
            <v>FBRLAL60001083</v>
          </cell>
        </row>
        <row r="84">
          <cell r="C84">
            <v>79</v>
          </cell>
          <cell r="D84" t="str">
            <v>FA-20H 32.0000MF12Y-W3</v>
          </cell>
          <cell r="E84" t="e">
            <v>#N/A</v>
          </cell>
          <cell r="F84" t="e">
            <v>#N/A</v>
          </cell>
          <cell r="G84" t="str">
            <v>FBRLAL60001084</v>
          </cell>
        </row>
        <row r="85">
          <cell r="C85">
            <v>80</v>
          </cell>
          <cell r="D85" t="str">
            <v>CM1610H32768DZBT</v>
          </cell>
          <cell r="E85" t="e">
            <v>#N/A</v>
          </cell>
          <cell r="F85" t="e">
            <v>#N/A</v>
          </cell>
          <cell r="G85" t="str">
            <v>FBRLAL60001085</v>
          </cell>
        </row>
        <row r="86">
          <cell r="E86" t="e">
            <v>#N/A</v>
          </cell>
          <cell r="F86" t="e">
            <v>#N/A</v>
          </cell>
          <cell r="G86" t="str">
            <v>FBRLAMAXR-FG</v>
          </cell>
        </row>
        <row r="87">
          <cell r="C87">
            <v>81</v>
          </cell>
          <cell r="D87" t="str">
            <v>BW48ABKCLASBK</v>
          </cell>
          <cell r="E87" t="e">
            <v>#N/A</v>
          </cell>
          <cell r="F87" t="e">
            <v>#N/A</v>
          </cell>
          <cell r="G87" t="str">
            <v>FBRLAL60001086</v>
          </cell>
        </row>
        <row r="88">
          <cell r="C88">
            <v>84</v>
          </cell>
          <cell r="D88">
            <v>37387</v>
          </cell>
          <cell r="E88" t="e">
            <v>#N/A</v>
          </cell>
          <cell r="F88" t="e">
            <v>#N/A</v>
          </cell>
          <cell r="G88" t="str">
            <v>FBRLAL60001087</v>
          </cell>
        </row>
        <row r="89">
          <cell r="C89">
            <v>85</v>
          </cell>
          <cell r="D89">
            <v>150150225</v>
          </cell>
          <cell r="E89" t="e">
            <v>#N/A</v>
          </cell>
          <cell r="F89" t="e">
            <v>#N/A</v>
          </cell>
          <cell r="G89" t="str">
            <v>FBRLAL60001088</v>
          </cell>
        </row>
        <row r="90">
          <cell r="G90" t="str">
            <v>FBRLAMAXR-CB</v>
          </cell>
        </row>
        <row r="91">
          <cell r="C91">
            <v>86</v>
          </cell>
          <cell r="D91" t="str">
            <v>Top ECG Contact Board</v>
          </cell>
          <cell r="E91" t="e">
            <v>#N/A</v>
          </cell>
          <cell r="F91" t="e">
            <v>#N/A</v>
          </cell>
          <cell r="G91" t="str">
            <v>FBRLAL60001089</v>
          </cell>
        </row>
        <row r="92">
          <cell r="C92">
            <v>87</v>
          </cell>
          <cell r="E92" t="e">
            <v>#N/A</v>
          </cell>
          <cell r="F92" t="e">
            <v>#N/A</v>
          </cell>
          <cell r="G92" t="str">
            <v>FBRLAL60001090</v>
          </cell>
        </row>
        <row r="93">
          <cell r="C93">
            <v>88</v>
          </cell>
          <cell r="E93" t="e">
            <v>#N/A</v>
          </cell>
          <cell r="F93" t="e">
            <v>#N/A</v>
          </cell>
          <cell r="G93" t="str">
            <v>FBRLAL60001091</v>
          </cell>
        </row>
        <row r="94">
          <cell r="C94">
            <v>89</v>
          </cell>
          <cell r="E94" t="e">
            <v>#N/A</v>
          </cell>
          <cell r="F94" t="e">
            <v>#N/A</v>
          </cell>
          <cell r="G94" t="str">
            <v>FBRLAL60001092</v>
          </cell>
        </row>
        <row r="95">
          <cell r="C95">
            <v>90</v>
          </cell>
          <cell r="E95" t="e">
            <v>#N/A</v>
          </cell>
          <cell r="F95" t="e">
            <v>#N/A</v>
          </cell>
          <cell r="G95" t="str">
            <v>FBRLAL60001093</v>
          </cell>
        </row>
        <row r="96">
          <cell r="C96">
            <v>91</v>
          </cell>
          <cell r="E96" t="e">
            <v>#N/A</v>
          </cell>
          <cell r="F96" t="e">
            <v>#N/A</v>
          </cell>
          <cell r="G96" t="str">
            <v>FBRLAL60001094</v>
          </cell>
        </row>
        <row r="97">
          <cell r="C97">
            <v>92</v>
          </cell>
          <cell r="E97" t="e">
            <v>#N/A</v>
          </cell>
          <cell r="F97" t="e">
            <v>#N/A</v>
          </cell>
          <cell r="G97" t="str">
            <v>FBRLAL60001095</v>
          </cell>
        </row>
        <row r="98">
          <cell r="C98">
            <v>93</v>
          </cell>
          <cell r="E98" t="e">
            <v>#N/A</v>
          </cell>
          <cell r="F98" t="e">
            <v>#N/A</v>
          </cell>
          <cell r="G98" t="str">
            <v>FBRLAL60001096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79998168889431442"/>
  </sheetPr>
  <dimension ref="B1:U559"/>
  <sheetViews>
    <sheetView zoomScaleNormal="100" workbookViewId="0">
      <pane ySplit="2" topLeftCell="A3" activePane="bottomLeft" state="frozen"/>
      <selection activeCell="B8" sqref="B8"/>
      <selection pane="bottomLeft" activeCell="B3" sqref="B3"/>
    </sheetView>
  </sheetViews>
  <sheetFormatPr defaultColWidth="8.85546875" defaultRowHeight="14.25" outlineLevelCol="1"/>
  <cols>
    <col min="1" max="1" width="7.7109375" style="62" customWidth="1"/>
    <col min="2" max="2" width="12.140625" style="55" bestFit="1" customWidth="1"/>
    <col min="3" max="3" width="17.28515625" style="55" customWidth="1"/>
    <col min="4" max="4" width="14.28515625" style="56" customWidth="1"/>
    <col min="5" max="5" width="8.85546875" style="55"/>
    <col min="6" max="6" width="8.85546875" style="55" customWidth="1"/>
    <col min="7" max="7" width="8.85546875" style="55"/>
    <col min="8" max="8" width="15.28515625" style="55" customWidth="1"/>
    <col min="9" max="9" width="8.85546875" style="55"/>
    <col min="10" max="10" width="18.7109375" style="55" bestFit="1" customWidth="1"/>
    <col min="11" max="11" width="23.140625" style="79" customWidth="1"/>
    <col min="12" max="12" width="10" style="57" bestFit="1" customWidth="1"/>
    <col min="13" max="13" width="17.28515625" style="58" bestFit="1" customWidth="1"/>
    <col min="14" max="14" width="17.140625" style="55" hidden="1" customWidth="1" outlineLevel="1"/>
    <col min="15" max="15" width="16.7109375" style="59" customWidth="1" collapsed="1"/>
    <col min="16" max="16" width="8.85546875" style="60"/>
    <col min="17" max="17" width="14.140625" style="60" customWidth="1"/>
    <col min="18" max="18" width="8.85546875" style="61"/>
    <col min="19" max="19" width="9.28515625" style="62" bestFit="1" customWidth="1"/>
    <col min="20" max="16384" width="8.85546875" style="62"/>
  </cols>
  <sheetData>
    <row r="1" spans="2:21" ht="24.6" customHeight="1"/>
    <row r="2" spans="2:21" s="60" customFormat="1">
      <c r="B2" s="63" t="s">
        <v>289</v>
      </c>
      <c r="C2" s="63" t="s">
        <v>290</v>
      </c>
      <c r="D2" s="64" t="s">
        <v>291</v>
      </c>
      <c r="E2" s="63" t="s">
        <v>292</v>
      </c>
      <c r="F2" s="65" t="s">
        <v>293</v>
      </c>
      <c r="G2" s="65" t="s">
        <v>294</v>
      </c>
      <c r="H2" s="63" t="s">
        <v>28</v>
      </c>
      <c r="I2" s="63" t="s">
        <v>295</v>
      </c>
      <c r="J2" s="63" t="s">
        <v>296</v>
      </c>
      <c r="K2" s="80" t="s">
        <v>297</v>
      </c>
      <c r="L2" s="66" t="s">
        <v>298</v>
      </c>
      <c r="M2" s="58" t="s">
        <v>299</v>
      </c>
      <c r="N2" s="67" t="s">
        <v>300</v>
      </c>
      <c r="O2" s="65" t="s">
        <v>301</v>
      </c>
      <c r="P2" s="68" t="s">
        <v>302</v>
      </c>
      <c r="Q2" s="63" t="s">
        <v>303</v>
      </c>
      <c r="R2" s="69"/>
    </row>
    <row r="3" spans="2:21" s="55" customFormat="1">
      <c r="B3" s="70" t="s">
        <v>308</v>
      </c>
      <c r="C3" s="70" t="s">
        <v>309</v>
      </c>
      <c r="D3" s="71" t="s">
        <v>310</v>
      </c>
      <c r="E3" s="70" t="s">
        <v>304</v>
      </c>
      <c r="F3" s="70" t="s">
        <v>311</v>
      </c>
      <c r="G3" s="70" t="s">
        <v>305</v>
      </c>
      <c r="H3" s="72" t="s">
        <v>312</v>
      </c>
      <c r="I3" s="72" t="s">
        <v>314</v>
      </c>
      <c r="J3" s="72" t="s">
        <v>307</v>
      </c>
      <c r="K3" s="73" t="s">
        <v>31</v>
      </c>
      <c r="L3" s="73">
        <v>300</v>
      </c>
      <c r="M3" s="58">
        <f ca="1">TODAY()+35</f>
        <v>45163</v>
      </c>
      <c r="N3" s="74">
        <v>0.06</v>
      </c>
      <c r="O3" s="75">
        <v>952.38095238095229</v>
      </c>
      <c r="P3" s="76">
        <v>20000</v>
      </c>
      <c r="Q3" s="70" t="s">
        <v>306</v>
      </c>
      <c r="R3" s="57"/>
      <c r="S3" s="57"/>
      <c r="U3" s="77"/>
    </row>
    <row r="4" spans="2:21" s="55" customFormat="1">
      <c r="B4" s="70"/>
      <c r="C4" s="70" t="s">
        <v>309</v>
      </c>
      <c r="D4" s="71" t="s">
        <v>310</v>
      </c>
      <c r="E4" s="70" t="s">
        <v>304</v>
      </c>
      <c r="F4" s="70" t="s">
        <v>311</v>
      </c>
      <c r="G4" s="70" t="s">
        <v>305</v>
      </c>
      <c r="H4" s="72" t="s">
        <v>312</v>
      </c>
      <c r="I4" s="72" t="s">
        <v>314</v>
      </c>
      <c r="J4" s="72" t="s">
        <v>307</v>
      </c>
      <c r="K4" s="73" t="s">
        <v>39</v>
      </c>
      <c r="L4" s="73">
        <v>130</v>
      </c>
      <c r="M4" s="58">
        <f t="shared" ref="M4:M67" ca="1" si="0">TODAY()+35</f>
        <v>45163</v>
      </c>
      <c r="N4" s="74">
        <v>5.32</v>
      </c>
      <c r="O4" s="75">
        <v>3333.333333333333</v>
      </c>
      <c r="P4" s="76">
        <v>20000</v>
      </c>
      <c r="Q4" s="70" t="s">
        <v>306</v>
      </c>
      <c r="R4" s="57"/>
      <c r="S4" s="57"/>
      <c r="U4" s="77"/>
    </row>
    <row r="5" spans="2:21" s="55" customFormat="1">
      <c r="B5" s="70"/>
      <c r="C5" s="70" t="s">
        <v>309</v>
      </c>
      <c r="D5" s="71" t="s">
        <v>310</v>
      </c>
      <c r="E5" s="70" t="s">
        <v>304</v>
      </c>
      <c r="F5" s="70" t="s">
        <v>311</v>
      </c>
      <c r="G5" s="70" t="s">
        <v>305</v>
      </c>
      <c r="H5" s="72" t="s">
        <v>312</v>
      </c>
      <c r="I5" s="72" t="s">
        <v>314</v>
      </c>
      <c r="J5" s="72" t="s">
        <v>307</v>
      </c>
      <c r="K5" s="73" t="s">
        <v>49</v>
      </c>
      <c r="L5" s="73">
        <v>1500</v>
      </c>
      <c r="M5" s="58">
        <f t="shared" ca="1" si="0"/>
        <v>45163</v>
      </c>
      <c r="N5" s="74">
        <v>0.09</v>
      </c>
      <c r="O5" s="75">
        <v>200</v>
      </c>
      <c r="P5" s="76">
        <v>20000</v>
      </c>
      <c r="Q5" s="70" t="s">
        <v>306</v>
      </c>
      <c r="R5" s="57"/>
      <c r="S5" s="57"/>
      <c r="U5" s="77"/>
    </row>
    <row r="6" spans="2:21" s="55" customFormat="1">
      <c r="B6" s="70"/>
      <c r="C6" s="70" t="s">
        <v>309</v>
      </c>
      <c r="D6" s="71" t="s">
        <v>310</v>
      </c>
      <c r="E6" s="70" t="s">
        <v>304</v>
      </c>
      <c r="F6" s="70" t="s">
        <v>311</v>
      </c>
      <c r="G6" s="70" t="s">
        <v>305</v>
      </c>
      <c r="H6" s="72" t="s">
        <v>312</v>
      </c>
      <c r="I6" s="72" t="s">
        <v>314</v>
      </c>
      <c r="J6" s="72" t="s">
        <v>307</v>
      </c>
      <c r="K6" s="73" t="s">
        <v>51</v>
      </c>
      <c r="L6" s="73">
        <v>1000</v>
      </c>
      <c r="M6" s="58">
        <f t="shared" ca="1" si="0"/>
        <v>45163</v>
      </c>
      <c r="N6" s="74">
        <v>0.06</v>
      </c>
      <c r="O6" s="75">
        <v>5000</v>
      </c>
      <c r="P6" s="76">
        <v>20000</v>
      </c>
      <c r="Q6" s="70" t="s">
        <v>306</v>
      </c>
      <c r="R6" s="57"/>
      <c r="S6" s="57"/>
      <c r="U6" s="77"/>
    </row>
    <row r="7" spans="2:21" s="55" customFormat="1">
      <c r="B7" s="70"/>
      <c r="C7" s="70" t="s">
        <v>309</v>
      </c>
      <c r="D7" s="71" t="s">
        <v>310</v>
      </c>
      <c r="E7" s="70" t="s">
        <v>304</v>
      </c>
      <c r="F7" s="70" t="s">
        <v>311</v>
      </c>
      <c r="G7" s="70" t="s">
        <v>305</v>
      </c>
      <c r="H7" s="72" t="s">
        <v>312</v>
      </c>
      <c r="I7" s="72" t="s">
        <v>314</v>
      </c>
      <c r="J7" s="72" t="s">
        <v>307</v>
      </c>
      <c r="K7" s="73" t="s">
        <v>55</v>
      </c>
      <c r="L7" s="73">
        <v>1000</v>
      </c>
      <c r="M7" s="58">
        <f t="shared" ca="1" si="0"/>
        <v>45163</v>
      </c>
      <c r="N7" s="74">
        <v>0.04</v>
      </c>
      <c r="O7" s="75">
        <v>555.55555555555554</v>
      </c>
      <c r="P7" s="76">
        <v>20000</v>
      </c>
      <c r="Q7" s="70" t="s">
        <v>306</v>
      </c>
      <c r="R7" s="57"/>
      <c r="S7" s="57"/>
      <c r="U7" s="77"/>
    </row>
    <row r="8" spans="2:21" s="55" customFormat="1">
      <c r="B8" s="70"/>
      <c r="C8" s="70" t="s">
        <v>309</v>
      </c>
      <c r="D8" s="71" t="s">
        <v>310</v>
      </c>
      <c r="E8" s="70" t="s">
        <v>304</v>
      </c>
      <c r="F8" s="70" t="s">
        <v>311</v>
      </c>
      <c r="G8" s="70" t="s">
        <v>305</v>
      </c>
      <c r="H8" s="72" t="s">
        <v>312</v>
      </c>
      <c r="I8" s="72" t="s">
        <v>314</v>
      </c>
      <c r="J8" s="72" t="s">
        <v>307</v>
      </c>
      <c r="K8" s="73" t="s">
        <v>59</v>
      </c>
      <c r="L8" s="73">
        <v>300</v>
      </c>
      <c r="M8" s="58">
        <f t="shared" ca="1" si="0"/>
        <v>45163</v>
      </c>
      <c r="N8" s="74">
        <v>0.18</v>
      </c>
      <c r="O8" s="75">
        <v>833.33333333333326</v>
      </c>
      <c r="P8" s="76">
        <v>20000</v>
      </c>
      <c r="Q8" s="70" t="s">
        <v>306</v>
      </c>
      <c r="R8" s="57"/>
      <c r="S8" s="57"/>
      <c r="U8" s="77"/>
    </row>
    <row r="9" spans="2:21" s="55" customFormat="1">
      <c r="B9" s="70"/>
      <c r="C9" s="70" t="s">
        <v>309</v>
      </c>
      <c r="D9" s="71" t="s">
        <v>310</v>
      </c>
      <c r="E9" s="70" t="s">
        <v>304</v>
      </c>
      <c r="F9" s="70" t="s">
        <v>311</v>
      </c>
      <c r="G9" s="70" t="s">
        <v>305</v>
      </c>
      <c r="H9" s="72" t="s">
        <v>312</v>
      </c>
      <c r="I9" s="72" t="s">
        <v>314</v>
      </c>
      <c r="J9" s="72" t="s">
        <v>307</v>
      </c>
      <c r="K9" s="73" t="s">
        <v>60</v>
      </c>
      <c r="L9" s="73">
        <v>300</v>
      </c>
      <c r="M9" s="58">
        <f t="shared" ca="1" si="0"/>
        <v>45163</v>
      </c>
      <c r="N9" s="74">
        <v>0.04</v>
      </c>
      <c r="O9" s="75">
        <v>55.555555555555557</v>
      </c>
      <c r="P9" s="76">
        <v>20000</v>
      </c>
      <c r="Q9" s="70" t="s">
        <v>306</v>
      </c>
      <c r="R9" s="57"/>
      <c r="S9" s="57"/>
      <c r="U9" s="77"/>
    </row>
    <row r="10" spans="2:21" s="55" customFormat="1">
      <c r="B10" s="70"/>
      <c r="C10" s="70" t="s">
        <v>309</v>
      </c>
      <c r="D10" s="71" t="s">
        <v>310</v>
      </c>
      <c r="E10" s="70" t="s">
        <v>304</v>
      </c>
      <c r="F10" s="70" t="s">
        <v>311</v>
      </c>
      <c r="G10" s="70" t="s">
        <v>305</v>
      </c>
      <c r="H10" s="72" t="s">
        <v>312</v>
      </c>
      <c r="I10" s="72" t="s">
        <v>314</v>
      </c>
      <c r="J10" s="72" t="s">
        <v>307</v>
      </c>
      <c r="K10" s="73" t="s">
        <v>62</v>
      </c>
      <c r="L10" s="73">
        <v>300</v>
      </c>
      <c r="M10" s="58">
        <f t="shared" ca="1" si="0"/>
        <v>45163</v>
      </c>
      <c r="N10" s="74">
        <v>0.06</v>
      </c>
      <c r="O10" s="75">
        <v>204.08163265306121</v>
      </c>
      <c r="P10" s="76">
        <v>20000</v>
      </c>
      <c r="Q10" s="70" t="s">
        <v>306</v>
      </c>
      <c r="R10" s="57"/>
      <c r="S10" s="57"/>
      <c r="U10" s="77"/>
    </row>
    <row r="11" spans="2:21" s="55" customFormat="1">
      <c r="B11" s="70"/>
      <c r="C11" s="70" t="s">
        <v>309</v>
      </c>
      <c r="D11" s="71" t="s">
        <v>310</v>
      </c>
      <c r="E11" s="70" t="s">
        <v>304</v>
      </c>
      <c r="F11" s="70" t="s">
        <v>311</v>
      </c>
      <c r="G11" s="70" t="s">
        <v>305</v>
      </c>
      <c r="H11" s="72" t="s">
        <v>312</v>
      </c>
      <c r="I11" s="72" t="s">
        <v>314</v>
      </c>
      <c r="J11" s="72" t="s">
        <v>307</v>
      </c>
      <c r="K11" s="73" t="s">
        <v>65</v>
      </c>
      <c r="L11" s="73">
        <v>300</v>
      </c>
      <c r="M11" s="58">
        <f t="shared" ca="1" si="0"/>
        <v>45163</v>
      </c>
      <c r="N11" s="74">
        <v>0.09</v>
      </c>
      <c r="O11" s="75">
        <v>571.42857142857144</v>
      </c>
      <c r="P11" s="76">
        <v>20000</v>
      </c>
      <c r="Q11" s="70" t="s">
        <v>306</v>
      </c>
      <c r="R11" s="57"/>
      <c r="S11" s="57"/>
      <c r="U11" s="77"/>
    </row>
    <row r="12" spans="2:21" s="55" customFormat="1">
      <c r="B12" s="70"/>
      <c r="C12" s="70" t="s">
        <v>309</v>
      </c>
      <c r="D12" s="71" t="s">
        <v>310</v>
      </c>
      <c r="E12" s="70" t="s">
        <v>304</v>
      </c>
      <c r="F12" s="70" t="s">
        <v>311</v>
      </c>
      <c r="G12" s="70" t="s">
        <v>305</v>
      </c>
      <c r="H12" s="72" t="s">
        <v>312</v>
      </c>
      <c r="I12" s="72" t="s">
        <v>314</v>
      </c>
      <c r="J12" s="72" t="s">
        <v>307</v>
      </c>
      <c r="K12" s="73" t="s">
        <v>68</v>
      </c>
      <c r="L12" s="73">
        <v>220</v>
      </c>
      <c r="M12" s="58">
        <f t="shared" ca="1" si="0"/>
        <v>45163</v>
      </c>
      <c r="N12" s="74">
        <v>1.45</v>
      </c>
      <c r="O12" s="75">
        <v>500</v>
      </c>
      <c r="P12" s="76">
        <v>20000</v>
      </c>
      <c r="Q12" s="70" t="s">
        <v>306</v>
      </c>
      <c r="R12" s="57"/>
      <c r="S12" s="57"/>
      <c r="U12" s="77"/>
    </row>
    <row r="13" spans="2:21" s="55" customFormat="1">
      <c r="B13" s="70"/>
      <c r="C13" s="70" t="s">
        <v>309</v>
      </c>
      <c r="D13" s="71" t="s">
        <v>310</v>
      </c>
      <c r="E13" s="70" t="s">
        <v>304</v>
      </c>
      <c r="F13" s="70" t="s">
        <v>311</v>
      </c>
      <c r="G13" s="70" t="s">
        <v>305</v>
      </c>
      <c r="H13" s="72" t="s">
        <v>312</v>
      </c>
      <c r="I13" s="72" t="s">
        <v>314</v>
      </c>
      <c r="J13" s="72" t="s">
        <v>307</v>
      </c>
      <c r="K13" s="73" t="s">
        <v>71</v>
      </c>
      <c r="L13" s="73">
        <v>140</v>
      </c>
      <c r="M13" s="58">
        <f t="shared" ca="1" si="0"/>
        <v>45163</v>
      </c>
      <c r="N13" s="74">
        <v>4.28</v>
      </c>
      <c r="O13" s="75">
        <v>222.22222222222223</v>
      </c>
      <c r="P13" s="76">
        <v>20000</v>
      </c>
      <c r="Q13" s="70" t="s">
        <v>306</v>
      </c>
      <c r="R13" s="57"/>
      <c r="S13" s="57"/>
      <c r="U13" s="77"/>
    </row>
    <row r="14" spans="2:21" s="55" customFormat="1">
      <c r="B14" s="70"/>
      <c r="C14" s="70" t="s">
        <v>309</v>
      </c>
      <c r="D14" s="71" t="s">
        <v>310</v>
      </c>
      <c r="E14" s="70" t="s">
        <v>304</v>
      </c>
      <c r="F14" s="70" t="s">
        <v>311</v>
      </c>
      <c r="G14" s="70" t="s">
        <v>305</v>
      </c>
      <c r="H14" s="72" t="s">
        <v>312</v>
      </c>
      <c r="I14" s="72" t="s">
        <v>314</v>
      </c>
      <c r="J14" s="72" t="s">
        <v>307</v>
      </c>
      <c r="K14" s="73" t="s">
        <v>74</v>
      </c>
      <c r="L14" s="73">
        <v>140</v>
      </c>
      <c r="M14" s="58">
        <f t="shared" ca="1" si="0"/>
        <v>45163</v>
      </c>
      <c r="N14" s="74">
        <v>0.45</v>
      </c>
      <c r="O14" s="75">
        <v>571.42857142857144</v>
      </c>
      <c r="P14" s="76">
        <v>20000</v>
      </c>
      <c r="Q14" s="70" t="s">
        <v>306</v>
      </c>
      <c r="R14" s="57"/>
      <c r="S14" s="57"/>
      <c r="U14" s="77"/>
    </row>
    <row r="15" spans="2:21" s="55" customFormat="1">
      <c r="B15" s="70"/>
      <c r="C15" s="70" t="s">
        <v>309</v>
      </c>
      <c r="D15" s="71" t="s">
        <v>310</v>
      </c>
      <c r="E15" s="70" t="s">
        <v>304</v>
      </c>
      <c r="F15" s="70" t="s">
        <v>311</v>
      </c>
      <c r="G15" s="70" t="s">
        <v>305</v>
      </c>
      <c r="H15" s="72" t="s">
        <v>312</v>
      </c>
      <c r="I15" s="72" t="s">
        <v>314</v>
      </c>
      <c r="J15" s="72" t="s">
        <v>307</v>
      </c>
      <c r="K15" s="73" t="s">
        <v>78</v>
      </c>
      <c r="L15" s="73">
        <v>1500</v>
      </c>
      <c r="M15" s="58">
        <f t="shared" ca="1" si="0"/>
        <v>45163</v>
      </c>
      <c r="N15" s="74">
        <v>0.02</v>
      </c>
      <c r="O15" s="75">
        <v>253.1645569620253</v>
      </c>
      <c r="P15" s="76">
        <v>20000</v>
      </c>
      <c r="Q15" s="70" t="s">
        <v>306</v>
      </c>
      <c r="R15" s="57"/>
      <c r="S15" s="57"/>
      <c r="U15" s="77"/>
    </row>
    <row r="16" spans="2:21" s="55" customFormat="1">
      <c r="B16" s="70"/>
      <c r="C16" s="70" t="s">
        <v>309</v>
      </c>
      <c r="D16" s="71" t="s">
        <v>310</v>
      </c>
      <c r="E16" s="70" t="s">
        <v>304</v>
      </c>
      <c r="F16" s="70" t="s">
        <v>311</v>
      </c>
      <c r="G16" s="70" t="s">
        <v>305</v>
      </c>
      <c r="H16" s="72" t="s">
        <v>312</v>
      </c>
      <c r="I16" s="72" t="s">
        <v>314</v>
      </c>
      <c r="J16" s="72" t="s">
        <v>307</v>
      </c>
      <c r="K16" s="73" t="s">
        <v>81</v>
      </c>
      <c r="L16" s="73">
        <v>1500</v>
      </c>
      <c r="M16" s="58">
        <f t="shared" ca="1" si="0"/>
        <v>45163</v>
      </c>
      <c r="N16" s="74">
        <v>0.02</v>
      </c>
      <c r="O16" s="75">
        <v>67.114093959731548</v>
      </c>
      <c r="P16" s="76">
        <v>20000</v>
      </c>
      <c r="Q16" s="70" t="s">
        <v>306</v>
      </c>
      <c r="R16" s="57"/>
      <c r="S16" s="57"/>
      <c r="U16" s="77"/>
    </row>
    <row r="17" spans="2:21" s="55" customFormat="1">
      <c r="B17" s="70"/>
      <c r="C17" s="70" t="s">
        <v>309</v>
      </c>
      <c r="D17" s="71" t="s">
        <v>310</v>
      </c>
      <c r="E17" s="70" t="s">
        <v>304</v>
      </c>
      <c r="F17" s="70" t="s">
        <v>311</v>
      </c>
      <c r="G17" s="70" t="s">
        <v>305</v>
      </c>
      <c r="H17" s="72" t="s">
        <v>312</v>
      </c>
      <c r="I17" s="72" t="s">
        <v>314</v>
      </c>
      <c r="J17" s="72" t="s">
        <v>307</v>
      </c>
      <c r="K17" s="73" t="s">
        <v>84</v>
      </c>
      <c r="L17" s="73">
        <v>600</v>
      </c>
      <c r="M17" s="58">
        <f t="shared" ca="1" si="0"/>
        <v>45163</v>
      </c>
      <c r="N17" s="74">
        <v>0.04</v>
      </c>
      <c r="O17" s="75">
        <v>400</v>
      </c>
      <c r="P17" s="76">
        <v>20000</v>
      </c>
      <c r="Q17" s="70" t="s">
        <v>306</v>
      </c>
      <c r="R17" s="57"/>
      <c r="S17" s="57"/>
      <c r="U17" s="77"/>
    </row>
    <row r="18" spans="2:21" s="55" customFormat="1">
      <c r="B18" s="70"/>
      <c r="C18" s="70" t="s">
        <v>309</v>
      </c>
      <c r="D18" s="71" t="s">
        <v>310</v>
      </c>
      <c r="E18" s="70" t="s">
        <v>304</v>
      </c>
      <c r="F18" s="70" t="s">
        <v>311</v>
      </c>
      <c r="G18" s="70" t="s">
        <v>305</v>
      </c>
      <c r="H18" s="72" t="s">
        <v>312</v>
      </c>
      <c r="I18" s="72" t="s">
        <v>314</v>
      </c>
      <c r="J18" s="72" t="s">
        <v>307</v>
      </c>
      <c r="K18" s="73" t="s">
        <v>86</v>
      </c>
      <c r="L18" s="73">
        <v>500</v>
      </c>
      <c r="M18" s="58">
        <f t="shared" ca="1" si="0"/>
        <v>45163</v>
      </c>
      <c r="N18" s="74">
        <v>0.04</v>
      </c>
      <c r="O18" s="75">
        <v>2.0938023450586263</v>
      </c>
      <c r="P18" s="76">
        <v>20000</v>
      </c>
      <c r="Q18" s="70" t="s">
        <v>306</v>
      </c>
      <c r="R18" s="57"/>
      <c r="S18" s="57"/>
      <c r="U18" s="77"/>
    </row>
    <row r="19" spans="2:21" s="55" customFormat="1">
      <c r="B19" s="70"/>
      <c r="C19" s="70" t="s">
        <v>309</v>
      </c>
      <c r="D19" s="71" t="s">
        <v>310</v>
      </c>
      <c r="E19" s="70" t="s">
        <v>304</v>
      </c>
      <c r="F19" s="70" t="s">
        <v>311</v>
      </c>
      <c r="G19" s="70" t="s">
        <v>305</v>
      </c>
      <c r="H19" s="72" t="s">
        <v>312</v>
      </c>
      <c r="I19" s="72" t="s">
        <v>314</v>
      </c>
      <c r="J19" s="72" t="s">
        <v>307</v>
      </c>
      <c r="K19" s="73" t="s">
        <v>88</v>
      </c>
      <c r="L19" s="73">
        <v>150</v>
      </c>
      <c r="M19" s="58">
        <f t="shared" ca="1" si="0"/>
        <v>45163</v>
      </c>
      <c r="N19" s="74">
        <v>12.35</v>
      </c>
      <c r="O19" s="75">
        <v>2.1168501270110074</v>
      </c>
      <c r="P19" s="76">
        <v>20000</v>
      </c>
      <c r="Q19" s="70" t="s">
        <v>306</v>
      </c>
      <c r="R19" s="57"/>
      <c r="S19" s="57"/>
      <c r="U19" s="77"/>
    </row>
    <row r="20" spans="2:21" s="55" customFormat="1">
      <c r="B20" s="70"/>
      <c r="C20" s="70" t="s">
        <v>309</v>
      </c>
      <c r="D20" s="71" t="s">
        <v>310</v>
      </c>
      <c r="E20" s="70" t="s">
        <v>304</v>
      </c>
      <c r="F20" s="70" t="s">
        <v>311</v>
      </c>
      <c r="G20" s="70" t="s">
        <v>305</v>
      </c>
      <c r="H20" s="72" t="s">
        <v>312</v>
      </c>
      <c r="I20" s="72" t="s">
        <v>314</v>
      </c>
      <c r="J20" s="72" t="s">
        <v>307</v>
      </c>
      <c r="K20" s="73" t="s">
        <v>90</v>
      </c>
      <c r="L20" s="73">
        <v>500</v>
      </c>
      <c r="M20" s="58">
        <f t="shared" ca="1" si="0"/>
        <v>45163</v>
      </c>
      <c r="N20" s="74">
        <v>1.63</v>
      </c>
      <c r="O20" s="75">
        <v>2.340276152586005</v>
      </c>
      <c r="P20" s="76">
        <v>20000</v>
      </c>
      <c r="Q20" s="70" t="s">
        <v>306</v>
      </c>
      <c r="R20" s="57"/>
      <c r="S20" s="57"/>
      <c r="U20" s="77"/>
    </row>
    <row r="21" spans="2:21" s="55" customFormat="1">
      <c r="B21" s="70"/>
      <c r="C21" s="70" t="s">
        <v>309</v>
      </c>
      <c r="D21" s="71" t="s">
        <v>310</v>
      </c>
      <c r="E21" s="70" t="s">
        <v>304</v>
      </c>
      <c r="F21" s="70" t="s">
        <v>311</v>
      </c>
      <c r="G21" s="70" t="s">
        <v>305</v>
      </c>
      <c r="H21" s="72" t="s">
        <v>312</v>
      </c>
      <c r="I21" s="72" t="s">
        <v>314</v>
      </c>
      <c r="J21" s="72" t="s">
        <v>307</v>
      </c>
      <c r="K21" s="73" t="s">
        <v>94</v>
      </c>
      <c r="L21" s="73">
        <v>130</v>
      </c>
      <c r="M21" s="58">
        <f t="shared" ca="1" si="0"/>
        <v>45163</v>
      </c>
      <c r="N21" s="74">
        <v>1.59</v>
      </c>
      <c r="O21" s="75">
        <v>2.3623907394283012</v>
      </c>
      <c r="P21" s="76">
        <v>20000</v>
      </c>
      <c r="Q21" s="70" t="s">
        <v>306</v>
      </c>
      <c r="R21" s="57"/>
      <c r="S21" s="57"/>
      <c r="U21" s="77"/>
    </row>
    <row r="22" spans="2:21" s="55" customFormat="1">
      <c r="B22" s="70"/>
      <c r="C22" s="70" t="s">
        <v>309</v>
      </c>
      <c r="D22" s="71" t="s">
        <v>310</v>
      </c>
      <c r="E22" s="70" t="s">
        <v>304</v>
      </c>
      <c r="F22" s="70" t="s">
        <v>311</v>
      </c>
      <c r="G22" s="70" t="s">
        <v>305</v>
      </c>
      <c r="H22" s="72" t="s">
        <v>312</v>
      </c>
      <c r="I22" s="72" t="s">
        <v>314</v>
      </c>
      <c r="J22" s="72" t="s">
        <v>307</v>
      </c>
      <c r="K22" s="73" t="s">
        <v>97</v>
      </c>
      <c r="L22" s="73">
        <v>130</v>
      </c>
      <c r="M22" s="58">
        <f t="shared" ca="1" si="0"/>
        <v>45163</v>
      </c>
      <c r="N22" s="74">
        <v>2.25</v>
      </c>
      <c r="O22" s="75">
        <v>1.5411882561454879</v>
      </c>
      <c r="P22" s="76">
        <v>20000</v>
      </c>
      <c r="Q22" s="70" t="s">
        <v>306</v>
      </c>
      <c r="R22" s="57"/>
      <c r="S22" s="57"/>
      <c r="U22" s="77"/>
    </row>
    <row r="23" spans="2:21" s="55" customFormat="1">
      <c r="B23" s="70"/>
      <c r="C23" s="70" t="s">
        <v>309</v>
      </c>
      <c r="D23" s="71" t="s">
        <v>310</v>
      </c>
      <c r="E23" s="70" t="s">
        <v>304</v>
      </c>
      <c r="F23" s="70" t="s">
        <v>311</v>
      </c>
      <c r="G23" s="70" t="s">
        <v>305</v>
      </c>
      <c r="H23" s="72" t="s">
        <v>312</v>
      </c>
      <c r="I23" s="72" t="s">
        <v>314</v>
      </c>
      <c r="J23" s="72" t="s">
        <v>307</v>
      </c>
      <c r="K23" s="73" t="s">
        <v>100</v>
      </c>
      <c r="L23" s="73">
        <v>160</v>
      </c>
      <c r="M23" s="58">
        <f t="shared" ca="1" si="0"/>
        <v>45163</v>
      </c>
      <c r="N23" s="74">
        <v>0.72</v>
      </c>
      <c r="O23" s="75">
        <v>1.9617459538989701</v>
      </c>
      <c r="P23" s="76">
        <v>20000</v>
      </c>
      <c r="Q23" s="70" t="s">
        <v>306</v>
      </c>
      <c r="R23" s="57"/>
      <c r="S23" s="57"/>
      <c r="U23" s="77"/>
    </row>
    <row r="24" spans="2:21" s="55" customFormat="1">
      <c r="B24" s="70"/>
      <c r="C24" s="70" t="s">
        <v>309</v>
      </c>
      <c r="D24" s="71" t="s">
        <v>310</v>
      </c>
      <c r="E24" s="70" t="s">
        <v>304</v>
      </c>
      <c r="F24" s="70" t="s">
        <v>311</v>
      </c>
      <c r="G24" s="70" t="s">
        <v>305</v>
      </c>
      <c r="H24" s="72" t="s">
        <v>312</v>
      </c>
      <c r="I24" s="72" t="s">
        <v>314</v>
      </c>
      <c r="J24" s="72" t="s">
        <v>307</v>
      </c>
      <c r="K24" s="73" t="s">
        <v>103</v>
      </c>
      <c r="L24" s="73">
        <v>300</v>
      </c>
      <c r="M24" s="58">
        <f t="shared" ca="1" si="0"/>
        <v>45163</v>
      </c>
      <c r="N24" s="74">
        <v>7.0000000000000007E-2</v>
      </c>
      <c r="O24" s="75">
        <v>14.440433212996389</v>
      </c>
      <c r="P24" s="76">
        <v>20000</v>
      </c>
      <c r="Q24" s="70" t="s">
        <v>306</v>
      </c>
      <c r="R24" s="57"/>
      <c r="S24" s="57"/>
      <c r="U24" s="77"/>
    </row>
    <row r="25" spans="2:21" s="55" customFormat="1">
      <c r="B25" s="70"/>
      <c r="C25" s="70" t="s">
        <v>309</v>
      </c>
      <c r="D25" s="71" t="s">
        <v>310</v>
      </c>
      <c r="E25" s="70" t="s">
        <v>304</v>
      </c>
      <c r="F25" s="70" t="s">
        <v>311</v>
      </c>
      <c r="G25" s="70" t="s">
        <v>305</v>
      </c>
      <c r="H25" s="72" t="s">
        <v>312</v>
      </c>
      <c r="I25" s="72" t="s">
        <v>314</v>
      </c>
      <c r="J25" s="72" t="s">
        <v>307</v>
      </c>
      <c r="K25" s="73" t="s">
        <v>105</v>
      </c>
      <c r="L25" s="73">
        <v>300</v>
      </c>
      <c r="M25" s="58">
        <f t="shared" ca="1" si="0"/>
        <v>45163</v>
      </c>
      <c r="N25" s="74">
        <v>0.17</v>
      </c>
      <c r="O25" s="75">
        <v>8.6132644272179153</v>
      </c>
      <c r="P25" s="76">
        <v>20000</v>
      </c>
      <c r="Q25" s="70" t="s">
        <v>306</v>
      </c>
      <c r="R25" s="57"/>
      <c r="S25" s="57"/>
      <c r="U25" s="77"/>
    </row>
    <row r="26" spans="2:21" s="55" customFormat="1">
      <c r="B26" s="70"/>
      <c r="C26" s="70" t="s">
        <v>309</v>
      </c>
      <c r="D26" s="71" t="s">
        <v>310</v>
      </c>
      <c r="E26" s="70" t="s">
        <v>304</v>
      </c>
      <c r="F26" s="70" t="s">
        <v>311</v>
      </c>
      <c r="G26" s="70" t="s">
        <v>305</v>
      </c>
      <c r="H26" s="72" t="s">
        <v>312</v>
      </c>
      <c r="I26" s="72" t="s">
        <v>314</v>
      </c>
      <c r="J26" s="72" t="s">
        <v>307</v>
      </c>
      <c r="K26" s="73" t="s">
        <v>107</v>
      </c>
      <c r="L26" s="73">
        <v>1200</v>
      </c>
      <c r="M26" s="58">
        <f t="shared" ca="1" si="0"/>
        <v>45163</v>
      </c>
      <c r="N26" s="74">
        <v>0.14000000000000001</v>
      </c>
      <c r="O26" s="75">
        <v>66.006600660066013</v>
      </c>
      <c r="P26" s="76">
        <v>20000</v>
      </c>
      <c r="Q26" s="70" t="s">
        <v>306</v>
      </c>
      <c r="R26" s="57"/>
      <c r="S26" s="57"/>
      <c r="U26" s="77"/>
    </row>
    <row r="27" spans="2:21" s="55" customFormat="1">
      <c r="B27" s="70"/>
      <c r="C27" s="70" t="s">
        <v>309</v>
      </c>
      <c r="D27" s="71" t="s">
        <v>310</v>
      </c>
      <c r="E27" s="70" t="s">
        <v>304</v>
      </c>
      <c r="F27" s="70" t="s">
        <v>311</v>
      </c>
      <c r="G27" s="70" t="s">
        <v>305</v>
      </c>
      <c r="H27" s="72" t="s">
        <v>312</v>
      </c>
      <c r="I27" s="72" t="s">
        <v>314</v>
      </c>
      <c r="J27" s="72" t="s">
        <v>307</v>
      </c>
      <c r="K27" s="73" t="s">
        <v>109</v>
      </c>
      <c r="L27" s="73">
        <v>300</v>
      </c>
      <c r="M27" s="58">
        <f t="shared" ca="1" si="0"/>
        <v>45163</v>
      </c>
      <c r="N27" s="74">
        <v>0.1</v>
      </c>
      <c r="O27" s="75">
        <v>4.8590864917395526</v>
      </c>
      <c r="P27" s="76">
        <v>20000</v>
      </c>
      <c r="Q27" s="70" t="s">
        <v>306</v>
      </c>
      <c r="R27" s="57"/>
      <c r="S27" s="57"/>
      <c r="U27" s="77"/>
    </row>
    <row r="28" spans="2:21" s="55" customFormat="1">
      <c r="B28" s="70"/>
      <c r="C28" s="70" t="s">
        <v>309</v>
      </c>
      <c r="D28" s="71" t="s">
        <v>310</v>
      </c>
      <c r="E28" s="70" t="s">
        <v>304</v>
      </c>
      <c r="F28" s="70" t="s">
        <v>311</v>
      </c>
      <c r="G28" s="70" t="s">
        <v>305</v>
      </c>
      <c r="H28" s="72" t="s">
        <v>312</v>
      </c>
      <c r="I28" s="72" t="s">
        <v>314</v>
      </c>
      <c r="J28" s="72" t="s">
        <v>307</v>
      </c>
      <c r="K28" s="73" t="s">
        <v>111</v>
      </c>
      <c r="L28" s="73">
        <v>600</v>
      </c>
      <c r="M28" s="58">
        <f t="shared" ca="1" si="0"/>
        <v>45163</v>
      </c>
      <c r="N28" s="74">
        <v>0.02</v>
      </c>
      <c r="O28" s="75">
        <v>3.9603960396039608</v>
      </c>
      <c r="P28" s="76">
        <v>20000</v>
      </c>
      <c r="Q28" s="70" t="s">
        <v>306</v>
      </c>
      <c r="R28" s="57"/>
      <c r="S28" s="57"/>
      <c r="U28" s="77"/>
    </row>
    <row r="29" spans="2:21" s="55" customFormat="1">
      <c r="B29" s="70"/>
      <c r="C29" s="70" t="s">
        <v>309</v>
      </c>
      <c r="D29" s="71" t="s">
        <v>310</v>
      </c>
      <c r="E29" s="70" t="s">
        <v>304</v>
      </c>
      <c r="F29" s="70" t="s">
        <v>311</v>
      </c>
      <c r="G29" s="70" t="s">
        <v>305</v>
      </c>
      <c r="H29" s="72" t="s">
        <v>312</v>
      </c>
      <c r="I29" s="72" t="s">
        <v>314</v>
      </c>
      <c r="J29" s="72" t="s">
        <v>307</v>
      </c>
      <c r="K29" s="73" t="s">
        <v>49</v>
      </c>
      <c r="L29" s="73">
        <v>1750</v>
      </c>
      <c r="M29" s="58">
        <f t="shared" ca="1" si="0"/>
        <v>45163</v>
      </c>
      <c r="N29" s="74">
        <v>0.09</v>
      </c>
      <c r="O29" s="75">
        <v>15.060240963855422</v>
      </c>
      <c r="P29" s="76">
        <v>20000</v>
      </c>
      <c r="Q29" s="70" t="s">
        <v>306</v>
      </c>
      <c r="R29" s="57"/>
      <c r="S29" s="57"/>
      <c r="U29" s="77"/>
    </row>
    <row r="30" spans="2:21" s="55" customFormat="1">
      <c r="B30" s="70"/>
      <c r="C30" s="70" t="s">
        <v>309</v>
      </c>
      <c r="D30" s="71" t="s">
        <v>310</v>
      </c>
      <c r="E30" s="70" t="s">
        <v>304</v>
      </c>
      <c r="F30" s="70" t="s">
        <v>311</v>
      </c>
      <c r="G30" s="70" t="s">
        <v>305</v>
      </c>
      <c r="H30" s="72" t="s">
        <v>312</v>
      </c>
      <c r="I30" s="72" t="s">
        <v>314</v>
      </c>
      <c r="J30" s="72" t="s">
        <v>307</v>
      </c>
      <c r="K30" s="73" t="s">
        <v>113</v>
      </c>
      <c r="L30" s="73">
        <v>1000</v>
      </c>
      <c r="M30" s="58">
        <f t="shared" ca="1" si="0"/>
        <v>45163</v>
      </c>
      <c r="N30" s="74">
        <v>0.12</v>
      </c>
      <c r="O30" s="75">
        <v>10000</v>
      </c>
      <c r="P30" s="76">
        <v>20000</v>
      </c>
      <c r="Q30" s="70" t="s">
        <v>306</v>
      </c>
      <c r="R30" s="57"/>
      <c r="S30" s="57"/>
      <c r="U30" s="77"/>
    </row>
    <row r="31" spans="2:21" s="55" customFormat="1">
      <c r="B31" s="70"/>
      <c r="C31" s="70" t="s">
        <v>309</v>
      </c>
      <c r="D31" s="71" t="s">
        <v>310</v>
      </c>
      <c r="E31" s="70" t="s">
        <v>304</v>
      </c>
      <c r="F31" s="70" t="s">
        <v>311</v>
      </c>
      <c r="G31" s="70" t="s">
        <v>305</v>
      </c>
      <c r="H31" s="72" t="s">
        <v>312</v>
      </c>
      <c r="I31" s="72" t="s">
        <v>314</v>
      </c>
      <c r="J31" s="72" t="s">
        <v>307</v>
      </c>
      <c r="K31" s="73" t="s">
        <v>115</v>
      </c>
      <c r="L31" s="73">
        <v>2500</v>
      </c>
      <c r="M31" s="58">
        <f t="shared" ca="1" si="0"/>
        <v>45163</v>
      </c>
      <c r="N31" s="74">
        <v>0.01</v>
      </c>
      <c r="O31" s="75">
        <v>3.1382394476698576</v>
      </c>
      <c r="P31" s="76">
        <v>20000</v>
      </c>
      <c r="Q31" s="70" t="s">
        <v>306</v>
      </c>
      <c r="R31" s="57"/>
      <c r="S31" s="57"/>
      <c r="U31" s="77"/>
    </row>
    <row r="32" spans="2:21" s="55" customFormat="1">
      <c r="B32" s="70"/>
      <c r="C32" s="70" t="s">
        <v>309</v>
      </c>
      <c r="D32" s="71" t="s">
        <v>310</v>
      </c>
      <c r="E32" s="70" t="s">
        <v>304</v>
      </c>
      <c r="F32" s="70" t="s">
        <v>311</v>
      </c>
      <c r="G32" s="70" t="s">
        <v>305</v>
      </c>
      <c r="H32" s="72" t="s">
        <v>312</v>
      </c>
      <c r="I32" s="72" t="s">
        <v>314</v>
      </c>
      <c r="J32" s="72" t="s">
        <v>307</v>
      </c>
      <c r="K32" s="73" t="s">
        <v>117</v>
      </c>
      <c r="L32" s="73">
        <v>300</v>
      </c>
      <c r="M32" s="58">
        <f t="shared" ca="1" si="0"/>
        <v>45163</v>
      </c>
      <c r="N32" s="74">
        <v>0.36</v>
      </c>
      <c r="O32" s="75">
        <v>151.51515151515153</v>
      </c>
      <c r="P32" s="76">
        <v>20000</v>
      </c>
      <c r="Q32" s="70" t="s">
        <v>306</v>
      </c>
      <c r="R32" s="57"/>
      <c r="S32" s="57"/>
      <c r="U32" s="77"/>
    </row>
    <row r="33" spans="2:19" s="55" customFormat="1">
      <c r="B33" s="70"/>
      <c r="C33" s="70" t="s">
        <v>309</v>
      </c>
      <c r="D33" s="71" t="s">
        <v>310</v>
      </c>
      <c r="E33" s="70" t="s">
        <v>304</v>
      </c>
      <c r="F33" s="70" t="s">
        <v>311</v>
      </c>
      <c r="G33" s="70" t="s">
        <v>305</v>
      </c>
      <c r="H33" s="72" t="s">
        <v>312</v>
      </c>
      <c r="I33" s="72" t="s">
        <v>314</v>
      </c>
      <c r="J33" s="72" t="s">
        <v>307</v>
      </c>
      <c r="K33" s="73" t="s">
        <v>119</v>
      </c>
      <c r="L33" s="73">
        <v>300</v>
      </c>
      <c r="M33" s="58">
        <f t="shared" ca="1" si="0"/>
        <v>45163</v>
      </c>
      <c r="N33" s="74">
        <v>0.04</v>
      </c>
      <c r="O33" s="75">
        <v>2.1229168878038425</v>
      </c>
      <c r="P33" s="76">
        <v>20000</v>
      </c>
      <c r="Q33" s="70" t="s">
        <v>306</v>
      </c>
      <c r="R33" s="57"/>
      <c r="S33" s="57"/>
    </row>
    <row r="34" spans="2:19" s="55" customFormat="1">
      <c r="B34" s="70"/>
      <c r="C34" s="70" t="s">
        <v>309</v>
      </c>
      <c r="D34" s="71" t="s">
        <v>310</v>
      </c>
      <c r="E34" s="70" t="s">
        <v>304</v>
      </c>
      <c r="F34" s="70" t="s">
        <v>311</v>
      </c>
      <c r="G34" s="70" t="s">
        <v>305</v>
      </c>
      <c r="H34" s="72" t="s">
        <v>312</v>
      </c>
      <c r="I34" s="72" t="s">
        <v>314</v>
      </c>
      <c r="J34" s="72" t="s">
        <v>307</v>
      </c>
      <c r="K34" s="73" t="s">
        <v>123</v>
      </c>
      <c r="L34" s="73">
        <v>2800</v>
      </c>
      <c r="M34" s="58">
        <f t="shared" ca="1" si="0"/>
        <v>45163</v>
      </c>
      <c r="N34" s="74">
        <v>0.03</v>
      </c>
      <c r="O34" s="75">
        <v>2.5255714105316329</v>
      </c>
      <c r="P34" s="76">
        <v>20000</v>
      </c>
      <c r="Q34" s="70" t="s">
        <v>306</v>
      </c>
      <c r="R34" s="57"/>
      <c r="S34" s="57"/>
    </row>
    <row r="35" spans="2:19" s="55" customFormat="1">
      <c r="B35" s="70"/>
      <c r="C35" s="70" t="s">
        <v>309</v>
      </c>
      <c r="D35" s="71" t="s">
        <v>310</v>
      </c>
      <c r="E35" s="70" t="s">
        <v>304</v>
      </c>
      <c r="F35" s="70" t="s">
        <v>311</v>
      </c>
      <c r="G35" s="70" t="s">
        <v>305</v>
      </c>
      <c r="H35" s="72" t="s">
        <v>312</v>
      </c>
      <c r="I35" s="72" t="s">
        <v>314</v>
      </c>
      <c r="J35" s="72" t="s">
        <v>307</v>
      </c>
      <c r="K35" s="73" t="s">
        <v>124</v>
      </c>
      <c r="L35" s="73">
        <v>2100</v>
      </c>
      <c r="M35" s="58">
        <f t="shared" ca="1" si="0"/>
        <v>45163</v>
      </c>
      <c r="N35" s="74">
        <v>0.27</v>
      </c>
      <c r="O35" s="75">
        <v>0.47932893948472138</v>
      </c>
      <c r="P35" s="76">
        <v>20000</v>
      </c>
      <c r="Q35" s="70" t="s">
        <v>306</v>
      </c>
      <c r="R35" s="57"/>
      <c r="S35" s="57"/>
    </row>
    <row r="36" spans="2:19" s="55" customFormat="1">
      <c r="B36" s="70"/>
      <c r="C36" s="70" t="s">
        <v>309</v>
      </c>
      <c r="D36" s="71" t="s">
        <v>310</v>
      </c>
      <c r="E36" s="70" t="s">
        <v>304</v>
      </c>
      <c r="F36" s="70" t="s">
        <v>311</v>
      </c>
      <c r="G36" s="70" t="s">
        <v>305</v>
      </c>
      <c r="H36" s="72" t="s">
        <v>312</v>
      </c>
      <c r="I36" s="72" t="s">
        <v>314</v>
      </c>
      <c r="J36" s="72" t="s">
        <v>307</v>
      </c>
      <c r="K36" s="73" t="s">
        <v>126</v>
      </c>
      <c r="L36" s="73">
        <v>1000</v>
      </c>
      <c r="M36" s="58">
        <f t="shared" ca="1" si="0"/>
        <v>45163</v>
      </c>
      <c r="N36" s="74">
        <v>0.13</v>
      </c>
      <c r="O36" s="75">
        <v>2.4280684715308971</v>
      </c>
      <c r="P36" s="76">
        <v>20000</v>
      </c>
      <c r="Q36" s="70" t="s">
        <v>306</v>
      </c>
      <c r="R36" s="57"/>
      <c r="S36" s="57"/>
    </row>
    <row r="37" spans="2:19" s="55" customFormat="1">
      <c r="B37" s="70"/>
      <c r="C37" s="70" t="s">
        <v>309</v>
      </c>
      <c r="D37" s="71" t="s">
        <v>310</v>
      </c>
      <c r="E37" s="70" t="s">
        <v>304</v>
      </c>
      <c r="F37" s="70" t="s">
        <v>311</v>
      </c>
      <c r="G37" s="70" t="s">
        <v>305</v>
      </c>
      <c r="H37" s="72" t="s">
        <v>312</v>
      </c>
      <c r="I37" s="72" t="s">
        <v>314</v>
      </c>
      <c r="J37" s="72" t="s">
        <v>307</v>
      </c>
      <c r="K37" s="73" t="s">
        <v>128</v>
      </c>
      <c r="L37" s="73">
        <v>300</v>
      </c>
      <c r="M37" s="58">
        <f t="shared" ca="1" si="0"/>
        <v>45163</v>
      </c>
      <c r="N37" s="74">
        <v>0.04</v>
      </c>
      <c r="O37" s="75">
        <v>0.725268349289237</v>
      </c>
      <c r="P37" s="76">
        <v>20000</v>
      </c>
      <c r="Q37" s="70" t="s">
        <v>306</v>
      </c>
      <c r="R37" s="57"/>
      <c r="S37" s="57"/>
    </row>
    <row r="38" spans="2:19" s="55" customFormat="1">
      <c r="B38" s="70"/>
      <c r="C38" s="70" t="s">
        <v>309</v>
      </c>
      <c r="D38" s="71" t="s">
        <v>310</v>
      </c>
      <c r="E38" s="70" t="s">
        <v>304</v>
      </c>
      <c r="F38" s="70" t="s">
        <v>311</v>
      </c>
      <c r="G38" s="70" t="s">
        <v>305</v>
      </c>
      <c r="H38" s="72" t="s">
        <v>312</v>
      </c>
      <c r="I38" s="72" t="s">
        <v>314</v>
      </c>
      <c r="J38" s="72" t="s">
        <v>307</v>
      </c>
      <c r="K38" s="73" t="s">
        <v>130</v>
      </c>
      <c r="L38" s="73">
        <v>1500</v>
      </c>
      <c r="M38" s="58">
        <f t="shared" ca="1" si="0"/>
        <v>45163</v>
      </c>
      <c r="N38" s="74">
        <v>0.02</v>
      </c>
      <c r="O38" s="75">
        <v>2.3843586075345731</v>
      </c>
      <c r="P38" s="76">
        <v>20000</v>
      </c>
      <c r="Q38" s="70" t="s">
        <v>306</v>
      </c>
      <c r="R38" s="57"/>
      <c r="S38" s="57"/>
    </row>
    <row r="39" spans="2:19" s="55" customFormat="1">
      <c r="B39" s="70"/>
      <c r="C39" s="70" t="s">
        <v>309</v>
      </c>
      <c r="D39" s="71" t="s">
        <v>310</v>
      </c>
      <c r="E39" s="70" t="s">
        <v>304</v>
      </c>
      <c r="F39" s="70" t="s">
        <v>311</v>
      </c>
      <c r="G39" s="70" t="s">
        <v>305</v>
      </c>
      <c r="H39" s="72" t="s">
        <v>312</v>
      </c>
      <c r="I39" s="72" t="s">
        <v>314</v>
      </c>
      <c r="J39" s="72" t="s">
        <v>307</v>
      </c>
      <c r="K39" s="73" t="s">
        <v>132</v>
      </c>
      <c r="L39" s="73">
        <v>300</v>
      </c>
      <c r="M39" s="58">
        <f t="shared" ca="1" si="0"/>
        <v>45163</v>
      </c>
      <c r="N39" s="74">
        <v>0.09</v>
      </c>
      <c r="O39" s="75">
        <v>1.8855472800980484</v>
      </c>
      <c r="P39" s="76">
        <v>20000</v>
      </c>
      <c r="Q39" s="70" t="s">
        <v>306</v>
      </c>
      <c r="R39" s="57"/>
      <c r="S39" s="57"/>
    </row>
    <row r="40" spans="2:19" s="55" customFormat="1">
      <c r="B40" s="70"/>
      <c r="C40" s="70" t="s">
        <v>309</v>
      </c>
      <c r="D40" s="71" t="s">
        <v>310</v>
      </c>
      <c r="E40" s="70" t="s">
        <v>304</v>
      </c>
      <c r="F40" s="70" t="s">
        <v>311</v>
      </c>
      <c r="G40" s="70" t="s">
        <v>305</v>
      </c>
      <c r="H40" s="72" t="s">
        <v>312</v>
      </c>
      <c r="I40" s="72" t="s">
        <v>314</v>
      </c>
      <c r="J40" s="72" t="s">
        <v>307</v>
      </c>
      <c r="K40" s="73" t="s">
        <v>134</v>
      </c>
      <c r="L40" s="73">
        <v>300</v>
      </c>
      <c r="M40" s="58">
        <f t="shared" ca="1" si="0"/>
        <v>45163</v>
      </c>
      <c r="N40" s="74">
        <v>7.0000000000000007E-2</v>
      </c>
      <c r="O40" s="75">
        <v>540.54054054054052</v>
      </c>
      <c r="P40" s="76">
        <v>20000</v>
      </c>
      <c r="Q40" s="70" t="s">
        <v>306</v>
      </c>
      <c r="R40" s="57"/>
      <c r="S40" s="57"/>
    </row>
    <row r="41" spans="2:19" s="55" customFormat="1">
      <c r="B41" s="70"/>
      <c r="C41" s="70" t="s">
        <v>309</v>
      </c>
      <c r="D41" s="71" t="s">
        <v>310</v>
      </c>
      <c r="E41" s="70" t="s">
        <v>304</v>
      </c>
      <c r="F41" s="70" t="s">
        <v>311</v>
      </c>
      <c r="G41" s="70" t="s">
        <v>305</v>
      </c>
      <c r="H41" s="72" t="s">
        <v>312</v>
      </c>
      <c r="I41" s="72" t="s">
        <v>314</v>
      </c>
      <c r="J41" s="72" t="s">
        <v>307</v>
      </c>
      <c r="K41" s="73" t="s">
        <v>136</v>
      </c>
      <c r="L41" s="73">
        <v>300</v>
      </c>
      <c r="M41" s="58">
        <f t="shared" ca="1" si="0"/>
        <v>45163</v>
      </c>
      <c r="N41" s="74">
        <v>0.24</v>
      </c>
      <c r="O41" s="75">
        <v>303.03030303030306</v>
      </c>
      <c r="P41" s="76">
        <v>20000</v>
      </c>
      <c r="Q41" s="70" t="s">
        <v>306</v>
      </c>
      <c r="R41" s="57"/>
      <c r="S41" s="57"/>
    </row>
    <row r="42" spans="2:19" s="55" customFormat="1">
      <c r="B42" s="70"/>
      <c r="C42" s="70" t="s">
        <v>309</v>
      </c>
      <c r="D42" s="71" t="s">
        <v>310</v>
      </c>
      <c r="E42" s="70" t="s">
        <v>304</v>
      </c>
      <c r="F42" s="70" t="s">
        <v>311</v>
      </c>
      <c r="G42" s="70" t="s">
        <v>305</v>
      </c>
      <c r="H42" s="72" t="s">
        <v>312</v>
      </c>
      <c r="I42" s="72" t="s">
        <v>314</v>
      </c>
      <c r="J42" s="72" t="s">
        <v>307</v>
      </c>
      <c r="K42" s="73" t="s">
        <v>139</v>
      </c>
      <c r="L42" s="73">
        <v>300</v>
      </c>
      <c r="M42" s="58">
        <f t="shared" ca="1" si="0"/>
        <v>45163</v>
      </c>
      <c r="N42" s="74">
        <v>0.06</v>
      </c>
      <c r="O42" s="75">
        <v>333.33333333333331</v>
      </c>
      <c r="P42" s="76">
        <v>20000</v>
      </c>
      <c r="Q42" s="70" t="s">
        <v>306</v>
      </c>
      <c r="R42" s="57"/>
      <c r="S42" s="57"/>
    </row>
    <row r="43" spans="2:19" s="55" customFormat="1">
      <c r="B43" s="70"/>
      <c r="C43" s="70" t="s">
        <v>309</v>
      </c>
      <c r="D43" s="71" t="s">
        <v>310</v>
      </c>
      <c r="E43" s="70" t="s">
        <v>304</v>
      </c>
      <c r="F43" s="70" t="s">
        <v>311</v>
      </c>
      <c r="G43" s="70" t="s">
        <v>305</v>
      </c>
      <c r="H43" s="72" t="s">
        <v>312</v>
      </c>
      <c r="I43" s="72" t="s">
        <v>314</v>
      </c>
      <c r="J43" s="72" t="s">
        <v>307</v>
      </c>
      <c r="K43" s="73" t="s">
        <v>140</v>
      </c>
      <c r="L43" s="73">
        <v>200</v>
      </c>
      <c r="M43" s="58">
        <f t="shared" ca="1" si="0"/>
        <v>45163</v>
      </c>
      <c r="N43" s="74">
        <v>0.9</v>
      </c>
      <c r="O43" s="75">
        <v>606.06060606060612</v>
      </c>
      <c r="P43" s="76">
        <v>20000</v>
      </c>
      <c r="Q43" s="70" t="s">
        <v>306</v>
      </c>
      <c r="R43" s="57"/>
      <c r="S43" s="57"/>
    </row>
    <row r="44" spans="2:19" s="55" customFormat="1">
      <c r="B44" s="70"/>
      <c r="C44" s="70" t="s">
        <v>309</v>
      </c>
      <c r="D44" s="71" t="s">
        <v>310</v>
      </c>
      <c r="E44" s="70" t="s">
        <v>304</v>
      </c>
      <c r="F44" s="70" t="s">
        <v>311</v>
      </c>
      <c r="G44" s="70" t="s">
        <v>305</v>
      </c>
      <c r="H44" s="72" t="s">
        <v>312</v>
      </c>
      <c r="I44" s="72" t="s">
        <v>314</v>
      </c>
      <c r="J44" s="72" t="s">
        <v>307</v>
      </c>
      <c r="K44" s="73" t="s">
        <v>143</v>
      </c>
      <c r="L44" s="73">
        <v>200</v>
      </c>
      <c r="M44" s="58">
        <f t="shared" ca="1" si="0"/>
        <v>45163</v>
      </c>
      <c r="N44" s="74">
        <v>0.87</v>
      </c>
      <c r="O44" s="75">
        <v>606.06060606060612</v>
      </c>
      <c r="P44" s="76">
        <v>20000</v>
      </c>
      <c r="Q44" s="70" t="s">
        <v>306</v>
      </c>
      <c r="R44" s="57"/>
      <c r="S44" s="57"/>
    </row>
    <row r="45" spans="2:19" s="55" customFormat="1">
      <c r="B45" s="70"/>
      <c r="C45" s="70" t="s">
        <v>309</v>
      </c>
      <c r="D45" s="71" t="s">
        <v>310</v>
      </c>
      <c r="E45" s="70" t="s">
        <v>304</v>
      </c>
      <c r="F45" s="70" t="s">
        <v>311</v>
      </c>
      <c r="G45" s="70" t="s">
        <v>305</v>
      </c>
      <c r="H45" s="72" t="s">
        <v>312</v>
      </c>
      <c r="I45" s="72" t="s">
        <v>314</v>
      </c>
      <c r="J45" s="72" t="s">
        <v>307</v>
      </c>
      <c r="K45" s="73" t="s">
        <v>146</v>
      </c>
      <c r="L45" s="73">
        <v>280</v>
      </c>
      <c r="M45" s="58">
        <f t="shared" ca="1" si="0"/>
        <v>45163</v>
      </c>
      <c r="N45" s="74">
        <v>1.19</v>
      </c>
      <c r="O45" s="75">
        <v>476.19047619047615</v>
      </c>
      <c r="P45" s="76">
        <v>20000</v>
      </c>
      <c r="Q45" s="70" t="s">
        <v>306</v>
      </c>
      <c r="R45" s="57"/>
      <c r="S45" s="57"/>
    </row>
    <row r="46" spans="2:19" s="55" customFormat="1">
      <c r="B46" s="70"/>
      <c r="C46" s="70" t="s">
        <v>309</v>
      </c>
      <c r="D46" s="71" t="s">
        <v>310</v>
      </c>
      <c r="E46" s="70" t="s">
        <v>304</v>
      </c>
      <c r="F46" s="70" t="s">
        <v>311</v>
      </c>
      <c r="G46" s="70" t="s">
        <v>305</v>
      </c>
      <c r="H46" s="72" t="s">
        <v>312</v>
      </c>
      <c r="I46" s="72" t="s">
        <v>314</v>
      </c>
      <c r="J46" s="72" t="s">
        <v>307</v>
      </c>
      <c r="K46" s="73" t="s">
        <v>149</v>
      </c>
      <c r="L46" s="73">
        <v>140</v>
      </c>
      <c r="M46" s="58">
        <f t="shared" ca="1" si="0"/>
        <v>45163</v>
      </c>
      <c r="N46" s="74">
        <v>2.1</v>
      </c>
      <c r="O46" s="75">
        <v>28.571428571428573</v>
      </c>
      <c r="P46" s="76">
        <v>20000</v>
      </c>
      <c r="Q46" s="70" t="s">
        <v>306</v>
      </c>
      <c r="R46" s="57"/>
      <c r="S46" s="57"/>
    </row>
    <row r="47" spans="2:19" s="55" customFormat="1">
      <c r="B47" s="70"/>
      <c r="C47" s="70" t="s">
        <v>309</v>
      </c>
      <c r="D47" s="71" t="s">
        <v>310</v>
      </c>
      <c r="E47" s="70" t="s">
        <v>304</v>
      </c>
      <c r="F47" s="70" t="s">
        <v>311</v>
      </c>
      <c r="G47" s="70" t="s">
        <v>305</v>
      </c>
      <c r="H47" s="72" t="s">
        <v>312</v>
      </c>
      <c r="I47" s="72" t="s">
        <v>314</v>
      </c>
      <c r="J47" s="72" t="s">
        <v>307</v>
      </c>
      <c r="K47" s="73" t="s">
        <v>150</v>
      </c>
      <c r="L47" s="73">
        <v>130</v>
      </c>
      <c r="M47" s="58">
        <f t="shared" ca="1" si="0"/>
        <v>45163</v>
      </c>
      <c r="N47" s="74">
        <v>3.11</v>
      </c>
      <c r="O47" s="75">
        <v>26.702269692923899</v>
      </c>
      <c r="P47" s="76">
        <v>20000</v>
      </c>
      <c r="Q47" s="70" t="s">
        <v>306</v>
      </c>
      <c r="R47" s="57"/>
      <c r="S47" s="57"/>
    </row>
    <row r="48" spans="2:19" s="55" customFormat="1">
      <c r="B48" s="70"/>
      <c r="C48" s="70" t="s">
        <v>309</v>
      </c>
      <c r="D48" s="71" t="s">
        <v>310</v>
      </c>
      <c r="E48" s="70" t="s">
        <v>304</v>
      </c>
      <c r="F48" s="70" t="s">
        <v>311</v>
      </c>
      <c r="G48" s="70" t="s">
        <v>305</v>
      </c>
      <c r="H48" s="72" t="s">
        <v>312</v>
      </c>
      <c r="I48" s="72" t="s">
        <v>314</v>
      </c>
      <c r="J48" s="72" t="s">
        <v>307</v>
      </c>
      <c r="K48" s="73" t="s">
        <v>153</v>
      </c>
      <c r="L48" s="73">
        <v>680</v>
      </c>
      <c r="M48" s="58">
        <f t="shared" ca="1" si="0"/>
        <v>45163</v>
      </c>
      <c r="N48" s="74">
        <v>0.28999999999999998</v>
      </c>
      <c r="O48" s="75">
        <v>96.15384615384616</v>
      </c>
      <c r="P48" s="76">
        <v>20000</v>
      </c>
      <c r="Q48" s="70" t="s">
        <v>306</v>
      </c>
      <c r="R48" s="57"/>
      <c r="S48" s="57"/>
    </row>
    <row r="49" spans="2:19" s="55" customFormat="1">
      <c r="B49" s="70"/>
      <c r="C49" s="70" t="s">
        <v>309</v>
      </c>
      <c r="D49" s="71" t="s">
        <v>310</v>
      </c>
      <c r="E49" s="70" t="s">
        <v>304</v>
      </c>
      <c r="F49" s="70" t="s">
        <v>311</v>
      </c>
      <c r="G49" s="70" t="s">
        <v>305</v>
      </c>
      <c r="H49" s="72" t="s">
        <v>312</v>
      </c>
      <c r="I49" s="72" t="s">
        <v>314</v>
      </c>
      <c r="J49" s="72" t="s">
        <v>307</v>
      </c>
      <c r="K49" s="73" t="s">
        <v>155</v>
      </c>
      <c r="L49" s="73">
        <v>300</v>
      </c>
      <c r="M49" s="58">
        <f t="shared" ca="1" si="0"/>
        <v>45163</v>
      </c>
      <c r="N49" s="74">
        <v>0.31</v>
      </c>
      <c r="O49" s="75">
        <v>5.8462437883659746</v>
      </c>
      <c r="P49" s="76">
        <v>20000</v>
      </c>
      <c r="Q49" s="70" t="s">
        <v>306</v>
      </c>
      <c r="R49" s="57"/>
      <c r="S49" s="57"/>
    </row>
    <row r="50" spans="2:19" s="55" customFormat="1">
      <c r="B50" s="70"/>
      <c r="C50" s="70" t="s">
        <v>309</v>
      </c>
      <c r="D50" s="71" t="s">
        <v>310</v>
      </c>
      <c r="E50" s="70" t="s">
        <v>304</v>
      </c>
      <c r="F50" s="70" t="s">
        <v>311</v>
      </c>
      <c r="G50" s="70" t="s">
        <v>305</v>
      </c>
      <c r="H50" s="72" t="s">
        <v>312</v>
      </c>
      <c r="I50" s="72" t="s">
        <v>314</v>
      </c>
      <c r="J50" s="72" t="s">
        <v>307</v>
      </c>
      <c r="K50" s="73" t="s">
        <v>157</v>
      </c>
      <c r="L50" s="73">
        <v>300</v>
      </c>
      <c r="M50" s="58">
        <f t="shared" ca="1" si="0"/>
        <v>45163</v>
      </c>
      <c r="N50" s="74">
        <v>0.1</v>
      </c>
      <c r="O50" s="75">
        <v>869.56521739130437</v>
      </c>
      <c r="P50" s="76">
        <v>20000</v>
      </c>
      <c r="Q50" s="70" t="s">
        <v>306</v>
      </c>
      <c r="R50" s="57"/>
      <c r="S50" s="57"/>
    </row>
    <row r="51" spans="2:19" s="55" customFormat="1">
      <c r="B51" s="70"/>
      <c r="C51" s="70" t="s">
        <v>309</v>
      </c>
      <c r="D51" s="71" t="s">
        <v>310</v>
      </c>
      <c r="E51" s="70" t="s">
        <v>304</v>
      </c>
      <c r="F51" s="70" t="s">
        <v>311</v>
      </c>
      <c r="G51" s="70" t="s">
        <v>305</v>
      </c>
      <c r="H51" s="72" t="s">
        <v>312</v>
      </c>
      <c r="I51" s="72" t="s">
        <v>314</v>
      </c>
      <c r="J51" s="72" t="s">
        <v>307</v>
      </c>
      <c r="K51" s="73" t="s">
        <v>159</v>
      </c>
      <c r="L51" s="73">
        <v>300</v>
      </c>
      <c r="M51" s="58">
        <f t="shared" ca="1" si="0"/>
        <v>45163</v>
      </c>
      <c r="N51" s="74">
        <v>0.18</v>
      </c>
      <c r="O51" s="75">
        <v>172.41379310344828</v>
      </c>
      <c r="P51" s="76">
        <v>20000</v>
      </c>
      <c r="Q51" s="70" t="s">
        <v>306</v>
      </c>
      <c r="R51" s="57"/>
      <c r="S51" s="57"/>
    </row>
    <row r="52" spans="2:19" s="55" customFormat="1">
      <c r="B52" s="70"/>
      <c r="C52" s="70" t="s">
        <v>309</v>
      </c>
      <c r="D52" s="71" t="s">
        <v>310</v>
      </c>
      <c r="E52" s="70" t="s">
        <v>304</v>
      </c>
      <c r="F52" s="70" t="s">
        <v>311</v>
      </c>
      <c r="G52" s="70" t="s">
        <v>305</v>
      </c>
      <c r="H52" s="72" t="s">
        <v>312</v>
      </c>
      <c r="I52" s="72" t="s">
        <v>314</v>
      </c>
      <c r="J52" s="72" t="s">
        <v>307</v>
      </c>
      <c r="K52" s="73" t="s">
        <v>81</v>
      </c>
      <c r="L52" s="73">
        <v>1500</v>
      </c>
      <c r="M52" s="58">
        <f t="shared" ca="1" si="0"/>
        <v>45163</v>
      </c>
      <c r="N52" s="74">
        <v>0.01</v>
      </c>
      <c r="O52" s="75">
        <v>183.48623853211009</v>
      </c>
      <c r="P52" s="76">
        <v>20000</v>
      </c>
      <c r="Q52" s="70" t="s">
        <v>306</v>
      </c>
      <c r="R52" s="57"/>
      <c r="S52" s="57"/>
    </row>
    <row r="53" spans="2:19" s="55" customFormat="1">
      <c r="B53" s="70"/>
      <c r="C53" s="70" t="s">
        <v>309</v>
      </c>
      <c r="D53" s="71" t="s">
        <v>310</v>
      </c>
      <c r="E53" s="70" t="s">
        <v>304</v>
      </c>
      <c r="F53" s="70" t="s">
        <v>311</v>
      </c>
      <c r="G53" s="70" t="s">
        <v>305</v>
      </c>
      <c r="H53" s="72" t="s">
        <v>312</v>
      </c>
      <c r="I53" s="72" t="s">
        <v>314</v>
      </c>
      <c r="J53" s="72" t="s">
        <v>307</v>
      </c>
      <c r="K53" s="73" t="s">
        <v>162</v>
      </c>
      <c r="L53" s="73">
        <v>600</v>
      </c>
      <c r="M53" s="58">
        <f t="shared" ca="1" si="0"/>
        <v>45163</v>
      </c>
      <c r="N53" s="74">
        <v>0.04</v>
      </c>
      <c r="O53" s="75">
        <v>109.2896174863388</v>
      </c>
      <c r="P53" s="76">
        <v>20000</v>
      </c>
      <c r="Q53" s="70" t="s">
        <v>306</v>
      </c>
      <c r="R53" s="57"/>
      <c r="S53" s="57"/>
    </row>
    <row r="54" spans="2:19" s="55" customFormat="1">
      <c r="B54" s="70"/>
      <c r="C54" s="70" t="s">
        <v>309</v>
      </c>
      <c r="D54" s="71" t="s">
        <v>310</v>
      </c>
      <c r="E54" s="70" t="s">
        <v>304</v>
      </c>
      <c r="F54" s="70" t="s">
        <v>311</v>
      </c>
      <c r="G54" s="70" t="s">
        <v>305</v>
      </c>
      <c r="H54" s="72" t="s">
        <v>312</v>
      </c>
      <c r="I54" s="72" t="s">
        <v>314</v>
      </c>
      <c r="J54" s="72" t="s">
        <v>307</v>
      </c>
      <c r="K54" s="73" t="s">
        <v>164</v>
      </c>
      <c r="L54" s="73">
        <v>600</v>
      </c>
      <c r="M54" s="58">
        <f t="shared" ca="1" si="0"/>
        <v>45163</v>
      </c>
      <c r="N54" s="74">
        <v>0.04</v>
      </c>
      <c r="O54" s="75">
        <v>555.55555555555554</v>
      </c>
      <c r="P54" s="76">
        <v>20000</v>
      </c>
      <c r="Q54" s="70" t="s">
        <v>306</v>
      </c>
      <c r="R54" s="57"/>
      <c r="S54" s="57"/>
    </row>
    <row r="55" spans="2:19" s="55" customFormat="1">
      <c r="B55" s="70"/>
      <c r="C55" s="70" t="s">
        <v>309</v>
      </c>
      <c r="D55" s="71" t="s">
        <v>310</v>
      </c>
      <c r="E55" s="70" t="s">
        <v>304</v>
      </c>
      <c r="F55" s="70" t="s">
        <v>311</v>
      </c>
      <c r="G55" s="70" t="s">
        <v>305</v>
      </c>
      <c r="H55" s="72" t="s">
        <v>312</v>
      </c>
      <c r="I55" s="72" t="s">
        <v>314</v>
      </c>
      <c r="J55" s="72" t="s">
        <v>307</v>
      </c>
      <c r="K55" s="73" t="s">
        <v>166</v>
      </c>
      <c r="L55" s="73">
        <v>1000</v>
      </c>
      <c r="M55" s="58">
        <f t="shared" ca="1" si="0"/>
        <v>45163</v>
      </c>
      <c r="N55" s="74">
        <v>0.03</v>
      </c>
      <c r="O55" s="75">
        <v>95.693779904306211</v>
      </c>
      <c r="P55" s="76">
        <v>20000</v>
      </c>
      <c r="Q55" s="70" t="s">
        <v>306</v>
      </c>
      <c r="R55" s="57"/>
      <c r="S55" s="57"/>
    </row>
    <row r="56" spans="2:19" s="55" customFormat="1">
      <c r="B56" s="70"/>
      <c r="C56" s="70" t="s">
        <v>309</v>
      </c>
      <c r="D56" s="71" t="s">
        <v>310</v>
      </c>
      <c r="E56" s="70" t="s">
        <v>304</v>
      </c>
      <c r="F56" s="70" t="s">
        <v>311</v>
      </c>
      <c r="G56" s="70" t="s">
        <v>305</v>
      </c>
      <c r="H56" s="72" t="s">
        <v>312</v>
      </c>
      <c r="I56" s="72" t="s">
        <v>314</v>
      </c>
      <c r="J56" s="72" t="s">
        <v>307</v>
      </c>
      <c r="K56" s="73" t="s">
        <v>168</v>
      </c>
      <c r="L56" s="73">
        <v>500</v>
      </c>
      <c r="M56" s="58">
        <f t="shared" ca="1" si="0"/>
        <v>45163</v>
      </c>
      <c r="N56" s="74">
        <v>0.04</v>
      </c>
      <c r="O56" s="75">
        <v>31.695721077654518</v>
      </c>
      <c r="P56" s="76">
        <v>20000</v>
      </c>
      <c r="Q56" s="70" t="s">
        <v>306</v>
      </c>
      <c r="R56" s="57"/>
      <c r="S56" s="57"/>
    </row>
    <row r="57" spans="2:19" s="55" customFormat="1">
      <c r="B57" s="70"/>
      <c r="C57" s="70" t="s">
        <v>309</v>
      </c>
      <c r="D57" s="71" t="s">
        <v>310</v>
      </c>
      <c r="E57" s="70" t="s">
        <v>304</v>
      </c>
      <c r="F57" s="70" t="s">
        <v>311</v>
      </c>
      <c r="G57" s="70" t="s">
        <v>305</v>
      </c>
      <c r="H57" s="72" t="s">
        <v>312</v>
      </c>
      <c r="I57" s="72" t="s">
        <v>314</v>
      </c>
      <c r="J57" s="72" t="s">
        <v>307</v>
      </c>
      <c r="K57" s="73" t="s">
        <v>170</v>
      </c>
      <c r="L57" s="73">
        <v>300</v>
      </c>
      <c r="M57" s="58">
        <f t="shared" ca="1" si="0"/>
        <v>45163</v>
      </c>
      <c r="N57" s="74">
        <v>0.17</v>
      </c>
      <c r="O57" s="75">
        <v>294.11764705882354</v>
      </c>
      <c r="P57" s="76">
        <v>20000</v>
      </c>
      <c r="Q57" s="70" t="s">
        <v>306</v>
      </c>
      <c r="R57" s="57"/>
      <c r="S57" s="57"/>
    </row>
    <row r="58" spans="2:19" s="55" customFormat="1">
      <c r="B58" s="70"/>
      <c r="C58" s="70" t="s">
        <v>309</v>
      </c>
      <c r="D58" s="71" t="s">
        <v>310</v>
      </c>
      <c r="E58" s="70" t="s">
        <v>304</v>
      </c>
      <c r="F58" s="70" t="s">
        <v>311</v>
      </c>
      <c r="G58" s="70" t="s">
        <v>305</v>
      </c>
      <c r="H58" s="72" t="s">
        <v>312</v>
      </c>
      <c r="I58" s="72" t="s">
        <v>314</v>
      </c>
      <c r="J58" s="72" t="s">
        <v>307</v>
      </c>
      <c r="K58" s="73" t="s">
        <v>172</v>
      </c>
      <c r="L58" s="73">
        <v>1200</v>
      </c>
      <c r="M58" s="58">
        <f t="shared" ca="1" si="0"/>
        <v>45163</v>
      </c>
      <c r="N58" s="74">
        <v>0.02</v>
      </c>
      <c r="O58" s="75">
        <v>285.71428571428572</v>
      </c>
      <c r="P58" s="76">
        <v>20000</v>
      </c>
      <c r="Q58" s="70" t="s">
        <v>306</v>
      </c>
      <c r="R58" s="57"/>
      <c r="S58" s="57"/>
    </row>
    <row r="59" spans="2:19" s="55" customFormat="1">
      <c r="B59" s="70"/>
      <c r="C59" s="70" t="s">
        <v>309</v>
      </c>
      <c r="D59" s="71" t="s">
        <v>310</v>
      </c>
      <c r="E59" s="70" t="s">
        <v>304</v>
      </c>
      <c r="F59" s="70" t="s">
        <v>311</v>
      </c>
      <c r="G59" s="70" t="s">
        <v>305</v>
      </c>
      <c r="H59" s="72" t="s">
        <v>312</v>
      </c>
      <c r="I59" s="72" t="s">
        <v>314</v>
      </c>
      <c r="J59" s="72" t="s">
        <v>307</v>
      </c>
      <c r="K59" s="73" t="s">
        <v>174</v>
      </c>
      <c r="L59" s="73">
        <v>1000</v>
      </c>
      <c r="M59" s="58">
        <f t="shared" ca="1" si="0"/>
        <v>45163</v>
      </c>
      <c r="N59" s="74">
        <v>0.02</v>
      </c>
      <c r="O59" s="75">
        <v>294.11764705882354</v>
      </c>
      <c r="P59" s="76">
        <v>20000</v>
      </c>
      <c r="Q59" s="70" t="s">
        <v>306</v>
      </c>
      <c r="R59" s="57"/>
      <c r="S59" s="57"/>
    </row>
    <row r="60" spans="2:19" s="55" customFormat="1">
      <c r="B60" s="70"/>
      <c r="C60" s="70" t="s">
        <v>309</v>
      </c>
      <c r="D60" s="71" t="s">
        <v>310</v>
      </c>
      <c r="E60" s="70" t="s">
        <v>304</v>
      </c>
      <c r="F60" s="70" t="s">
        <v>311</v>
      </c>
      <c r="G60" s="70" t="s">
        <v>305</v>
      </c>
      <c r="H60" s="72" t="s">
        <v>312</v>
      </c>
      <c r="I60" s="72" t="s">
        <v>314</v>
      </c>
      <c r="J60" s="72" t="s">
        <v>307</v>
      </c>
      <c r="K60" s="73" t="s">
        <v>176</v>
      </c>
      <c r="L60" s="73">
        <v>5400</v>
      </c>
      <c r="M60" s="58">
        <f t="shared" ca="1" si="0"/>
        <v>45163</v>
      </c>
      <c r="N60" s="74">
        <v>0.01</v>
      </c>
      <c r="O60" s="75">
        <v>285.71428571428572</v>
      </c>
      <c r="P60" s="76">
        <v>20000</v>
      </c>
      <c r="Q60" s="70" t="s">
        <v>306</v>
      </c>
      <c r="R60" s="57"/>
      <c r="S60" s="57"/>
    </row>
    <row r="61" spans="2:19" s="55" customFormat="1">
      <c r="B61" s="70"/>
      <c r="C61" s="70" t="s">
        <v>309</v>
      </c>
      <c r="D61" s="71" t="s">
        <v>310</v>
      </c>
      <c r="E61" s="70" t="s">
        <v>304</v>
      </c>
      <c r="F61" s="70" t="s">
        <v>311</v>
      </c>
      <c r="G61" s="70" t="s">
        <v>305</v>
      </c>
      <c r="H61" s="72" t="s">
        <v>312</v>
      </c>
      <c r="I61" s="72" t="s">
        <v>314</v>
      </c>
      <c r="J61" s="72" t="s">
        <v>307</v>
      </c>
      <c r="K61" s="73" t="s">
        <v>177</v>
      </c>
      <c r="L61" s="73">
        <v>500</v>
      </c>
      <c r="M61" s="58">
        <f t="shared" ca="1" si="0"/>
        <v>45163</v>
      </c>
      <c r="N61" s="74">
        <v>0.03</v>
      </c>
      <c r="O61" s="75">
        <v>28.571428571428573</v>
      </c>
      <c r="P61" s="76">
        <v>20000</v>
      </c>
      <c r="Q61" s="70" t="s">
        <v>306</v>
      </c>
      <c r="R61" s="57"/>
      <c r="S61" s="57"/>
    </row>
    <row r="62" spans="2:19" s="55" customFormat="1">
      <c r="B62" s="70"/>
      <c r="C62" s="70" t="s">
        <v>309</v>
      </c>
      <c r="D62" s="71" t="s">
        <v>310</v>
      </c>
      <c r="E62" s="70" t="s">
        <v>304</v>
      </c>
      <c r="F62" s="70" t="s">
        <v>311</v>
      </c>
      <c r="G62" s="70" t="s">
        <v>305</v>
      </c>
      <c r="H62" s="72" t="s">
        <v>312</v>
      </c>
      <c r="I62" s="72" t="s">
        <v>314</v>
      </c>
      <c r="J62" s="72" t="s">
        <v>307</v>
      </c>
      <c r="K62" s="73" t="s">
        <v>179</v>
      </c>
      <c r="L62" s="73">
        <v>500</v>
      </c>
      <c r="M62" s="58">
        <f t="shared" ca="1" si="0"/>
        <v>45163</v>
      </c>
      <c r="N62" s="74">
        <v>0.04</v>
      </c>
      <c r="O62" s="75">
        <v>196.07843137254901</v>
      </c>
      <c r="P62" s="76">
        <v>20000</v>
      </c>
      <c r="Q62" s="70" t="s">
        <v>306</v>
      </c>
      <c r="R62" s="57"/>
      <c r="S62" s="57"/>
    </row>
    <row r="63" spans="2:19" s="55" customFormat="1">
      <c r="B63" s="70"/>
      <c r="C63" s="70" t="s">
        <v>309</v>
      </c>
      <c r="D63" s="71" t="s">
        <v>310</v>
      </c>
      <c r="E63" s="70" t="s">
        <v>304</v>
      </c>
      <c r="F63" s="70" t="s">
        <v>311</v>
      </c>
      <c r="G63" s="70" t="s">
        <v>305</v>
      </c>
      <c r="H63" s="72" t="s">
        <v>312</v>
      </c>
      <c r="I63" s="72" t="s">
        <v>314</v>
      </c>
      <c r="J63" s="72" t="s">
        <v>307</v>
      </c>
      <c r="K63" s="73" t="s">
        <v>181</v>
      </c>
      <c r="L63" s="73">
        <v>500</v>
      </c>
      <c r="M63" s="58">
        <f t="shared" ca="1" si="0"/>
        <v>45163</v>
      </c>
      <c r="N63" s="74">
        <v>0.06</v>
      </c>
      <c r="O63" s="75">
        <v>196.07843137254901</v>
      </c>
      <c r="P63" s="76">
        <v>20000</v>
      </c>
      <c r="Q63" s="70" t="s">
        <v>306</v>
      </c>
      <c r="R63" s="57"/>
      <c r="S63" s="57"/>
    </row>
    <row r="64" spans="2:19" s="55" customFormat="1">
      <c r="B64" s="70"/>
      <c r="C64" s="70" t="s">
        <v>309</v>
      </c>
      <c r="D64" s="71" t="s">
        <v>310</v>
      </c>
      <c r="E64" s="70" t="s">
        <v>304</v>
      </c>
      <c r="F64" s="70" t="s">
        <v>311</v>
      </c>
      <c r="G64" s="70" t="s">
        <v>305</v>
      </c>
      <c r="H64" s="72" t="s">
        <v>312</v>
      </c>
      <c r="I64" s="72" t="s">
        <v>314</v>
      </c>
      <c r="J64" s="72" t="s">
        <v>307</v>
      </c>
      <c r="K64" s="73" t="s">
        <v>183</v>
      </c>
      <c r="L64" s="73">
        <v>500</v>
      </c>
      <c r="M64" s="58">
        <f t="shared" ca="1" si="0"/>
        <v>45163</v>
      </c>
      <c r="N64" s="74">
        <v>0.38</v>
      </c>
      <c r="O64" s="75">
        <v>196.07843137254901</v>
      </c>
      <c r="P64" s="76">
        <v>20000</v>
      </c>
      <c r="Q64" s="70" t="s">
        <v>306</v>
      </c>
      <c r="R64" s="57"/>
      <c r="S64" s="57"/>
    </row>
    <row r="65" spans="2:19" s="55" customFormat="1">
      <c r="B65" s="70"/>
      <c r="C65" s="70" t="s">
        <v>309</v>
      </c>
      <c r="D65" s="71" t="s">
        <v>310</v>
      </c>
      <c r="E65" s="70" t="s">
        <v>304</v>
      </c>
      <c r="F65" s="70" t="s">
        <v>311</v>
      </c>
      <c r="G65" s="70" t="s">
        <v>305</v>
      </c>
      <c r="H65" s="72" t="s">
        <v>312</v>
      </c>
      <c r="I65" s="72" t="s">
        <v>314</v>
      </c>
      <c r="J65" s="72" t="s">
        <v>307</v>
      </c>
      <c r="K65" s="73" t="s">
        <v>185</v>
      </c>
      <c r="L65" s="73">
        <v>2100</v>
      </c>
      <c r="M65" s="58">
        <f t="shared" ca="1" si="0"/>
        <v>45163</v>
      </c>
      <c r="N65" s="74">
        <v>0.01</v>
      </c>
      <c r="O65" s="75">
        <v>31.104199066874028</v>
      </c>
      <c r="P65" s="76">
        <v>20000</v>
      </c>
      <c r="Q65" s="70" t="s">
        <v>306</v>
      </c>
      <c r="R65" s="57"/>
      <c r="S65" s="57"/>
    </row>
    <row r="66" spans="2:19" s="55" customFormat="1">
      <c r="B66" s="70"/>
      <c r="C66" s="70" t="s">
        <v>309</v>
      </c>
      <c r="D66" s="71" t="s">
        <v>310</v>
      </c>
      <c r="E66" s="70" t="s">
        <v>304</v>
      </c>
      <c r="F66" s="70" t="s">
        <v>311</v>
      </c>
      <c r="G66" s="70" t="s">
        <v>305</v>
      </c>
      <c r="H66" s="72" t="s">
        <v>312</v>
      </c>
      <c r="I66" s="72" t="s">
        <v>314</v>
      </c>
      <c r="J66" s="72" t="s">
        <v>307</v>
      </c>
      <c r="K66" s="73" t="s">
        <v>187</v>
      </c>
      <c r="L66" s="73">
        <v>1000</v>
      </c>
      <c r="M66" s="58">
        <f t="shared" ca="1" si="0"/>
        <v>45163</v>
      </c>
      <c r="N66" s="74">
        <v>0.42</v>
      </c>
      <c r="O66" s="75">
        <v>186.91588785046727</v>
      </c>
      <c r="P66" s="76">
        <v>20000</v>
      </c>
      <c r="Q66" s="70" t="s">
        <v>306</v>
      </c>
      <c r="R66" s="57"/>
      <c r="S66" s="57"/>
    </row>
    <row r="67" spans="2:19" s="55" customFormat="1">
      <c r="B67" s="70"/>
      <c r="C67" s="70" t="s">
        <v>309</v>
      </c>
      <c r="D67" s="71" t="s">
        <v>310</v>
      </c>
      <c r="E67" s="70" t="s">
        <v>304</v>
      </c>
      <c r="F67" s="70" t="s">
        <v>311</v>
      </c>
      <c r="G67" s="70" t="s">
        <v>305</v>
      </c>
      <c r="H67" s="72" t="s">
        <v>312</v>
      </c>
      <c r="I67" s="72" t="s">
        <v>314</v>
      </c>
      <c r="J67" s="72" t="s">
        <v>307</v>
      </c>
      <c r="K67" s="73" t="s">
        <v>189</v>
      </c>
      <c r="L67" s="73">
        <v>300</v>
      </c>
      <c r="M67" s="58">
        <f t="shared" ca="1" si="0"/>
        <v>45163</v>
      </c>
      <c r="N67" s="74">
        <v>1.1399999999999999</v>
      </c>
      <c r="O67" s="75">
        <v>183.48623853211009</v>
      </c>
      <c r="P67" s="76">
        <v>20000</v>
      </c>
      <c r="Q67" s="70" t="s">
        <v>306</v>
      </c>
      <c r="R67" s="57"/>
      <c r="S67" s="57"/>
    </row>
    <row r="68" spans="2:19" s="55" customFormat="1">
      <c r="B68" s="70"/>
      <c r="C68" s="70" t="s">
        <v>309</v>
      </c>
      <c r="D68" s="71" t="s">
        <v>310</v>
      </c>
      <c r="E68" s="70" t="s">
        <v>304</v>
      </c>
      <c r="F68" s="70" t="s">
        <v>311</v>
      </c>
      <c r="G68" s="70" t="s">
        <v>305</v>
      </c>
      <c r="H68" s="72" t="s">
        <v>312</v>
      </c>
      <c r="I68" s="72" t="s">
        <v>314</v>
      </c>
      <c r="J68" s="72" t="s">
        <v>307</v>
      </c>
      <c r="K68" s="73" t="s">
        <v>192</v>
      </c>
      <c r="L68" s="73">
        <v>250</v>
      </c>
      <c r="M68" s="58">
        <f t="shared" ref="M68:M81" ca="1" si="1">TODAY()+35</f>
        <v>45163</v>
      </c>
      <c r="N68" s="74">
        <v>0.26</v>
      </c>
      <c r="O68" s="75">
        <v>162.60162601626018</v>
      </c>
      <c r="P68" s="76">
        <v>20000</v>
      </c>
      <c r="Q68" s="70" t="s">
        <v>306</v>
      </c>
      <c r="R68" s="57"/>
      <c r="S68" s="57"/>
    </row>
    <row r="69" spans="2:19" s="55" customFormat="1">
      <c r="B69" s="70"/>
      <c r="C69" s="70" t="s">
        <v>309</v>
      </c>
      <c r="D69" s="71" t="s">
        <v>310</v>
      </c>
      <c r="E69" s="70" t="s">
        <v>304</v>
      </c>
      <c r="F69" s="70" t="s">
        <v>311</v>
      </c>
      <c r="G69" s="70" t="s">
        <v>305</v>
      </c>
      <c r="H69" s="72" t="s">
        <v>312</v>
      </c>
      <c r="I69" s="72" t="s">
        <v>314</v>
      </c>
      <c r="J69" s="72" t="s">
        <v>307</v>
      </c>
      <c r="K69" s="73">
        <v>434153017835</v>
      </c>
      <c r="L69" s="73">
        <v>150</v>
      </c>
      <c r="M69" s="58">
        <f t="shared" ca="1" si="1"/>
        <v>45163</v>
      </c>
      <c r="N69" s="74">
        <v>1.03</v>
      </c>
      <c r="O69" s="75">
        <v>140.8450704225352</v>
      </c>
      <c r="P69" s="76">
        <v>20000</v>
      </c>
      <c r="Q69" s="70" t="s">
        <v>306</v>
      </c>
      <c r="R69" s="57"/>
      <c r="S69" s="57"/>
    </row>
    <row r="70" spans="2:19" s="55" customFormat="1">
      <c r="B70" s="70"/>
      <c r="C70" s="70" t="s">
        <v>309</v>
      </c>
      <c r="D70" s="71" t="s">
        <v>310</v>
      </c>
      <c r="E70" s="70" t="s">
        <v>304</v>
      </c>
      <c r="F70" s="70" t="s">
        <v>311</v>
      </c>
      <c r="G70" s="70" t="s">
        <v>305</v>
      </c>
      <c r="H70" s="72" t="s">
        <v>312</v>
      </c>
      <c r="I70" s="72" t="s">
        <v>314</v>
      </c>
      <c r="J70" s="72" t="s">
        <v>307</v>
      </c>
      <c r="K70" s="73" t="s">
        <v>196</v>
      </c>
      <c r="L70" s="73">
        <v>150</v>
      </c>
      <c r="M70" s="58">
        <f t="shared" ca="1" si="1"/>
        <v>45163</v>
      </c>
      <c r="N70" s="74">
        <v>1.21</v>
      </c>
      <c r="O70" s="75">
        <v>512.82051282051282</v>
      </c>
      <c r="P70" s="76">
        <v>20000</v>
      </c>
      <c r="Q70" s="70" t="s">
        <v>306</v>
      </c>
      <c r="R70" s="57"/>
      <c r="S70" s="57"/>
    </row>
    <row r="71" spans="2:19" s="55" customFormat="1">
      <c r="B71" s="70"/>
      <c r="C71" s="70" t="s">
        <v>309</v>
      </c>
      <c r="D71" s="71" t="s">
        <v>310</v>
      </c>
      <c r="E71" s="70" t="s">
        <v>304</v>
      </c>
      <c r="F71" s="70" t="s">
        <v>311</v>
      </c>
      <c r="G71" s="70" t="s">
        <v>305</v>
      </c>
      <c r="H71" s="72" t="s">
        <v>312</v>
      </c>
      <c r="I71" s="72" t="s">
        <v>314</v>
      </c>
      <c r="J71" s="72" t="s">
        <v>307</v>
      </c>
      <c r="K71" s="73" t="s">
        <v>199</v>
      </c>
      <c r="L71" s="73">
        <v>2000</v>
      </c>
      <c r="M71" s="58">
        <f t="shared" ca="1" si="1"/>
        <v>45163</v>
      </c>
      <c r="N71" s="74">
        <v>9.68</v>
      </c>
      <c r="O71" s="75">
        <v>512.82051282051282</v>
      </c>
      <c r="P71" s="76">
        <v>20000</v>
      </c>
      <c r="Q71" s="70" t="s">
        <v>306</v>
      </c>
      <c r="R71" s="57"/>
      <c r="S71" s="57"/>
    </row>
    <row r="72" spans="2:19" s="55" customFormat="1">
      <c r="B72" s="70"/>
      <c r="C72" s="70" t="s">
        <v>309</v>
      </c>
      <c r="D72" s="71" t="s">
        <v>310</v>
      </c>
      <c r="E72" s="70" t="s">
        <v>304</v>
      </c>
      <c r="F72" s="70" t="s">
        <v>311</v>
      </c>
      <c r="G72" s="70" t="s">
        <v>305</v>
      </c>
      <c r="H72" s="72" t="s">
        <v>312</v>
      </c>
      <c r="I72" s="72" t="s">
        <v>314</v>
      </c>
      <c r="J72" s="72" t="s">
        <v>307</v>
      </c>
      <c r="K72" s="73" t="s">
        <v>204</v>
      </c>
      <c r="L72" s="73">
        <v>130</v>
      </c>
      <c r="M72" s="58">
        <f t="shared" ca="1" si="1"/>
        <v>45163</v>
      </c>
      <c r="N72" s="74">
        <v>9.7799999999999994</v>
      </c>
      <c r="O72" s="75">
        <v>3333.333333333333</v>
      </c>
      <c r="P72" s="76">
        <v>20000</v>
      </c>
      <c r="Q72" s="70" t="s">
        <v>306</v>
      </c>
      <c r="R72" s="57"/>
      <c r="S72" s="57"/>
    </row>
    <row r="73" spans="2:19" s="55" customFormat="1">
      <c r="B73" s="70"/>
      <c r="C73" s="70" t="s">
        <v>309</v>
      </c>
      <c r="D73" s="71" t="s">
        <v>310</v>
      </c>
      <c r="E73" s="70" t="s">
        <v>304</v>
      </c>
      <c r="F73" s="70" t="s">
        <v>311</v>
      </c>
      <c r="G73" s="70" t="s">
        <v>305</v>
      </c>
      <c r="H73" s="72" t="s">
        <v>312</v>
      </c>
      <c r="I73" s="72" t="s">
        <v>314</v>
      </c>
      <c r="J73" s="72" t="s">
        <v>307</v>
      </c>
      <c r="K73" s="73" t="s">
        <v>207</v>
      </c>
      <c r="L73" s="73">
        <v>130</v>
      </c>
      <c r="M73" s="58">
        <f t="shared" ca="1" si="1"/>
        <v>45163</v>
      </c>
      <c r="N73" s="74">
        <v>15.55</v>
      </c>
      <c r="O73" s="75">
        <v>62.695924764890279</v>
      </c>
      <c r="P73" s="76">
        <v>20000</v>
      </c>
      <c r="Q73" s="70" t="s">
        <v>306</v>
      </c>
      <c r="R73" s="57"/>
      <c r="S73" s="57"/>
    </row>
    <row r="74" spans="2:19" s="55" customFormat="1">
      <c r="B74" s="70"/>
      <c r="C74" s="70" t="s">
        <v>309</v>
      </c>
      <c r="D74" s="71" t="s">
        <v>310</v>
      </c>
      <c r="E74" s="70" t="s">
        <v>304</v>
      </c>
      <c r="F74" s="70" t="s">
        <v>311</v>
      </c>
      <c r="G74" s="70" t="s">
        <v>305</v>
      </c>
      <c r="H74" s="72" t="s">
        <v>312</v>
      </c>
      <c r="I74" s="72" t="s">
        <v>314</v>
      </c>
      <c r="J74" s="72" t="s">
        <v>307</v>
      </c>
      <c r="K74" s="73" t="s">
        <v>209</v>
      </c>
      <c r="L74" s="73">
        <v>300</v>
      </c>
      <c r="M74" s="58">
        <f t="shared" ca="1" si="1"/>
        <v>45163</v>
      </c>
      <c r="N74" s="74">
        <v>1.88</v>
      </c>
      <c r="O74" s="75">
        <v>63.897763578274756</v>
      </c>
      <c r="P74" s="76">
        <v>20000</v>
      </c>
      <c r="Q74" s="70" t="s">
        <v>306</v>
      </c>
      <c r="R74" s="57"/>
      <c r="S74" s="57"/>
    </row>
    <row r="75" spans="2:19" s="55" customFormat="1">
      <c r="B75" s="70"/>
      <c r="C75" s="70" t="s">
        <v>309</v>
      </c>
      <c r="D75" s="71" t="s">
        <v>310</v>
      </c>
      <c r="E75" s="70" t="s">
        <v>304</v>
      </c>
      <c r="F75" s="70" t="s">
        <v>311</v>
      </c>
      <c r="G75" s="70" t="s">
        <v>305</v>
      </c>
      <c r="H75" s="72" t="s">
        <v>312</v>
      </c>
      <c r="I75" s="72" t="s">
        <v>314</v>
      </c>
      <c r="J75" s="72" t="s">
        <v>307</v>
      </c>
      <c r="K75" s="73" t="s">
        <v>211</v>
      </c>
      <c r="L75" s="73">
        <v>130</v>
      </c>
      <c r="M75" s="58">
        <f t="shared" ca="1" si="1"/>
        <v>45163</v>
      </c>
      <c r="N75" s="74">
        <v>1.89</v>
      </c>
      <c r="O75" s="75">
        <v>121.21212121212122</v>
      </c>
      <c r="P75" s="76">
        <v>20000</v>
      </c>
      <c r="Q75" s="70" t="s">
        <v>306</v>
      </c>
      <c r="R75" s="57"/>
      <c r="S75" s="57"/>
    </row>
    <row r="76" spans="2:19" s="55" customFormat="1">
      <c r="B76" s="70"/>
      <c r="C76" s="70" t="s">
        <v>309</v>
      </c>
      <c r="D76" s="71" t="s">
        <v>310</v>
      </c>
      <c r="E76" s="70" t="s">
        <v>304</v>
      </c>
      <c r="F76" s="70" t="s">
        <v>311</v>
      </c>
      <c r="G76" s="70" t="s">
        <v>305</v>
      </c>
      <c r="H76" s="72" t="s">
        <v>312</v>
      </c>
      <c r="I76" s="72" t="s">
        <v>314</v>
      </c>
      <c r="J76" s="72" t="s">
        <v>307</v>
      </c>
      <c r="K76" s="73" t="s">
        <v>213</v>
      </c>
      <c r="L76" s="73">
        <v>300</v>
      </c>
      <c r="M76" s="58">
        <f t="shared" ca="1" si="1"/>
        <v>45163</v>
      </c>
      <c r="N76" s="74">
        <v>4.47</v>
      </c>
      <c r="O76" s="75">
        <v>71.428571428571431</v>
      </c>
      <c r="P76" s="76">
        <v>20000</v>
      </c>
      <c r="Q76" s="70" t="s">
        <v>306</v>
      </c>
      <c r="R76" s="57"/>
      <c r="S76" s="57"/>
    </row>
    <row r="77" spans="2:19" s="55" customFormat="1">
      <c r="B77" s="70"/>
      <c r="C77" s="70" t="s">
        <v>309</v>
      </c>
      <c r="D77" s="71" t="s">
        <v>310</v>
      </c>
      <c r="E77" s="70" t="s">
        <v>304</v>
      </c>
      <c r="F77" s="70" t="s">
        <v>311</v>
      </c>
      <c r="G77" s="70" t="s">
        <v>305</v>
      </c>
      <c r="H77" s="72" t="s">
        <v>312</v>
      </c>
      <c r="I77" s="72" t="s">
        <v>314</v>
      </c>
      <c r="J77" s="72" t="s">
        <v>307</v>
      </c>
      <c r="K77" s="73" t="s">
        <v>215</v>
      </c>
      <c r="L77" s="73">
        <v>150</v>
      </c>
      <c r="M77" s="58">
        <f t="shared" ca="1" si="1"/>
        <v>45163</v>
      </c>
      <c r="N77" s="74">
        <v>2.96</v>
      </c>
      <c r="O77" s="75">
        <v>61.728395061728392</v>
      </c>
      <c r="P77" s="76">
        <v>20000</v>
      </c>
      <c r="Q77" s="70" t="s">
        <v>306</v>
      </c>
      <c r="R77" s="57"/>
      <c r="S77" s="57"/>
    </row>
    <row r="78" spans="2:19" s="55" customFormat="1">
      <c r="B78" s="70"/>
      <c r="C78" s="70" t="s">
        <v>309</v>
      </c>
      <c r="D78" s="71" t="s">
        <v>310</v>
      </c>
      <c r="E78" s="70" t="s">
        <v>304</v>
      </c>
      <c r="F78" s="70" t="s">
        <v>311</v>
      </c>
      <c r="G78" s="70" t="s">
        <v>305</v>
      </c>
      <c r="H78" s="72" t="s">
        <v>312</v>
      </c>
      <c r="I78" s="72" t="s">
        <v>314</v>
      </c>
      <c r="J78" s="72" t="s">
        <v>307</v>
      </c>
      <c r="K78" s="73" t="s">
        <v>217</v>
      </c>
      <c r="L78" s="73">
        <v>250</v>
      </c>
      <c r="M78" s="58">
        <f t="shared" ca="1" si="1"/>
        <v>45163</v>
      </c>
      <c r="N78" s="74">
        <v>1.03</v>
      </c>
      <c r="O78" s="75">
        <v>7.4571215510812818</v>
      </c>
      <c r="P78" s="76">
        <v>20000</v>
      </c>
      <c r="Q78" s="70" t="s">
        <v>306</v>
      </c>
      <c r="R78" s="57"/>
      <c r="S78" s="57"/>
    </row>
    <row r="79" spans="2:19" s="55" customFormat="1">
      <c r="B79" s="70"/>
      <c r="C79" s="70" t="s">
        <v>309</v>
      </c>
      <c r="D79" s="71" t="s">
        <v>310</v>
      </c>
      <c r="E79" s="70" t="s">
        <v>304</v>
      </c>
      <c r="F79" s="70" t="s">
        <v>311</v>
      </c>
      <c r="G79" s="70" t="s">
        <v>305</v>
      </c>
      <c r="H79" s="72" t="s">
        <v>312</v>
      </c>
      <c r="I79" s="72" t="s">
        <v>314</v>
      </c>
      <c r="J79" s="72" t="s">
        <v>307</v>
      </c>
      <c r="K79" s="73" t="s">
        <v>220</v>
      </c>
      <c r="L79" s="73">
        <v>250</v>
      </c>
      <c r="M79" s="58">
        <f t="shared" ca="1" si="1"/>
        <v>45163</v>
      </c>
      <c r="N79" s="74">
        <v>1.46</v>
      </c>
      <c r="O79" s="75">
        <v>512.82051282051282</v>
      </c>
      <c r="P79" s="76">
        <v>20000</v>
      </c>
      <c r="Q79" s="70" t="s">
        <v>306</v>
      </c>
      <c r="R79" s="57"/>
      <c r="S79" s="57"/>
    </row>
    <row r="80" spans="2:19" s="55" customFormat="1">
      <c r="B80" s="70"/>
      <c r="C80" s="70" t="s">
        <v>309</v>
      </c>
      <c r="D80" s="71" t="s">
        <v>310</v>
      </c>
      <c r="E80" s="70" t="s">
        <v>304</v>
      </c>
      <c r="F80" s="70" t="s">
        <v>311</v>
      </c>
      <c r="G80" s="70" t="s">
        <v>305</v>
      </c>
      <c r="H80" s="72" t="s">
        <v>312</v>
      </c>
      <c r="I80" s="72" t="s">
        <v>314</v>
      </c>
      <c r="J80" s="72" t="s">
        <v>307</v>
      </c>
      <c r="K80" s="73" t="s">
        <v>223</v>
      </c>
      <c r="L80" s="73">
        <v>250</v>
      </c>
      <c r="M80" s="58">
        <f t="shared" ca="1" si="1"/>
        <v>45163</v>
      </c>
      <c r="N80" s="74">
        <v>1.25</v>
      </c>
      <c r="O80" s="75">
        <v>3333.333333333333</v>
      </c>
      <c r="P80" s="76">
        <v>20000</v>
      </c>
      <c r="Q80" s="70" t="s">
        <v>306</v>
      </c>
      <c r="R80" s="57"/>
      <c r="S80" s="57"/>
    </row>
    <row r="81" spans="2:19" s="55" customFormat="1">
      <c r="B81" s="70"/>
      <c r="C81" s="70" t="s">
        <v>309</v>
      </c>
      <c r="D81" s="71" t="s">
        <v>310</v>
      </c>
      <c r="E81" s="70" t="s">
        <v>304</v>
      </c>
      <c r="F81" s="70" t="s">
        <v>311</v>
      </c>
      <c r="G81" s="70" t="s">
        <v>305</v>
      </c>
      <c r="H81" s="72" t="s">
        <v>312</v>
      </c>
      <c r="I81" s="72" t="s">
        <v>314</v>
      </c>
      <c r="J81" s="72" t="s">
        <v>307</v>
      </c>
      <c r="K81" s="73">
        <v>150150225</v>
      </c>
      <c r="L81" s="73">
        <v>200</v>
      </c>
      <c r="M81" s="58">
        <f t="shared" ca="1" si="1"/>
        <v>45163</v>
      </c>
      <c r="N81" s="74">
        <v>2.4500000000000002</v>
      </c>
      <c r="O81" s="75">
        <v>61.919504643962853</v>
      </c>
      <c r="P81" s="76">
        <v>20000</v>
      </c>
      <c r="Q81" s="70" t="s">
        <v>306</v>
      </c>
      <c r="R81" s="57"/>
      <c r="S81" s="57"/>
    </row>
    <row r="82" spans="2:19" s="55" customFormat="1">
      <c r="B82" s="70"/>
      <c r="C82" s="70"/>
      <c r="D82" s="71"/>
      <c r="E82" s="70"/>
      <c r="F82" s="70"/>
      <c r="G82" s="70"/>
      <c r="H82" s="72"/>
      <c r="I82" s="72"/>
      <c r="J82" s="72"/>
      <c r="K82" s="73"/>
      <c r="L82" s="73"/>
      <c r="M82" s="58"/>
      <c r="N82" s="74"/>
      <c r="O82" s="75"/>
      <c r="P82" s="76"/>
      <c r="Q82" s="70"/>
      <c r="R82" s="57"/>
      <c r="S82" s="57"/>
    </row>
    <row r="83" spans="2:19" s="55" customFormat="1">
      <c r="B83" s="70"/>
      <c r="C83" s="70"/>
      <c r="D83" s="71"/>
      <c r="E83" s="70"/>
      <c r="F83" s="70"/>
      <c r="G83" s="70"/>
      <c r="H83" s="72"/>
      <c r="I83" s="72"/>
      <c r="J83" s="72"/>
      <c r="K83" s="73"/>
      <c r="L83" s="73"/>
      <c r="M83" s="58"/>
      <c r="N83" s="74"/>
      <c r="O83" s="75"/>
      <c r="P83" s="76"/>
      <c r="Q83" s="70"/>
      <c r="R83" s="57"/>
      <c r="S83" s="57"/>
    </row>
    <row r="84" spans="2:19" s="55" customFormat="1">
      <c r="B84" s="70"/>
      <c r="C84" s="70"/>
      <c r="D84" s="71"/>
      <c r="E84" s="70"/>
      <c r="F84" s="70"/>
      <c r="G84" s="70"/>
      <c r="H84" s="72"/>
      <c r="I84" s="72"/>
      <c r="J84" s="72"/>
      <c r="K84" s="73"/>
      <c r="L84" s="73"/>
      <c r="M84" s="58"/>
      <c r="N84" s="74"/>
      <c r="O84" s="75"/>
      <c r="P84" s="76"/>
      <c r="Q84" s="70"/>
      <c r="R84" s="57"/>
      <c r="S84" s="57"/>
    </row>
    <row r="85" spans="2:19" s="55" customFormat="1">
      <c r="B85" s="70"/>
      <c r="C85" s="70"/>
      <c r="D85" s="71"/>
      <c r="E85" s="70"/>
      <c r="F85" s="70"/>
      <c r="G85" s="70"/>
      <c r="H85" s="72"/>
      <c r="I85" s="72"/>
      <c r="J85" s="72"/>
      <c r="K85" s="73"/>
      <c r="L85" s="73"/>
      <c r="M85" s="58"/>
      <c r="N85" s="74"/>
      <c r="O85" s="75"/>
      <c r="P85" s="76"/>
      <c r="Q85" s="70"/>
      <c r="R85" s="57"/>
      <c r="S85" s="57"/>
    </row>
    <row r="86" spans="2:19" s="55" customFormat="1">
      <c r="B86" s="70"/>
      <c r="C86" s="70"/>
      <c r="D86" s="71"/>
      <c r="E86" s="70"/>
      <c r="F86" s="70"/>
      <c r="G86" s="70"/>
      <c r="H86" s="72"/>
      <c r="I86" s="72"/>
      <c r="J86" s="72"/>
      <c r="K86" s="73"/>
      <c r="L86" s="73"/>
      <c r="M86" s="58"/>
      <c r="N86" s="74"/>
      <c r="O86" s="75"/>
      <c r="P86" s="76"/>
      <c r="Q86" s="70"/>
      <c r="R86" s="57"/>
      <c r="S86" s="57"/>
    </row>
    <row r="87" spans="2:19" s="55" customFormat="1">
      <c r="B87" s="70"/>
      <c r="C87" s="70"/>
      <c r="D87" s="71"/>
      <c r="E87" s="70"/>
      <c r="F87" s="70"/>
      <c r="G87" s="70"/>
      <c r="H87" s="72"/>
      <c r="I87" s="72"/>
      <c r="J87" s="72"/>
      <c r="K87" s="73"/>
      <c r="L87" s="73"/>
      <c r="M87" s="58"/>
      <c r="N87" s="74"/>
      <c r="O87" s="75"/>
      <c r="P87" s="76"/>
      <c r="Q87" s="70"/>
      <c r="R87" s="57"/>
      <c r="S87" s="57"/>
    </row>
    <row r="88" spans="2:19" s="55" customFormat="1">
      <c r="B88" s="70"/>
      <c r="C88" s="70"/>
      <c r="D88" s="71"/>
      <c r="E88" s="70"/>
      <c r="F88" s="70"/>
      <c r="G88" s="70"/>
      <c r="H88" s="72"/>
      <c r="I88" s="72"/>
      <c r="J88" s="72"/>
      <c r="K88" s="73"/>
      <c r="L88" s="73"/>
      <c r="M88" s="58"/>
      <c r="N88" s="74"/>
      <c r="O88" s="75"/>
      <c r="P88" s="76"/>
      <c r="Q88" s="70"/>
      <c r="R88" s="57"/>
      <c r="S88" s="57"/>
    </row>
    <row r="89" spans="2:19" s="55" customFormat="1">
      <c r="B89" s="70"/>
      <c r="C89" s="70"/>
      <c r="D89" s="71"/>
      <c r="E89" s="70"/>
      <c r="F89" s="70"/>
      <c r="G89" s="70"/>
      <c r="H89" s="72"/>
      <c r="I89" s="72"/>
      <c r="J89" s="72"/>
      <c r="K89" s="73"/>
      <c r="L89" s="73"/>
      <c r="M89" s="58"/>
      <c r="N89" s="74"/>
      <c r="O89" s="75"/>
      <c r="P89" s="76"/>
      <c r="Q89" s="70"/>
      <c r="R89" s="57"/>
      <c r="S89" s="57"/>
    </row>
    <row r="90" spans="2:19" s="55" customFormat="1">
      <c r="B90" s="70"/>
      <c r="C90" s="70"/>
      <c r="D90" s="71"/>
      <c r="E90" s="70"/>
      <c r="F90" s="70"/>
      <c r="G90" s="70"/>
      <c r="H90" s="72"/>
      <c r="I90" s="72"/>
      <c r="J90" s="72"/>
      <c r="K90" s="73"/>
      <c r="L90" s="73"/>
      <c r="M90" s="58"/>
      <c r="N90" s="74"/>
      <c r="O90" s="75"/>
      <c r="P90" s="76"/>
      <c r="Q90" s="70"/>
      <c r="R90" s="57"/>
      <c r="S90" s="57"/>
    </row>
    <row r="91" spans="2:19" s="55" customFormat="1">
      <c r="B91" s="70"/>
      <c r="C91" s="70"/>
      <c r="D91" s="71"/>
      <c r="E91" s="70"/>
      <c r="F91" s="70"/>
      <c r="G91" s="70"/>
      <c r="H91" s="72"/>
      <c r="I91" s="72"/>
      <c r="J91" s="72"/>
      <c r="K91" s="73"/>
      <c r="L91" s="73"/>
      <c r="M91" s="58"/>
      <c r="N91" s="74"/>
      <c r="O91" s="75"/>
      <c r="P91" s="76"/>
      <c r="Q91" s="70"/>
      <c r="R91" s="57"/>
      <c r="S91" s="57"/>
    </row>
    <row r="92" spans="2:19" s="55" customFormat="1">
      <c r="B92" s="70"/>
      <c r="C92" s="70"/>
      <c r="D92" s="71"/>
      <c r="E92" s="70"/>
      <c r="F92" s="70"/>
      <c r="G92" s="70"/>
      <c r="H92" s="72"/>
      <c r="I92" s="72"/>
      <c r="J92" s="72"/>
      <c r="K92" s="73"/>
      <c r="L92" s="73"/>
      <c r="M92" s="58"/>
      <c r="N92" s="74"/>
      <c r="O92" s="75"/>
      <c r="P92" s="76"/>
      <c r="Q92" s="70"/>
      <c r="R92" s="57"/>
      <c r="S92" s="57"/>
    </row>
    <row r="93" spans="2:19" s="55" customFormat="1">
      <c r="B93" s="70"/>
      <c r="C93" s="70"/>
      <c r="D93" s="71"/>
      <c r="E93" s="70"/>
      <c r="F93" s="70"/>
      <c r="G93" s="70"/>
      <c r="H93" s="72"/>
      <c r="I93" s="72"/>
      <c r="J93" s="72"/>
      <c r="K93" s="73"/>
      <c r="L93" s="73"/>
      <c r="M93" s="58"/>
      <c r="N93" s="74"/>
      <c r="O93" s="75"/>
      <c r="P93" s="76"/>
      <c r="Q93" s="70"/>
      <c r="R93" s="57"/>
      <c r="S93" s="57"/>
    </row>
    <row r="94" spans="2:19" s="55" customFormat="1">
      <c r="B94" s="70"/>
      <c r="C94" s="70"/>
      <c r="D94" s="71"/>
      <c r="E94" s="70"/>
      <c r="F94" s="70"/>
      <c r="G94" s="70"/>
      <c r="H94" s="72"/>
      <c r="I94" s="72"/>
      <c r="J94" s="72"/>
      <c r="K94" s="73"/>
      <c r="L94" s="73"/>
      <c r="M94" s="58"/>
      <c r="N94" s="74"/>
      <c r="O94" s="75"/>
      <c r="P94" s="76"/>
      <c r="Q94" s="70"/>
      <c r="R94" s="57"/>
      <c r="S94" s="57"/>
    </row>
    <row r="95" spans="2:19" s="55" customFormat="1">
      <c r="B95" s="70"/>
      <c r="C95" s="70"/>
      <c r="D95" s="71"/>
      <c r="E95" s="70"/>
      <c r="F95" s="70"/>
      <c r="G95" s="70"/>
      <c r="H95" s="72"/>
      <c r="I95" s="72"/>
      <c r="J95" s="72"/>
      <c r="K95" s="73"/>
      <c r="L95" s="73"/>
      <c r="M95" s="58"/>
      <c r="N95" s="74"/>
      <c r="O95" s="75"/>
      <c r="P95" s="76"/>
      <c r="Q95" s="70"/>
      <c r="R95" s="57"/>
      <c r="S95" s="57"/>
    </row>
    <row r="96" spans="2:19" s="55" customFormat="1">
      <c r="B96" s="70"/>
      <c r="C96" s="70"/>
      <c r="D96" s="71"/>
      <c r="E96" s="70"/>
      <c r="F96" s="70"/>
      <c r="G96" s="70"/>
      <c r="H96" s="72"/>
      <c r="I96" s="72"/>
      <c r="J96" s="72"/>
      <c r="K96" s="73"/>
      <c r="L96" s="73"/>
      <c r="M96" s="58"/>
      <c r="N96" s="74"/>
      <c r="O96" s="75"/>
      <c r="P96" s="76"/>
      <c r="Q96" s="70"/>
      <c r="R96" s="57"/>
      <c r="S96" s="57"/>
    </row>
    <row r="97" spans="2:19" s="55" customFormat="1">
      <c r="B97" s="70"/>
      <c r="C97" s="70"/>
      <c r="D97" s="71"/>
      <c r="E97" s="70"/>
      <c r="F97" s="70"/>
      <c r="G97" s="70"/>
      <c r="H97" s="72"/>
      <c r="I97" s="72"/>
      <c r="J97" s="72"/>
      <c r="K97" s="73"/>
      <c r="L97" s="73"/>
      <c r="M97" s="58"/>
      <c r="N97" s="74"/>
      <c r="O97" s="75"/>
      <c r="P97" s="76"/>
      <c r="Q97" s="70"/>
      <c r="R97" s="57"/>
      <c r="S97" s="57"/>
    </row>
    <row r="98" spans="2:19" s="55" customFormat="1">
      <c r="B98" s="70"/>
      <c r="C98" s="70"/>
      <c r="D98" s="71"/>
      <c r="E98" s="70"/>
      <c r="F98" s="70"/>
      <c r="G98" s="70"/>
      <c r="H98" s="72"/>
      <c r="I98" s="72"/>
      <c r="J98" s="72"/>
      <c r="K98" s="73"/>
      <c r="L98" s="73"/>
      <c r="M98" s="58"/>
      <c r="N98" s="74"/>
      <c r="O98" s="75"/>
      <c r="P98" s="76"/>
      <c r="Q98" s="70"/>
      <c r="R98" s="57"/>
      <c r="S98" s="57"/>
    </row>
    <row r="99" spans="2:19" s="55" customFormat="1">
      <c r="B99" s="70"/>
      <c r="C99" s="70"/>
      <c r="D99" s="71"/>
      <c r="E99" s="70"/>
      <c r="F99" s="70"/>
      <c r="G99" s="70"/>
      <c r="H99" s="72"/>
      <c r="I99" s="72"/>
      <c r="J99" s="72"/>
      <c r="K99" s="73"/>
      <c r="L99" s="73"/>
      <c r="M99" s="58"/>
      <c r="N99" s="74"/>
      <c r="O99" s="75"/>
      <c r="P99" s="76"/>
      <c r="Q99" s="70"/>
      <c r="R99" s="57"/>
      <c r="S99" s="57"/>
    </row>
    <row r="100" spans="2:19" s="55" customFormat="1">
      <c r="B100" s="70"/>
      <c r="C100" s="70"/>
      <c r="D100" s="71"/>
      <c r="E100" s="70"/>
      <c r="F100" s="70"/>
      <c r="G100" s="70"/>
      <c r="H100" s="72"/>
      <c r="I100" s="72"/>
      <c r="J100" s="72"/>
      <c r="K100" s="73"/>
      <c r="L100" s="73"/>
      <c r="M100" s="58"/>
      <c r="N100" s="74"/>
      <c r="O100" s="75"/>
      <c r="P100" s="76"/>
      <c r="Q100" s="70"/>
      <c r="R100" s="57"/>
      <c r="S100" s="57"/>
    </row>
    <row r="101" spans="2:19" s="55" customFormat="1">
      <c r="B101" s="70"/>
      <c r="C101" s="70"/>
      <c r="D101" s="71"/>
      <c r="E101" s="70"/>
      <c r="F101" s="70"/>
      <c r="G101" s="70"/>
      <c r="H101" s="72"/>
      <c r="I101" s="72"/>
      <c r="J101" s="72"/>
      <c r="K101" s="73"/>
      <c r="L101" s="73"/>
      <c r="M101" s="58"/>
      <c r="N101" s="74"/>
      <c r="O101" s="75"/>
      <c r="P101" s="76"/>
      <c r="Q101" s="70"/>
      <c r="R101" s="57"/>
      <c r="S101" s="57"/>
    </row>
    <row r="102" spans="2:19" s="55" customFormat="1">
      <c r="B102" s="70"/>
      <c r="C102" s="70"/>
      <c r="D102" s="71"/>
      <c r="E102" s="70"/>
      <c r="F102" s="70"/>
      <c r="G102" s="70"/>
      <c r="H102" s="72"/>
      <c r="I102" s="72"/>
      <c r="J102" s="72"/>
      <c r="K102" s="73"/>
      <c r="L102" s="73"/>
      <c r="M102" s="58"/>
      <c r="N102" s="74"/>
      <c r="O102" s="75"/>
      <c r="P102" s="76"/>
      <c r="Q102" s="70"/>
      <c r="R102" s="57"/>
      <c r="S102" s="57"/>
    </row>
    <row r="103" spans="2:19" s="55" customFormat="1">
      <c r="B103" s="70"/>
      <c r="C103" s="70"/>
      <c r="D103" s="71"/>
      <c r="E103" s="70"/>
      <c r="F103" s="70"/>
      <c r="G103" s="70"/>
      <c r="H103" s="72"/>
      <c r="I103" s="72"/>
      <c r="J103" s="72"/>
      <c r="K103" s="73"/>
      <c r="L103" s="73"/>
      <c r="M103" s="58"/>
      <c r="N103" s="74"/>
      <c r="O103" s="75"/>
      <c r="P103" s="76"/>
      <c r="Q103" s="70"/>
      <c r="R103" s="57"/>
      <c r="S103" s="57"/>
    </row>
    <row r="104" spans="2:19" s="55" customFormat="1">
      <c r="B104" s="70"/>
      <c r="C104" s="70"/>
      <c r="D104" s="71"/>
      <c r="E104" s="70"/>
      <c r="F104" s="70"/>
      <c r="G104" s="70"/>
      <c r="H104" s="72"/>
      <c r="I104" s="72"/>
      <c r="J104" s="72"/>
      <c r="K104" s="73"/>
      <c r="L104" s="73"/>
      <c r="M104" s="58"/>
      <c r="N104" s="74"/>
      <c r="O104" s="75"/>
      <c r="P104" s="76"/>
      <c r="Q104" s="70"/>
      <c r="R104" s="57"/>
      <c r="S104" s="57"/>
    </row>
    <row r="105" spans="2:19" s="55" customFormat="1">
      <c r="B105" s="70"/>
      <c r="C105" s="70"/>
      <c r="D105" s="71"/>
      <c r="E105" s="70"/>
      <c r="F105" s="70"/>
      <c r="G105" s="70"/>
      <c r="H105" s="72"/>
      <c r="I105" s="72"/>
      <c r="J105" s="72"/>
      <c r="K105" s="73"/>
      <c r="L105" s="73"/>
      <c r="M105" s="58"/>
      <c r="N105" s="74"/>
      <c r="O105" s="75"/>
      <c r="P105" s="76"/>
      <c r="Q105" s="70"/>
      <c r="R105" s="57"/>
      <c r="S105" s="57"/>
    </row>
    <row r="106" spans="2:19" s="55" customFormat="1">
      <c r="B106" s="70"/>
      <c r="C106" s="70"/>
      <c r="D106" s="71"/>
      <c r="E106" s="70"/>
      <c r="F106" s="70"/>
      <c r="G106" s="70"/>
      <c r="H106" s="72"/>
      <c r="I106" s="72"/>
      <c r="J106" s="72"/>
      <c r="K106" s="73"/>
      <c r="L106" s="73"/>
      <c r="M106" s="58"/>
      <c r="N106" s="74"/>
      <c r="O106" s="75"/>
      <c r="P106" s="76"/>
      <c r="Q106" s="70"/>
      <c r="R106" s="57"/>
      <c r="S106" s="57"/>
    </row>
    <row r="107" spans="2:19" s="55" customFormat="1">
      <c r="B107" s="70"/>
      <c r="C107" s="70"/>
      <c r="D107" s="71"/>
      <c r="E107" s="70"/>
      <c r="F107" s="70"/>
      <c r="G107" s="70"/>
      <c r="H107" s="72"/>
      <c r="I107" s="72"/>
      <c r="J107" s="72"/>
      <c r="K107" s="73"/>
      <c r="L107" s="73"/>
      <c r="M107" s="58"/>
      <c r="N107" s="74"/>
      <c r="O107" s="75"/>
      <c r="P107" s="76"/>
      <c r="Q107" s="70"/>
      <c r="R107" s="57"/>
      <c r="S107" s="57"/>
    </row>
    <row r="108" spans="2:19" s="55" customFormat="1">
      <c r="B108" s="70"/>
      <c r="C108" s="70"/>
      <c r="D108" s="71"/>
      <c r="E108" s="70"/>
      <c r="F108" s="70"/>
      <c r="G108" s="70"/>
      <c r="H108" s="72"/>
      <c r="I108" s="72"/>
      <c r="J108" s="72"/>
      <c r="K108" s="73"/>
      <c r="L108" s="73"/>
      <c r="M108" s="58"/>
      <c r="N108" s="74"/>
      <c r="O108" s="75"/>
      <c r="P108" s="76"/>
      <c r="Q108" s="70"/>
      <c r="R108" s="57"/>
      <c r="S108" s="57"/>
    </row>
    <row r="109" spans="2:19" s="55" customFormat="1">
      <c r="B109" s="70"/>
      <c r="C109" s="70"/>
      <c r="D109" s="71"/>
      <c r="E109" s="70"/>
      <c r="F109" s="70"/>
      <c r="G109" s="70"/>
      <c r="H109" s="72"/>
      <c r="I109" s="72"/>
      <c r="J109" s="72"/>
      <c r="K109" s="73"/>
      <c r="L109" s="73"/>
      <c r="M109" s="58"/>
      <c r="N109" s="74"/>
      <c r="O109" s="75"/>
      <c r="P109" s="76"/>
      <c r="Q109" s="70"/>
      <c r="R109" s="57"/>
      <c r="S109" s="57"/>
    </row>
    <row r="110" spans="2:19" s="55" customFormat="1">
      <c r="B110" s="70"/>
      <c r="C110" s="70"/>
      <c r="D110" s="71"/>
      <c r="E110" s="70"/>
      <c r="F110" s="70"/>
      <c r="G110" s="70"/>
      <c r="H110" s="72"/>
      <c r="I110" s="72"/>
      <c r="J110" s="72"/>
      <c r="K110" s="73"/>
      <c r="L110" s="73"/>
      <c r="M110" s="58"/>
      <c r="N110" s="74"/>
      <c r="O110" s="75"/>
      <c r="P110" s="76"/>
      <c r="Q110" s="70"/>
      <c r="R110" s="57"/>
      <c r="S110" s="57"/>
    </row>
    <row r="111" spans="2:19" s="55" customFormat="1">
      <c r="B111" s="70"/>
      <c r="C111" s="70"/>
      <c r="D111" s="71"/>
      <c r="E111" s="70"/>
      <c r="F111" s="70"/>
      <c r="G111" s="70"/>
      <c r="H111" s="72"/>
      <c r="I111" s="72"/>
      <c r="J111" s="72"/>
      <c r="K111" s="73"/>
      <c r="L111" s="73"/>
      <c r="M111" s="58"/>
      <c r="N111" s="74"/>
      <c r="O111" s="75"/>
      <c r="P111" s="76"/>
      <c r="Q111" s="70"/>
      <c r="R111" s="57"/>
      <c r="S111" s="57"/>
    </row>
    <row r="112" spans="2:19" s="55" customFormat="1">
      <c r="B112" s="70"/>
      <c r="C112" s="70"/>
      <c r="D112" s="71"/>
      <c r="E112" s="70"/>
      <c r="F112" s="70"/>
      <c r="G112" s="70"/>
      <c r="H112" s="72"/>
      <c r="I112" s="72"/>
      <c r="J112" s="72"/>
      <c r="K112" s="73"/>
      <c r="L112" s="73"/>
      <c r="M112" s="58"/>
      <c r="N112" s="74"/>
      <c r="O112" s="75"/>
      <c r="P112" s="76"/>
      <c r="Q112" s="70"/>
      <c r="R112" s="57"/>
      <c r="S112" s="57"/>
    </row>
    <row r="113" spans="2:19" s="55" customFormat="1">
      <c r="B113" s="70"/>
      <c r="C113" s="70"/>
      <c r="D113" s="71"/>
      <c r="E113" s="70"/>
      <c r="F113" s="70"/>
      <c r="G113" s="70"/>
      <c r="H113" s="72"/>
      <c r="I113" s="72"/>
      <c r="J113" s="72"/>
      <c r="K113" s="73"/>
      <c r="L113" s="73"/>
      <c r="M113" s="58"/>
      <c r="N113" s="74"/>
      <c r="O113" s="75"/>
      <c r="P113" s="76"/>
      <c r="Q113" s="70"/>
      <c r="R113" s="57"/>
      <c r="S113" s="57"/>
    </row>
    <row r="114" spans="2:19" s="55" customFormat="1">
      <c r="B114" s="70"/>
      <c r="C114" s="70"/>
      <c r="D114" s="71"/>
      <c r="E114" s="70"/>
      <c r="F114" s="70"/>
      <c r="G114" s="70"/>
      <c r="H114" s="72"/>
      <c r="I114" s="72"/>
      <c r="J114" s="72"/>
      <c r="K114" s="73"/>
      <c r="L114" s="73"/>
      <c r="M114" s="58"/>
      <c r="N114" s="74"/>
      <c r="O114" s="75"/>
      <c r="P114" s="76"/>
      <c r="Q114" s="70"/>
      <c r="R114" s="57"/>
      <c r="S114" s="57"/>
    </row>
    <row r="115" spans="2:19" s="55" customFormat="1">
      <c r="B115" s="70"/>
      <c r="C115" s="70"/>
      <c r="D115" s="71"/>
      <c r="E115" s="70"/>
      <c r="F115" s="70"/>
      <c r="G115" s="70"/>
      <c r="H115" s="72"/>
      <c r="I115" s="72"/>
      <c r="J115" s="72"/>
      <c r="K115" s="73"/>
      <c r="L115" s="73"/>
      <c r="M115" s="58"/>
      <c r="N115" s="74"/>
      <c r="O115" s="75"/>
      <c r="P115" s="76"/>
      <c r="Q115" s="70"/>
      <c r="R115" s="57"/>
      <c r="S115" s="57"/>
    </row>
    <row r="116" spans="2:19" s="55" customFormat="1">
      <c r="B116" s="70"/>
      <c r="C116" s="70"/>
      <c r="D116" s="71"/>
      <c r="E116" s="70"/>
      <c r="F116" s="70"/>
      <c r="G116" s="70"/>
      <c r="H116" s="72"/>
      <c r="I116" s="72"/>
      <c r="J116" s="72"/>
      <c r="K116" s="73"/>
      <c r="L116" s="73"/>
      <c r="M116" s="58"/>
      <c r="N116" s="74"/>
      <c r="O116" s="75"/>
      <c r="P116" s="76"/>
      <c r="Q116" s="70"/>
      <c r="R116" s="57"/>
      <c r="S116" s="57"/>
    </row>
    <row r="117" spans="2:19" s="55" customFormat="1">
      <c r="B117" s="70"/>
      <c r="C117" s="70"/>
      <c r="D117" s="71"/>
      <c r="E117" s="70"/>
      <c r="F117" s="70"/>
      <c r="G117" s="70"/>
      <c r="H117" s="72"/>
      <c r="I117" s="72"/>
      <c r="J117" s="72"/>
      <c r="K117" s="73"/>
      <c r="L117" s="73"/>
      <c r="M117" s="58"/>
      <c r="N117" s="74"/>
      <c r="O117" s="75"/>
      <c r="P117" s="76"/>
      <c r="Q117" s="70"/>
      <c r="R117" s="57"/>
      <c r="S117" s="57"/>
    </row>
    <row r="118" spans="2:19" s="55" customFormat="1">
      <c r="B118" s="70"/>
      <c r="C118" s="70"/>
      <c r="D118" s="71"/>
      <c r="E118" s="70"/>
      <c r="F118" s="70"/>
      <c r="G118" s="70"/>
      <c r="H118" s="72"/>
      <c r="I118" s="72"/>
      <c r="J118" s="72"/>
      <c r="K118" s="73"/>
      <c r="L118" s="73"/>
      <c r="M118" s="58"/>
      <c r="N118" s="74"/>
      <c r="O118" s="75"/>
      <c r="P118" s="76"/>
      <c r="Q118" s="70"/>
      <c r="R118" s="57"/>
      <c r="S118" s="57"/>
    </row>
    <row r="119" spans="2:19" s="55" customFormat="1">
      <c r="B119" s="70"/>
      <c r="C119" s="70"/>
      <c r="D119" s="71"/>
      <c r="E119" s="70"/>
      <c r="F119" s="70"/>
      <c r="G119" s="70"/>
      <c r="H119" s="72"/>
      <c r="I119" s="72"/>
      <c r="J119" s="72"/>
      <c r="K119" s="73"/>
      <c r="L119" s="73"/>
      <c r="M119" s="58"/>
      <c r="N119" s="74"/>
      <c r="O119" s="75"/>
      <c r="P119" s="76"/>
      <c r="Q119" s="70"/>
      <c r="R119" s="57"/>
      <c r="S119" s="57"/>
    </row>
    <row r="120" spans="2:19" s="55" customFormat="1">
      <c r="B120" s="70"/>
      <c r="C120" s="70"/>
      <c r="D120" s="71"/>
      <c r="E120" s="70"/>
      <c r="F120" s="70"/>
      <c r="G120" s="70"/>
      <c r="H120" s="72"/>
      <c r="I120" s="72"/>
      <c r="J120" s="72"/>
      <c r="K120" s="73"/>
      <c r="L120" s="73"/>
      <c r="M120" s="58"/>
      <c r="N120" s="74"/>
      <c r="O120" s="75"/>
      <c r="P120" s="76"/>
      <c r="Q120" s="70"/>
      <c r="R120" s="57"/>
      <c r="S120" s="57"/>
    </row>
    <row r="121" spans="2:19" s="55" customFormat="1">
      <c r="B121" s="70"/>
      <c r="C121" s="70"/>
      <c r="D121" s="71"/>
      <c r="E121" s="70"/>
      <c r="F121" s="70"/>
      <c r="G121" s="70"/>
      <c r="H121" s="72"/>
      <c r="I121" s="72"/>
      <c r="J121" s="72"/>
      <c r="K121" s="73"/>
      <c r="L121" s="73"/>
      <c r="M121" s="58"/>
      <c r="N121" s="74"/>
      <c r="O121" s="75"/>
      <c r="P121" s="76"/>
      <c r="Q121" s="70"/>
      <c r="R121" s="57"/>
      <c r="S121" s="57"/>
    </row>
    <row r="122" spans="2:19" s="55" customFormat="1">
      <c r="B122" s="70"/>
      <c r="C122" s="70"/>
      <c r="D122" s="71"/>
      <c r="E122" s="70"/>
      <c r="F122" s="70"/>
      <c r="G122" s="70"/>
      <c r="H122" s="72"/>
      <c r="I122" s="72"/>
      <c r="J122" s="72"/>
      <c r="K122" s="73"/>
      <c r="L122" s="73"/>
      <c r="M122" s="58"/>
      <c r="N122" s="74"/>
      <c r="O122" s="75"/>
      <c r="P122" s="76"/>
      <c r="Q122" s="70"/>
      <c r="R122" s="57"/>
      <c r="S122" s="57"/>
    </row>
    <row r="123" spans="2:19" s="55" customFormat="1">
      <c r="B123" s="70"/>
      <c r="C123" s="70"/>
      <c r="D123" s="71"/>
      <c r="E123" s="70"/>
      <c r="F123" s="70"/>
      <c r="G123" s="70"/>
      <c r="H123" s="72"/>
      <c r="I123" s="72"/>
      <c r="J123" s="72"/>
      <c r="K123" s="73"/>
      <c r="L123" s="73"/>
      <c r="M123" s="58"/>
      <c r="N123" s="74"/>
      <c r="O123" s="75"/>
      <c r="P123" s="76"/>
      <c r="Q123" s="70"/>
      <c r="R123" s="57"/>
      <c r="S123" s="57"/>
    </row>
    <row r="124" spans="2:19" s="55" customFormat="1">
      <c r="B124" s="70"/>
      <c r="C124" s="70"/>
      <c r="D124" s="71"/>
      <c r="E124" s="70"/>
      <c r="F124" s="70"/>
      <c r="G124" s="70"/>
      <c r="H124" s="72"/>
      <c r="I124" s="72"/>
      <c r="J124" s="72"/>
      <c r="K124" s="73"/>
      <c r="L124" s="73"/>
      <c r="M124" s="58"/>
      <c r="N124" s="74"/>
      <c r="O124" s="75"/>
      <c r="P124" s="76"/>
      <c r="Q124" s="70"/>
      <c r="R124" s="57"/>
      <c r="S124" s="57"/>
    </row>
    <row r="125" spans="2:19" s="55" customFormat="1">
      <c r="B125" s="70"/>
      <c r="C125" s="70"/>
      <c r="D125" s="71"/>
      <c r="E125" s="70"/>
      <c r="F125" s="70"/>
      <c r="G125" s="70"/>
      <c r="H125" s="72"/>
      <c r="I125" s="72"/>
      <c r="J125" s="72"/>
      <c r="K125" s="73"/>
      <c r="L125" s="73"/>
      <c r="M125" s="58"/>
      <c r="N125" s="74"/>
      <c r="O125" s="75"/>
      <c r="P125" s="76"/>
      <c r="Q125" s="70"/>
      <c r="R125" s="57"/>
      <c r="S125" s="57"/>
    </row>
    <row r="126" spans="2:19" s="55" customFormat="1">
      <c r="B126" s="70"/>
      <c r="C126" s="70"/>
      <c r="D126" s="71"/>
      <c r="E126" s="70"/>
      <c r="F126" s="70"/>
      <c r="G126" s="70"/>
      <c r="H126" s="72"/>
      <c r="I126" s="72"/>
      <c r="J126" s="72"/>
      <c r="K126" s="73"/>
      <c r="L126" s="73"/>
      <c r="M126" s="58"/>
      <c r="N126" s="74"/>
      <c r="O126" s="75"/>
      <c r="P126" s="76"/>
      <c r="Q126" s="70"/>
      <c r="R126" s="57"/>
      <c r="S126" s="57"/>
    </row>
    <row r="127" spans="2:19" s="55" customFormat="1">
      <c r="B127" s="70"/>
      <c r="C127" s="70"/>
      <c r="D127" s="71"/>
      <c r="E127" s="70"/>
      <c r="F127" s="70"/>
      <c r="G127" s="70"/>
      <c r="H127" s="72"/>
      <c r="I127" s="72"/>
      <c r="J127" s="72"/>
      <c r="K127" s="73"/>
      <c r="L127" s="73"/>
      <c r="M127" s="58"/>
      <c r="N127" s="74"/>
      <c r="O127" s="75"/>
      <c r="P127" s="76"/>
      <c r="Q127" s="70"/>
      <c r="R127" s="57"/>
      <c r="S127" s="57"/>
    </row>
    <row r="128" spans="2:19" s="55" customFormat="1">
      <c r="B128" s="70"/>
      <c r="C128" s="70"/>
      <c r="D128" s="71"/>
      <c r="E128" s="70"/>
      <c r="F128" s="70"/>
      <c r="G128" s="70"/>
      <c r="H128" s="72"/>
      <c r="I128" s="72"/>
      <c r="J128" s="72"/>
      <c r="K128" s="73"/>
      <c r="L128" s="73"/>
      <c r="M128" s="58"/>
      <c r="N128" s="74"/>
      <c r="O128" s="75"/>
      <c r="P128" s="76"/>
      <c r="Q128" s="70"/>
      <c r="R128" s="57"/>
      <c r="S128" s="57"/>
    </row>
    <row r="129" spans="2:19" s="55" customFormat="1">
      <c r="B129" s="70"/>
      <c r="C129" s="70"/>
      <c r="D129" s="71"/>
      <c r="E129" s="70"/>
      <c r="F129" s="70"/>
      <c r="G129" s="70"/>
      <c r="H129" s="72"/>
      <c r="I129" s="72"/>
      <c r="J129" s="72"/>
      <c r="K129" s="73"/>
      <c r="L129" s="73"/>
      <c r="M129" s="58"/>
      <c r="N129" s="74"/>
      <c r="O129" s="75"/>
      <c r="P129" s="76"/>
      <c r="Q129" s="70"/>
      <c r="R129" s="57"/>
      <c r="S129" s="57"/>
    </row>
    <row r="130" spans="2:19" s="55" customFormat="1">
      <c r="B130" s="70"/>
      <c r="C130" s="70"/>
      <c r="D130" s="71"/>
      <c r="E130" s="70"/>
      <c r="F130" s="70"/>
      <c r="G130" s="70"/>
      <c r="H130" s="72"/>
      <c r="I130" s="72"/>
      <c r="J130" s="72"/>
      <c r="K130" s="73"/>
      <c r="L130" s="73"/>
      <c r="M130" s="58"/>
      <c r="N130" s="74"/>
      <c r="O130" s="75"/>
      <c r="P130" s="76"/>
      <c r="Q130" s="70"/>
      <c r="R130" s="57"/>
      <c r="S130" s="57"/>
    </row>
    <row r="131" spans="2:19" s="55" customFormat="1">
      <c r="B131" s="70"/>
      <c r="C131" s="70"/>
      <c r="D131" s="71"/>
      <c r="E131" s="70"/>
      <c r="F131" s="70"/>
      <c r="G131" s="70"/>
      <c r="H131" s="72"/>
      <c r="I131" s="72"/>
      <c r="J131" s="72"/>
      <c r="K131" s="73"/>
      <c r="L131" s="73"/>
      <c r="M131" s="58"/>
      <c r="N131" s="74"/>
      <c r="O131" s="75"/>
      <c r="P131" s="76"/>
      <c r="Q131" s="70"/>
      <c r="R131" s="57"/>
      <c r="S131" s="57"/>
    </row>
    <row r="132" spans="2:19" s="55" customFormat="1">
      <c r="B132" s="70"/>
      <c r="C132" s="70"/>
      <c r="D132" s="71"/>
      <c r="E132" s="70"/>
      <c r="F132" s="70"/>
      <c r="G132" s="70"/>
      <c r="H132" s="72"/>
      <c r="I132" s="72"/>
      <c r="J132" s="72"/>
      <c r="K132" s="73"/>
      <c r="L132" s="73"/>
      <c r="M132" s="58"/>
      <c r="N132" s="74"/>
      <c r="O132" s="75"/>
      <c r="P132" s="76"/>
      <c r="Q132" s="70"/>
      <c r="R132" s="57"/>
      <c r="S132" s="57"/>
    </row>
    <row r="133" spans="2:19" s="55" customFormat="1">
      <c r="B133" s="70"/>
      <c r="C133" s="70"/>
      <c r="D133" s="71"/>
      <c r="E133" s="70"/>
      <c r="F133" s="70"/>
      <c r="G133" s="70"/>
      <c r="H133" s="72"/>
      <c r="I133" s="72"/>
      <c r="J133" s="72"/>
      <c r="K133" s="73"/>
      <c r="L133" s="73"/>
      <c r="M133" s="58"/>
      <c r="N133" s="74"/>
      <c r="O133" s="75"/>
      <c r="P133" s="76"/>
      <c r="Q133" s="70"/>
      <c r="R133" s="57"/>
      <c r="S133" s="57"/>
    </row>
    <row r="134" spans="2:19" s="55" customFormat="1">
      <c r="B134" s="70"/>
      <c r="C134" s="70"/>
      <c r="D134" s="71"/>
      <c r="E134" s="70"/>
      <c r="F134" s="70"/>
      <c r="G134" s="70"/>
      <c r="H134" s="72"/>
      <c r="I134" s="72"/>
      <c r="J134" s="72"/>
      <c r="K134" s="73"/>
      <c r="L134" s="73"/>
      <c r="M134" s="58"/>
      <c r="N134" s="74"/>
      <c r="O134" s="75"/>
      <c r="P134" s="76"/>
      <c r="Q134" s="70"/>
      <c r="R134" s="57"/>
      <c r="S134" s="57"/>
    </row>
    <row r="135" spans="2:19" s="55" customFormat="1">
      <c r="B135" s="70"/>
      <c r="C135" s="70"/>
      <c r="D135" s="71"/>
      <c r="E135" s="70"/>
      <c r="F135" s="70"/>
      <c r="G135" s="70"/>
      <c r="H135" s="72"/>
      <c r="I135" s="72"/>
      <c r="J135" s="72"/>
      <c r="K135" s="73"/>
      <c r="L135" s="73"/>
      <c r="M135" s="58"/>
      <c r="N135" s="74"/>
      <c r="O135" s="75"/>
      <c r="P135" s="76"/>
      <c r="Q135" s="70"/>
      <c r="R135" s="57"/>
      <c r="S135" s="57"/>
    </row>
    <row r="136" spans="2:19" s="55" customFormat="1">
      <c r="B136" s="70"/>
      <c r="C136" s="70"/>
      <c r="D136" s="71"/>
      <c r="E136" s="70"/>
      <c r="F136" s="70"/>
      <c r="G136" s="70"/>
      <c r="H136" s="72"/>
      <c r="I136" s="72"/>
      <c r="J136" s="72"/>
      <c r="K136" s="73"/>
      <c r="L136" s="73"/>
      <c r="M136" s="58"/>
      <c r="N136" s="74"/>
      <c r="O136" s="75"/>
      <c r="P136" s="76"/>
      <c r="Q136" s="70"/>
      <c r="R136" s="57"/>
      <c r="S136" s="57"/>
    </row>
    <row r="137" spans="2:19" s="55" customFormat="1">
      <c r="B137" s="70"/>
      <c r="C137" s="70"/>
      <c r="D137" s="71"/>
      <c r="E137" s="70"/>
      <c r="F137" s="70"/>
      <c r="G137" s="70"/>
      <c r="H137" s="72"/>
      <c r="I137" s="72"/>
      <c r="J137" s="72"/>
      <c r="K137" s="73"/>
      <c r="L137" s="73"/>
      <c r="M137" s="58"/>
      <c r="N137" s="74"/>
      <c r="O137" s="75"/>
      <c r="P137" s="76"/>
      <c r="Q137" s="70"/>
      <c r="R137" s="57"/>
      <c r="S137" s="57"/>
    </row>
    <row r="138" spans="2:19" s="55" customFormat="1">
      <c r="B138" s="70"/>
      <c r="C138" s="70"/>
      <c r="D138" s="71"/>
      <c r="E138" s="70"/>
      <c r="F138" s="70"/>
      <c r="G138" s="70"/>
      <c r="H138" s="72"/>
      <c r="I138" s="72"/>
      <c r="J138" s="72"/>
      <c r="K138" s="73"/>
      <c r="L138" s="73"/>
      <c r="M138" s="58"/>
      <c r="N138" s="74"/>
      <c r="O138" s="75"/>
      <c r="P138" s="76"/>
      <c r="Q138" s="70"/>
      <c r="R138" s="57"/>
      <c r="S138" s="57"/>
    </row>
    <row r="139" spans="2:19" s="55" customFormat="1">
      <c r="B139" s="70"/>
      <c r="C139" s="70"/>
      <c r="D139" s="71"/>
      <c r="E139" s="70"/>
      <c r="F139" s="70"/>
      <c r="G139" s="70"/>
      <c r="H139" s="72"/>
      <c r="I139" s="72"/>
      <c r="J139" s="72"/>
      <c r="K139" s="73"/>
      <c r="L139" s="73"/>
      <c r="M139" s="58"/>
      <c r="N139" s="74"/>
      <c r="O139" s="75"/>
      <c r="P139" s="76"/>
      <c r="Q139" s="70"/>
      <c r="R139" s="57"/>
      <c r="S139" s="57"/>
    </row>
    <row r="140" spans="2:19" s="55" customFormat="1">
      <c r="B140" s="70"/>
      <c r="C140" s="70"/>
      <c r="D140" s="71"/>
      <c r="E140" s="70"/>
      <c r="F140" s="70"/>
      <c r="G140" s="70"/>
      <c r="H140" s="72"/>
      <c r="I140" s="72"/>
      <c r="J140" s="72"/>
      <c r="K140" s="73"/>
      <c r="L140" s="73"/>
      <c r="M140" s="58"/>
      <c r="N140" s="74"/>
      <c r="O140" s="75"/>
      <c r="P140" s="76"/>
      <c r="Q140" s="70"/>
      <c r="R140" s="57"/>
      <c r="S140" s="57"/>
    </row>
    <row r="141" spans="2:19" s="55" customFormat="1">
      <c r="B141" s="70"/>
      <c r="C141" s="70"/>
      <c r="D141" s="71"/>
      <c r="E141" s="70"/>
      <c r="F141" s="70"/>
      <c r="G141" s="70"/>
      <c r="H141" s="72"/>
      <c r="I141" s="72"/>
      <c r="J141" s="72"/>
      <c r="K141" s="73"/>
      <c r="L141" s="73"/>
      <c r="M141" s="58"/>
      <c r="N141" s="74"/>
      <c r="O141" s="75"/>
      <c r="P141" s="76"/>
      <c r="Q141" s="70"/>
      <c r="R141" s="57"/>
      <c r="S141" s="57"/>
    </row>
    <row r="142" spans="2:19" s="55" customFormat="1">
      <c r="B142" s="70"/>
      <c r="C142" s="70"/>
      <c r="D142" s="71"/>
      <c r="E142" s="70"/>
      <c r="F142" s="70"/>
      <c r="G142" s="70"/>
      <c r="H142" s="72"/>
      <c r="I142" s="72"/>
      <c r="J142" s="72"/>
      <c r="K142" s="73"/>
      <c r="L142" s="73"/>
      <c r="M142" s="58"/>
      <c r="N142" s="74"/>
      <c r="O142" s="75"/>
      <c r="P142" s="76"/>
      <c r="Q142" s="70"/>
      <c r="R142" s="57"/>
      <c r="S142" s="57"/>
    </row>
    <row r="143" spans="2:19" s="55" customFormat="1">
      <c r="B143" s="70"/>
      <c r="C143" s="70"/>
      <c r="D143" s="71"/>
      <c r="E143" s="70"/>
      <c r="F143" s="70"/>
      <c r="G143" s="70"/>
      <c r="H143" s="72"/>
      <c r="I143" s="72"/>
      <c r="J143" s="72"/>
      <c r="K143" s="73"/>
      <c r="L143" s="73"/>
      <c r="M143" s="58"/>
      <c r="N143" s="74"/>
      <c r="O143" s="75"/>
      <c r="P143" s="76"/>
      <c r="Q143" s="70"/>
      <c r="R143" s="57"/>
      <c r="S143" s="57"/>
    </row>
    <row r="144" spans="2:19" s="55" customFormat="1">
      <c r="B144" s="70"/>
      <c r="C144" s="70"/>
      <c r="D144" s="71"/>
      <c r="E144" s="70"/>
      <c r="F144" s="70"/>
      <c r="G144" s="70"/>
      <c r="H144" s="72"/>
      <c r="I144" s="72"/>
      <c r="J144" s="72"/>
      <c r="K144" s="73"/>
      <c r="L144" s="73"/>
      <c r="M144" s="58"/>
      <c r="N144" s="74"/>
      <c r="O144" s="75"/>
      <c r="P144" s="76"/>
      <c r="Q144" s="70"/>
      <c r="R144" s="57"/>
      <c r="S144" s="57"/>
    </row>
    <row r="145" spans="2:19" s="55" customFormat="1">
      <c r="B145" s="70"/>
      <c r="C145" s="70"/>
      <c r="D145" s="71"/>
      <c r="E145" s="70"/>
      <c r="F145" s="70"/>
      <c r="G145" s="70"/>
      <c r="H145" s="72"/>
      <c r="I145" s="72"/>
      <c r="J145" s="72"/>
      <c r="K145" s="73"/>
      <c r="L145" s="73"/>
      <c r="M145" s="58"/>
      <c r="N145" s="74"/>
      <c r="O145" s="75"/>
      <c r="P145" s="76"/>
      <c r="Q145" s="70"/>
      <c r="R145" s="57"/>
      <c r="S145" s="57"/>
    </row>
    <row r="146" spans="2:19" s="55" customFormat="1">
      <c r="B146" s="70"/>
      <c r="C146" s="70"/>
      <c r="D146" s="71"/>
      <c r="E146" s="70"/>
      <c r="F146" s="70"/>
      <c r="G146" s="70"/>
      <c r="H146" s="72"/>
      <c r="I146" s="72"/>
      <c r="J146" s="72"/>
      <c r="K146" s="73"/>
      <c r="L146" s="73"/>
      <c r="M146" s="58"/>
      <c r="N146" s="74"/>
      <c r="O146" s="75"/>
      <c r="P146" s="76"/>
      <c r="Q146" s="70"/>
      <c r="R146" s="57"/>
      <c r="S146" s="57"/>
    </row>
    <row r="147" spans="2:19" s="55" customFormat="1">
      <c r="B147" s="70"/>
      <c r="C147" s="70"/>
      <c r="D147" s="71"/>
      <c r="E147" s="70"/>
      <c r="F147" s="70"/>
      <c r="G147" s="70"/>
      <c r="H147" s="72"/>
      <c r="I147" s="72"/>
      <c r="J147" s="72"/>
      <c r="K147" s="73"/>
      <c r="L147" s="73"/>
      <c r="M147" s="58"/>
      <c r="N147" s="74"/>
      <c r="O147" s="75"/>
      <c r="P147" s="76"/>
      <c r="Q147" s="70"/>
      <c r="R147" s="57"/>
      <c r="S147" s="57"/>
    </row>
    <row r="148" spans="2:19" s="55" customFormat="1">
      <c r="B148" s="70"/>
      <c r="C148" s="70"/>
      <c r="D148" s="71"/>
      <c r="E148" s="70"/>
      <c r="F148" s="70"/>
      <c r="G148" s="70"/>
      <c r="H148" s="72"/>
      <c r="I148" s="72"/>
      <c r="J148" s="72"/>
      <c r="K148" s="73"/>
      <c r="L148" s="73"/>
      <c r="M148" s="58"/>
      <c r="N148" s="74"/>
      <c r="O148" s="75"/>
      <c r="P148" s="76"/>
      <c r="Q148" s="70"/>
      <c r="R148" s="57"/>
      <c r="S148" s="57"/>
    </row>
    <row r="149" spans="2:19" s="55" customFormat="1">
      <c r="B149" s="70"/>
      <c r="C149" s="70"/>
      <c r="D149" s="71"/>
      <c r="E149" s="70"/>
      <c r="F149" s="70"/>
      <c r="G149" s="70"/>
      <c r="H149" s="72"/>
      <c r="I149" s="72"/>
      <c r="J149" s="72"/>
      <c r="K149" s="73"/>
      <c r="L149" s="73"/>
      <c r="M149" s="58"/>
      <c r="N149" s="74"/>
      <c r="O149" s="75"/>
      <c r="P149" s="76"/>
      <c r="Q149" s="70"/>
      <c r="R149" s="57"/>
      <c r="S149" s="57"/>
    </row>
    <row r="150" spans="2:19" s="55" customFormat="1">
      <c r="B150" s="70"/>
      <c r="C150" s="70"/>
      <c r="D150" s="71"/>
      <c r="E150" s="70"/>
      <c r="F150" s="70"/>
      <c r="G150" s="70"/>
      <c r="H150" s="72"/>
      <c r="I150" s="72"/>
      <c r="J150" s="72"/>
      <c r="K150" s="73"/>
      <c r="L150" s="73"/>
      <c r="M150" s="58"/>
      <c r="N150" s="74"/>
      <c r="O150" s="75"/>
      <c r="P150" s="76"/>
      <c r="Q150" s="70"/>
      <c r="R150" s="57"/>
      <c r="S150" s="57"/>
    </row>
    <row r="151" spans="2:19" s="55" customFormat="1">
      <c r="B151" s="70"/>
      <c r="C151" s="70"/>
      <c r="D151" s="71"/>
      <c r="E151" s="70"/>
      <c r="F151" s="70"/>
      <c r="G151" s="70"/>
      <c r="H151" s="72"/>
      <c r="I151" s="72"/>
      <c r="J151" s="72"/>
      <c r="K151" s="73"/>
      <c r="L151" s="73"/>
      <c r="M151" s="58"/>
      <c r="N151" s="74"/>
      <c r="O151" s="75"/>
      <c r="P151" s="76"/>
      <c r="Q151" s="70"/>
      <c r="R151" s="57"/>
      <c r="S151" s="57"/>
    </row>
    <row r="152" spans="2:19" s="55" customFormat="1">
      <c r="B152" s="70"/>
      <c r="C152" s="70"/>
      <c r="D152" s="71"/>
      <c r="E152" s="70"/>
      <c r="F152" s="70"/>
      <c r="G152" s="70"/>
      <c r="H152" s="72"/>
      <c r="I152" s="72"/>
      <c r="J152" s="72"/>
      <c r="K152" s="73"/>
      <c r="L152" s="73"/>
      <c r="M152" s="58"/>
      <c r="N152" s="74"/>
      <c r="O152" s="75"/>
      <c r="P152" s="76"/>
      <c r="Q152" s="70"/>
      <c r="R152" s="57"/>
      <c r="S152" s="57"/>
    </row>
    <row r="153" spans="2:19" s="55" customFormat="1">
      <c r="B153" s="70"/>
      <c r="C153" s="70"/>
      <c r="D153" s="71"/>
      <c r="E153" s="70"/>
      <c r="F153" s="70"/>
      <c r="G153" s="70"/>
      <c r="H153" s="72"/>
      <c r="I153" s="72"/>
      <c r="J153" s="72"/>
      <c r="K153" s="73"/>
      <c r="L153" s="73"/>
      <c r="M153" s="58"/>
      <c r="N153" s="74"/>
      <c r="O153" s="75"/>
      <c r="P153" s="76"/>
      <c r="Q153" s="70"/>
      <c r="R153" s="57"/>
      <c r="S153" s="57"/>
    </row>
    <row r="154" spans="2:19" s="55" customFormat="1">
      <c r="B154" s="70"/>
      <c r="C154" s="70"/>
      <c r="D154" s="71"/>
      <c r="E154" s="70"/>
      <c r="F154" s="70"/>
      <c r="G154" s="70"/>
      <c r="H154" s="72"/>
      <c r="I154" s="72"/>
      <c r="J154" s="72"/>
      <c r="K154" s="73"/>
      <c r="L154" s="73"/>
      <c r="M154" s="58"/>
      <c r="N154" s="74"/>
      <c r="O154" s="75"/>
      <c r="P154" s="76"/>
      <c r="Q154" s="70"/>
      <c r="R154" s="57"/>
      <c r="S154" s="57"/>
    </row>
    <row r="155" spans="2:19" s="55" customFormat="1">
      <c r="B155" s="70"/>
      <c r="C155" s="70"/>
      <c r="D155" s="71"/>
      <c r="E155" s="70"/>
      <c r="F155" s="70"/>
      <c r="G155" s="70"/>
      <c r="H155" s="72"/>
      <c r="I155" s="72"/>
      <c r="J155" s="72"/>
      <c r="K155" s="73"/>
      <c r="L155" s="73"/>
      <c r="M155" s="58"/>
      <c r="N155" s="74"/>
      <c r="O155" s="75"/>
      <c r="P155" s="76"/>
      <c r="Q155" s="70"/>
      <c r="R155" s="57"/>
      <c r="S155" s="57"/>
    </row>
    <row r="156" spans="2:19" s="55" customFormat="1">
      <c r="B156" s="70"/>
      <c r="C156" s="70"/>
      <c r="D156" s="71"/>
      <c r="E156" s="70"/>
      <c r="F156" s="70"/>
      <c r="G156" s="70"/>
      <c r="H156" s="72"/>
      <c r="I156" s="72"/>
      <c r="J156" s="72"/>
      <c r="K156" s="73"/>
      <c r="L156" s="73"/>
      <c r="M156" s="58"/>
      <c r="N156" s="74"/>
      <c r="O156" s="75"/>
      <c r="P156" s="76"/>
      <c r="Q156" s="70"/>
      <c r="R156" s="57"/>
      <c r="S156" s="57"/>
    </row>
    <row r="157" spans="2:19" s="55" customFormat="1">
      <c r="B157" s="70"/>
      <c r="C157" s="70"/>
      <c r="D157" s="71"/>
      <c r="E157" s="70"/>
      <c r="F157" s="70"/>
      <c r="G157" s="70"/>
      <c r="H157" s="72"/>
      <c r="I157" s="72"/>
      <c r="J157" s="72"/>
      <c r="K157" s="73"/>
      <c r="L157" s="73"/>
      <c r="M157" s="58"/>
      <c r="N157" s="74"/>
      <c r="O157" s="75"/>
      <c r="P157" s="76"/>
      <c r="Q157" s="70"/>
      <c r="R157" s="57"/>
      <c r="S157" s="57"/>
    </row>
    <row r="158" spans="2:19" s="55" customFormat="1">
      <c r="B158" s="70"/>
      <c r="C158" s="70"/>
      <c r="D158" s="71"/>
      <c r="E158" s="70"/>
      <c r="F158" s="70"/>
      <c r="G158" s="70"/>
      <c r="H158" s="72"/>
      <c r="I158" s="72"/>
      <c r="J158" s="72"/>
      <c r="K158" s="73"/>
      <c r="L158" s="73"/>
      <c r="M158" s="58"/>
      <c r="N158" s="74"/>
      <c r="O158" s="75"/>
      <c r="P158" s="76"/>
      <c r="Q158" s="70"/>
      <c r="R158" s="57"/>
      <c r="S158" s="57"/>
    </row>
    <row r="159" spans="2:19" s="55" customFormat="1">
      <c r="B159" s="70"/>
      <c r="C159" s="70"/>
      <c r="D159" s="71"/>
      <c r="E159" s="70"/>
      <c r="F159" s="70"/>
      <c r="G159" s="70"/>
      <c r="H159" s="72"/>
      <c r="I159" s="72"/>
      <c r="J159" s="72"/>
      <c r="K159" s="73"/>
      <c r="L159" s="73"/>
      <c r="M159" s="58"/>
      <c r="N159" s="74"/>
      <c r="O159" s="75"/>
      <c r="P159" s="76"/>
      <c r="Q159" s="70"/>
      <c r="R159" s="57"/>
      <c r="S159" s="57"/>
    </row>
    <row r="160" spans="2:19" s="55" customFormat="1">
      <c r="B160" s="70"/>
      <c r="C160" s="70"/>
      <c r="D160" s="71"/>
      <c r="E160" s="70"/>
      <c r="F160" s="70"/>
      <c r="G160" s="70"/>
      <c r="H160" s="72"/>
      <c r="I160" s="72"/>
      <c r="J160" s="72"/>
      <c r="K160" s="73"/>
      <c r="L160" s="73"/>
      <c r="M160" s="58"/>
      <c r="N160" s="74"/>
      <c r="O160" s="75"/>
      <c r="P160" s="76"/>
      <c r="Q160" s="70"/>
      <c r="R160" s="57"/>
      <c r="S160" s="57"/>
    </row>
    <row r="161" spans="2:19" s="55" customFormat="1">
      <c r="B161" s="70"/>
      <c r="C161" s="70"/>
      <c r="D161" s="71"/>
      <c r="E161" s="70"/>
      <c r="F161" s="70"/>
      <c r="G161" s="70"/>
      <c r="H161" s="72"/>
      <c r="I161" s="72"/>
      <c r="J161" s="72"/>
      <c r="K161" s="73"/>
      <c r="L161" s="73"/>
      <c r="M161" s="58"/>
      <c r="N161" s="74"/>
      <c r="O161" s="75"/>
      <c r="P161" s="76"/>
      <c r="Q161" s="70"/>
      <c r="R161" s="57"/>
      <c r="S161" s="57"/>
    </row>
    <row r="162" spans="2:19" s="55" customFormat="1">
      <c r="B162" s="70"/>
      <c r="C162" s="70"/>
      <c r="D162" s="71"/>
      <c r="E162" s="70"/>
      <c r="F162" s="70"/>
      <c r="G162" s="70"/>
      <c r="H162" s="72"/>
      <c r="I162" s="72"/>
      <c r="J162" s="72"/>
      <c r="K162" s="73"/>
      <c r="L162" s="73"/>
      <c r="M162" s="58"/>
      <c r="N162" s="74"/>
      <c r="O162" s="75"/>
      <c r="P162" s="76"/>
      <c r="Q162" s="70"/>
      <c r="R162" s="57"/>
      <c r="S162" s="57"/>
    </row>
    <row r="163" spans="2:19" s="55" customFormat="1">
      <c r="B163" s="70"/>
      <c r="C163" s="70"/>
      <c r="D163" s="71"/>
      <c r="E163" s="70"/>
      <c r="F163" s="70"/>
      <c r="G163" s="70"/>
      <c r="H163" s="72"/>
      <c r="I163" s="72"/>
      <c r="J163" s="72"/>
      <c r="K163" s="73"/>
      <c r="L163" s="73"/>
      <c r="M163" s="58"/>
      <c r="N163" s="74"/>
      <c r="O163" s="75"/>
      <c r="P163" s="76"/>
      <c r="Q163" s="70"/>
      <c r="R163" s="57"/>
      <c r="S163" s="57"/>
    </row>
    <row r="164" spans="2:19" s="55" customFormat="1">
      <c r="B164" s="70"/>
      <c r="C164" s="70"/>
      <c r="D164" s="71"/>
      <c r="E164" s="70"/>
      <c r="F164" s="70"/>
      <c r="G164" s="70"/>
      <c r="H164" s="72"/>
      <c r="I164" s="72"/>
      <c r="J164" s="72"/>
      <c r="K164" s="73"/>
      <c r="L164" s="73"/>
      <c r="M164" s="58"/>
      <c r="N164" s="74"/>
      <c r="O164" s="75"/>
      <c r="P164" s="76"/>
      <c r="Q164" s="70"/>
      <c r="R164" s="57"/>
      <c r="S164" s="57"/>
    </row>
    <row r="165" spans="2:19" s="55" customFormat="1">
      <c r="B165" s="70"/>
      <c r="C165" s="70"/>
      <c r="D165" s="71"/>
      <c r="E165" s="70"/>
      <c r="F165" s="70"/>
      <c r="G165" s="70"/>
      <c r="H165" s="72"/>
      <c r="I165" s="72"/>
      <c r="J165" s="72"/>
      <c r="K165" s="73"/>
      <c r="L165" s="73"/>
      <c r="M165" s="58"/>
      <c r="N165" s="74"/>
      <c r="O165" s="75"/>
      <c r="P165" s="76"/>
      <c r="Q165" s="70"/>
      <c r="R165" s="57"/>
      <c r="S165" s="57"/>
    </row>
    <row r="166" spans="2:19" s="55" customFormat="1">
      <c r="B166" s="70"/>
      <c r="C166" s="70"/>
      <c r="D166" s="71"/>
      <c r="E166" s="70"/>
      <c r="F166" s="70"/>
      <c r="G166" s="70"/>
      <c r="H166" s="72"/>
      <c r="I166" s="72"/>
      <c r="J166" s="72"/>
      <c r="K166" s="73"/>
      <c r="L166" s="73"/>
      <c r="M166" s="58"/>
      <c r="N166" s="74"/>
      <c r="O166" s="75"/>
      <c r="P166" s="76"/>
      <c r="Q166" s="70"/>
      <c r="R166" s="57"/>
      <c r="S166" s="57"/>
    </row>
    <row r="167" spans="2:19" s="55" customFormat="1">
      <c r="B167" s="70"/>
      <c r="C167" s="70"/>
      <c r="D167" s="71"/>
      <c r="E167" s="70"/>
      <c r="F167" s="70"/>
      <c r="G167" s="70"/>
      <c r="H167" s="72"/>
      <c r="I167" s="72"/>
      <c r="J167" s="72"/>
      <c r="K167" s="73"/>
      <c r="L167" s="73"/>
      <c r="M167" s="58"/>
      <c r="N167" s="74"/>
      <c r="O167" s="75"/>
      <c r="P167" s="76"/>
      <c r="Q167" s="70"/>
      <c r="R167" s="57"/>
      <c r="S167" s="57"/>
    </row>
    <row r="168" spans="2:19" s="55" customFormat="1">
      <c r="B168" s="70"/>
      <c r="C168" s="70"/>
      <c r="D168" s="71"/>
      <c r="E168" s="70"/>
      <c r="F168" s="70"/>
      <c r="G168" s="70"/>
      <c r="H168" s="72"/>
      <c r="I168" s="72"/>
      <c r="J168" s="72"/>
      <c r="K168" s="73"/>
      <c r="L168" s="73"/>
      <c r="M168" s="58"/>
      <c r="N168" s="74"/>
      <c r="O168" s="75"/>
      <c r="P168" s="76"/>
      <c r="Q168" s="70"/>
      <c r="R168" s="57"/>
      <c r="S168" s="57"/>
    </row>
    <row r="169" spans="2:19" s="55" customFormat="1">
      <c r="B169" s="70"/>
      <c r="C169" s="70"/>
      <c r="D169" s="71"/>
      <c r="E169" s="70"/>
      <c r="F169" s="70"/>
      <c r="G169" s="70"/>
      <c r="H169" s="72"/>
      <c r="I169" s="72"/>
      <c r="J169" s="72"/>
      <c r="K169" s="73"/>
      <c r="L169" s="73"/>
      <c r="M169" s="58"/>
      <c r="N169" s="74"/>
      <c r="O169" s="75"/>
      <c r="P169" s="76"/>
      <c r="Q169" s="70"/>
      <c r="R169" s="57"/>
      <c r="S169" s="57"/>
    </row>
    <row r="170" spans="2:19" s="55" customFormat="1">
      <c r="B170" s="70"/>
      <c r="C170" s="70"/>
      <c r="D170" s="71"/>
      <c r="E170" s="70"/>
      <c r="F170" s="70"/>
      <c r="G170" s="70"/>
      <c r="H170" s="72"/>
      <c r="I170" s="72"/>
      <c r="J170" s="72"/>
      <c r="K170" s="73"/>
      <c r="L170" s="73"/>
      <c r="M170" s="58"/>
      <c r="N170" s="74"/>
      <c r="O170" s="75"/>
      <c r="P170" s="76"/>
      <c r="Q170" s="70"/>
      <c r="R170" s="57"/>
      <c r="S170" s="57"/>
    </row>
    <row r="171" spans="2:19" s="55" customFormat="1">
      <c r="B171" s="70"/>
      <c r="C171" s="70"/>
      <c r="D171" s="71"/>
      <c r="E171" s="70"/>
      <c r="F171" s="70"/>
      <c r="G171" s="70"/>
      <c r="H171" s="72"/>
      <c r="I171" s="72"/>
      <c r="J171" s="72"/>
      <c r="K171" s="73"/>
      <c r="L171" s="73"/>
      <c r="M171" s="58"/>
      <c r="N171" s="74"/>
      <c r="O171" s="75"/>
      <c r="P171" s="76"/>
      <c r="Q171" s="70"/>
      <c r="R171" s="57"/>
      <c r="S171" s="57"/>
    </row>
    <row r="172" spans="2:19" s="55" customFormat="1">
      <c r="B172" s="70"/>
      <c r="C172" s="70"/>
      <c r="D172" s="71"/>
      <c r="E172" s="70"/>
      <c r="F172" s="70"/>
      <c r="G172" s="70"/>
      <c r="H172" s="72"/>
      <c r="I172" s="72"/>
      <c r="J172" s="72"/>
      <c r="K172" s="73"/>
      <c r="L172" s="73"/>
      <c r="M172" s="58"/>
      <c r="N172" s="74"/>
      <c r="O172" s="75"/>
      <c r="P172" s="76"/>
      <c r="Q172" s="70"/>
      <c r="R172" s="57"/>
      <c r="S172" s="57"/>
    </row>
    <row r="173" spans="2:19" s="55" customFormat="1">
      <c r="B173" s="70"/>
      <c r="C173" s="70"/>
      <c r="D173" s="71"/>
      <c r="E173" s="70"/>
      <c r="F173" s="70"/>
      <c r="G173" s="70"/>
      <c r="H173" s="72"/>
      <c r="I173" s="72"/>
      <c r="J173" s="72"/>
      <c r="K173" s="73"/>
      <c r="L173" s="73"/>
      <c r="M173" s="58"/>
      <c r="N173" s="74"/>
      <c r="O173" s="75"/>
      <c r="P173" s="76"/>
      <c r="Q173" s="70"/>
      <c r="R173" s="57"/>
      <c r="S173" s="57"/>
    </row>
    <row r="174" spans="2:19" s="55" customFormat="1">
      <c r="B174" s="70"/>
      <c r="C174" s="70"/>
      <c r="D174" s="71"/>
      <c r="E174" s="70"/>
      <c r="F174" s="70"/>
      <c r="G174" s="70"/>
      <c r="H174" s="72"/>
      <c r="I174" s="72"/>
      <c r="J174" s="72"/>
      <c r="K174" s="73"/>
      <c r="L174" s="73"/>
      <c r="M174" s="58"/>
      <c r="N174" s="74"/>
      <c r="O174" s="75"/>
      <c r="P174" s="76"/>
      <c r="Q174" s="70"/>
      <c r="R174" s="57"/>
      <c r="S174" s="57"/>
    </row>
    <row r="175" spans="2:19" s="55" customFormat="1">
      <c r="B175" s="70"/>
      <c r="C175" s="70"/>
      <c r="D175" s="71"/>
      <c r="E175" s="70"/>
      <c r="F175" s="70"/>
      <c r="G175" s="70"/>
      <c r="H175" s="72"/>
      <c r="I175" s="72"/>
      <c r="J175" s="72"/>
      <c r="K175" s="73"/>
      <c r="L175" s="73"/>
      <c r="M175" s="58"/>
      <c r="N175" s="74"/>
      <c r="O175" s="75"/>
      <c r="P175" s="76"/>
      <c r="Q175" s="70"/>
      <c r="R175" s="57"/>
      <c r="S175" s="57"/>
    </row>
    <row r="176" spans="2:19" s="55" customFormat="1">
      <c r="B176" s="70"/>
      <c r="C176" s="70"/>
      <c r="D176" s="71"/>
      <c r="E176" s="70"/>
      <c r="F176" s="70"/>
      <c r="G176" s="70"/>
      <c r="H176" s="72"/>
      <c r="I176" s="72"/>
      <c r="J176" s="72"/>
      <c r="K176" s="73"/>
      <c r="L176" s="73"/>
      <c r="M176" s="58"/>
      <c r="N176" s="74"/>
      <c r="O176" s="75"/>
      <c r="P176" s="76"/>
      <c r="Q176" s="70"/>
      <c r="R176" s="57"/>
      <c r="S176" s="57"/>
    </row>
    <row r="177" spans="2:19" s="55" customFormat="1">
      <c r="B177" s="70"/>
      <c r="C177" s="70"/>
      <c r="D177" s="71"/>
      <c r="E177" s="70"/>
      <c r="F177" s="70"/>
      <c r="G177" s="70"/>
      <c r="H177" s="72"/>
      <c r="I177" s="72"/>
      <c r="J177" s="72"/>
      <c r="K177" s="73"/>
      <c r="L177" s="73"/>
      <c r="M177" s="58"/>
      <c r="N177" s="74"/>
      <c r="O177" s="75"/>
      <c r="P177" s="76"/>
      <c r="Q177" s="70"/>
      <c r="R177" s="57"/>
      <c r="S177" s="57"/>
    </row>
    <row r="178" spans="2:19" s="55" customFormat="1">
      <c r="B178" s="70"/>
      <c r="C178" s="70"/>
      <c r="D178" s="71"/>
      <c r="E178" s="70"/>
      <c r="F178" s="70"/>
      <c r="G178" s="70"/>
      <c r="H178" s="72"/>
      <c r="I178" s="72"/>
      <c r="J178" s="72"/>
      <c r="K178" s="73"/>
      <c r="L178" s="73"/>
      <c r="M178" s="58"/>
      <c r="N178" s="74"/>
      <c r="O178" s="75"/>
      <c r="P178" s="76"/>
      <c r="Q178" s="70"/>
      <c r="R178" s="57"/>
      <c r="S178" s="57"/>
    </row>
    <row r="179" spans="2:19" s="55" customFormat="1">
      <c r="B179" s="70"/>
      <c r="C179" s="70"/>
      <c r="D179" s="71"/>
      <c r="E179" s="70"/>
      <c r="F179" s="70"/>
      <c r="G179" s="70"/>
      <c r="H179" s="72"/>
      <c r="I179" s="72"/>
      <c r="J179" s="72"/>
      <c r="K179" s="73"/>
      <c r="L179" s="73"/>
      <c r="M179" s="58"/>
      <c r="N179" s="74"/>
      <c r="O179" s="75"/>
      <c r="P179" s="76"/>
      <c r="Q179" s="70"/>
      <c r="R179" s="57"/>
      <c r="S179" s="57"/>
    </row>
    <row r="180" spans="2:19" s="55" customFormat="1">
      <c r="B180" s="70"/>
      <c r="C180" s="70"/>
      <c r="D180" s="71"/>
      <c r="E180" s="70"/>
      <c r="F180" s="70"/>
      <c r="G180" s="70"/>
      <c r="H180" s="72"/>
      <c r="I180" s="72"/>
      <c r="J180" s="72"/>
      <c r="K180" s="73"/>
      <c r="L180" s="73"/>
      <c r="M180" s="58"/>
      <c r="N180" s="74"/>
      <c r="O180" s="75"/>
      <c r="P180" s="76"/>
      <c r="Q180" s="70"/>
      <c r="R180" s="57"/>
      <c r="S180" s="57"/>
    </row>
    <row r="181" spans="2:19" s="55" customFormat="1">
      <c r="B181" s="70"/>
      <c r="C181" s="70"/>
      <c r="D181" s="71"/>
      <c r="E181" s="70"/>
      <c r="F181" s="70"/>
      <c r="G181" s="70"/>
      <c r="H181" s="72"/>
      <c r="I181" s="72"/>
      <c r="J181" s="72"/>
      <c r="K181" s="73"/>
      <c r="L181" s="73"/>
      <c r="M181" s="58"/>
      <c r="N181" s="74"/>
      <c r="O181" s="75"/>
      <c r="P181" s="76"/>
      <c r="Q181" s="70"/>
      <c r="R181" s="57"/>
      <c r="S181" s="57"/>
    </row>
    <row r="182" spans="2:19" s="55" customFormat="1">
      <c r="B182" s="70"/>
      <c r="C182" s="70"/>
      <c r="D182" s="71"/>
      <c r="E182" s="70"/>
      <c r="F182" s="70"/>
      <c r="G182" s="70"/>
      <c r="H182" s="72"/>
      <c r="I182" s="72"/>
      <c r="J182" s="72"/>
      <c r="K182" s="73"/>
      <c r="L182" s="73"/>
      <c r="M182" s="58"/>
      <c r="N182" s="74"/>
      <c r="O182" s="75"/>
      <c r="P182" s="76"/>
      <c r="Q182" s="70"/>
      <c r="R182" s="57"/>
      <c r="S182" s="57"/>
    </row>
    <row r="183" spans="2:19" s="55" customFormat="1">
      <c r="B183" s="70"/>
      <c r="C183" s="70"/>
      <c r="D183" s="71"/>
      <c r="E183" s="70"/>
      <c r="F183" s="70"/>
      <c r="G183" s="70"/>
      <c r="H183" s="72"/>
      <c r="I183" s="72"/>
      <c r="J183" s="72"/>
      <c r="K183" s="73"/>
      <c r="L183" s="73"/>
      <c r="M183" s="58"/>
      <c r="N183" s="74"/>
      <c r="O183" s="75"/>
      <c r="P183" s="76"/>
      <c r="Q183" s="70"/>
      <c r="R183" s="57"/>
      <c r="S183" s="57"/>
    </row>
    <row r="184" spans="2:19" s="55" customFormat="1">
      <c r="B184" s="70"/>
      <c r="C184" s="70"/>
      <c r="D184" s="71"/>
      <c r="E184" s="70"/>
      <c r="F184" s="70"/>
      <c r="G184" s="70"/>
      <c r="H184" s="72"/>
      <c r="I184" s="72"/>
      <c r="J184" s="72"/>
      <c r="K184" s="73"/>
      <c r="L184" s="73"/>
      <c r="M184" s="58"/>
      <c r="N184" s="74"/>
      <c r="O184" s="75"/>
      <c r="P184" s="76"/>
      <c r="Q184" s="70"/>
      <c r="R184" s="57"/>
      <c r="S184" s="57"/>
    </row>
    <row r="185" spans="2:19" s="55" customFormat="1">
      <c r="B185" s="70"/>
      <c r="C185" s="70"/>
      <c r="D185" s="71"/>
      <c r="E185" s="70"/>
      <c r="F185" s="70"/>
      <c r="G185" s="70"/>
      <c r="H185" s="72"/>
      <c r="I185" s="72"/>
      <c r="J185" s="72"/>
      <c r="K185" s="73"/>
      <c r="L185" s="73"/>
      <c r="M185" s="58"/>
      <c r="N185" s="74"/>
      <c r="O185" s="75"/>
      <c r="P185" s="76"/>
      <c r="Q185" s="70"/>
      <c r="R185" s="57"/>
      <c r="S185" s="57"/>
    </row>
    <row r="186" spans="2:19" s="55" customFormat="1">
      <c r="B186" s="70"/>
      <c r="C186" s="70"/>
      <c r="D186" s="71"/>
      <c r="E186" s="70"/>
      <c r="F186" s="70"/>
      <c r="G186" s="70"/>
      <c r="H186" s="72"/>
      <c r="I186" s="72"/>
      <c r="J186" s="72"/>
      <c r="K186" s="73"/>
      <c r="L186" s="73"/>
      <c r="M186" s="58"/>
      <c r="N186" s="74"/>
      <c r="O186" s="75"/>
      <c r="P186" s="76"/>
      <c r="Q186" s="70"/>
      <c r="R186" s="57"/>
      <c r="S186" s="57"/>
    </row>
    <row r="187" spans="2:19" s="55" customFormat="1">
      <c r="B187" s="70"/>
      <c r="C187" s="70"/>
      <c r="D187" s="71"/>
      <c r="E187" s="70"/>
      <c r="F187" s="70"/>
      <c r="G187" s="70"/>
      <c r="H187" s="72"/>
      <c r="I187" s="72"/>
      <c r="J187" s="72"/>
      <c r="K187" s="73"/>
      <c r="L187" s="73"/>
      <c r="M187" s="58"/>
      <c r="N187" s="74"/>
      <c r="O187" s="75"/>
      <c r="P187" s="76"/>
      <c r="Q187" s="70"/>
      <c r="R187" s="57"/>
      <c r="S187" s="57"/>
    </row>
    <row r="188" spans="2:19" s="55" customFormat="1">
      <c r="B188" s="70"/>
      <c r="C188" s="70"/>
      <c r="D188" s="71"/>
      <c r="E188" s="70"/>
      <c r="F188" s="70"/>
      <c r="G188" s="70"/>
      <c r="H188" s="72"/>
      <c r="I188" s="72"/>
      <c r="J188" s="72"/>
      <c r="K188" s="73"/>
      <c r="L188" s="73"/>
      <c r="M188" s="58"/>
      <c r="N188" s="74"/>
      <c r="O188" s="75"/>
      <c r="P188" s="76"/>
      <c r="Q188" s="70"/>
      <c r="R188" s="57"/>
      <c r="S188" s="57"/>
    </row>
    <row r="189" spans="2:19" s="55" customFormat="1">
      <c r="B189" s="70"/>
      <c r="C189" s="70"/>
      <c r="D189" s="71"/>
      <c r="E189" s="70"/>
      <c r="F189" s="70"/>
      <c r="G189" s="70"/>
      <c r="H189" s="72"/>
      <c r="I189" s="72"/>
      <c r="J189" s="72"/>
      <c r="K189" s="73"/>
      <c r="L189" s="73"/>
      <c r="M189" s="58"/>
      <c r="N189" s="74"/>
      <c r="O189" s="75"/>
      <c r="P189" s="76"/>
      <c r="Q189" s="70"/>
      <c r="R189" s="57"/>
      <c r="S189" s="57"/>
    </row>
    <row r="190" spans="2:19" s="55" customFormat="1">
      <c r="B190" s="70"/>
      <c r="C190" s="70"/>
      <c r="D190" s="71"/>
      <c r="E190" s="70"/>
      <c r="F190" s="70"/>
      <c r="G190" s="70"/>
      <c r="H190" s="72"/>
      <c r="I190" s="72"/>
      <c r="J190" s="72"/>
      <c r="K190" s="73"/>
      <c r="L190" s="73"/>
      <c r="M190" s="58"/>
      <c r="N190" s="74"/>
      <c r="O190" s="75"/>
      <c r="P190" s="76"/>
      <c r="Q190" s="70"/>
      <c r="R190" s="57"/>
      <c r="S190" s="57"/>
    </row>
    <row r="191" spans="2:19" s="55" customFormat="1">
      <c r="B191" s="70"/>
      <c r="C191" s="70"/>
      <c r="D191" s="71"/>
      <c r="E191" s="70"/>
      <c r="F191" s="70"/>
      <c r="G191" s="70"/>
      <c r="H191" s="72"/>
      <c r="I191" s="72"/>
      <c r="J191" s="72"/>
      <c r="K191" s="73"/>
      <c r="L191" s="73"/>
      <c r="M191" s="58"/>
      <c r="N191" s="74"/>
      <c r="O191" s="75"/>
      <c r="P191" s="76"/>
      <c r="Q191" s="70"/>
      <c r="R191" s="57"/>
      <c r="S191" s="57"/>
    </row>
    <row r="192" spans="2:19" s="55" customFormat="1">
      <c r="B192" s="70"/>
      <c r="C192" s="70"/>
      <c r="D192" s="71"/>
      <c r="E192" s="70"/>
      <c r="F192" s="70"/>
      <c r="G192" s="70"/>
      <c r="H192" s="72"/>
      <c r="I192" s="72"/>
      <c r="J192" s="72"/>
      <c r="K192" s="73"/>
      <c r="L192" s="73"/>
      <c r="M192" s="58"/>
      <c r="N192" s="74"/>
      <c r="O192" s="75"/>
      <c r="P192" s="76"/>
      <c r="Q192" s="70"/>
      <c r="R192" s="57"/>
      <c r="S192" s="57"/>
    </row>
    <row r="193" spans="2:19" s="55" customFormat="1">
      <c r="B193" s="70"/>
      <c r="C193" s="70"/>
      <c r="D193" s="71"/>
      <c r="E193" s="70"/>
      <c r="F193" s="70"/>
      <c r="G193" s="70"/>
      <c r="H193" s="72"/>
      <c r="I193" s="72"/>
      <c r="J193" s="72"/>
      <c r="K193" s="73"/>
      <c r="L193" s="73"/>
      <c r="M193" s="58"/>
      <c r="N193" s="74"/>
      <c r="O193" s="75"/>
      <c r="P193" s="76"/>
      <c r="Q193" s="70"/>
      <c r="R193" s="57"/>
      <c r="S193" s="57"/>
    </row>
    <row r="194" spans="2:19" s="55" customFormat="1">
      <c r="B194" s="70"/>
      <c r="C194" s="70"/>
      <c r="D194" s="71"/>
      <c r="E194" s="70"/>
      <c r="F194" s="70"/>
      <c r="G194" s="70"/>
      <c r="H194" s="72"/>
      <c r="I194" s="72"/>
      <c r="J194" s="72"/>
      <c r="K194" s="73"/>
      <c r="L194" s="73"/>
      <c r="M194" s="58"/>
      <c r="N194" s="74"/>
      <c r="O194" s="75"/>
      <c r="P194" s="76"/>
      <c r="Q194" s="70"/>
      <c r="R194" s="57"/>
      <c r="S194" s="57"/>
    </row>
    <row r="195" spans="2:19" s="55" customFormat="1">
      <c r="B195" s="70"/>
      <c r="C195" s="70"/>
      <c r="D195" s="71"/>
      <c r="E195" s="70"/>
      <c r="F195" s="70"/>
      <c r="G195" s="70"/>
      <c r="H195" s="72"/>
      <c r="I195" s="72"/>
      <c r="J195" s="72"/>
      <c r="K195" s="73"/>
      <c r="L195" s="73"/>
      <c r="M195" s="58"/>
      <c r="N195" s="74"/>
      <c r="O195" s="75"/>
      <c r="P195" s="76"/>
      <c r="Q195" s="70"/>
      <c r="R195" s="57"/>
      <c r="S195" s="57"/>
    </row>
    <row r="196" spans="2:19" s="55" customFormat="1">
      <c r="B196" s="70"/>
      <c r="C196" s="70"/>
      <c r="D196" s="71"/>
      <c r="E196" s="70"/>
      <c r="F196" s="70"/>
      <c r="G196" s="70"/>
      <c r="H196" s="72"/>
      <c r="I196" s="72"/>
      <c r="J196" s="72"/>
      <c r="K196" s="73"/>
      <c r="L196" s="73"/>
      <c r="M196" s="58"/>
      <c r="N196" s="74"/>
      <c r="O196" s="75"/>
      <c r="P196" s="76"/>
      <c r="Q196" s="70"/>
      <c r="R196" s="57"/>
      <c r="S196" s="57"/>
    </row>
    <row r="197" spans="2:19" s="55" customFormat="1">
      <c r="B197" s="70"/>
      <c r="C197" s="70"/>
      <c r="D197" s="71"/>
      <c r="E197" s="70"/>
      <c r="F197" s="70"/>
      <c r="G197" s="70"/>
      <c r="H197" s="72"/>
      <c r="I197" s="72"/>
      <c r="J197" s="72"/>
      <c r="K197" s="73"/>
      <c r="L197" s="73"/>
      <c r="M197" s="58"/>
      <c r="N197" s="74"/>
      <c r="O197" s="75"/>
      <c r="P197" s="76"/>
      <c r="Q197" s="70"/>
      <c r="R197" s="57"/>
      <c r="S197" s="57"/>
    </row>
    <row r="198" spans="2:19" s="55" customFormat="1">
      <c r="B198" s="70"/>
      <c r="C198" s="70"/>
      <c r="D198" s="71"/>
      <c r="E198" s="70"/>
      <c r="F198" s="70"/>
      <c r="G198" s="70"/>
      <c r="H198" s="72"/>
      <c r="I198" s="72"/>
      <c r="J198" s="72"/>
      <c r="K198" s="73"/>
      <c r="L198" s="73"/>
      <c r="M198" s="58"/>
      <c r="N198" s="74"/>
      <c r="O198" s="75"/>
      <c r="P198" s="76"/>
      <c r="Q198" s="70"/>
      <c r="R198" s="57"/>
      <c r="S198" s="57"/>
    </row>
    <row r="199" spans="2:19" s="55" customFormat="1">
      <c r="B199" s="70"/>
      <c r="C199" s="70"/>
      <c r="D199" s="71"/>
      <c r="E199" s="70"/>
      <c r="F199" s="70"/>
      <c r="G199" s="70"/>
      <c r="H199" s="72"/>
      <c r="I199" s="72"/>
      <c r="J199" s="72"/>
      <c r="K199" s="73"/>
      <c r="L199" s="73"/>
      <c r="M199" s="58"/>
      <c r="N199" s="74"/>
      <c r="O199" s="75"/>
      <c r="P199" s="76"/>
      <c r="Q199" s="70"/>
      <c r="R199" s="57"/>
      <c r="S199" s="57"/>
    </row>
    <row r="200" spans="2:19" s="55" customFormat="1">
      <c r="B200" s="70"/>
      <c r="C200" s="70"/>
      <c r="D200" s="71"/>
      <c r="E200" s="70"/>
      <c r="F200" s="70"/>
      <c r="G200" s="70"/>
      <c r="H200" s="72"/>
      <c r="I200" s="72"/>
      <c r="J200" s="72"/>
      <c r="K200" s="73"/>
      <c r="L200" s="73"/>
      <c r="M200" s="58"/>
      <c r="N200" s="74"/>
      <c r="O200" s="75"/>
      <c r="P200" s="76"/>
      <c r="Q200" s="70"/>
      <c r="R200" s="57"/>
      <c r="S200" s="57"/>
    </row>
    <row r="201" spans="2:19" s="55" customFormat="1">
      <c r="B201" s="70"/>
      <c r="C201" s="70"/>
      <c r="D201" s="71"/>
      <c r="E201" s="70"/>
      <c r="F201" s="70"/>
      <c r="G201" s="70"/>
      <c r="H201" s="72"/>
      <c r="I201" s="72"/>
      <c r="J201" s="72"/>
      <c r="K201" s="73"/>
      <c r="L201" s="73"/>
      <c r="M201" s="58"/>
      <c r="N201" s="74"/>
      <c r="O201" s="75"/>
      <c r="P201" s="76"/>
      <c r="Q201" s="70"/>
      <c r="R201" s="57"/>
      <c r="S201" s="57"/>
    </row>
    <row r="202" spans="2:19" s="55" customFormat="1">
      <c r="B202" s="70"/>
      <c r="C202" s="70"/>
      <c r="D202" s="71"/>
      <c r="E202" s="70"/>
      <c r="F202" s="70"/>
      <c r="G202" s="70"/>
      <c r="H202" s="72"/>
      <c r="I202" s="72"/>
      <c r="J202" s="72"/>
      <c r="K202" s="73"/>
      <c r="L202" s="73"/>
      <c r="M202" s="58"/>
      <c r="N202" s="74"/>
      <c r="O202" s="75"/>
      <c r="P202" s="76"/>
      <c r="Q202" s="70"/>
      <c r="R202" s="57"/>
      <c r="S202" s="57"/>
    </row>
    <row r="203" spans="2:19" s="55" customFormat="1">
      <c r="B203" s="70"/>
      <c r="C203" s="70"/>
      <c r="D203" s="71"/>
      <c r="E203" s="70"/>
      <c r="F203" s="70"/>
      <c r="G203" s="70"/>
      <c r="H203" s="72"/>
      <c r="I203" s="72"/>
      <c r="J203" s="72"/>
      <c r="K203" s="73"/>
      <c r="L203" s="73"/>
      <c r="M203" s="58"/>
      <c r="N203" s="74"/>
      <c r="O203" s="75"/>
      <c r="P203" s="76"/>
      <c r="Q203" s="70"/>
      <c r="R203" s="57"/>
      <c r="S203" s="57"/>
    </row>
    <row r="204" spans="2:19" s="55" customFormat="1">
      <c r="B204" s="70"/>
      <c r="C204" s="70"/>
      <c r="D204" s="71"/>
      <c r="E204" s="70"/>
      <c r="F204" s="70"/>
      <c r="G204" s="70"/>
      <c r="H204" s="72"/>
      <c r="I204" s="72"/>
      <c r="J204" s="72"/>
      <c r="K204" s="73"/>
      <c r="L204" s="73"/>
      <c r="M204" s="58"/>
      <c r="N204" s="74"/>
      <c r="O204" s="75"/>
      <c r="P204" s="76"/>
      <c r="Q204" s="70"/>
      <c r="R204" s="57"/>
      <c r="S204" s="57"/>
    </row>
    <row r="205" spans="2:19" s="55" customFormat="1">
      <c r="B205" s="70"/>
      <c r="C205" s="70"/>
      <c r="D205" s="71"/>
      <c r="E205" s="70"/>
      <c r="F205" s="70"/>
      <c r="G205" s="70"/>
      <c r="H205" s="72"/>
      <c r="I205" s="72"/>
      <c r="J205" s="72"/>
      <c r="K205" s="73"/>
      <c r="L205" s="73"/>
      <c r="M205" s="58"/>
      <c r="N205" s="74"/>
      <c r="O205" s="75"/>
      <c r="P205" s="76"/>
      <c r="Q205" s="70"/>
      <c r="R205" s="57"/>
      <c r="S205" s="57"/>
    </row>
    <row r="206" spans="2:19" s="55" customFormat="1">
      <c r="B206" s="70"/>
      <c r="C206" s="70"/>
      <c r="D206" s="71"/>
      <c r="E206" s="70"/>
      <c r="F206" s="70"/>
      <c r="G206" s="70"/>
      <c r="H206" s="72"/>
      <c r="I206" s="72"/>
      <c r="J206" s="72"/>
      <c r="K206" s="73"/>
      <c r="L206" s="73"/>
      <c r="M206" s="58"/>
      <c r="N206" s="74"/>
      <c r="O206" s="75"/>
      <c r="P206" s="76"/>
      <c r="Q206" s="70"/>
      <c r="R206" s="57"/>
      <c r="S206" s="57"/>
    </row>
    <row r="207" spans="2:19" s="55" customFormat="1">
      <c r="B207" s="70"/>
      <c r="C207" s="70"/>
      <c r="D207" s="71"/>
      <c r="E207" s="70"/>
      <c r="F207" s="70"/>
      <c r="G207" s="70"/>
      <c r="H207" s="72"/>
      <c r="I207" s="72"/>
      <c r="J207" s="72"/>
      <c r="K207" s="73"/>
      <c r="L207" s="73"/>
      <c r="M207" s="58"/>
      <c r="N207" s="74"/>
      <c r="O207" s="75"/>
      <c r="P207" s="76"/>
      <c r="Q207" s="70"/>
      <c r="R207" s="57"/>
      <c r="S207" s="57"/>
    </row>
    <row r="208" spans="2:19" s="55" customFormat="1">
      <c r="B208" s="70"/>
      <c r="C208" s="70"/>
      <c r="D208" s="71"/>
      <c r="E208" s="70"/>
      <c r="F208" s="70"/>
      <c r="G208" s="70"/>
      <c r="H208" s="72"/>
      <c r="I208" s="72"/>
      <c r="J208" s="72"/>
      <c r="K208" s="73"/>
      <c r="L208" s="73"/>
      <c r="M208" s="58"/>
      <c r="N208" s="74"/>
      <c r="O208" s="75"/>
      <c r="P208" s="76"/>
      <c r="Q208" s="70"/>
      <c r="R208" s="57"/>
      <c r="S208" s="57"/>
    </row>
    <row r="209" spans="2:19" s="55" customFormat="1">
      <c r="B209" s="70"/>
      <c r="C209" s="70"/>
      <c r="D209" s="71"/>
      <c r="E209" s="70"/>
      <c r="F209" s="70"/>
      <c r="G209" s="70"/>
      <c r="H209" s="72"/>
      <c r="I209" s="72"/>
      <c r="J209" s="72"/>
      <c r="K209" s="73"/>
      <c r="L209" s="73"/>
      <c r="M209" s="58"/>
      <c r="N209" s="74"/>
      <c r="O209" s="75"/>
      <c r="P209" s="76"/>
      <c r="Q209" s="70"/>
      <c r="R209" s="57"/>
      <c r="S209" s="57"/>
    </row>
    <row r="210" spans="2:19" s="55" customFormat="1">
      <c r="B210" s="70"/>
      <c r="C210" s="70"/>
      <c r="D210" s="71"/>
      <c r="E210" s="70"/>
      <c r="F210" s="70"/>
      <c r="G210" s="70"/>
      <c r="H210" s="72"/>
      <c r="I210" s="72"/>
      <c r="J210" s="72"/>
      <c r="K210" s="73"/>
      <c r="L210" s="73"/>
      <c r="M210" s="58"/>
      <c r="N210" s="74"/>
      <c r="O210" s="75"/>
      <c r="P210" s="76"/>
      <c r="Q210" s="70"/>
      <c r="R210" s="57"/>
      <c r="S210" s="57"/>
    </row>
    <row r="211" spans="2:19" s="55" customFormat="1">
      <c r="B211" s="70"/>
      <c r="C211" s="70"/>
      <c r="D211" s="71"/>
      <c r="E211" s="70"/>
      <c r="F211" s="70"/>
      <c r="G211" s="70"/>
      <c r="H211" s="72"/>
      <c r="I211" s="72"/>
      <c r="J211" s="72"/>
      <c r="K211" s="73"/>
      <c r="L211" s="73"/>
      <c r="M211" s="58"/>
      <c r="N211" s="74"/>
      <c r="O211" s="75"/>
      <c r="P211" s="76"/>
      <c r="Q211" s="70"/>
      <c r="R211" s="57"/>
      <c r="S211" s="57"/>
    </row>
    <row r="212" spans="2:19" s="55" customFormat="1">
      <c r="B212" s="70"/>
      <c r="C212" s="70"/>
      <c r="D212" s="71"/>
      <c r="E212" s="70"/>
      <c r="F212" s="70"/>
      <c r="G212" s="70"/>
      <c r="H212" s="72"/>
      <c r="I212" s="72"/>
      <c r="J212" s="72"/>
      <c r="K212" s="73"/>
      <c r="L212" s="73"/>
      <c r="M212" s="58"/>
      <c r="N212" s="74"/>
      <c r="O212" s="75"/>
      <c r="P212" s="76"/>
      <c r="Q212" s="70"/>
      <c r="R212" s="57"/>
      <c r="S212" s="57"/>
    </row>
    <row r="213" spans="2:19" s="55" customFormat="1">
      <c r="B213" s="70"/>
      <c r="C213" s="70"/>
      <c r="D213" s="71"/>
      <c r="E213" s="70"/>
      <c r="F213" s="70"/>
      <c r="G213" s="70"/>
      <c r="H213" s="72"/>
      <c r="I213" s="72"/>
      <c r="J213" s="72"/>
      <c r="K213" s="73"/>
      <c r="L213" s="73"/>
      <c r="M213" s="58"/>
      <c r="N213" s="74"/>
      <c r="O213" s="75"/>
      <c r="P213" s="76"/>
      <c r="Q213" s="70"/>
      <c r="R213" s="57"/>
      <c r="S213" s="57"/>
    </row>
    <row r="214" spans="2:19" s="55" customFormat="1">
      <c r="B214" s="70"/>
      <c r="C214" s="70"/>
      <c r="D214" s="71"/>
      <c r="E214" s="70"/>
      <c r="F214" s="70"/>
      <c r="G214" s="70"/>
      <c r="H214" s="72"/>
      <c r="I214" s="72"/>
      <c r="J214" s="72"/>
      <c r="K214" s="73"/>
      <c r="L214" s="73"/>
      <c r="M214" s="58"/>
      <c r="N214" s="74"/>
      <c r="O214" s="75"/>
      <c r="P214" s="76"/>
      <c r="Q214" s="70"/>
      <c r="R214" s="57"/>
      <c r="S214" s="57"/>
    </row>
    <row r="215" spans="2:19" s="55" customFormat="1">
      <c r="B215" s="70"/>
      <c r="C215" s="70"/>
      <c r="D215" s="71"/>
      <c r="E215" s="70"/>
      <c r="F215" s="70"/>
      <c r="G215" s="70"/>
      <c r="H215" s="72"/>
      <c r="I215" s="72"/>
      <c r="J215" s="72"/>
      <c r="K215" s="73"/>
      <c r="L215" s="73"/>
      <c r="M215" s="58"/>
      <c r="N215" s="74"/>
      <c r="O215" s="75"/>
      <c r="P215" s="76"/>
      <c r="Q215" s="70"/>
      <c r="R215" s="57"/>
      <c r="S215" s="57"/>
    </row>
    <row r="216" spans="2:19" s="55" customFormat="1">
      <c r="B216" s="70"/>
      <c r="C216" s="70"/>
      <c r="D216" s="71"/>
      <c r="E216" s="70"/>
      <c r="F216" s="70"/>
      <c r="G216" s="70"/>
      <c r="H216" s="72"/>
      <c r="I216" s="72"/>
      <c r="J216" s="72"/>
      <c r="K216" s="73"/>
      <c r="L216" s="73"/>
      <c r="M216" s="58"/>
      <c r="N216" s="74"/>
      <c r="O216" s="75"/>
      <c r="P216" s="76"/>
      <c r="Q216" s="70"/>
      <c r="R216" s="57"/>
      <c r="S216" s="57"/>
    </row>
    <row r="217" spans="2:19" s="55" customFormat="1">
      <c r="B217" s="70"/>
      <c r="C217" s="70"/>
      <c r="D217" s="71"/>
      <c r="E217" s="70"/>
      <c r="F217" s="70"/>
      <c r="G217" s="70"/>
      <c r="H217" s="72"/>
      <c r="I217" s="72"/>
      <c r="J217" s="72"/>
      <c r="K217" s="73"/>
      <c r="L217" s="73"/>
      <c r="M217" s="58"/>
      <c r="N217" s="74"/>
      <c r="O217" s="75"/>
      <c r="P217" s="76"/>
      <c r="Q217" s="70"/>
      <c r="R217" s="57"/>
      <c r="S217" s="57"/>
    </row>
    <row r="218" spans="2:19" s="55" customFormat="1">
      <c r="B218" s="70"/>
      <c r="C218" s="70"/>
      <c r="D218" s="71"/>
      <c r="E218" s="70"/>
      <c r="F218" s="70"/>
      <c r="G218" s="70"/>
      <c r="H218" s="72"/>
      <c r="I218" s="72"/>
      <c r="J218" s="72"/>
      <c r="K218" s="73"/>
      <c r="L218" s="73"/>
      <c r="M218" s="58"/>
      <c r="N218" s="74"/>
      <c r="O218" s="75"/>
      <c r="P218" s="76"/>
      <c r="Q218" s="70"/>
      <c r="R218" s="57"/>
      <c r="S218" s="57"/>
    </row>
    <row r="219" spans="2:19" s="55" customFormat="1">
      <c r="B219" s="70"/>
      <c r="C219" s="70"/>
      <c r="D219" s="71"/>
      <c r="E219" s="70"/>
      <c r="F219" s="70"/>
      <c r="G219" s="70"/>
      <c r="H219" s="72"/>
      <c r="I219" s="72"/>
      <c r="J219" s="72"/>
      <c r="K219" s="73"/>
      <c r="L219" s="73"/>
      <c r="M219" s="58"/>
      <c r="N219" s="74"/>
      <c r="O219" s="75"/>
      <c r="P219" s="76"/>
      <c r="Q219" s="70"/>
      <c r="R219" s="57"/>
      <c r="S219" s="57"/>
    </row>
    <row r="220" spans="2:19" s="55" customFormat="1">
      <c r="B220" s="70"/>
      <c r="C220" s="70"/>
      <c r="D220" s="71"/>
      <c r="E220" s="70"/>
      <c r="F220" s="70"/>
      <c r="G220" s="70"/>
      <c r="H220" s="72"/>
      <c r="I220" s="72"/>
      <c r="J220" s="72"/>
      <c r="K220" s="73"/>
      <c r="L220" s="73"/>
      <c r="M220" s="58"/>
      <c r="N220" s="74"/>
      <c r="O220" s="75"/>
      <c r="P220" s="76"/>
      <c r="Q220" s="70"/>
      <c r="R220" s="57"/>
      <c r="S220" s="57"/>
    </row>
    <row r="221" spans="2:19" s="55" customFormat="1">
      <c r="B221" s="70"/>
      <c r="C221" s="70"/>
      <c r="D221" s="71"/>
      <c r="E221" s="70"/>
      <c r="F221" s="70"/>
      <c r="G221" s="70"/>
      <c r="H221" s="72"/>
      <c r="I221" s="72"/>
      <c r="J221" s="72"/>
      <c r="K221" s="73"/>
      <c r="L221" s="73"/>
      <c r="M221" s="58"/>
      <c r="N221" s="74"/>
      <c r="O221" s="75"/>
      <c r="P221" s="76"/>
      <c r="Q221" s="70"/>
      <c r="R221" s="57"/>
      <c r="S221" s="57"/>
    </row>
    <row r="222" spans="2:19" s="55" customFormat="1">
      <c r="B222" s="70"/>
      <c r="C222" s="70"/>
      <c r="D222" s="71"/>
      <c r="E222" s="70"/>
      <c r="F222" s="70"/>
      <c r="G222" s="70"/>
      <c r="H222" s="72"/>
      <c r="I222" s="72"/>
      <c r="J222" s="72"/>
      <c r="K222" s="73"/>
      <c r="L222" s="73"/>
      <c r="M222" s="58"/>
      <c r="N222" s="74"/>
      <c r="O222" s="75"/>
      <c r="P222" s="76"/>
      <c r="Q222" s="70"/>
      <c r="R222" s="57"/>
      <c r="S222" s="57"/>
    </row>
    <row r="223" spans="2:19" s="55" customFormat="1">
      <c r="B223" s="70"/>
      <c r="C223" s="70"/>
      <c r="D223" s="71"/>
      <c r="E223" s="70"/>
      <c r="F223" s="70"/>
      <c r="G223" s="70"/>
      <c r="H223" s="72"/>
      <c r="I223" s="72"/>
      <c r="J223" s="72"/>
      <c r="K223" s="73"/>
      <c r="L223" s="73"/>
      <c r="M223" s="58"/>
      <c r="N223" s="74"/>
      <c r="O223" s="75"/>
      <c r="P223" s="76"/>
      <c r="Q223" s="70"/>
      <c r="R223" s="57"/>
      <c r="S223" s="57"/>
    </row>
    <row r="224" spans="2:19" s="55" customFormat="1">
      <c r="B224" s="70"/>
      <c r="C224" s="70"/>
      <c r="D224" s="71"/>
      <c r="E224" s="70"/>
      <c r="F224" s="70"/>
      <c r="G224" s="70"/>
      <c r="H224" s="72"/>
      <c r="I224" s="72"/>
      <c r="J224" s="72"/>
      <c r="K224" s="73"/>
      <c r="L224" s="73"/>
      <c r="M224" s="58"/>
      <c r="N224" s="74"/>
      <c r="O224" s="75"/>
      <c r="P224" s="76"/>
      <c r="Q224" s="70"/>
      <c r="R224" s="57"/>
      <c r="S224" s="57"/>
    </row>
    <row r="225" spans="2:19" s="55" customFormat="1">
      <c r="B225" s="70"/>
      <c r="C225" s="70"/>
      <c r="D225" s="71"/>
      <c r="E225" s="70"/>
      <c r="F225" s="70"/>
      <c r="G225" s="70"/>
      <c r="H225" s="72"/>
      <c r="I225" s="72"/>
      <c r="J225" s="72"/>
      <c r="K225" s="73"/>
      <c r="L225" s="73"/>
      <c r="M225" s="58"/>
      <c r="N225" s="74"/>
      <c r="O225" s="75"/>
      <c r="P225" s="76"/>
      <c r="Q225" s="70"/>
      <c r="R225" s="57"/>
      <c r="S225" s="57"/>
    </row>
    <row r="226" spans="2:19" s="55" customFormat="1">
      <c r="B226" s="70"/>
      <c r="C226" s="70"/>
      <c r="D226" s="71"/>
      <c r="E226" s="70"/>
      <c r="F226" s="70"/>
      <c r="G226" s="70"/>
      <c r="H226" s="72"/>
      <c r="I226" s="72"/>
      <c r="J226" s="72"/>
      <c r="K226" s="73"/>
      <c r="L226" s="73"/>
      <c r="M226" s="58"/>
      <c r="N226" s="74"/>
      <c r="O226" s="75"/>
      <c r="P226" s="76"/>
      <c r="Q226" s="70"/>
      <c r="R226" s="57"/>
      <c r="S226" s="57"/>
    </row>
    <row r="227" spans="2:19" s="55" customFormat="1">
      <c r="B227" s="70"/>
      <c r="C227" s="70"/>
      <c r="D227" s="71"/>
      <c r="E227" s="70"/>
      <c r="F227" s="70"/>
      <c r="G227" s="70"/>
      <c r="H227" s="72"/>
      <c r="I227" s="72"/>
      <c r="J227" s="72"/>
      <c r="K227" s="73"/>
      <c r="L227" s="73"/>
      <c r="M227" s="58"/>
      <c r="N227" s="74"/>
      <c r="O227" s="75"/>
      <c r="P227" s="76"/>
      <c r="Q227" s="70"/>
      <c r="R227" s="57"/>
      <c r="S227" s="57"/>
    </row>
    <row r="228" spans="2:19" s="55" customFormat="1">
      <c r="B228" s="70"/>
      <c r="C228" s="70"/>
      <c r="D228" s="71"/>
      <c r="E228" s="70"/>
      <c r="F228" s="70"/>
      <c r="G228" s="70"/>
      <c r="H228" s="72"/>
      <c r="I228" s="72"/>
      <c r="J228" s="72"/>
      <c r="K228" s="73"/>
      <c r="L228" s="73"/>
      <c r="M228" s="58"/>
      <c r="N228" s="74"/>
      <c r="O228" s="75"/>
      <c r="P228" s="76"/>
      <c r="Q228" s="70"/>
      <c r="R228" s="57"/>
      <c r="S228" s="57"/>
    </row>
    <row r="229" spans="2:19" s="55" customFormat="1">
      <c r="B229" s="70"/>
      <c r="C229" s="70"/>
      <c r="D229" s="71"/>
      <c r="E229" s="70"/>
      <c r="F229" s="70"/>
      <c r="G229" s="70"/>
      <c r="H229" s="72"/>
      <c r="I229" s="72"/>
      <c r="J229" s="72"/>
      <c r="K229" s="73"/>
      <c r="L229" s="73"/>
      <c r="M229" s="58"/>
      <c r="N229" s="74"/>
      <c r="O229" s="75"/>
      <c r="P229" s="76"/>
      <c r="Q229" s="70"/>
      <c r="R229" s="57"/>
      <c r="S229" s="57"/>
    </row>
    <row r="230" spans="2:19" s="55" customFormat="1">
      <c r="B230" s="70"/>
      <c r="C230" s="70"/>
      <c r="D230" s="71"/>
      <c r="E230" s="70"/>
      <c r="F230" s="70"/>
      <c r="G230" s="70"/>
      <c r="H230" s="72"/>
      <c r="I230" s="72"/>
      <c r="J230" s="72"/>
      <c r="K230" s="73"/>
      <c r="L230" s="73"/>
      <c r="M230" s="58"/>
      <c r="N230" s="74"/>
      <c r="O230" s="75"/>
      <c r="P230" s="76"/>
      <c r="Q230" s="70"/>
      <c r="R230" s="57"/>
      <c r="S230" s="57"/>
    </row>
    <row r="231" spans="2:19" s="55" customFormat="1">
      <c r="B231" s="70"/>
      <c r="C231" s="70"/>
      <c r="D231" s="71"/>
      <c r="E231" s="70"/>
      <c r="F231" s="70"/>
      <c r="G231" s="70"/>
      <c r="H231" s="72"/>
      <c r="I231" s="72"/>
      <c r="J231" s="72"/>
      <c r="K231" s="73"/>
      <c r="L231" s="73"/>
      <c r="M231" s="58"/>
      <c r="N231" s="74"/>
      <c r="O231" s="75"/>
      <c r="P231" s="76"/>
      <c r="Q231" s="70"/>
      <c r="R231" s="57"/>
      <c r="S231" s="57"/>
    </row>
    <row r="232" spans="2:19" s="55" customFormat="1">
      <c r="B232" s="70"/>
      <c r="C232" s="70"/>
      <c r="D232" s="71"/>
      <c r="E232" s="70"/>
      <c r="F232" s="70"/>
      <c r="G232" s="70"/>
      <c r="H232" s="72"/>
      <c r="I232" s="72"/>
      <c r="J232" s="72"/>
      <c r="K232" s="73"/>
      <c r="L232" s="73"/>
      <c r="M232" s="58"/>
      <c r="N232" s="74"/>
      <c r="O232" s="75"/>
      <c r="P232" s="76"/>
      <c r="Q232" s="70"/>
      <c r="R232" s="57"/>
      <c r="S232" s="57"/>
    </row>
    <row r="233" spans="2:19" s="55" customFormat="1">
      <c r="B233" s="70"/>
      <c r="C233" s="70"/>
      <c r="D233" s="71"/>
      <c r="E233" s="70"/>
      <c r="F233" s="70"/>
      <c r="G233" s="70"/>
      <c r="H233" s="72"/>
      <c r="I233" s="72"/>
      <c r="J233" s="72"/>
      <c r="K233" s="73"/>
      <c r="L233" s="73"/>
      <c r="M233" s="58"/>
      <c r="N233" s="74"/>
      <c r="O233" s="75"/>
      <c r="P233" s="76"/>
      <c r="Q233" s="70"/>
      <c r="R233" s="57"/>
      <c r="S233" s="57"/>
    </row>
    <row r="234" spans="2:19" s="55" customFormat="1">
      <c r="B234" s="70"/>
      <c r="C234" s="70"/>
      <c r="D234" s="71"/>
      <c r="E234" s="70"/>
      <c r="F234" s="70"/>
      <c r="G234" s="70"/>
      <c r="H234" s="72"/>
      <c r="I234" s="72"/>
      <c r="J234" s="72"/>
      <c r="K234" s="73"/>
      <c r="L234" s="73"/>
      <c r="M234" s="58"/>
      <c r="N234" s="74"/>
      <c r="O234" s="75"/>
      <c r="P234" s="76"/>
      <c r="Q234" s="70"/>
      <c r="R234" s="57"/>
      <c r="S234" s="57"/>
    </row>
    <row r="235" spans="2:19" s="55" customFormat="1">
      <c r="B235" s="70"/>
      <c r="C235" s="70"/>
      <c r="D235" s="71"/>
      <c r="E235" s="70"/>
      <c r="F235" s="70"/>
      <c r="G235" s="70"/>
      <c r="H235" s="72"/>
      <c r="I235" s="72"/>
      <c r="J235" s="72"/>
      <c r="K235" s="73"/>
      <c r="L235" s="73"/>
      <c r="M235" s="58"/>
      <c r="N235" s="74"/>
      <c r="O235" s="75"/>
      <c r="P235" s="76"/>
      <c r="Q235" s="70"/>
      <c r="R235" s="57"/>
      <c r="S235" s="57"/>
    </row>
    <row r="236" spans="2:19" s="55" customFormat="1">
      <c r="B236" s="70"/>
      <c r="C236" s="70"/>
      <c r="D236" s="71"/>
      <c r="E236" s="70"/>
      <c r="F236" s="70"/>
      <c r="G236" s="70"/>
      <c r="H236" s="72"/>
      <c r="I236" s="72"/>
      <c r="J236" s="72"/>
      <c r="K236" s="73"/>
      <c r="L236" s="73"/>
      <c r="M236" s="58"/>
      <c r="N236" s="74"/>
      <c r="O236" s="75"/>
      <c r="P236" s="76"/>
      <c r="Q236" s="70"/>
      <c r="R236" s="57"/>
      <c r="S236" s="57"/>
    </row>
    <row r="237" spans="2:19" s="55" customFormat="1">
      <c r="B237" s="70"/>
      <c r="C237" s="70"/>
      <c r="D237" s="71"/>
      <c r="E237" s="70"/>
      <c r="F237" s="70"/>
      <c r="G237" s="70"/>
      <c r="H237" s="72"/>
      <c r="I237" s="72"/>
      <c r="J237" s="72"/>
      <c r="K237" s="73"/>
      <c r="L237" s="73"/>
      <c r="M237" s="58"/>
      <c r="N237" s="74"/>
      <c r="O237" s="75"/>
      <c r="P237" s="76"/>
      <c r="Q237" s="70"/>
      <c r="R237" s="57"/>
      <c r="S237" s="57"/>
    </row>
    <row r="238" spans="2:19" s="55" customFormat="1">
      <c r="B238" s="70"/>
      <c r="C238" s="70"/>
      <c r="D238" s="71"/>
      <c r="E238" s="70"/>
      <c r="F238" s="70"/>
      <c r="G238" s="70"/>
      <c r="H238" s="72"/>
      <c r="I238" s="72"/>
      <c r="J238" s="72"/>
      <c r="K238" s="73"/>
      <c r="L238" s="73"/>
      <c r="M238" s="58"/>
      <c r="N238" s="74"/>
      <c r="O238" s="75"/>
      <c r="P238" s="76"/>
      <c r="Q238" s="70"/>
      <c r="R238" s="57"/>
      <c r="S238" s="57"/>
    </row>
    <row r="239" spans="2:19" s="55" customFormat="1">
      <c r="B239" s="70"/>
      <c r="C239" s="70"/>
      <c r="D239" s="71"/>
      <c r="E239" s="70"/>
      <c r="F239" s="70"/>
      <c r="G239" s="70"/>
      <c r="H239" s="72"/>
      <c r="I239" s="72"/>
      <c r="J239" s="72"/>
      <c r="K239" s="73"/>
      <c r="L239" s="73"/>
      <c r="M239" s="58"/>
      <c r="N239" s="74"/>
      <c r="O239" s="75"/>
      <c r="P239" s="76"/>
      <c r="Q239" s="70"/>
      <c r="R239" s="57"/>
      <c r="S239" s="57"/>
    </row>
    <row r="240" spans="2:19" s="55" customFormat="1">
      <c r="B240" s="70"/>
      <c r="C240" s="70"/>
      <c r="D240" s="71"/>
      <c r="E240" s="70"/>
      <c r="F240" s="70"/>
      <c r="G240" s="70"/>
      <c r="H240" s="72"/>
      <c r="I240" s="72"/>
      <c r="J240" s="72"/>
      <c r="K240" s="73"/>
      <c r="L240" s="73"/>
      <c r="M240" s="58"/>
      <c r="N240" s="74"/>
      <c r="O240" s="75"/>
      <c r="P240" s="76"/>
      <c r="Q240" s="70"/>
      <c r="R240" s="57"/>
      <c r="S240" s="57"/>
    </row>
    <row r="241" spans="2:19" s="55" customFormat="1">
      <c r="B241" s="70"/>
      <c r="C241" s="70"/>
      <c r="D241" s="71"/>
      <c r="E241" s="70"/>
      <c r="F241" s="70"/>
      <c r="G241" s="70"/>
      <c r="H241" s="72"/>
      <c r="I241" s="72"/>
      <c r="J241" s="72"/>
      <c r="K241" s="73"/>
      <c r="L241" s="73"/>
      <c r="M241" s="58"/>
      <c r="N241" s="74"/>
      <c r="O241" s="75"/>
      <c r="P241" s="76"/>
      <c r="Q241" s="70"/>
      <c r="R241" s="57"/>
      <c r="S241" s="57"/>
    </row>
    <row r="242" spans="2:19" s="55" customFormat="1">
      <c r="B242" s="70"/>
      <c r="C242" s="70"/>
      <c r="D242" s="71"/>
      <c r="E242" s="70"/>
      <c r="F242" s="70"/>
      <c r="G242" s="70"/>
      <c r="H242" s="72"/>
      <c r="I242" s="72"/>
      <c r="J242" s="72"/>
      <c r="K242" s="73"/>
      <c r="L242" s="73"/>
      <c r="M242" s="58"/>
      <c r="N242" s="74"/>
      <c r="O242" s="75"/>
      <c r="P242" s="76"/>
      <c r="Q242" s="70"/>
      <c r="R242" s="57"/>
      <c r="S242" s="57"/>
    </row>
    <row r="243" spans="2:19" s="55" customFormat="1">
      <c r="B243" s="70"/>
      <c r="C243" s="70"/>
      <c r="D243" s="71"/>
      <c r="E243" s="70"/>
      <c r="F243" s="70"/>
      <c r="G243" s="70"/>
      <c r="H243" s="72"/>
      <c r="I243" s="72"/>
      <c r="J243" s="72"/>
      <c r="K243" s="73"/>
      <c r="L243" s="73"/>
      <c r="M243" s="58"/>
      <c r="N243" s="74"/>
      <c r="O243" s="75"/>
      <c r="P243" s="76"/>
      <c r="Q243" s="70"/>
      <c r="R243" s="57"/>
      <c r="S243" s="57"/>
    </row>
    <row r="244" spans="2:19" s="55" customFormat="1">
      <c r="B244" s="70"/>
      <c r="C244" s="70"/>
      <c r="D244" s="71"/>
      <c r="E244" s="70"/>
      <c r="F244" s="70"/>
      <c r="G244" s="70"/>
      <c r="H244" s="72"/>
      <c r="I244" s="72"/>
      <c r="J244" s="72"/>
      <c r="K244" s="73"/>
      <c r="L244" s="73"/>
      <c r="M244" s="58"/>
      <c r="N244" s="74"/>
      <c r="O244" s="75"/>
      <c r="P244" s="76"/>
      <c r="Q244" s="70"/>
      <c r="R244" s="57"/>
      <c r="S244" s="57"/>
    </row>
    <row r="245" spans="2:19" s="55" customFormat="1">
      <c r="B245" s="70"/>
      <c r="C245" s="70"/>
      <c r="D245" s="71"/>
      <c r="E245" s="70"/>
      <c r="F245" s="70"/>
      <c r="G245" s="70"/>
      <c r="H245" s="72"/>
      <c r="I245" s="72"/>
      <c r="J245" s="72"/>
      <c r="K245" s="73"/>
      <c r="L245" s="73"/>
      <c r="M245" s="58"/>
      <c r="N245" s="74"/>
      <c r="O245" s="75"/>
      <c r="P245" s="76"/>
      <c r="Q245" s="70"/>
      <c r="R245" s="57"/>
      <c r="S245" s="57"/>
    </row>
    <row r="246" spans="2:19" s="55" customFormat="1">
      <c r="B246" s="70"/>
      <c r="C246" s="70"/>
      <c r="D246" s="71"/>
      <c r="E246" s="70"/>
      <c r="F246" s="70"/>
      <c r="G246" s="70"/>
      <c r="H246" s="72"/>
      <c r="I246" s="72"/>
      <c r="J246" s="72"/>
      <c r="K246" s="73"/>
      <c r="L246" s="73"/>
      <c r="M246" s="58"/>
      <c r="N246" s="74"/>
      <c r="O246" s="75"/>
      <c r="P246" s="76"/>
      <c r="Q246" s="70"/>
      <c r="R246" s="57"/>
      <c r="S246" s="57"/>
    </row>
    <row r="247" spans="2:19" s="55" customFormat="1">
      <c r="B247" s="70"/>
      <c r="C247" s="70"/>
      <c r="D247" s="71"/>
      <c r="E247" s="70"/>
      <c r="F247" s="70"/>
      <c r="G247" s="70"/>
      <c r="H247" s="72"/>
      <c r="I247" s="72"/>
      <c r="J247" s="72"/>
      <c r="K247" s="73"/>
      <c r="L247" s="73"/>
      <c r="M247" s="58"/>
      <c r="N247" s="74"/>
      <c r="O247" s="75"/>
      <c r="P247" s="76"/>
      <c r="Q247" s="70"/>
      <c r="R247" s="57"/>
      <c r="S247" s="57"/>
    </row>
    <row r="248" spans="2:19" s="55" customFormat="1">
      <c r="B248" s="70"/>
      <c r="C248" s="70"/>
      <c r="D248" s="71"/>
      <c r="E248" s="70"/>
      <c r="F248" s="70"/>
      <c r="G248" s="70"/>
      <c r="H248" s="72"/>
      <c r="I248" s="72"/>
      <c r="J248" s="72"/>
      <c r="K248" s="73"/>
      <c r="L248" s="73"/>
      <c r="M248" s="58"/>
      <c r="N248" s="74"/>
      <c r="O248" s="75"/>
      <c r="P248" s="76"/>
      <c r="Q248" s="70"/>
      <c r="R248" s="57"/>
      <c r="S248" s="57"/>
    </row>
    <row r="249" spans="2:19" s="55" customFormat="1">
      <c r="B249" s="70"/>
      <c r="C249" s="70"/>
      <c r="D249" s="71"/>
      <c r="E249" s="70"/>
      <c r="F249" s="70"/>
      <c r="G249" s="70"/>
      <c r="H249" s="72"/>
      <c r="I249" s="72"/>
      <c r="J249" s="72"/>
      <c r="K249" s="73"/>
      <c r="L249" s="73"/>
      <c r="M249" s="58"/>
      <c r="N249" s="74"/>
      <c r="O249" s="75"/>
      <c r="P249" s="76"/>
      <c r="Q249" s="70"/>
      <c r="R249" s="57"/>
      <c r="S249" s="57"/>
    </row>
    <row r="250" spans="2:19" s="55" customFormat="1">
      <c r="B250" s="70"/>
      <c r="C250" s="70"/>
      <c r="D250" s="71"/>
      <c r="E250" s="70"/>
      <c r="F250" s="70"/>
      <c r="G250" s="70"/>
      <c r="H250" s="72"/>
      <c r="I250" s="72"/>
      <c r="J250" s="72"/>
      <c r="K250" s="73"/>
      <c r="L250" s="73"/>
      <c r="M250" s="58"/>
      <c r="N250" s="74"/>
      <c r="O250" s="75"/>
      <c r="P250" s="76"/>
      <c r="Q250" s="70"/>
      <c r="R250" s="57"/>
      <c r="S250" s="57"/>
    </row>
    <row r="251" spans="2:19" s="55" customFormat="1">
      <c r="B251" s="70"/>
      <c r="C251" s="70"/>
      <c r="D251" s="71"/>
      <c r="E251" s="70"/>
      <c r="F251" s="70"/>
      <c r="G251" s="70"/>
      <c r="H251" s="72"/>
      <c r="I251" s="72"/>
      <c r="J251" s="72"/>
      <c r="K251" s="73"/>
      <c r="L251" s="73"/>
      <c r="M251" s="58"/>
      <c r="N251" s="74"/>
      <c r="O251" s="75"/>
      <c r="P251" s="76"/>
      <c r="Q251" s="70"/>
      <c r="R251" s="57"/>
      <c r="S251" s="57"/>
    </row>
    <row r="252" spans="2:19" s="55" customFormat="1">
      <c r="B252" s="70"/>
      <c r="C252" s="70"/>
      <c r="D252" s="71"/>
      <c r="E252" s="70"/>
      <c r="F252" s="70"/>
      <c r="G252" s="70"/>
      <c r="H252" s="72"/>
      <c r="I252" s="72"/>
      <c r="J252" s="72"/>
      <c r="K252" s="73"/>
      <c r="L252" s="73"/>
      <c r="M252" s="58"/>
      <c r="N252" s="74"/>
      <c r="O252" s="75"/>
      <c r="P252" s="76"/>
      <c r="Q252" s="70"/>
      <c r="R252" s="57"/>
      <c r="S252" s="57"/>
    </row>
    <row r="253" spans="2:19" s="55" customFormat="1">
      <c r="B253" s="70"/>
      <c r="C253" s="70"/>
      <c r="D253" s="71"/>
      <c r="E253" s="70"/>
      <c r="F253" s="70"/>
      <c r="G253" s="70"/>
      <c r="H253" s="72"/>
      <c r="I253" s="72"/>
      <c r="J253" s="72"/>
      <c r="K253" s="73"/>
      <c r="L253" s="73"/>
      <c r="M253" s="58"/>
      <c r="N253" s="74"/>
      <c r="O253" s="75"/>
      <c r="P253" s="76"/>
      <c r="Q253" s="70"/>
      <c r="R253" s="57"/>
      <c r="S253" s="57"/>
    </row>
    <row r="254" spans="2:19" s="55" customFormat="1">
      <c r="B254" s="70"/>
      <c r="C254" s="70"/>
      <c r="D254" s="71"/>
      <c r="E254" s="70"/>
      <c r="F254" s="70"/>
      <c r="G254" s="70"/>
      <c r="H254" s="72"/>
      <c r="I254" s="72"/>
      <c r="J254" s="72"/>
      <c r="K254" s="73"/>
      <c r="L254" s="73"/>
      <c r="M254" s="58"/>
      <c r="N254" s="74"/>
      <c r="O254" s="75"/>
      <c r="P254" s="76"/>
      <c r="Q254" s="70"/>
      <c r="R254" s="57"/>
      <c r="S254" s="57"/>
    </row>
    <row r="255" spans="2:19" s="55" customFormat="1">
      <c r="B255" s="70"/>
      <c r="C255" s="70"/>
      <c r="D255" s="71"/>
      <c r="E255" s="70"/>
      <c r="F255" s="70"/>
      <c r="G255" s="70"/>
      <c r="H255" s="72"/>
      <c r="I255" s="72"/>
      <c r="J255" s="72"/>
      <c r="K255" s="73"/>
      <c r="L255" s="73"/>
      <c r="M255" s="58"/>
      <c r="N255" s="74"/>
      <c r="O255" s="75"/>
      <c r="P255" s="76"/>
      <c r="Q255" s="70"/>
      <c r="R255" s="57"/>
      <c r="S255" s="57"/>
    </row>
    <row r="256" spans="2:19" s="55" customFormat="1">
      <c r="B256" s="70"/>
      <c r="C256" s="70"/>
      <c r="D256" s="71"/>
      <c r="E256" s="70"/>
      <c r="F256" s="70"/>
      <c r="G256" s="70"/>
      <c r="H256" s="72"/>
      <c r="I256" s="72"/>
      <c r="J256" s="72"/>
      <c r="K256" s="73"/>
      <c r="L256" s="73"/>
      <c r="M256" s="58"/>
      <c r="N256" s="74"/>
      <c r="O256" s="75"/>
      <c r="P256" s="76"/>
      <c r="Q256" s="70"/>
      <c r="R256" s="57"/>
      <c r="S256" s="57"/>
    </row>
    <row r="257" spans="2:19" s="55" customFormat="1">
      <c r="B257" s="70"/>
      <c r="C257" s="70"/>
      <c r="D257" s="71"/>
      <c r="E257" s="70"/>
      <c r="F257" s="70"/>
      <c r="G257" s="70"/>
      <c r="H257" s="72"/>
      <c r="I257" s="72"/>
      <c r="J257" s="72"/>
      <c r="K257" s="73"/>
      <c r="L257" s="73"/>
      <c r="M257" s="58"/>
      <c r="N257" s="74"/>
      <c r="O257" s="75"/>
      <c r="P257" s="76"/>
      <c r="Q257" s="70"/>
      <c r="R257" s="57"/>
      <c r="S257" s="57"/>
    </row>
    <row r="258" spans="2:19" s="55" customFormat="1">
      <c r="B258" s="70"/>
      <c r="C258" s="70"/>
      <c r="D258" s="71"/>
      <c r="E258" s="70"/>
      <c r="F258" s="70"/>
      <c r="G258" s="70"/>
      <c r="H258" s="72"/>
      <c r="I258" s="72"/>
      <c r="J258" s="72"/>
      <c r="K258" s="73"/>
      <c r="L258" s="73"/>
      <c r="M258" s="58"/>
      <c r="N258" s="74"/>
      <c r="O258" s="75"/>
      <c r="P258" s="76"/>
      <c r="Q258" s="70"/>
      <c r="R258" s="57"/>
      <c r="S258" s="57"/>
    </row>
    <row r="259" spans="2:19" s="55" customFormat="1">
      <c r="B259" s="70"/>
      <c r="C259" s="70"/>
      <c r="D259" s="71"/>
      <c r="E259" s="70"/>
      <c r="F259" s="70"/>
      <c r="G259" s="70"/>
      <c r="H259" s="72"/>
      <c r="I259" s="72"/>
      <c r="J259" s="72"/>
      <c r="K259" s="73"/>
      <c r="L259" s="73"/>
      <c r="M259" s="58"/>
      <c r="N259" s="74"/>
      <c r="O259" s="75"/>
      <c r="P259" s="76"/>
      <c r="Q259" s="70"/>
      <c r="R259" s="57"/>
      <c r="S259" s="57"/>
    </row>
    <row r="260" spans="2:19" s="55" customFormat="1">
      <c r="B260" s="70"/>
      <c r="C260" s="70"/>
      <c r="D260" s="71"/>
      <c r="E260" s="70"/>
      <c r="F260" s="70"/>
      <c r="G260" s="70"/>
      <c r="H260" s="72"/>
      <c r="I260" s="72"/>
      <c r="J260" s="72"/>
      <c r="K260" s="73"/>
      <c r="L260" s="73"/>
      <c r="M260" s="58"/>
      <c r="N260" s="74"/>
      <c r="O260" s="75"/>
      <c r="P260" s="76"/>
      <c r="Q260" s="70"/>
      <c r="R260" s="57"/>
      <c r="S260" s="57"/>
    </row>
    <row r="261" spans="2:19" s="55" customFormat="1">
      <c r="B261" s="70"/>
      <c r="C261" s="70"/>
      <c r="D261" s="71"/>
      <c r="E261" s="70"/>
      <c r="F261" s="70"/>
      <c r="G261" s="70"/>
      <c r="H261" s="72"/>
      <c r="I261" s="72"/>
      <c r="J261" s="72"/>
      <c r="K261" s="73"/>
      <c r="L261" s="73"/>
      <c r="M261" s="58"/>
      <c r="N261" s="74"/>
      <c r="O261" s="75"/>
      <c r="P261" s="76"/>
      <c r="Q261" s="70"/>
      <c r="R261" s="57"/>
      <c r="S261" s="57"/>
    </row>
    <row r="262" spans="2:19" s="55" customFormat="1">
      <c r="B262" s="70"/>
      <c r="C262" s="70"/>
      <c r="D262" s="71"/>
      <c r="E262" s="70"/>
      <c r="F262" s="70"/>
      <c r="G262" s="70"/>
      <c r="H262" s="72"/>
      <c r="I262" s="72"/>
      <c r="J262" s="72"/>
      <c r="K262" s="73"/>
      <c r="L262" s="73"/>
      <c r="M262" s="58"/>
      <c r="N262" s="74"/>
      <c r="O262" s="75"/>
      <c r="P262" s="76"/>
      <c r="Q262" s="70"/>
      <c r="R262" s="57"/>
      <c r="S262" s="57"/>
    </row>
    <row r="263" spans="2:19" s="55" customFormat="1">
      <c r="B263" s="70"/>
      <c r="C263" s="70"/>
      <c r="D263" s="71"/>
      <c r="E263" s="70"/>
      <c r="F263" s="70"/>
      <c r="G263" s="70"/>
      <c r="H263" s="72"/>
      <c r="I263" s="72"/>
      <c r="J263" s="72"/>
      <c r="K263" s="73"/>
      <c r="L263" s="73"/>
      <c r="M263" s="58"/>
      <c r="N263" s="74"/>
      <c r="O263" s="75"/>
      <c r="P263" s="76"/>
      <c r="Q263" s="70"/>
      <c r="R263" s="57"/>
      <c r="S263" s="57"/>
    </row>
    <row r="264" spans="2:19" s="55" customFormat="1">
      <c r="B264" s="70"/>
      <c r="C264" s="70"/>
      <c r="D264" s="71"/>
      <c r="E264" s="70"/>
      <c r="F264" s="70"/>
      <c r="G264" s="70"/>
      <c r="H264" s="72"/>
      <c r="I264" s="72"/>
      <c r="J264" s="72"/>
      <c r="K264" s="73"/>
      <c r="L264" s="73"/>
      <c r="M264" s="58"/>
      <c r="N264" s="74"/>
      <c r="O264" s="75"/>
      <c r="P264" s="76"/>
      <c r="Q264" s="70"/>
      <c r="R264" s="57"/>
      <c r="S264" s="57"/>
    </row>
    <row r="265" spans="2:19" s="55" customFormat="1">
      <c r="B265" s="70"/>
      <c r="C265" s="70"/>
      <c r="D265" s="71"/>
      <c r="E265" s="70"/>
      <c r="F265" s="70"/>
      <c r="G265" s="70"/>
      <c r="H265" s="72"/>
      <c r="I265" s="72"/>
      <c r="J265" s="72"/>
      <c r="K265" s="73"/>
      <c r="L265" s="73"/>
      <c r="M265" s="58"/>
      <c r="N265" s="74"/>
      <c r="O265" s="75"/>
      <c r="P265" s="76"/>
      <c r="Q265" s="70"/>
      <c r="R265" s="57"/>
      <c r="S265" s="57"/>
    </row>
    <row r="266" spans="2:19" s="55" customFormat="1">
      <c r="B266" s="70"/>
      <c r="C266" s="70"/>
      <c r="D266" s="71"/>
      <c r="E266" s="70"/>
      <c r="F266" s="70"/>
      <c r="G266" s="70"/>
      <c r="H266" s="72"/>
      <c r="I266" s="72"/>
      <c r="J266" s="72"/>
      <c r="K266" s="73"/>
      <c r="L266" s="73"/>
      <c r="M266" s="58"/>
      <c r="N266" s="74"/>
      <c r="O266" s="75"/>
      <c r="P266" s="76"/>
      <c r="Q266" s="70"/>
      <c r="R266" s="57"/>
      <c r="S266" s="57"/>
    </row>
    <row r="267" spans="2:19" s="55" customFormat="1">
      <c r="B267" s="70"/>
      <c r="C267" s="70"/>
      <c r="D267" s="71"/>
      <c r="E267" s="70"/>
      <c r="F267" s="70"/>
      <c r="G267" s="70"/>
      <c r="H267" s="72"/>
      <c r="I267" s="72"/>
      <c r="J267" s="72"/>
      <c r="K267" s="73"/>
      <c r="L267" s="73"/>
      <c r="M267" s="58"/>
      <c r="N267" s="74"/>
      <c r="O267" s="75"/>
      <c r="P267" s="76"/>
      <c r="Q267" s="70"/>
      <c r="R267" s="57"/>
      <c r="S267" s="57"/>
    </row>
    <row r="268" spans="2:19" s="55" customFormat="1">
      <c r="B268" s="70"/>
      <c r="C268" s="70"/>
      <c r="D268" s="71"/>
      <c r="E268" s="70"/>
      <c r="F268" s="70"/>
      <c r="G268" s="70"/>
      <c r="H268" s="72"/>
      <c r="I268" s="72"/>
      <c r="J268" s="72"/>
      <c r="K268" s="73"/>
      <c r="L268" s="73"/>
      <c r="M268" s="58"/>
      <c r="N268" s="74"/>
      <c r="O268" s="75"/>
      <c r="P268" s="76"/>
      <c r="Q268" s="70"/>
      <c r="R268" s="57"/>
      <c r="S268" s="57"/>
    </row>
    <row r="269" spans="2:19" s="55" customFormat="1">
      <c r="B269" s="70"/>
      <c r="C269" s="70"/>
      <c r="D269" s="71"/>
      <c r="E269" s="70"/>
      <c r="F269" s="70"/>
      <c r="G269" s="70"/>
      <c r="H269" s="72"/>
      <c r="I269" s="72"/>
      <c r="J269" s="72"/>
      <c r="K269" s="73"/>
      <c r="L269" s="73"/>
      <c r="M269" s="58"/>
      <c r="N269" s="74"/>
      <c r="O269" s="75"/>
      <c r="P269" s="76"/>
      <c r="Q269" s="70"/>
      <c r="R269" s="57"/>
      <c r="S269" s="57"/>
    </row>
    <row r="270" spans="2:19" s="55" customFormat="1">
      <c r="B270" s="70"/>
      <c r="C270" s="70"/>
      <c r="D270" s="71"/>
      <c r="E270" s="70"/>
      <c r="F270" s="70"/>
      <c r="G270" s="70"/>
      <c r="H270" s="72"/>
      <c r="I270" s="72"/>
      <c r="J270" s="72"/>
      <c r="K270" s="73"/>
      <c r="L270" s="73"/>
      <c r="M270" s="58"/>
      <c r="N270" s="74"/>
      <c r="O270" s="75"/>
      <c r="P270" s="76"/>
      <c r="Q270" s="70"/>
      <c r="R270" s="57"/>
      <c r="S270" s="57"/>
    </row>
    <row r="271" spans="2:19" s="55" customFormat="1">
      <c r="B271" s="70"/>
      <c r="C271" s="70"/>
      <c r="D271" s="71"/>
      <c r="E271" s="70"/>
      <c r="F271" s="70"/>
      <c r="G271" s="70"/>
      <c r="H271" s="72"/>
      <c r="I271" s="72"/>
      <c r="J271" s="72"/>
      <c r="K271" s="73"/>
      <c r="L271" s="73"/>
      <c r="M271" s="58"/>
      <c r="N271" s="74"/>
      <c r="O271" s="75"/>
      <c r="P271" s="76"/>
      <c r="Q271" s="70"/>
      <c r="R271" s="57"/>
      <c r="S271" s="57"/>
    </row>
    <row r="272" spans="2:19" s="55" customFormat="1">
      <c r="B272" s="70"/>
      <c r="C272" s="70"/>
      <c r="D272" s="71"/>
      <c r="E272" s="70"/>
      <c r="F272" s="70"/>
      <c r="G272" s="70"/>
      <c r="H272" s="72"/>
      <c r="I272" s="72"/>
      <c r="J272" s="72"/>
      <c r="K272" s="73"/>
      <c r="L272" s="73"/>
      <c r="M272" s="58"/>
      <c r="N272" s="74"/>
      <c r="O272" s="75"/>
      <c r="P272" s="76"/>
      <c r="Q272" s="70"/>
      <c r="R272" s="57"/>
      <c r="S272" s="57"/>
    </row>
    <row r="273" spans="2:19" s="55" customFormat="1">
      <c r="B273" s="70"/>
      <c r="C273" s="70"/>
      <c r="D273" s="71"/>
      <c r="E273" s="70"/>
      <c r="F273" s="70"/>
      <c r="G273" s="70"/>
      <c r="H273" s="72"/>
      <c r="I273" s="72"/>
      <c r="J273" s="72"/>
      <c r="K273" s="73"/>
      <c r="L273" s="73"/>
      <c r="M273" s="58"/>
      <c r="N273" s="74"/>
      <c r="O273" s="75"/>
      <c r="P273" s="76"/>
      <c r="Q273" s="70"/>
      <c r="R273" s="57"/>
      <c r="S273" s="57"/>
    </row>
    <row r="274" spans="2:19" s="55" customFormat="1">
      <c r="B274" s="70"/>
      <c r="C274" s="70"/>
      <c r="D274" s="71"/>
      <c r="E274" s="70"/>
      <c r="F274" s="70"/>
      <c r="G274" s="70"/>
      <c r="H274" s="72"/>
      <c r="I274" s="72"/>
      <c r="J274" s="72"/>
      <c r="K274" s="73"/>
      <c r="L274" s="73"/>
      <c r="M274" s="58"/>
      <c r="N274" s="74"/>
      <c r="O274" s="75"/>
      <c r="P274" s="76"/>
      <c r="Q274" s="70"/>
      <c r="R274" s="57"/>
      <c r="S274" s="57"/>
    </row>
    <row r="275" spans="2:19" s="55" customFormat="1">
      <c r="B275" s="70"/>
      <c r="C275" s="70"/>
      <c r="D275" s="71"/>
      <c r="E275" s="70"/>
      <c r="F275" s="70"/>
      <c r="G275" s="70"/>
      <c r="H275" s="72"/>
      <c r="I275" s="72"/>
      <c r="J275" s="72"/>
      <c r="K275" s="73"/>
      <c r="L275" s="73"/>
      <c r="M275" s="58"/>
      <c r="N275" s="74"/>
      <c r="O275" s="75"/>
      <c r="P275" s="76"/>
      <c r="Q275" s="70"/>
      <c r="R275" s="57"/>
      <c r="S275" s="57"/>
    </row>
    <row r="276" spans="2:19" s="55" customFormat="1">
      <c r="B276" s="70"/>
      <c r="C276" s="70"/>
      <c r="D276" s="71"/>
      <c r="E276" s="70"/>
      <c r="F276" s="70"/>
      <c r="G276" s="70"/>
      <c r="H276" s="72"/>
      <c r="I276" s="72"/>
      <c r="J276" s="72"/>
      <c r="K276" s="73"/>
      <c r="L276" s="73"/>
      <c r="M276" s="58"/>
      <c r="N276" s="74"/>
      <c r="O276" s="75"/>
      <c r="P276" s="76"/>
      <c r="Q276" s="70"/>
      <c r="R276" s="57"/>
      <c r="S276" s="57"/>
    </row>
    <row r="277" spans="2:19" s="55" customFormat="1">
      <c r="B277" s="70"/>
      <c r="C277" s="70"/>
      <c r="D277" s="71"/>
      <c r="E277" s="70"/>
      <c r="F277" s="70"/>
      <c r="G277" s="70"/>
      <c r="H277" s="72"/>
      <c r="I277" s="72"/>
      <c r="J277" s="72"/>
      <c r="K277" s="73"/>
      <c r="L277" s="73"/>
      <c r="M277" s="58"/>
      <c r="N277" s="74"/>
      <c r="O277" s="75"/>
      <c r="P277" s="76"/>
      <c r="Q277" s="70"/>
      <c r="R277" s="57"/>
      <c r="S277" s="57"/>
    </row>
    <row r="278" spans="2:19" s="55" customFormat="1">
      <c r="B278" s="70"/>
      <c r="C278" s="70"/>
      <c r="D278" s="71"/>
      <c r="E278" s="70"/>
      <c r="F278" s="70"/>
      <c r="G278" s="70"/>
      <c r="H278" s="72"/>
      <c r="I278" s="72"/>
      <c r="J278" s="72"/>
      <c r="K278" s="73"/>
      <c r="L278" s="73"/>
      <c r="M278" s="58"/>
      <c r="N278" s="74"/>
      <c r="O278" s="75"/>
      <c r="P278" s="76"/>
      <c r="Q278" s="70"/>
      <c r="R278" s="57"/>
      <c r="S278" s="57"/>
    </row>
    <row r="279" spans="2:19" s="55" customFormat="1">
      <c r="B279" s="70"/>
      <c r="C279" s="70"/>
      <c r="D279" s="71"/>
      <c r="E279" s="70"/>
      <c r="F279" s="70"/>
      <c r="G279" s="70"/>
      <c r="H279" s="72"/>
      <c r="I279" s="72"/>
      <c r="J279" s="72"/>
      <c r="K279" s="73"/>
      <c r="L279" s="73"/>
      <c r="M279" s="58"/>
      <c r="N279" s="74"/>
      <c r="O279" s="75"/>
      <c r="P279" s="76"/>
      <c r="Q279" s="70"/>
      <c r="R279" s="57"/>
      <c r="S279" s="57"/>
    </row>
    <row r="280" spans="2:19" s="55" customFormat="1">
      <c r="B280" s="70"/>
      <c r="C280" s="70"/>
      <c r="D280" s="71"/>
      <c r="E280" s="70"/>
      <c r="F280" s="70"/>
      <c r="G280" s="70"/>
      <c r="H280" s="72"/>
      <c r="I280" s="72"/>
      <c r="J280" s="72"/>
      <c r="K280" s="73"/>
      <c r="L280" s="73"/>
      <c r="M280" s="58"/>
      <c r="N280" s="74"/>
      <c r="O280" s="75"/>
      <c r="P280" s="76"/>
      <c r="Q280" s="70"/>
      <c r="R280" s="57"/>
      <c r="S280" s="57"/>
    </row>
    <row r="281" spans="2:19" s="55" customFormat="1">
      <c r="B281" s="70"/>
      <c r="C281" s="70"/>
      <c r="D281" s="71"/>
      <c r="E281" s="70"/>
      <c r="F281" s="70"/>
      <c r="G281" s="70"/>
      <c r="H281" s="72"/>
      <c r="I281" s="72"/>
      <c r="J281" s="72"/>
      <c r="K281" s="73"/>
      <c r="L281" s="73"/>
      <c r="M281" s="58"/>
      <c r="N281" s="74"/>
      <c r="O281" s="75"/>
      <c r="P281" s="76"/>
      <c r="Q281" s="70"/>
      <c r="R281" s="57"/>
      <c r="S281" s="57"/>
    </row>
    <row r="282" spans="2:19" s="55" customFormat="1">
      <c r="B282" s="70"/>
      <c r="C282" s="70"/>
      <c r="D282" s="71"/>
      <c r="E282" s="70"/>
      <c r="F282" s="70"/>
      <c r="G282" s="70"/>
      <c r="H282" s="72"/>
      <c r="I282" s="72"/>
      <c r="J282" s="72"/>
      <c r="K282" s="73"/>
      <c r="L282" s="73"/>
      <c r="M282" s="58"/>
      <c r="N282" s="74"/>
      <c r="O282" s="75"/>
      <c r="P282" s="76"/>
      <c r="Q282" s="70"/>
      <c r="R282" s="57"/>
      <c r="S282" s="57"/>
    </row>
    <row r="283" spans="2:19" s="55" customFormat="1">
      <c r="B283" s="70"/>
      <c r="C283" s="70"/>
      <c r="D283" s="71"/>
      <c r="E283" s="70"/>
      <c r="F283" s="70"/>
      <c r="G283" s="70"/>
      <c r="H283" s="72"/>
      <c r="I283" s="72"/>
      <c r="J283" s="72"/>
      <c r="K283" s="73"/>
      <c r="L283" s="73"/>
      <c r="M283" s="58"/>
      <c r="N283" s="74"/>
      <c r="O283" s="75"/>
      <c r="P283" s="76"/>
      <c r="Q283" s="70"/>
      <c r="R283" s="57"/>
      <c r="S283" s="57"/>
    </row>
    <row r="284" spans="2:19" s="55" customFormat="1">
      <c r="B284" s="70"/>
      <c r="C284" s="70"/>
      <c r="D284" s="71"/>
      <c r="E284" s="70"/>
      <c r="F284" s="70"/>
      <c r="G284" s="70"/>
      <c r="H284" s="72"/>
      <c r="I284" s="72"/>
      <c r="J284" s="72"/>
      <c r="K284" s="73"/>
      <c r="L284" s="73"/>
      <c r="M284" s="58"/>
      <c r="N284" s="74"/>
      <c r="O284" s="75"/>
      <c r="P284" s="76"/>
      <c r="Q284" s="70"/>
      <c r="R284" s="57"/>
      <c r="S284" s="57"/>
    </row>
    <row r="285" spans="2:19" s="55" customFormat="1">
      <c r="B285" s="70"/>
      <c r="C285" s="70"/>
      <c r="D285" s="71"/>
      <c r="E285" s="70"/>
      <c r="F285" s="70"/>
      <c r="G285" s="70"/>
      <c r="H285" s="72"/>
      <c r="I285" s="72"/>
      <c r="J285" s="72"/>
      <c r="K285" s="73"/>
      <c r="L285" s="73"/>
      <c r="M285" s="58"/>
      <c r="N285" s="74"/>
      <c r="O285" s="75"/>
      <c r="P285" s="76"/>
      <c r="Q285" s="70"/>
      <c r="R285" s="57"/>
      <c r="S285" s="57"/>
    </row>
    <row r="286" spans="2:19" s="55" customFormat="1">
      <c r="B286" s="70"/>
      <c r="C286" s="70"/>
      <c r="D286" s="71"/>
      <c r="E286" s="70"/>
      <c r="F286" s="70"/>
      <c r="G286" s="70"/>
      <c r="H286" s="72"/>
      <c r="I286" s="72"/>
      <c r="J286" s="72"/>
      <c r="K286" s="73"/>
      <c r="L286" s="73"/>
      <c r="M286" s="58"/>
      <c r="N286" s="74"/>
      <c r="O286" s="75"/>
      <c r="P286" s="76"/>
      <c r="Q286" s="70"/>
      <c r="R286" s="57"/>
      <c r="S286" s="57"/>
    </row>
    <row r="287" spans="2:19" s="55" customFormat="1">
      <c r="B287" s="70"/>
      <c r="C287" s="70"/>
      <c r="D287" s="71"/>
      <c r="E287" s="70"/>
      <c r="F287" s="70"/>
      <c r="G287" s="70"/>
      <c r="H287" s="72"/>
      <c r="I287" s="72"/>
      <c r="J287" s="72"/>
      <c r="K287" s="73"/>
      <c r="L287" s="73"/>
      <c r="M287" s="58"/>
      <c r="N287" s="74"/>
      <c r="O287" s="75"/>
      <c r="P287" s="76"/>
      <c r="Q287" s="70"/>
      <c r="R287" s="57"/>
      <c r="S287" s="57"/>
    </row>
    <row r="288" spans="2:19" s="55" customFormat="1">
      <c r="B288" s="70"/>
      <c r="C288" s="70"/>
      <c r="D288" s="71"/>
      <c r="E288" s="70"/>
      <c r="F288" s="70"/>
      <c r="G288" s="70"/>
      <c r="H288" s="72"/>
      <c r="I288" s="72"/>
      <c r="J288" s="72"/>
      <c r="K288" s="73"/>
      <c r="L288" s="73"/>
      <c r="M288" s="58"/>
      <c r="N288" s="74"/>
      <c r="O288" s="75"/>
      <c r="P288" s="76"/>
      <c r="Q288" s="70"/>
      <c r="R288" s="57"/>
      <c r="S288" s="57"/>
    </row>
    <row r="289" spans="2:19" s="55" customFormat="1">
      <c r="B289" s="70"/>
      <c r="C289" s="70"/>
      <c r="D289" s="71"/>
      <c r="E289" s="70"/>
      <c r="F289" s="70"/>
      <c r="G289" s="70"/>
      <c r="H289" s="72"/>
      <c r="I289" s="72"/>
      <c r="J289" s="72"/>
      <c r="K289" s="73"/>
      <c r="L289" s="73"/>
      <c r="M289" s="58"/>
      <c r="N289" s="74"/>
      <c r="O289" s="75"/>
      <c r="P289" s="76"/>
      <c r="Q289" s="70"/>
      <c r="R289" s="57"/>
      <c r="S289" s="57"/>
    </row>
    <row r="290" spans="2:19" s="55" customFormat="1">
      <c r="B290" s="70"/>
      <c r="C290" s="70"/>
      <c r="D290" s="71"/>
      <c r="E290" s="70"/>
      <c r="F290" s="70"/>
      <c r="G290" s="70"/>
      <c r="H290" s="72"/>
      <c r="I290" s="72"/>
      <c r="J290" s="72"/>
      <c r="K290" s="73"/>
      <c r="L290" s="73"/>
      <c r="M290" s="58"/>
      <c r="N290" s="74"/>
      <c r="O290" s="75"/>
      <c r="P290" s="76"/>
      <c r="Q290" s="70"/>
      <c r="R290" s="57"/>
      <c r="S290" s="57"/>
    </row>
    <row r="291" spans="2:19" s="55" customFormat="1">
      <c r="B291" s="70"/>
      <c r="C291" s="70"/>
      <c r="D291" s="71"/>
      <c r="E291" s="70"/>
      <c r="F291" s="70"/>
      <c r="G291" s="70"/>
      <c r="H291" s="72"/>
      <c r="I291" s="72"/>
      <c r="J291" s="72"/>
      <c r="K291" s="73"/>
      <c r="L291" s="73"/>
      <c r="M291" s="58"/>
      <c r="N291" s="74"/>
      <c r="O291" s="75"/>
      <c r="P291" s="76"/>
      <c r="Q291" s="70"/>
      <c r="R291" s="57"/>
      <c r="S291" s="57"/>
    </row>
    <row r="292" spans="2:19" s="55" customFormat="1">
      <c r="B292" s="70"/>
      <c r="C292" s="70"/>
      <c r="D292" s="71"/>
      <c r="E292" s="70"/>
      <c r="F292" s="70"/>
      <c r="G292" s="70"/>
      <c r="H292" s="72"/>
      <c r="I292" s="72"/>
      <c r="J292" s="72"/>
      <c r="K292" s="73"/>
      <c r="L292" s="73"/>
      <c r="M292" s="58"/>
      <c r="N292" s="74"/>
      <c r="O292" s="75"/>
      <c r="P292" s="76"/>
      <c r="Q292" s="70"/>
      <c r="R292" s="57"/>
      <c r="S292" s="57"/>
    </row>
    <row r="293" spans="2:19" s="55" customFormat="1">
      <c r="B293" s="70"/>
      <c r="C293" s="70"/>
      <c r="D293" s="71"/>
      <c r="E293" s="70"/>
      <c r="F293" s="70"/>
      <c r="G293" s="70"/>
      <c r="H293" s="72"/>
      <c r="I293" s="72"/>
      <c r="J293" s="72"/>
      <c r="K293" s="73"/>
      <c r="L293" s="73"/>
      <c r="M293" s="58"/>
      <c r="N293" s="74"/>
      <c r="O293" s="75"/>
      <c r="P293" s="76"/>
      <c r="Q293" s="70"/>
      <c r="R293" s="57"/>
      <c r="S293" s="57"/>
    </row>
    <row r="294" spans="2:19" s="55" customFormat="1">
      <c r="B294" s="70"/>
      <c r="C294" s="70"/>
      <c r="D294" s="71"/>
      <c r="E294" s="70"/>
      <c r="F294" s="70"/>
      <c r="G294" s="70"/>
      <c r="H294" s="72"/>
      <c r="I294" s="72"/>
      <c r="J294" s="72"/>
      <c r="K294" s="73"/>
      <c r="L294" s="73"/>
      <c r="M294" s="58"/>
      <c r="N294" s="74"/>
      <c r="O294" s="75"/>
      <c r="P294" s="76"/>
      <c r="Q294" s="70"/>
      <c r="R294" s="57"/>
      <c r="S294" s="57"/>
    </row>
    <row r="295" spans="2:19" s="55" customFormat="1">
      <c r="B295" s="70"/>
      <c r="C295" s="70"/>
      <c r="D295" s="71"/>
      <c r="E295" s="70"/>
      <c r="F295" s="70"/>
      <c r="G295" s="70"/>
      <c r="H295" s="72"/>
      <c r="I295" s="72"/>
      <c r="J295" s="72"/>
      <c r="K295" s="73"/>
      <c r="L295" s="73"/>
      <c r="M295" s="58"/>
      <c r="N295" s="74"/>
      <c r="O295" s="75"/>
      <c r="P295" s="76"/>
      <c r="Q295" s="70"/>
      <c r="R295" s="57"/>
      <c r="S295" s="57"/>
    </row>
    <row r="296" spans="2:19" s="55" customFormat="1">
      <c r="B296" s="70"/>
      <c r="C296" s="70"/>
      <c r="D296" s="71"/>
      <c r="E296" s="70"/>
      <c r="F296" s="70"/>
      <c r="G296" s="70"/>
      <c r="H296" s="72"/>
      <c r="I296" s="72"/>
      <c r="J296" s="72"/>
      <c r="K296" s="73"/>
      <c r="L296" s="73"/>
      <c r="M296" s="58"/>
      <c r="N296" s="74"/>
      <c r="O296" s="75"/>
      <c r="P296" s="76"/>
      <c r="Q296" s="70"/>
      <c r="R296" s="57"/>
      <c r="S296" s="57"/>
    </row>
    <row r="297" spans="2:19" s="55" customFormat="1">
      <c r="B297" s="70"/>
      <c r="C297" s="70"/>
      <c r="D297" s="71"/>
      <c r="E297" s="70"/>
      <c r="F297" s="70"/>
      <c r="G297" s="70"/>
      <c r="H297" s="72"/>
      <c r="I297" s="72"/>
      <c r="J297" s="72"/>
      <c r="K297" s="73"/>
      <c r="L297" s="73"/>
      <c r="M297" s="58"/>
      <c r="N297" s="74"/>
      <c r="O297" s="75"/>
      <c r="P297" s="76"/>
      <c r="Q297" s="70"/>
      <c r="R297" s="57"/>
      <c r="S297" s="57"/>
    </row>
    <row r="298" spans="2:19" s="55" customFormat="1">
      <c r="B298" s="70"/>
      <c r="C298" s="70"/>
      <c r="D298" s="71"/>
      <c r="E298" s="70"/>
      <c r="F298" s="70"/>
      <c r="G298" s="70"/>
      <c r="H298" s="72"/>
      <c r="I298" s="72"/>
      <c r="J298" s="72"/>
      <c r="K298" s="73"/>
      <c r="L298" s="73"/>
      <c r="M298" s="58"/>
      <c r="N298" s="74"/>
      <c r="O298" s="75"/>
      <c r="P298" s="76"/>
      <c r="Q298" s="70"/>
      <c r="R298" s="57"/>
      <c r="S298" s="57"/>
    </row>
    <row r="299" spans="2:19" s="55" customFormat="1">
      <c r="B299" s="70"/>
      <c r="C299" s="70"/>
      <c r="D299" s="71"/>
      <c r="E299" s="70"/>
      <c r="F299" s="70"/>
      <c r="G299" s="70"/>
      <c r="H299" s="72"/>
      <c r="I299" s="72"/>
      <c r="J299" s="72"/>
      <c r="K299" s="73"/>
      <c r="L299" s="73"/>
      <c r="M299" s="58"/>
      <c r="N299" s="74"/>
      <c r="O299" s="75"/>
      <c r="P299" s="76"/>
      <c r="Q299" s="70"/>
      <c r="R299" s="57"/>
      <c r="S299" s="57"/>
    </row>
    <row r="300" spans="2:19" s="55" customFormat="1">
      <c r="B300" s="70"/>
      <c r="C300" s="70"/>
      <c r="D300" s="71"/>
      <c r="E300" s="70"/>
      <c r="F300" s="70"/>
      <c r="G300" s="70"/>
      <c r="H300" s="72"/>
      <c r="I300" s="72"/>
      <c r="J300" s="72"/>
      <c r="K300" s="73"/>
      <c r="L300" s="73"/>
      <c r="M300" s="58"/>
      <c r="N300" s="74"/>
      <c r="O300" s="75"/>
      <c r="P300" s="76"/>
      <c r="Q300" s="70"/>
      <c r="R300" s="57"/>
      <c r="S300" s="57"/>
    </row>
    <row r="301" spans="2:19" s="55" customFormat="1">
      <c r="B301" s="70"/>
      <c r="C301" s="70"/>
      <c r="D301" s="71"/>
      <c r="E301" s="70"/>
      <c r="F301" s="70"/>
      <c r="G301" s="70"/>
      <c r="H301" s="72"/>
      <c r="I301" s="72"/>
      <c r="J301" s="72"/>
      <c r="K301" s="73"/>
      <c r="L301" s="73"/>
      <c r="M301" s="58"/>
      <c r="N301" s="74"/>
      <c r="O301" s="75"/>
      <c r="P301" s="76"/>
      <c r="Q301" s="70"/>
      <c r="R301" s="57"/>
      <c r="S301" s="57"/>
    </row>
    <row r="302" spans="2:19" s="55" customFormat="1">
      <c r="B302" s="70"/>
      <c r="C302" s="70"/>
      <c r="D302" s="71"/>
      <c r="E302" s="70"/>
      <c r="F302" s="70"/>
      <c r="G302" s="70"/>
      <c r="H302" s="72"/>
      <c r="I302" s="72"/>
      <c r="J302" s="72"/>
      <c r="K302" s="73"/>
      <c r="L302" s="73"/>
      <c r="M302" s="58"/>
      <c r="N302" s="74"/>
      <c r="O302" s="75"/>
      <c r="P302" s="76"/>
      <c r="Q302" s="70"/>
      <c r="R302" s="57"/>
      <c r="S302" s="57"/>
    </row>
    <row r="303" spans="2:19" s="55" customFormat="1">
      <c r="B303" s="70"/>
      <c r="C303" s="70"/>
      <c r="D303" s="71"/>
      <c r="E303" s="70"/>
      <c r="F303" s="70"/>
      <c r="G303" s="70"/>
      <c r="H303" s="72"/>
      <c r="I303" s="72"/>
      <c r="J303" s="72"/>
      <c r="K303" s="73"/>
      <c r="L303" s="73"/>
      <c r="M303" s="58"/>
      <c r="N303" s="74"/>
      <c r="O303" s="75"/>
      <c r="P303" s="76"/>
      <c r="Q303" s="70"/>
      <c r="R303" s="57"/>
      <c r="S303" s="57"/>
    </row>
    <row r="304" spans="2:19" s="55" customFormat="1">
      <c r="B304" s="70"/>
      <c r="C304" s="70"/>
      <c r="D304" s="71"/>
      <c r="E304" s="70"/>
      <c r="F304" s="70"/>
      <c r="G304" s="70"/>
      <c r="H304" s="72"/>
      <c r="I304" s="72"/>
      <c r="J304" s="72"/>
      <c r="K304" s="73"/>
      <c r="L304" s="73"/>
      <c r="M304" s="58"/>
      <c r="N304" s="74"/>
      <c r="O304" s="75"/>
      <c r="P304" s="76"/>
      <c r="Q304" s="70"/>
      <c r="R304" s="57"/>
      <c r="S304" s="57"/>
    </row>
    <row r="305" spans="2:19" s="55" customFormat="1">
      <c r="B305" s="70"/>
      <c r="C305" s="70"/>
      <c r="D305" s="71"/>
      <c r="E305" s="70"/>
      <c r="F305" s="70"/>
      <c r="G305" s="70"/>
      <c r="H305" s="72"/>
      <c r="I305" s="72"/>
      <c r="J305" s="72"/>
      <c r="K305" s="73"/>
      <c r="L305" s="73"/>
      <c r="M305" s="58"/>
      <c r="N305" s="74"/>
      <c r="O305" s="75"/>
      <c r="P305" s="76"/>
      <c r="Q305" s="70"/>
      <c r="R305" s="57"/>
      <c r="S305" s="57"/>
    </row>
    <row r="306" spans="2:19" s="55" customFormat="1">
      <c r="B306" s="70"/>
      <c r="C306" s="70"/>
      <c r="D306" s="71"/>
      <c r="E306" s="70"/>
      <c r="F306" s="70"/>
      <c r="G306" s="70"/>
      <c r="H306" s="72"/>
      <c r="I306" s="72"/>
      <c r="J306" s="72"/>
      <c r="K306" s="73"/>
      <c r="L306" s="73"/>
      <c r="M306" s="58"/>
      <c r="N306" s="74"/>
      <c r="O306" s="75"/>
      <c r="P306" s="76"/>
      <c r="Q306" s="70"/>
      <c r="R306" s="57"/>
      <c r="S306" s="57"/>
    </row>
    <row r="307" spans="2:19" s="55" customFormat="1">
      <c r="B307" s="70"/>
      <c r="C307" s="70"/>
      <c r="D307" s="71"/>
      <c r="E307" s="70"/>
      <c r="F307" s="70"/>
      <c r="G307" s="70"/>
      <c r="H307" s="72"/>
      <c r="I307" s="72"/>
      <c r="J307" s="72"/>
      <c r="K307" s="73"/>
      <c r="L307" s="73"/>
      <c r="M307" s="58"/>
      <c r="N307" s="74"/>
      <c r="O307" s="75"/>
      <c r="P307" s="76"/>
      <c r="Q307" s="70"/>
      <c r="R307" s="57"/>
      <c r="S307" s="57"/>
    </row>
    <row r="308" spans="2:19" s="55" customFormat="1">
      <c r="B308" s="70"/>
      <c r="C308" s="70"/>
      <c r="D308" s="71"/>
      <c r="E308" s="70"/>
      <c r="F308" s="70"/>
      <c r="G308" s="70"/>
      <c r="H308" s="72"/>
      <c r="I308" s="72"/>
      <c r="J308" s="72"/>
      <c r="K308" s="73"/>
      <c r="L308" s="73"/>
      <c r="M308" s="58"/>
      <c r="N308" s="74"/>
      <c r="O308" s="75"/>
      <c r="P308" s="76"/>
      <c r="Q308" s="70"/>
      <c r="R308" s="57"/>
      <c r="S308" s="57"/>
    </row>
    <row r="309" spans="2:19" s="55" customFormat="1">
      <c r="B309" s="70"/>
      <c r="C309" s="70"/>
      <c r="D309" s="71"/>
      <c r="E309" s="70"/>
      <c r="F309" s="70"/>
      <c r="G309" s="70"/>
      <c r="H309" s="72"/>
      <c r="I309" s="72"/>
      <c r="J309" s="72"/>
      <c r="K309" s="73"/>
      <c r="L309" s="73"/>
      <c r="M309" s="58"/>
      <c r="N309" s="74"/>
      <c r="O309" s="75"/>
      <c r="P309" s="76"/>
      <c r="Q309" s="70"/>
      <c r="R309" s="57"/>
      <c r="S309" s="57"/>
    </row>
    <row r="310" spans="2:19" s="55" customFormat="1">
      <c r="B310" s="70"/>
      <c r="C310" s="70"/>
      <c r="D310" s="71"/>
      <c r="E310" s="70"/>
      <c r="F310" s="70"/>
      <c r="G310" s="70"/>
      <c r="H310" s="72"/>
      <c r="I310" s="72"/>
      <c r="J310" s="72"/>
      <c r="K310" s="73"/>
      <c r="L310" s="73"/>
      <c r="M310" s="58"/>
      <c r="N310" s="74"/>
      <c r="O310" s="75"/>
      <c r="P310" s="76"/>
      <c r="Q310" s="70"/>
      <c r="R310" s="57"/>
      <c r="S310" s="57"/>
    </row>
    <row r="311" spans="2:19" s="55" customFormat="1">
      <c r="B311" s="70"/>
      <c r="C311" s="70"/>
      <c r="D311" s="71"/>
      <c r="E311" s="70"/>
      <c r="F311" s="70"/>
      <c r="G311" s="70"/>
      <c r="H311" s="72"/>
      <c r="I311" s="72"/>
      <c r="J311" s="72"/>
      <c r="K311" s="73"/>
      <c r="L311" s="73"/>
      <c r="M311" s="58"/>
      <c r="N311" s="74"/>
      <c r="O311" s="75"/>
      <c r="P311" s="76"/>
      <c r="Q311" s="70"/>
      <c r="R311" s="57"/>
      <c r="S311" s="57"/>
    </row>
    <row r="312" spans="2:19" s="55" customFormat="1">
      <c r="B312" s="70"/>
      <c r="C312" s="70"/>
      <c r="D312" s="71"/>
      <c r="E312" s="70"/>
      <c r="F312" s="70"/>
      <c r="G312" s="70"/>
      <c r="H312" s="72"/>
      <c r="I312" s="72"/>
      <c r="J312" s="72"/>
      <c r="K312" s="73"/>
      <c r="L312" s="73"/>
      <c r="M312" s="58"/>
      <c r="N312" s="74"/>
      <c r="O312" s="75"/>
      <c r="P312" s="76"/>
      <c r="Q312" s="70"/>
      <c r="R312" s="57"/>
      <c r="S312" s="57"/>
    </row>
    <row r="313" spans="2:19" s="55" customFormat="1">
      <c r="B313" s="70"/>
      <c r="C313" s="70"/>
      <c r="D313" s="71"/>
      <c r="E313" s="70"/>
      <c r="F313" s="70"/>
      <c r="G313" s="70"/>
      <c r="H313" s="72"/>
      <c r="I313" s="72"/>
      <c r="J313" s="72"/>
      <c r="K313" s="73"/>
      <c r="L313" s="73"/>
      <c r="M313" s="58"/>
      <c r="N313" s="74"/>
      <c r="O313" s="75"/>
      <c r="P313" s="76"/>
      <c r="Q313" s="70"/>
      <c r="R313" s="57"/>
      <c r="S313" s="57"/>
    </row>
    <row r="314" spans="2:19" s="55" customFormat="1">
      <c r="B314" s="70"/>
      <c r="C314" s="70"/>
      <c r="D314" s="71"/>
      <c r="E314" s="70"/>
      <c r="F314" s="70"/>
      <c r="G314" s="70"/>
      <c r="H314" s="72"/>
      <c r="I314" s="72"/>
      <c r="J314" s="72"/>
      <c r="K314" s="73"/>
      <c r="L314" s="73"/>
      <c r="M314" s="58"/>
      <c r="N314" s="74"/>
      <c r="O314" s="75"/>
      <c r="P314" s="76"/>
      <c r="Q314" s="70"/>
      <c r="R314" s="57"/>
      <c r="S314" s="57"/>
    </row>
    <row r="315" spans="2:19" s="55" customFormat="1">
      <c r="B315" s="70"/>
      <c r="C315" s="70"/>
      <c r="D315" s="71"/>
      <c r="E315" s="70"/>
      <c r="F315" s="70"/>
      <c r="G315" s="70"/>
      <c r="H315" s="72"/>
      <c r="I315" s="72"/>
      <c r="J315" s="72"/>
      <c r="K315" s="73"/>
      <c r="L315" s="73"/>
      <c r="M315" s="58"/>
      <c r="N315" s="74"/>
      <c r="O315" s="75"/>
      <c r="P315" s="76"/>
      <c r="Q315" s="70"/>
      <c r="R315" s="57"/>
      <c r="S315" s="57"/>
    </row>
    <row r="316" spans="2:19" s="55" customFormat="1">
      <c r="B316" s="70"/>
      <c r="C316" s="70"/>
      <c r="D316" s="71"/>
      <c r="E316" s="70"/>
      <c r="F316" s="70"/>
      <c r="G316" s="70"/>
      <c r="H316" s="72"/>
      <c r="I316" s="72"/>
      <c r="J316" s="72"/>
      <c r="K316" s="73"/>
      <c r="L316" s="73"/>
      <c r="M316" s="58"/>
      <c r="N316" s="74"/>
      <c r="O316" s="75"/>
      <c r="P316" s="76"/>
      <c r="Q316" s="70"/>
      <c r="R316" s="57"/>
      <c r="S316" s="57"/>
    </row>
    <row r="317" spans="2:19" s="55" customFormat="1">
      <c r="B317" s="70"/>
      <c r="C317" s="70"/>
      <c r="D317" s="71"/>
      <c r="E317" s="70"/>
      <c r="F317" s="70"/>
      <c r="G317" s="70"/>
      <c r="H317" s="72"/>
      <c r="I317" s="72"/>
      <c r="J317" s="72"/>
      <c r="K317" s="73"/>
      <c r="L317" s="73"/>
      <c r="M317" s="58"/>
      <c r="N317" s="74"/>
      <c r="O317" s="75"/>
      <c r="P317" s="76"/>
      <c r="Q317" s="70"/>
      <c r="R317" s="57"/>
      <c r="S317" s="57"/>
    </row>
    <row r="318" spans="2:19" s="55" customFormat="1">
      <c r="B318" s="70"/>
      <c r="C318" s="70"/>
      <c r="D318" s="71"/>
      <c r="E318" s="70"/>
      <c r="F318" s="70"/>
      <c r="G318" s="70"/>
      <c r="H318" s="72"/>
      <c r="I318" s="72"/>
      <c r="J318" s="72"/>
      <c r="K318" s="73"/>
      <c r="L318" s="73"/>
      <c r="M318" s="58"/>
      <c r="N318" s="74"/>
      <c r="O318" s="75"/>
      <c r="P318" s="76"/>
      <c r="Q318" s="70"/>
      <c r="R318" s="57"/>
      <c r="S318" s="57"/>
    </row>
    <row r="319" spans="2:19" s="55" customFormat="1">
      <c r="B319" s="70"/>
      <c r="C319" s="70"/>
      <c r="D319" s="71"/>
      <c r="E319" s="70"/>
      <c r="F319" s="70"/>
      <c r="G319" s="70"/>
      <c r="H319" s="72"/>
      <c r="I319" s="72"/>
      <c r="J319" s="72"/>
      <c r="K319" s="73"/>
      <c r="L319" s="73"/>
      <c r="M319" s="58"/>
      <c r="N319" s="74"/>
      <c r="O319" s="75"/>
      <c r="P319" s="76"/>
      <c r="Q319" s="70"/>
      <c r="R319" s="57"/>
      <c r="S319" s="57"/>
    </row>
    <row r="320" spans="2:19" s="55" customFormat="1">
      <c r="B320" s="70"/>
      <c r="C320" s="70"/>
      <c r="D320" s="71"/>
      <c r="E320" s="70"/>
      <c r="F320" s="70"/>
      <c r="G320" s="70"/>
      <c r="H320" s="72"/>
      <c r="I320" s="72"/>
      <c r="J320" s="72"/>
      <c r="K320" s="73"/>
      <c r="L320" s="73"/>
      <c r="M320" s="58"/>
      <c r="N320" s="74"/>
      <c r="O320" s="75"/>
      <c r="P320" s="76"/>
      <c r="Q320" s="70"/>
      <c r="R320" s="57"/>
      <c r="S320" s="57"/>
    </row>
    <row r="321" spans="2:19" s="55" customFormat="1">
      <c r="B321" s="70"/>
      <c r="C321" s="70"/>
      <c r="D321" s="71"/>
      <c r="E321" s="70"/>
      <c r="F321" s="70"/>
      <c r="G321" s="70"/>
      <c r="H321" s="72"/>
      <c r="I321" s="72"/>
      <c r="J321" s="72"/>
      <c r="K321" s="73"/>
      <c r="L321" s="73"/>
      <c r="M321" s="58"/>
      <c r="N321" s="74"/>
      <c r="O321" s="75"/>
      <c r="P321" s="76"/>
      <c r="Q321" s="70"/>
      <c r="R321" s="57"/>
      <c r="S321" s="57"/>
    </row>
    <row r="322" spans="2:19" s="55" customFormat="1">
      <c r="B322" s="70"/>
      <c r="C322" s="70"/>
      <c r="D322" s="71"/>
      <c r="E322" s="70"/>
      <c r="F322" s="70"/>
      <c r="G322" s="70"/>
      <c r="H322" s="72"/>
      <c r="I322" s="72"/>
      <c r="J322" s="72"/>
      <c r="K322" s="73"/>
      <c r="L322" s="73"/>
      <c r="M322" s="58"/>
      <c r="N322" s="74"/>
      <c r="O322" s="75"/>
      <c r="P322" s="76"/>
      <c r="Q322" s="70"/>
      <c r="R322" s="57"/>
      <c r="S322" s="57"/>
    </row>
    <row r="323" spans="2:19" s="55" customFormat="1">
      <c r="B323" s="70"/>
      <c r="C323" s="70"/>
      <c r="D323" s="71"/>
      <c r="E323" s="70"/>
      <c r="F323" s="70"/>
      <c r="G323" s="70"/>
      <c r="H323" s="72"/>
      <c r="I323" s="72"/>
      <c r="J323" s="72"/>
      <c r="K323" s="73"/>
      <c r="L323" s="73"/>
      <c r="M323" s="58"/>
      <c r="N323" s="74"/>
      <c r="O323" s="75"/>
      <c r="P323" s="76"/>
      <c r="Q323" s="70"/>
      <c r="R323" s="57"/>
      <c r="S323" s="57"/>
    </row>
    <row r="324" spans="2:19" s="55" customFormat="1">
      <c r="B324" s="70"/>
      <c r="C324" s="70"/>
      <c r="D324" s="71"/>
      <c r="E324" s="70"/>
      <c r="F324" s="70"/>
      <c r="G324" s="70"/>
      <c r="H324" s="72"/>
      <c r="I324" s="72"/>
      <c r="J324" s="72"/>
      <c r="K324" s="73"/>
      <c r="L324" s="73"/>
      <c r="M324" s="58"/>
      <c r="N324" s="74"/>
      <c r="O324" s="75"/>
      <c r="P324" s="76"/>
      <c r="Q324" s="70"/>
      <c r="R324" s="57"/>
      <c r="S324" s="57"/>
    </row>
    <row r="325" spans="2:19" s="55" customFormat="1">
      <c r="B325" s="70"/>
      <c r="C325" s="70"/>
      <c r="D325" s="71"/>
      <c r="E325" s="70"/>
      <c r="F325" s="70"/>
      <c r="G325" s="70"/>
      <c r="H325" s="72"/>
      <c r="I325" s="72"/>
      <c r="J325" s="72"/>
      <c r="K325" s="73"/>
      <c r="L325" s="73"/>
      <c r="M325" s="58"/>
      <c r="N325" s="74"/>
      <c r="O325" s="75"/>
      <c r="P325" s="76"/>
      <c r="Q325" s="70"/>
      <c r="R325" s="57"/>
      <c r="S325" s="57"/>
    </row>
    <row r="326" spans="2:19" s="55" customFormat="1">
      <c r="B326" s="70"/>
      <c r="C326" s="70"/>
      <c r="D326" s="71"/>
      <c r="E326" s="70"/>
      <c r="F326" s="70"/>
      <c r="G326" s="70"/>
      <c r="H326" s="72"/>
      <c r="I326" s="72"/>
      <c r="J326" s="72"/>
      <c r="K326" s="73"/>
      <c r="L326" s="73"/>
      <c r="M326" s="58"/>
      <c r="N326" s="74"/>
      <c r="O326" s="75"/>
      <c r="P326" s="76"/>
      <c r="Q326" s="70"/>
      <c r="R326" s="57"/>
      <c r="S326" s="57"/>
    </row>
    <row r="327" spans="2:19" s="55" customFormat="1">
      <c r="B327" s="70"/>
      <c r="C327" s="70"/>
      <c r="D327" s="71"/>
      <c r="E327" s="70"/>
      <c r="F327" s="70"/>
      <c r="G327" s="70"/>
      <c r="H327" s="72"/>
      <c r="I327" s="72"/>
      <c r="J327" s="72"/>
      <c r="K327" s="73"/>
      <c r="L327" s="73"/>
      <c r="M327" s="58"/>
      <c r="N327" s="74"/>
      <c r="O327" s="75"/>
      <c r="P327" s="76"/>
      <c r="Q327" s="70"/>
      <c r="R327" s="57"/>
      <c r="S327" s="57"/>
    </row>
    <row r="328" spans="2:19" s="55" customFormat="1">
      <c r="B328" s="70"/>
      <c r="C328" s="70"/>
      <c r="D328" s="71"/>
      <c r="E328" s="70"/>
      <c r="F328" s="70"/>
      <c r="G328" s="70"/>
      <c r="H328" s="72"/>
      <c r="I328" s="72"/>
      <c r="J328" s="72"/>
      <c r="K328" s="73"/>
      <c r="L328" s="73"/>
      <c r="M328" s="58"/>
      <c r="N328" s="74"/>
      <c r="O328" s="75"/>
      <c r="P328" s="76"/>
      <c r="Q328" s="70"/>
      <c r="R328" s="57"/>
      <c r="S328" s="57"/>
    </row>
    <row r="329" spans="2:19" s="55" customFormat="1">
      <c r="B329" s="70"/>
      <c r="C329" s="70"/>
      <c r="D329" s="71"/>
      <c r="E329" s="70"/>
      <c r="F329" s="70"/>
      <c r="G329" s="70"/>
      <c r="H329" s="72"/>
      <c r="I329" s="72"/>
      <c r="J329" s="72"/>
      <c r="K329" s="73"/>
      <c r="L329" s="73"/>
      <c r="M329" s="58"/>
      <c r="N329" s="74"/>
      <c r="O329" s="75"/>
      <c r="P329" s="76"/>
      <c r="Q329" s="70"/>
      <c r="R329" s="57"/>
      <c r="S329" s="57"/>
    </row>
    <row r="330" spans="2:19" s="55" customFormat="1">
      <c r="B330" s="70"/>
      <c r="C330" s="70"/>
      <c r="D330" s="71"/>
      <c r="E330" s="70"/>
      <c r="F330" s="70"/>
      <c r="G330" s="70"/>
      <c r="H330" s="72"/>
      <c r="I330" s="72"/>
      <c r="J330" s="72"/>
      <c r="K330" s="73"/>
      <c r="L330" s="73"/>
      <c r="M330" s="58"/>
      <c r="N330" s="74"/>
      <c r="O330" s="75"/>
      <c r="P330" s="76"/>
      <c r="Q330" s="70"/>
      <c r="R330" s="57"/>
      <c r="S330" s="57"/>
    </row>
    <row r="331" spans="2:19" s="55" customFormat="1">
      <c r="B331" s="70"/>
      <c r="C331" s="70"/>
      <c r="D331" s="71"/>
      <c r="E331" s="70"/>
      <c r="F331" s="70"/>
      <c r="G331" s="70"/>
      <c r="H331" s="72"/>
      <c r="I331" s="72"/>
      <c r="J331" s="72"/>
      <c r="K331" s="73"/>
      <c r="L331" s="73"/>
      <c r="M331" s="58"/>
      <c r="N331" s="74"/>
      <c r="O331" s="75"/>
      <c r="P331" s="76"/>
      <c r="Q331" s="70"/>
      <c r="R331" s="57"/>
      <c r="S331" s="57"/>
    </row>
    <row r="332" spans="2:19" s="55" customFormat="1">
      <c r="B332" s="70"/>
      <c r="C332" s="70"/>
      <c r="D332" s="71"/>
      <c r="E332" s="70"/>
      <c r="F332" s="70"/>
      <c r="G332" s="70"/>
      <c r="H332" s="72"/>
      <c r="I332" s="72"/>
      <c r="J332" s="72"/>
      <c r="K332" s="73"/>
      <c r="L332" s="73"/>
      <c r="M332" s="58"/>
      <c r="N332" s="74"/>
      <c r="O332" s="75"/>
      <c r="P332" s="76"/>
      <c r="Q332" s="70"/>
      <c r="R332" s="57"/>
      <c r="S332" s="57"/>
    </row>
    <row r="333" spans="2:19" s="55" customFormat="1">
      <c r="B333" s="70"/>
      <c r="C333" s="70"/>
      <c r="D333" s="71"/>
      <c r="E333" s="70"/>
      <c r="F333" s="70"/>
      <c r="G333" s="70"/>
      <c r="H333" s="72"/>
      <c r="I333" s="72"/>
      <c r="J333" s="72"/>
      <c r="K333" s="73"/>
      <c r="L333" s="73"/>
      <c r="M333" s="58"/>
      <c r="N333" s="74"/>
      <c r="O333" s="75"/>
      <c r="P333" s="76"/>
      <c r="Q333" s="70"/>
      <c r="R333" s="57"/>
      <c r="S333" s="57"/>
    </row>
    <row r="334" spans="2:19" s="55" customFormat="1">
      <c r="B334" s="70"/>
      <c r="C334" s="70"/>
      <c r="D334" s="71"/>
      <c r="E334" s="70"/>
      <c r="F334" s="70"/>
      <c r="G334" s="70"/>
      <c r="H334" s="72"/>
      <c r="I334" s="72"/>
      <c r="J334" s="72"/>
      <c r="K334" s="73"/>
      <c r="L334" s="73"/>
      <c r="M334" s="58"/>
      <c r="N334" s="74"/>
      <c r="O334" s="75"/>
      <c r="P334" s="76"/>
      <c r="Q334" s="70"/>
      <c r="R334" s="57"/>
      <c r="S334" s="57"/>
    </row>
    <row r="335" spans="2:19" s="55" customFormat="1">
      <c r="B335" s="70"/>
      <c r="C335" s="70"/>
      <c r="D335" s="71"/>
      <c r="E335" s="70"/>
      <c r="F335" s="70"/>
      <c r="G335" s="70"/>
      <c r="H335" s="72"/>
      <c r="I335" s="72"/>
      <c r="J335" s="72"/>
      <c r="K335" s="73"/>
      <c r="L335" s="73"/>
      <c r="M335" s="58"/>
      <c r="N335" s="74"/>
      <c r="O335" s="75"/>
      <c r="P335" s="76"/>
      <c r="Q335" s="70"/>
      <c r="R335" s="57"/>
      <c r="S335" s="57"/>
    </row>
    <row r="336" spans="2:19" s="55" customFormat="1">
      <c r="B336" s="70"/>
      <c r="C336" s="70"/>
      <c r="D336" s="71"/>
      <c r="E336" s="70"/>
      <c r="F336" s="70"/>
      <c r="G336" s="70"/>
      <c r="H336" s="72"/>
      <c r="I336" s="72"/>
      <c r="J336" s="72"/>
      <c r="K336" s="73"/>
      <c r="L336" s="73"/>
      <c r="M336" s="58"/>
      <c r="N336" s="74"/>
      <c r="O336" s="75"/>
      <c r="P336" s="76"/>
      <c r="Q336" s="70"/>
      <c r="R336" s="57"/>
      <c r="S336" s="57"/>
    </row>
    <row r="337" spans="2:19" s="55" customFormat="1">
      <c r="B337" s="70"/>
      <c r="C337" s="70"/>
      <c r="D337" s="71"/>
      <c r="E337" s="70"/>
      <c r="F337" s="70"/>
      <c r="G337" s="70"/>
      <c r="H337" s="72"/>
      <c r="I337" s="72"/>
      <c r="J337" s="72"/>
      <c r="K337" s="73"/>
      <c r="L337" s="73"/>
      <c r="M337" s="58"/>
      <c r="N337" s="74"/>
      <c r="O337" s="75"/>
      <c r="P337" s="76"/>
      <c r="Q337" s="70"/>
      <c r="R337" s="57"/>
      <c r="S337" s="57"/>
    </row>
    <row r="338" spans="2:19" s="55" customFormat="1">
      <c r="B338" s="70"/>
      <c r="C338" s="70"/>
      <c r="D338" s="71"/>
      <c r="E338" s="70"/>
      <c r="F338" s="70"/>
      <c r="G338" s="70"/>
      <c r="H338" s="72"/>
      <c r="I338" s="72"/>
      <c r="J338" s="72"/>
      <c r="K338" s="73"/>
      <c r="L338" s="73"/>
      <c r="M338" s="58"/>
      <c r="N338" s="74"/>
      <c r="O338" s="75"/>
      <c r="P338" s="76"/>
      <c r="Q338" s="70"/>
      <c r="R338" s="57"/>
      <c r="S338" s="57"/>
    </row>
    <row r="339" spans="2:19" s="55" customFormat="1">
      <c r="B339" s="70"/>
      <c r="C339" s="70"/>
      <c r="D339" s="71"/>
      <c r="E339" s="70"/>
      <c r="F339" s="70"/>
      <c r="G339" s="70"/>
      <c r="H339" s="72"/>
      <c r="I339" s="72"/>
      <c r="J339" s="72"/>
      <c r="K339" s="73"/>
      <c r="L339" s="73"/>
      <c r="M339" s="58"/>
      <c r="N339" s="74"/>
      <c r="O339" s="75"/>
      <c r="P339" s="76"/>
      <c r="Q339" s="70"/>
      <c r="R339" s="57"/>
      <c r="S339" s="57"/>
    </row>
    <row r="340" spans="2:19" s="55" customFormat="1">
      <c r="B340" s="70"/>
      <c r="C340" s="70"/>
      <c r="D340" s="71"/>
      <c r="E340" s="70"/>
      <c r="F340" s="70"/>
      <c r="G340" s="70"/>
      <c r="H340" s="72"/>
      <c r="I340" s="72"/>
      <c r="J340" s="72"/>
      <c r="K340" s="73"/>
      <c r="L340" s="73"/>
      <c r="M340" s="58"/>
      <c r="N340" s="74"/>
      <c r="O340" s="75"/>
      <c r="P340" s="76"/>
      <c r="Q340" s="70"/>
      <c r="R340" s="57"/>
      <c r="S340" s="57"/>
    </row>
    <row r="341" spans="2:19" s="55" customFormat="1">
      <c r="B341" s="70"/>
      <c r="C341" s="70"/>
      <c r="D341" s="71"/>
      <c r="E341" s="70"/>
      <c r="F341" s="70"/>
      <c r="G341" s="70"/>
      <c r="H341" s="72"/>
      <c r="I341" s="72"/>
      <c r="J341" s="72"/>
      <c r="K341" s="73"/>
      <c r="L341" s="73"/>
      <c r="M341" s="58"/>
      <c r="N341" s="74"/>
      <c r="O341" s="75"/>
      <c r="P341" s="76"/>
      <c r="Q341" s="70"/>
      <c r="R341" s="57"/>
      <c r="S341" s="57"/>
    </row>
    <row r="342" spans="2:19" s="55" customFormat="1">
      <c r="B342" s="70"/>
      <c r="C342" s="70"/>
      <c r="D342" s="71"/>
      <c r="E342" s="70"/>
      <c r="F342" s="70"/>
      <c r="G342" s="70"/>
      <c r="H342" s="72"/>
      <c r="I342" s="72"/>
      <c r="J342" s="72"/>
      <c r="K342" s="73"/>
      <c r="L342" s="73"/>
      <c r="M342" s="58"/>
      <c r="N342" s="74"/>
      <c r="O342" s="75"/>
      <c r="P342" s="76"/>
      <c r="Q342" s="70"/>
      <c r="R342" s="57"/>
      <c r="S342" s="57"/>
    </row>
    <row r="343" spans="2:19" s="55" customFormat="1">
      <c r="B343" s="70"/>
      <c r="C343" s="70"/>
      <c r="D343" s="71"/>
      <c r="E343" s="70"/>
      <c r="F343" s="70"/>
      <c r="G343" s="70"/>
      <c r="H343" s="72"/>
      <c r="I343" s="72"/>
      <c r="J343" s="72"/>
      <c r="K343" s="73"/>
      <c r="L343" s="73"/>
      <c r="M343" s="58"/>
      <c r="N343" s="74"/>
      <c r="O343" s="75"/>
      <c r="P343" s="76"/>
      <c r="Q343" s="70"/>
      <c r="R343" s="57"/>
      <c r="S343" s="57"/>
    </row>
    <row r="344" spans="2:19" s="55" customFormat="1">
      <c r="B344" s="70"/>
      <c r="C344" s="70"/>
      <c r="D344" s="71"/>
      <c r="E344" s="70"/>
      <c r="F344" s="70"/>
      <c r="G344" s="70"/>
      <c r="H344" s="72"/>
      <c r="I344" s="72"/>
      <c r="J344" s="72"/>
      <c r="K344" s="73"/>
      <c r="L344" s="73"/>
      <c r="M344" s="58"/>
      <c r="N344" s="74"/>
      <c r="O344" s="75"/>
      <c r="P344" s="76"/>
      <c r="Q344" s="70"/>
      <c r="R344" s="57"/>
      <c r="S344" s="57"/>
    </row>
    <row r="345" spans="2:19" s="55" customFormat="1">
      <c r="B345" s="70"/>
      <c r="C345" s="70"/>
      <c r="D345" s="71"/>
      <c r="E345" s="70"/>
      <c r="F345" s="70"/>
      <c r="G345" s="70"/>
      <c r="H345" s="72"/>
      <c r="I345" s="72"/>
      <c r="J345" s="72"/>
      <c r="K345" s="73"/>
      <c r="L345" s="73"/>
      <c r="M345" s="58"/>
      <c r="N345" s="74"/>
      <c r="O345" s="75"/>
      <c r="P345" s="76"/>
      <c r="Q345" s="70"/>
      <c r="R345" s="57"/>
      <c r="S345" s="57"/>
    </row>
    <row r="346" spans="2:19" s="55" customFormat="1">
      <c r="B346" s="70"/>
      <c r="C346" s="70"/>
      <c r="D346" s="71"/>
      <c r="E346" s="70"/>
      <c r="F346" s="70"/>
      <c r="G346" s="70"/>
      <c r="H346" s="72"/>
      <c r="I346" s="72"/>
      <c r="J346" s="72"/>
      <c r="K346" s="73"/>
      <c r="L346" s="73"/>
      <c r="M346" s="58"/>
      <c r="N346" s="74"/>
      <c r="O346" s="75"/>
      <c r="P346" s="76"/>
      <c r="Q346" s="70"/>
      <c r="R346" s="57"/>
      <c r="S346" s="57"/>
    </row>
    <row r="347" spans="2:19" s="55" customFormat="1">
      <c r="B347" s="70"/>
      <c r="C347" s="70"/>
      <c r="D347" s="71"/>
      <c r="E347" s="70"/>
      <c r="F347" s="70"/>
      <c r="G347" s="70"/>
      <c r="H347" s="72"/>
      <c r="I347" s="72"/>
      <c r="J347" s="72"/>
      <c r="K347" s="73"/>
      <c r="L347" s="73"/>
      <c r="M347" s="58"/>
      <c r="N347" s="74"/>
      <c r="O347" s="75"/>
      <c r="P347" s="76"/>
      <c r="Q347" s="70"/>
      <c r="R347" s="57"/>
      <c r="S347" s="57"/>
    </row>
    <row r="348" spans="2:19" s="55" customFormat="1">
      <c r="B348" s="70"/>
      <c r="C348" s="70"/>
      <c r="D348" s="71"/>
      <c r="E348" s="70"/>
      <c r="F348" s="70"/>
      <c r="G348" s="70"/>
      <c r="H348" s="72"/>
      <c r="I348" s="72"/>
      <c r="J348" s="72"/>
      <c r="K348" s="73"/>
      <c r="L348" s="73"/>
      <c r="M348" s="58"/>
      <c r="N348" s="74"/>
      <c r="O348" s="75"/>
      <c r="P348" s="76"/>
      <c r="Q348" s="70"/>
      <c r="R348" s="57"/>
      <c r="S348" s="57"/>
    </row>
    <row r="349" spans="2:19" s="55" customFormat="1">
      <c r="B349" s="70"/>
      <c r="C349" s="70"/>
      <c r="D349" s="71"/>
      <c r="E349" s="70"/>
      <c r="F349" s="70"/>
      <c r="G349" s="70"/>
      <c r="H349" s="72"/>
      <c r="I349" s="72"/>
      <c r="J349" s="72"/>
      <c r="K349" s="73"/>
      <c r="L349" s="73"/>
      <c r="M349" s="58"/>
      <c r="N349" s="74"/>
      <c r="O349" s="75"/>
      <c r="P349" s="76"/>
      <c r="Q349" s="70"/>
      <c r="R349" s="57"/>
      <c r="S349" s="57"/>
    </row>
    <row r="350" spans="2:19" s="55" customFormat="1">
      <c r="B350" s="70"/>
      <c r="C350" s="70"/>
      <c r="D350" s="71"/>
      <c r="E350" s="70"/>
      <c r="F350" s="70"/>
      <c r="G350" s="70"/>
      <c r="H350" s="72"/>
      <c r="I350" s="72"/>
      <c r="J350" s="72"/>
      <c r="K350" s="73"/>
      <c r="L350" s="73"/>
      <c r="M350" s="58"/>
      <c r="N350" s="74"/>
      <c r="O350" s="75"/>
      <c r="P350" s="76"/>
      <c r="Q350" s="70"/>
      <c r="R350" s="57"/>
      <c r="S350" s="57"/>
    </row>
    <row r="351" spans="2:19" s="55" customFormat="1">
      <c r="B351" s="70"/>
      <c r="C351" s="70"/>
      <c r="D351" s="71"/>
      <c r="E351" s="70"/>
      <c r="F351" s="70"/>
      <c r="G351" s="70"/>
      <c r="H351" s="72"/>
      <c r="I351" s="72"/>
      <c r="J351" s="72"/>
      <c r="K351" s="73"/>
      <c r="L351" s="73"/>
      <c r="M351" s="58"/>
      <c r="N351" s="74"/>
      <c r="O351" s="75"/>
      <c r="P351" s="76"/>
      <c r="Q351" s="70"/>
      <c r="R351" s="57"/>
      <c r="S351" s="57"/>
    </row>
    <row r="352" spans="2:19" s="55" customFormat="1">
      <c r="B352" s="70"/>
      <c r="C352" s="70"/>
      <c r="D352" s="71"/>
      <c r="E352" s="70"/>
      <c r="F352" s="70"/>
      <c r="G352" s="70"/>
      <c r="H352" s="72"/>
      <c r="I352" s="72"/>
      <c r="J352" s="72"/>
      <c r="K352" s="73"/>
      <c r="L352" s="73"/>
      <c r="M352" s="58"/>
      <c r="N352" s="74"/>
      <c r="O352" s="75"/>
      <c r="P352" s="76"/>
      <c r="Q352" s="70"/>
      <c r="R352" s="57"/>
      <c r="S352" s="57"/>
    </row>
    <row r="353" spans="2:19" s="55" customFormat="1">
      <c r="B353" s="70"/>
      <c r="C353" s="70"/>
      <c r="D353" s="71"/>
      <c r="E353" s="70"/>
      <c r="F353" s="70"/>
      <c r="G353" s="70"/>
      <c r="H353" s="72"/>
      <c r="I353" s="72"/>
      <c r="J353" s="72"/>
      <c r="K353" s="73"/>
      <c r="L353" s="73"/>
      <c r="M353" s="58"/>
      <c r="N353" s="74"/>
      <c r="O353" s="75"/>
      <c r="P353" s="76"/>
      <c r="Q353" s="70"/>
      <c r="R353" s="57"/>
      <c r="S353" s="57"/>
    </row>
    <row r="354" spans="2:19" s="55" customFormat="1">
      <c r="B354" s="70"/>
      <c r="C354" s="70"/>
      <c r="D354" s="71"/>
      <c r="E354" s="70"/>
      <c r="F354" s="70"/>
      <c r="G354" s="70"/>
      <c r="H354" s="72"/>
      <c r="I354" s="72"/>
      <c r="J354" s="72"/>
      <c r="K354" s="73"/>
      <c r="L354" s="73"/>
      <c r="M354" s="58"/>
      <c r="N354" s="74"/>
      <c r="O354" s="75"/>
      <c r="P354" s="76"/>
      <c r="Q354" s="70"/>
      <c r="R354" s="57"/>
      <c r="S354" s="57"/>
    </row>
    <row r="355" spans="2:19" s="55" customFormat="1">
      <c r="B355" s="70"/>
      <c r="C355" s="70"/>
      <c r="D355" s="71"/>
      <c r="E355" s="70"/>
      <c r="F355" s="70"/>
      <c r="G355" s="70"/>
      <c r="H355" s="72"/>
      <c r="I355" s="72"/>
      <c r="J355" s="72"/>
      <c r="K355" s="73"/>
      <c r="L355" s="73"/>
      <c r="M355" s="58"/>
      <c r="N355" s="74"/>
      <c r="O355" s="75"/>
      <c r="P355" s="76"/>
      <c r="Q355" s="70"/>
      <c r="R355" s="57"/>
      <c r="S355" s="57"/>
    </row>
    <row r="356" spans="2:19" s="55" customFormat="1">
      <c r="B356" s="70"/>
      <c r="C356" s="70"/>
      <c r="D356" s="71"/>
      <c r="E356" s="70"/>
      <c r="F356" s="70"/>
      <c r="G356" s="70"/>
      <c r="H356" s="72"/>
      <c r="I356" s="72"/>
      <c r="J356" s="72"/>
      <c r="K356" s="73"/>
      <c r="L356" s="73"/>
      <c r="M356" s="58"/>
      <c r="N356" s="74"/>
      <c r="O356" s="75"/>
      <c r="P356" s="76"/>
      <c r="Q356" s="70"/>
      <c r="R356" s="57"/>
      <c r="S356" s="57"/>
    </row>
    <row r="357" spans="2:19" s="55" customFormat="1">
      <c r="B357" s="70"/>
      <c r="C357" s="70"/>
      <c r="D357" s="71"/>
      <c r="E357" s="70"/>
      <c r="F357" s="70"/>
      <c r="G357" s="70"/>
      <c r="H357" s="72"/>
      <c r="I357" s="72"/>
      <c r="J357" s="72"/>
      <c r="K357" s="73"/>
      <c r="L357" s="73"/>
      <c r="M357" s="58"/>
      <c r="N357" s="74"/>
      <c r="O357" s="75"/>
      <c r="P357" s="76"/>
      <c r="Q357" s="70"/>
      <c r="R357" s="57"/>
      <c r="S357" s="57"/>
    </row>
    <row r="358" spans="2:19" s="55" customFormat="1">
      <c r="B358" s="70"/>
      <c r="C358" s="70"/>
      <c r="D358" s="71"/>
      <c r="E358" s="70"/>
      <c r="F358" s="70"/>
      <c r="G358" s="70"/>
      <c r="H358" s="72"/>
      <c r="I358" s="72"/>
      <c r="J358" s="72"/>
      <c r="K358" s="73"/>
      <c r="L358" s="73"/>
      <c r="M358" s="58"/>
      <c r="N358" s="74"/>
      <c r="O358" s="75"/>
      <c r="P358" s="76"/>
      <c r="Q358" s="70"/>
      <c r="R358" s="57"/>
      <c r="S358" s="57"/>
    </row>
    <row r="359" spans="2:19" s="55" customFormat="1">
      <c r="B359" s="70"/>
      <c r="C359" s="70"/>
      <c r="D359" s="71"/>
      <c r="E359" s="70"/>
      <c r="F359" s="70"/>
      <c r="G359" s="70"/>
      <c r="H359" s="72"/>
      <c r="I359" s="72"/>
      <c r="J359" s="72"/>
      <c r="K359" s="73"/>
      <c r="L359" s="73"/>
      <c r="M359" s="58"/>
      <c r="N359" s="74"/>
      <c r="O359" s="75"/>
      <c r="P359" s="76"/>
      <c r="Q359" s="70"/>
      <c r="R359" s="57"/>
      <c r="S359" s="57"/>
    </row>
    <row r="360" spans="2:19" s="55" customFormat="1">
      <c r="B360" s="70"/>
      <c r="C360" s="70"/>
      <c r="D360" s="71"/>
      <c r="E360" s="70"/>
      <c r="F360" s="70"/>
      <c r="G360" s="70"/>
      <c r="H360" s="72"/>
      <c r="I360" s="72"/>
      <c r="J360" s="72"/>
      <c r="K360" s="73"/>
      <c r="L360" s="73"/>
      <c r="M360" s="58"/>
      <c r="N360" s="74"/>
      <c r="O360" s="75"/>
      <c r="P360" s="76"/>
      <c r="Q360" s="70"/>
      <c r="R360" s="57"/>
      <c r="S360" s="57"/>
    </row>
    <row r="361" spans="2:19" s="55" customFormat="1">
      <c r="B361" s="70"/>
      <c r="C361" s="70"/>
      <c r="D361" s="71"/>
      <c r="E361" s="70"/>
      <c r="F361" s="70"/>
      <c r="G361" s="70"/>
      <c r="H361" s="72"/>
      <c r="I361" s="72"/>
      <c r="J361" s="72"/>
      <c r="K361" s="73"/>
      <c r="L361" s="73"/>
      <c r="M361" s="58"/>
      <c r="N361" s="74"/>
      <c r="O361" s="75"/>
      <c r="P361" s="76"/>
      <c r="Q361" s="70"/>
      <c r="R361" s="57"/>
      <c r="S361" s="57"/>
    </row>
    <row r="362" spans="2:19" s="55" customFormat="1">
      <c r="B362" s="70"/>
      <c r="C362" s="70"/>
      <c r="D362" s="71"/>
      <c r="E362" s="70"/>
      <c r="F362" s="70"/>
      <c r="G362" s="70"/>
      <c r="H362" s="72"/>
      <c r="I362" s="72"/>
      <c r="J362" s="72"/>
      <c r="K362" s="73"/>
      <c r="L362" s="73"/>
      <c r="M362" s="58"/>
      <c r="N362" s="74"/>
      <c r="O362" s="75"/>
      <c r="P362" s="76"/>
      <c r="Q362" s="70"/>
      <c r="R362" s="57"/>
      <c r="S362" s="57"/>
    </row>
    <row r="363" spans="2:19" s="55" customFormat="1">
      <c r="B363" s="70"/>
      <c r="C363" s="70"/>
      <c r="D363" s="71"/>
      <c r="E363" s="70"/>
      <c r="F363" s="70"/>
      <c r="G363" s="70"/>
      <c r="H363" s="72"/>
      <c r="I363" s="72"/>
      <c r="J363" s="72"/>
      <c r="K363" s="73"/>
      <c r="L363" s="73"/>
      <c r="M363" s="58"/>
      <c r="N363" s="74"/>
      <c r="O363" s="75"/>
      <c r="P363" s="76"/>
      <c r="Q363" s="70"/>
      <c r="R363" s="57"/>
      <c r="S363" s="57"/>
    </row>
    <row r="364" spans="2:19" s="55" customFormat="1">
      <c r="B364" s="70"/>
      <c r="C364" s="70"/>
      <c r="D364" s="71"/>
      <c r="E364" s="70"/>
      <c r="F364" s="70"/>
      <c r="G364" s="70"/>
      <c r="H364" s="72"/>
      <c r="I364" s="72"/>
      <c r="J364" s="72"/>
      <c r="K364" s="73"/>
      <c r="L364" s="73"/>
      <c r="M364" s="58"/>
      <c r="N364" s="74"/>
      <c r="O364" s="75"/>
      <c r="P364" s="76"/>
      <c r="Q364" s="70"/>
      <c r="R364" s="57"/>
      <c r="S364" s="57"/>
    </row>
    <row r="365" spans="2:19" s="55" customFormat="1">
      <c r="B365" s="70"/>
      <c r="C365" s="70"/>
      <c r="D365" s="71"/>
      <c r="E365" s="70"/>
      <c r="F365" s="70"/>
      <c r="G365" s="70"/>
      <c r="H365" s="72"/>
      <c r="I365" s="72"/>
      <c r="J365" s="72"/>
      <c r="K365" s="73"/>
      <c r="L365" s="73"/>
      <c r="M365" s="58"/>
      <c r="N365" s="74"/>
      <c r="O365" s="75"/>
      <c r="P365" s="76"/>
      <c r="Q365" s="70"/>
      <c r="R365" s="57"/>
      <c r="S365" s="57"/>
    </row>
    <row r="366" spans="2:19" s="55" customFormat="1">
      <c r="B366" s="70"/>
      <c r="C366" s="70"/>
      <c r="D366" s="71"/>
      <c r="E366" s="70"/>
      <c r="F366" s="70"/>
      <c r="G366" s="70"/>
      <c r="H366" s="72"/>
      <c r="I366" s="72"/>
      <c r="J366" s="72"/>
      <c r="K366" s="73"/>
      <c r="L366" s="73"/>
      <c r="M366" s="58"/>
      <c r="N366" s="74"/>
      <c r="O366" s="75"/>
      <c r="P366" s="76"/>
      <c r="Q366" s="70"/>
      <c r="R366" s="57"/>
      <c r="S366" s="57"/>
    </row>
    <row r="367" spans="2:19" s="55" customFormat="1">
      <c r="B367" s="70"/>
      <c r="C367" s="70"/>
      <c r="D367" s="71"/>
      <c r="E367" s="70"/>
      <c r="F367" s="70"/>
      <c r="G367" s="70"/>
      <c r="H367" s="72"/>
      <c r="I367" s="72"/>
      <c r="J367" s="72"/>
      <c r="K367" s="73"/>
      <c r="L367" s="73"/>
      <c r="M367" s="58"/>
      <c r="N367" s="74"/>
      <c r="O367" s="75"/>
      <c r="P367" s="76"/>
      <c r="Q367" s="70"/>
      <c r="R367" s="57"/>
      <c r="S367" s="57"/>
    </row>
    <row r="368" spans="2:19" s="55" customFormat="1">
      <c r="B368" s="70"/>
      <c r="C368" s="70"/>
      <c r="D368" s="71"/>
      <c r="E368" s="70"/>
      <c r="F368" s="70"/>
      <c r="G368" s="70"/>
      <c r="H368" s="72"/>
      <c r="I368" s="72"/>
      <c r="J368" s="72"/>
      <c r="K368" s="73"/>
      <c r="L368" s="73"/>
      <c r="M368" s="58"/>
      <c r="N368" s="74"/>
      <c r="O368" s="75"/>
      <c r="P368" s="76"/>
      <c r="Q368" s="70"/>
      <c r="R368" s="57"/>
      <c r="S368" s="57"/>
    </row>
    <row r="369" spans="2:19" s="55" customFormat="1">
      <c r="B369" s="70"/>
      <c r="C369" s="70"/>
      <c r="D369" s="71"/>
      <c r="E369" s="70"/>
      <c r="F369" s="70"/>
      <c r="G369" s="70"/>
      <c r="H369" s="72"/>
      <c r="I369" s="72"/>
      <c r="J369" s="72"/>
      <c r="K369" s="73"/>
      <c r="L369" s="73"/>
      <c r="M369" s="58"/>
      <c r="N369" s="74"/>
      <c r="O369" s="75"/>
      <c r="P369" s="76"/>
      <c r="Q369" s="70"/>
      <c r="R369" s="57"/>
      <c r="S369" s="57"/>
    </row>
    <row r="370" spans="2:19" s="55" customFormat="1">
      <c r="B370" s="70"/>
      <c r="C370" s="70"/>
      <c r="D370" s="71"/>
      <c r="E370" s="70"/>
      <c r="F370" s="70"/>
      <c r="G370" s="70"/>
      <c r="H370" s="72"/>
      <c r="I370" s="72"/>
      <c r="J370" s="72"/>
      <c r="K370" s="73"/>
      <c r="L370" s="73"/>
      <c r="M370" s="58"/>
      <c r="N370" s="74"/>
      <c r="O370" s="75"/>
      <c r="P370" s="76"/>
      <c r="Q370" s="70"/>
      <c r="R370" s="57"/>
      <c r="S370" s="57"/>
    </row>
    <row r="371" spans="2:19" s="55" customFormat="1">
      <c r="B371" s="70"/>
      <c r="C371" s="70"/>
      <c r="D371" s="71"/>
      <c r="E371" s="70"/>
      <c r="F371" s="70"/>
      <c r="G371" s="70"/>
      <c r="H371" s="72"/>
      <c r="I371" s="72"/>
      <c r="J371" s="72"/>
      <c r="K371" s="73"/>
      <c r="L371" s="73"/>
      <c r="M371" s="58"/>
      <c r="N371" s="74"/>
      <c r="O371" s="75"/>
      <c r="P371" s="76"/>
      <c r="Q371" s="70"/>
      <c r="R371" s="57"/>
      <c r="S371" s="57"/>
    </row>
    <row r="372" spans="2:19" s="55" customFormat="1">
      <c r="B372" s="70"/>
      <c r="C372" s="70"/>
      <c r="D372" s="71"/>
      <c r="E372" s="70"/>
      <c r="F372" s="70"/>
      <c r="G372" s="70"/>
      <c r="H372" s="72"/>
      <c r="I372" s="72"/>
      <c r="J372" s="72"/>
      <c r="K372" s="73"/>
      <c r="L372" s="73"/>
      <c r="M372" s="58"/>
      <c r="N372" s="74"/>
      <c r="O372" s="75"/>
      <c r="P372" s="76"/>
      <c r="Q372" s="70"/>
      <c r="R372" s="57"/>
      <c r="S372" s="57"/>
    </row>
    <row r="373" spans="2:19" s="55" customFormat="1">
      <c r="B373" s="70"/>
      <c r="C373" s="70"/>
      <c r="D373" s="71"/>
      <c r="E373" s="70"/>
      <c r="F373" s="70"/>
      <c r="G373" s="70"/>
      <c r="H373" s="72"/>
      <c r="I373" s="72"/>
      <c r="J373" s="72"/>
      <c r="K373" s="73"/>
      <c r="L373" s="73"/>
      <c r="M373" s="58"/>
      <c r="N373" s="74"/>
      <c r="O373" s="75"/>
      <c r="P373" s="76"/>
      <c r="Q373" s="70"/>
      <c r="R373" s="57"/>
      <c r="S373" s="57"/>
    </row>
    <row r="374" spans="2:19" s="55" customFormat="1">
      <c r="B374" s="70"/>
      <c r="C374" s="70"/>
      <c r="D374" s="71"/>
      <c r="E374" s="70"/>
      <c r="F374" s="70"/>
      <c r="G374" s="70"/>
      <c r="H374" s="72"/>
      <c r="I374" s="72"/>
      <c r="J374" s="72"/>
      <c r="K374" s="73"/>
      <c r="L374" s="73"/>
      <c r="M374" s="58"/>
      <c r="N374" s="74"/>
      <c r="O374" s="75"/>
      <c r="P374" s="76"/>
      <c r="Q374" s="70"/>
      <c r="R374" s="57"/>
      <c r="S374" s="57"/>
    </row>
    <row r="375" spans="2:19" s="55" customFormat="1">
      <c r="B375" s="70"/>
      <c r="C375" s="70"/>
      <c r="D375" s="71"/>
      <c r="E375" s="70"/>
      <c r="F375" s="70"/>
      <c r="G375" s="70"/>
      <c r="H375" s="72"/>
      <c r="I375" s="72"/>
      <c r="J375" s="72"/>
      <c r="K375" s="73"/>
      <c r="L375" s="73"/>
      <c r="M375" s="58"/>
      <c r="N375" s="74"/>
      <c r="O375" s="75"/>
      <c r="P375" s="76"/>
      <c r="Q375" s="70"/>
      <c r="R375" s="57"/>
      <c r="S375" s="57"/>
    </row>
    <row r="376" spans="2:19" s="55" customFormat="1">
      <c r="B376" s="70"/>
      <c r="C376" s="70"/>
      <c r="D376" s="71"/>
      <c r="E376" s="70"/>
      <c r="F376" s="70"/>
      <c r="G376" s="70"/>
      <c r="H376" s="72"/>
      <c r="I376" s="72"/>
      <c r="J376" s="72"/>
      <c r="K376" s="73"/>
      <c r="L376" s="73"/>
      <c r="M376" s="58"/>
      <c r="N376" s="74"/>
      <c r="O376" s="75"/>
      <c r="P376" s="76"/>
      <c r="Q376" s="70"/>
      <c r="R376" s="57"/>
      <c r="S376" s="57"/>
    </row>
    <row r="377" spans="2:19" s="55" customFormat="1">
      <c r="B377" s="70"/>
      <c r="C377" s="70"/>
      <c r="D377" s="71"/>
      <c r="E377" s="70"/>
      <c r="F377" s="70"/>
      <c r="G377" s="70"/>
      <c r="H377" s="72"/>
      <c r="I377" s="72"/>
      <c r="J377" s="72"/>
      <c r="K377" s="73"/>
      <c r="L377" s="73"/>
      <c r="M377" s="58"/>
      <c r="N377" s="74"/>
      <c r="O377" s="75"/>
      <c r="P377" s="76"/>
      <c r="Q377" s="70"/>
      <c r="R377" s="57"/>
      <c r="S377" s="57"/>
    </row>
    <row r="378" spans="2:19" s="55" customFormat="1">
      <c r="B378" s="70"/>
      <c r="C378" s="70"/>
      <c r="D378" s="71"/>
      <c r="E378" s="70"/>
      <c r="F378" s="70"/>
      <c r="G378" s="70"/>
      <c r="H378" s="72"/>
      <c r="I378" s="72"/>
      <c r="J378" s="72"/>
      <c r="K378" s="73"/>
      <c r="L378" s="73"/>
      <c r="M378" s="58"/>
      <c r="N378" s="74"/>
      <c r="O378" s="75"/>
      <c r="P378" s="76"/>
      <c r="Q378" s="70"/>
      <c r="R378" s="57"/>
      <c r="S378" s="57"/>
    </row>
    <row r="379" spans="2:19" s="55" customFormat="1">
      <c r="B379" s="70"/>
      <c r="C379" s="70"/>
      <c r="D379" s="71"/>
      <c r="E379" s="70"/>
      <c r="F379" s="70"/>
      <c r="G379" s="70"/>
      <c r="H379" s="72"/>
      <c r="I379" s="72"/>
      <c r="J379" s="72"/>
      <c r="K379" s="73"/>
      <c r="L379" s="73"/>
      <c r="M379" s="58"/>
      <c r="N379" s="74"/>
      <c r="O379" s="75"/>
      <c r="P379" s="76"/>
      <c r="Q379" s="70"/>
      <c r="R379" s="57"/>
      <c r="S379" s="57"/>
    </row>
    <row r="380" spans="2:19" s="55" customFormat="1">
      <c r="B380" s="70"/>
      <c r="C380" s="70"/>
      <c r="D380" s="71"/>
      <c r="E380" s="70"/>
      <c r="F380" s="70"/>
      <c r="G380" s="70"/>
      <c r="H380" s="72"/>
      <c r="I380" s="72"/>
      <c r="J380" s="72"/>
      <c r="K380" s="73"/>
      <c r="L380" s="73"/>
      <c r="M380" s="58"/>
      <c r="N380" s="74"/>
      <c r="O380" s="75"/>
      <c r="P380" s="76"/>
      <c r="Q380" s="70"/>
      <c r="R380" s="57"/>
      <c r="S380" s="57"/>
    </row>
    <row r="381" spans="2:19" s="55" customFormat="1">
      <c r="B381" s="70"/>
      <c r="C381" s="70"/>
      <c r="D381" s="71"/>
      <c r="E381" s="70"/>
      <c r="F381" s="70"/>
      <c r="G381" s="70"/>
      <c r="H381" s="72"/>
      <c r="I381" s="72"/>
      <c r="J381" s="72"/>
      <c r="K381" s="73"/>
      <c r="L381" s="73"/>
      <c r="M381" s="58"/>
      <c r="N381" s="74"/>
      <c r="O381" s="75"/>
      <c r="P381" s="76"/>
      <c r="Q381" s="70"/>
      <c r="R381" s="57"/>
      <c r="S381" s="57"/>
    </row>
    <row r="382" spans="2:19" s="55" customFormat="1">
      <c r="B382" s="70"/>
      <c r="C382" s="70"/>
      <c r="D382" s="71"/>
      <c r="E382" s="70"/>
      <c r="F382" s="70"/>
      <c r="G382" s="70"/>
      <c r="H382" s="72"/>
      <c r="I382" s="72"/>
      <c r="J382" s="72"/>
      <c r="K382" s="73"/>
      <c r="L382" s="73"/>
      <c r="M382" s="58"/>
      <c r="N382" s="74"/>
      <c r="O382" s="75"/>
      <c r="P382" s="76"/>
      <c r="Q382" s="70"/>
      <c r="R382" s="57"/>
      <c r="S382" s="57"/>
    </row>
    <row r="383" spans="2:19" s="55" customFormat="1">
      <c r="B383" s="70"/>
      <c r="C383" s="70"/>
      <c r="D383" s="71"/>
      <c r="E383" s="70"/>
      <c r="F383" s="70"/>
      <c r="G383" s="70"/>
      <c r="H383" s="72"/>
      <c r="I383" s="72"/>
      <c r="J383" s="72"/>
      <c r="K383" s="73"/>
      <c r="L383" s="73"/>
      <c r="M383" s="58"/>
      <c r="N383" s="74"/>
      <c r="O383" s="75"/>
      <c r="P383" s="76"/>
      <c r="Q383" s="70"/>
      <c r="R383" s="57"/>
      <c r="S383" s="57"/>
    </row>
    <row r="384" spans="2:19" s="55" customFormat="1">
      <c r="B384" s="70"/>
      <c r="C384" s="70"/>
      <c r="D384" s="71"/>
      <c r="E384" s="70"/>
      <c r="F384" s="70"/>
      <c r="G384" s="70"/>
      <c r="H384" s="72"/>
      <c r="I384" s="72"/>
      <c r="J384" s="72"/>
      <c r="K384" s="73"/>
      <c r="L384" s="73"/>
      <c r="M384" s="58"/>
      <c r="N384" s="74"/>
      <c r="O384" s="75"/>
      <c r="P384" s="76"/>
      <c r="Q384" s="70"/>
      <c r="R384" s="57"/>
      <c r="S384" s="57"/>
    </row>
    <row r="385" spans="2:19" s="55" customFormat="1">
      <c r="B385" s="70"/>
      <c r="C385" s="70"/>
      <c r="D385" s="71"/>
      <c r="E385" s="70"/>
      <c r="F385" s="70"/>
      <c r="G385" s="70"/>
      <c r="H385" s="72"/>
      <c r="I385" s="72"/>
      <c r="J385" s="72"/>
      <c r="K385" s="73"/>
      <c r="L385" s="73"/>
      <c r="M385" s="58"/>
      <c r="N385" s="74"/>
      <c r="O385" s="75"/>
      <c r="P385" s="76"/>
      <c r="Q385" s="70"/>
      <c r="R385" s="57"/>
      <c r="S385" s="57"/>
    </row>
    <row r="386" spans="2:19" s="55" customFormat="1">
      <c r="B386" s="70"/>
      <c r="C386" s="70"/>
      <c r="D386" s="71"/>
      <c r="E386" s="70"/>
      <c r="F386" s="70"/>
      <c r="G386" s="70"/>
      <c r="H386" s="72"/>
      <c r="I386" s="72"/>
      <c r="J386" s="72"/>
      <c r="K386" s="73"/>
      <c r="L386" s="73"/>
      <c r="M386" s="58"/>
      <c r="N386" s="74"/>
      <c r="O386" s="75"/>
      <c r="P386" s="76"/>
      <c r="Q386" s="70"/>
      <c r="R386" s="57"/>
      <c r="S386" s="57"/>
    </row>
    <row r="387" spans="2:19" s="55" customFormat="1">
      <c r="B387" s="70"/>
      <c r="C387" s="70"/>
      <c r="D387" s="71"/>
      <c r="E387" s="70"/>
      <c r="F387" s="70"/>
      <c r="G387" s="70"/>
      <c r="H387" s="72"/>
      <c r="I387" s="72"/>
      <c r="J387" s="72"/>
      <c r="K387" s="73"/>
      <c r="L387" s="73"/>
      <c r="M387" s="58"/>
      <c r="N387" s="74"/>
      <c r="O387" s="75"/>
      <c r="P387" s="76"/>
      <c r="Q387" s="70"/>
      <c r="R387" s="57"/>
      <c r="S387" s="57"/>
    </row>
    <row r="388" spans="2:19" s="55" customFormat="1">
      <c r="B388" s="70"/>
      <c r="C388" s="70"/>
      <c r="D388" s="71"/>
      <c r="E388" s="70"/>
      <c r="F388" s="70"/>
      <c r="G388" s="70"/>
      <c r="H388" s="72"/>
      <c r="I388" s="72"/>
      <c r="J388" s="72"/>
      <c r="K388" s="73"/>
      <c r="L388" s="73"/>
      <c r="M388" s="58"/>
      <c r="N388" s="74"/>
      <c r="O388" s="75"/>
      <c r="P388" s="76"/>
      <c r="Q388" s="70"/>
      <c r="R388" s="57"/>
      <c r="S388" s="57"/>
    </row>
    <row r="389" spans="2:19" s="55" customFormat="1">
      <c r="B389" s="70"/>
      <c r="C389" s="70"/>
      <c r="D389" s="71"/>
      <c r="E389" s="70"/>
      <c r="F389" s="70"/>
      <c r="G389" s="70"/>
      <c r="H389" s="72"/>
      <c r="I389" s="72"/>
      <c r="J389" s="72"/>
      <c r="K389" s="73"/>
      <c r="L389" s="73"/>
      <c r="M389" s="58"/>
      <c r="N389" s="74"/>
      <c r="O389" s="75"/>
      <c r="P389" s="76"/>
      <c r="Q389" s="70"/>
      <c r="R389" s="57"/>
      <c r="S389" s="57"/>
    </row>
    <row r="390" spans="2:19" s="55" customFormat="1">
      <c r="B390" s="70"/>
      <c r="C390" s="70"/>
      <c r="D390" s="71"/>
      <c r="E390" s="70"/>
      <c r="F390" s="70"/>
      <c r="G390" s="70"/>
      <c r="H390" s="72"/>
      <c r="I390" s="72"/>
      <c r="J390" s="72"/>
      <c r="K390" s="73"/>
      <c r="L390" s="73"/>
      <c r="M390" s="58"/>
      <c r="N390" s="74"/>
      <c r="O390" s="75"/>
      <c r="P390" s="76"/>
      <c r="Q390" s="70"/>
      <c r="R390" s="57"/>
      <c r="S390" s="57"/>
    </row>
    <row r="391" spans="2:19" s="55" customFormat="1">
      <c r="B391" s="70"/>
      <c r="C391" s="70"/>
      <c r="D391" s="71"/>
      <c r="E391" s="70"/>
      <c r="F391" s="70"/>
      <c r="G391" s="70"/>
      <c r="H391" s="72"/>
      <c r="I391" s="72"/>
      <c r="J391" s="72"/>
      <c r="K391" s="73"/>
      <c r="L391" s="73"/>
      <c r="M391" s="58"/>
      <c r="N391" s="74"/>
      <c r="O391" s="75"/>
      <c r="P391" s="76"/>
      <c r="Q391" s="70"/>
      <c r="R391" s="57"/>
      <c r="S391" s="57"/>
    </row>
    <row r="392" spans="2:19" s="55" customFormat="1">
      <c r="B392" s="70"/>
      <c r="C392" s="70"/>
      <c r="D392" s="71"/>
      <c r="E392" s="70"/>
      <c r="F392" s="70"/>
      <c r="G392" s="70"/>
      <c r="H392" s="72"/>
      <c r="I392" s="72"/>
      <c r="J392" s="72"/>
      <c r="K392" s="73"/>
      <c r="L392" s="73"/>
      <c r="M392" s="58"/>
      <c r="N392" s="74"/>
      <c r="O392" s="75"/>
      <c r="P392" s="76"/>
      <c r="Q392" s="70"/>
      <c r="R392" s="57"/>
      <c r="S392" s="57"/>
    </row>
    <row r="393" spans="2:19" s="55" customFormat="1">
      <c r="B393" s="70"/>
      <c r="C393" s="70"/>
      <c r="D393" s="71"/>
      <c r="E393" s="70"/>
      <c r="F393" s="70"/>
      <c r="G393" s="70"/>
      <c r="H393" s="72"/>
      <c r="I393" s="72"/>
      <c r="J393" s="72"/>
      <c r="K393" s="73"/>
      <c r="L393" s="73"/>
      <c r="M393" s="58"/>
      <c r="N393" s="74"/>
      <c r="O393" s="75"/>
      <c r="P393" s="76"/>
      <c r="Q393" s="70"/>
      <c r="R393" s="57"/>
      <c r="S393" s="57"/>
    </row>
    <row r="394" spans="2:19" s="55" customFormat="1">
      <c r="B394" s="70"/>
      <c r="C394" s="70"/>
      <c r="D394" s="71"/>
      <c r="E394" s="70"/>
      <c r="F394" s="70"/>
      <c r="G394" s="70"/>
      <c r="H394" s="72"/>
      <c r="I394" s="72"/>
      <c r="J394" s="72"/>
      <c r="K394" s="73"/>
      <c r="L394" s="73"/>
      <c r="M394" s="58"/>
      <c r="N394" s="74"/>
      <c r="O394" s="75"/>
      <c r="P394" s="76"/>
      <c r="Q394" s="70"/>
      <c r="R394" s="57"/>
      <c r="S394" s="57"/>
    </row>
    <row r="395" spans="2:19" s="55" customFormat="1">
      <c r="B395" s="70"/>
      <c r="C395" s="70"/>
      <c r="D395" s="71"/>
      <c r="E395" s="70"/>
      <c r="F395" s="70"/>
      <c r="G395" s="70"/>
      <c r="H395" s="72"/>
      <c r="I395" s="72"/>
      <c r="J395" s="72"/>
      <c r="K395" s="73"/>
      <c r="L395" s="73"/>
      <c r="M395" s="58"/>
      <c r="N395" s="74"/>
      <c r="O395" s="75"/>
      <c r="P395" s="76"/>
      <c r="Q395" s="70"/>
      <c r="R395" s="57"/>
      <c r="S395" s="57"/>
    </row>
    <row r="396" spans="2:19" s="55" customFormat="1">
      <c r="B396" s="70"/>
      <c r="C396" s="70"/>
      <c r="D396" s="71"/>
      <c r="E396" s="70"/>
      <c r="F396" s="70"/>
      <c r="G396" s="70"/>
      <c r="H396" s="72"/>
      <c r="I396" s="72"/>
      <c r="J396" s="72"/>
      <c r="K396" s="73"/>
      <c r="L396" s="73"/>
      <c r="M396" s="58"/>
      <c r="N396" s="74"/>
      <c r="O396" s="75"/>
      <c r="P396" s="76"/>
      <c r="Q396" s="70"/>
      <c r="R396" s="57"/>
      <c r="S396" s="57"/>
    </row>
    <row r="397" spans="2:19" s="55" customFormat="1">
      <c r="B397" s="70"/>
      <c r="C397" s="70"/>
      <c r="D397" s="71"/>
      <c r="E397" s="70"/>
      <c r="F397" s="70"/>
      <c r="G397" s="70"/>
      <c r="H397" s="72"/>
      <c r="I397" s="72"/>
      <c r="J397" s="72"/>
      <c r="K397" s="73"/>
      <c r="L397" s="73"/>
      <c r="M397" s="58"/>
      <c r="N397" s="74"/>
      <c r="O397" s="75"/>
      <c r="P397" s="76"/>
      <c r="Q397" s="70"/>
      <c r="R397" s="57"/>
      <c r="S397" s="57"/>
    </row>
    <row r="398" spans="2:19" s="55" customFormat="1">
      <c r="B398" s="70"/>
      <c r="C398" s="70"/>
      <c r="D398" s="71"/>
      <c r="E398" s="70"/>
      <c r="F398" s="70"/>
      <c r="G398" s="70"/>
      <c r="H398" s="72"/>
      <c r="I398" s="72"/>
      <c r="J398" s="72"/>
      <c r="K398" s="73"/>
      <c r="L398" s="73"/>
      <c r="M398" s="58"/>
      <c r="N398" s="74"/>
      <c r="O398" s="75"/>
      <c r="P398" s="76"/>
      <c r="Q398" s="70"/>
      <c r="R398" s="57"/>
      <c r="S398" s="57"/>
    </row>
    <row r="399" spans="2:19" s="55" customFormat="1">
      <c r="B399" s="70"/>
      <c r="C399" s="70"/>
      <c r="D399" s="71"/>
      <c r="E399" s="70"/>
      <c r="F399" s="70"/>
      <c r="G399" s="70"/>
      <c r="H399" s="72"/>
      <c r="I399" s="72"/>
      <c r="J399" s="72"/>
      <c r="K399" s="73"/>
      <c r="L399" s="73"/>
      <c r="M399" s="58"/>
      <c r="N399" s="74"/>
      <c r="O399" s="75"/>
      <c r="P399" s="76"/>
      <c r="Q399" s="70"/>
      <c r="R399" s="57"/>
      <c r="S399" s="57"/>
    </row>
    <row r="400" spans="2:19" s="55" customFormat="1">
      <c r="B400" s="70"/>
      <c r="C400" s="70"/>
      <c r="D400" s="71"/>
      <c r="E400" s="70"/>
      <c r="F400" s="70"/>
      <c r="G400" s="70"/>
      <c r="H400" s="72"/>
      <c r="I400" s="72"/>
      <c r="J400" s="72"/>
      <c r="K400" s="73"/>
      <c r="L400" s="73"/>
      <c r="M400" s="58"/>
      <c r="N400" s="74"/>
      <c r="O400" s="75"/>
      <c r="P400" s="76"/>
      <c r="Q400" s="70"/>
      <c r="R400" s="57"/>
      <c r="S400" s="57"/>
    </row>
    <row r="401" spans="2:19" s="55" customFormat="1">
      <c r="B401" s="70"/>
      <c r="C401" s="70"/>
      <c r="D401" s="71"/>
      <c r="E401" s="70"/>
      <c r="F401" s="70"/>
      <c r="G401" s="70"/>
      <c r="H401" s="72"/>
      <c r="I401" s="72"/>
      <c r="J401" s="72"/>
      <c r="K401" s="73"/>
      <c r="L401" s="73"/>
      <c r="M401" s="58"/>
      <c r="N401" s="78"/>
      <c r="O401" s="75"/>
      <c r="P401" s="76"/>
      <c r="Q401" s="70"/>
      <c r="R401" s="57"/>
      <c r="S401" s="57"/>
    </row>
    <row r="402" spans="2:19" s="55" customFormat="1">
      <c r="B402" s="70"/>
      <c r="C402" s="70"/>
      <c r="D402" s="71"/>
      <c r="E402" s="70"/>
      <c r="F402" s="70"/>
      <c r="G402" s="70"/>
      <c r="H402" s="72"/>
      <c r="I402" s="72"/>
      <c r="J402" s="72"/>
      <c r="K402" s="73"/>
      <c r="L402" s="73"/>
      <c r="M402" s="58"/>
      <c r="N402" s="78"/>
      <c r="O402" s="75"/>
      <c r="P402" s="76"/>
      <c r="Q402" s="70"/>
      <c r="R402" s="57"/>
      <c r="S402" s="57"/>
    </row>
    <row r="403" spans="2:19" s="55" customFormat="1">
      <c r="B403" s="70"/>
      <c r="C403" s="70"/>
      <c r="D403" s="71"/>
      <c r="E403" s="70"/>
      <c r="F403" s="70"/>
      <c r="G403" s="70"/>
      <c r="H403" s="72"/>
      <c r="I403" s="72"/>
      <c r="J403" s="72"/>
      <c r="K403" s="73"/>
      <c r="L403" s="73"/>
      <c r="M403" s="58"/>
      <c r="N403" s="78"/>
      <c r="O403" s="75"/>
      <c r="P403" s="76"/>
      <c r="Q403" s="70"/>
      <c r="R403" s="57"/>
      <c r="S403" s="57"/>
    </row>
    <row r="404" spans="2:19" s="55" customFormat="1">
      <c r="B404" s="70"/>
      <c r="C404" s="70"/>
      <c r="D404" s="71"/>
      <c r="E404" s="70"/>
      <c r="F404" s="70"/>
      <c r="G404" s="70"/>
      <c r="H404" s="72"/>
      <c r="I404" s="72"/>
      <c r="J404" s="72"/>
      <c r="K404" s="73"/>
      <c r="L404" s="73"/>
      <c r="M404" s="58"/>
      <c r="N404" s="78"/>
      <c r="O404" s="75"/>
      <c r="P404" s="76"/>
      <c r="Q404" s="70"/>
      <c r="R404" s="57"/>
      <c r="S404" s="57"/>
    </row>
    <row r="405" spans="2:19" s="55" customFormat="1">
      <c r="B405" s="70"/>
      <c r="C405" s="70"/>
      <c r="D405" s="71"/>
      <c r="E405" s="70"/>
      <c r="F405" s="70"/>
      <c r="G405" s="70"/>
      <c r="H405" s="72"/>
      <c r="I405" s="72"/>
      <c r="J405" s="72"/>
      <c r="K405" s="73"/>
      <c r="L405" s="73"/>
      <c r="M405" s="58"/>
      <c r="N405" s="78"/>
      <c r="O405" s="75"/>
      <c r="P405" s="76"/>
      <c r="Q405" s="70"/>
      <c r="R405" s="57"/>
      <c r="S405" s="57"/>
    </row>
    <row r="406" spans="2:19" s="55" customFormat="1">
      <c r="B406" s="70"/>
      <c r="C406" s="70"/>
      <c r="D406" s="71"/>
      <c r="E406" s="70"/>
      <c r="F406" s="70"/>
      <c r="G406" s="70"/>
      <c r="H406" s="72"/>
      <c r="I406" s="72"/>
      <c r="J406" s="72"/>
      <c r="K406" s="73"/>
      <c r="L406" s="73"/>
      <c r="M406" s="58"/>
      <c r="N406" s="78"/>
      <c r="O406" s="75"/>
      <c r="P406" s="76"/>
      <c r="Q406" s="70"/>
      <c r="R406" s="57"/>
      <c r="S406" s="57"/>
    </row>
    <row r="407" spans="2:19" s="55" customFormat="1">
      <c r="B407" s="70"/>
      <c r="C407" s="70"/>
      <c r="D407" s="71"/>
      <c r="E407" s="70"/>
      <c r="F407" s="70"/>
      <c r="G407" s="70"/>
      <c r="H407" s="72"/>
      <c r="I407" s="72"/>
      <c r="J407" s="72"/>
      <c r="K407" s="73"/>
      <c r="L407" s="73"/>
      <c r="M407" s="58"/>
      <c r="N407" s="78"/>
      <c r="O407" s="75"/>
      <c r="P407" s="76"/>
      <c r="Q407" s="70"/>
      <c r="R407" s="57"/>
      <c r="S407" s="57"/>
    </row>
    <row r="408" spans="2:19" s="55" customFormat="1">
      <c r="B408" s="70"/>
      <c r="C408" s="70"/>
      <c r="D408" s="71"/>
      <c r="E408" s="70"/>
      <c r="F408" s="70"/>
      <c r="G408" s="70"/>
      <c r="H408" s="72"/>
      <c r="I408" s="72"/>
      <c r="J408" s="72"/>
      <c r="K408" s="73"/>
      <c r="L408" s="73"/>
      <c r="M408" s="58"/>
      <c r="N408" s="78"/>
      <c r="O408" s="75"/>
      <c r="P408" s="76"/>
      <c r="Q408" s="70"/>
      <c r="R408" s="57"/>
      <c r="S408" s="57"/>
    </row>
    <row r="409" spans="2:19" s="55" customFormat="1">
      <c r="B409" s="70"/>
      <c r="C409" s="70"/>
      <c r="D409" s="71"/>
      <c r="E409" s="70"/>
      <c r="F409" s="70"/>
      <c r="G409" s="70"/>
      <c r="H409" s="72"/>
      <c r="I409" s="72"/>
      <c r="J409" s="72"/>
      <c r="K409" s="73"/>
      <c r="L409" s="73"/>
      <c r="M409" s="58"/>
      <c r="N409" s="78"/>
      <c r="O409" s="75"/>
      <c r="P409" s="76"/>
      <c r="Q409" s="70"/>
      <c r="R409" s="57"/>
      <c r="S409" s="57"/>
    </row>
    <row r="410" spans="2:19" s="55" customFormat="1">
      <c r="B410" s="70"/>
      <c r="C410" s="70"/>
      <c r="D410" s="71"/>
      <c r="E410" s="70"/>
      <c r="F410" s="70"/>
      <c r="G410" s="70"/>
      <c r="H410" s="72"/>
      <c r="I410" s="72"/>
      <c r="J410" s="72"/>
      <c r="K410" s="73"/>
      <c r="L410" s="73"/>
      <c r="M410" s="58"/>
      <c r="N410" s="78"/>
      <c r="O410" s="75"/>
      <c r="P410" s="76"/>
      <c r="Q410" s="70"/>
      <c r="R410" s="57"/>
      <c r="S410" s="57"/>
    </row>
    <row r="411" spans="2:19" s="55" customFormat="1">
      <c r="B411" s="70"/>
      <c r="C411" s="70"/>
      <c r="D411" s="71"/>
      <c r="E411" s="70"/>
      <c r="F411" s="70"/>
      <c r="G411" s="70"/>
      <c r="H411" s="72"/>
      <c r="I411" s="72"/>
      <c r="J411" s="72"/>
      <c r="K411" s="73"/>
      <c r="L411" s="73"/>
      <c r="M411" s="58"/>
      <c r="N411" s="78"/>
      <c r="O411" s="75"/>
      <c r="P411" s="76"/>
      <c r="Q411" s="70"/>
      <c r="R411" s="57"/>
      <c r="S411" s="57"/>
    </row>
    <row r="412" spans="2:19" s="55" customFormat="1">
      <c r="B412" s="70"/>
      <c r="C412" s="70"/>
      <c r="D412" s="71"/>
      <c r="E412" s="70"/>
      <c r="F412" s="70"/>
      <c r="G412" s="70"/>
      <c r="H412" s="72"/>
      <c r="I412" s="72"/>
      <c r="J412" s="72"/>
      <c r="K412" s="73"/>
      <c r="L412" s="73"/>
      <c r="M412" s="58"/>
      <c r="N412" s="78"/>
      <c r="O412" s="75"/>
      <c r="P412" s="76"/>
      <c r="Q412" s="70"/>
      <c r="R412" s="57"/>
      <c r="S412" s="57"/>
    </row>
    <row r="413" spans="2:19" s="55" customFormat="1">
      <c r="B413" s="70"/>
      <c r="C413" s="70"/>
      <c r="D413" s="71"/>
      <c r="E413" s="70"/>
      <c r="F413" s="70"/>
      <c r="G413" s="70"/>
      <c r="H413" s="72"/>
      <c r="I413" s="72"/>
      <c r="J413" s="72"/>
      <c r="K413" s="73"/>
      <c r="L413" s="73"/>
      <c r="M413" s="58"/>
      <c r="N413" s="78"/>
      <c r="O413" s="75"/>
      <c r="P413" s="76"/>
      <c r="Q413" s="70"/>
      <c r="R413" s="57"/>
      <c r="S413" s="57"/>
    </row>
    <row r="414" spans="2:19" s="55" customFormat="1">
      <c r="B414" s="70"/>
      <c r="C414" s="70"/>
      <c r="D414" s="71"/>
      <c r="E414" s="70"/>
      <c r="F414" s="70"/>
      <c r="G414" s="70"/>
      <c r="H414" s="72"/>
      <c r="I414" s="72"/>
      <c r="J414" s="72"/>
      <c r="K414" s="73"/>
      <c r="L414" s="73"/>
      <c r="M414" s="58"/>
      <c r="N414" s="78"/>
      <c r="O414" s="75"/>
      <c r="P414" s="76"/>
      <c r="Q414" s="70"/>
      <c r="R414" s="57"/>
      <c r="S414" s="57"/>
    </row>
    <row r="415" spans="2:19" s="55" customFormat="1">
      <c r="B415" s="70"/>
      <c r="C415" s="70"/>
      <c r="D415" s="71"/>
      <c r="E415" s="70"/>
      <c r="F415" s="70"/>
      <c r="G415" s="70"/>
      <c r="H415" s="72"/>
      <c r="I415" s="72"/>
      <c r="J415" s="72"/>
      <c r="K415" s="73"/>
      <c r="L415" s="73"/>
      <c r="M415" s="58"/>
      <c r="N415" s="78"/>
      <c r="O415" s="75"/>
      <c r="P415" s="76"/>
      <c r="Q415" s="70"/>
      <c r="R415" s="57"/>
      <c r="S415" s="57"/>
    </row>
    <row r="416" spans="2:19" s="55" customFormat="1">
      <c r="B416" s="70"/>
      <c r="C416" s="70"/>
      <c r="D416" s="71"/>
      <c r="E416" s="70"/>
      <c r="F416" s="70"/>
      <c r="G416" s="70"/>
      <c r="H416" s="72"/>
      <c r="I416" s="72"/>
      <c r="J416" s="72"/>
      <c r="K416" s="73"/>
      <c r="L416" s="73"/>
      <c r="M416" s="58"/>
      <c r="N416" s="78"/>
      <c r="O416" s="75"/>
      <c r="P416" s="76"/>
      <c r="Q416" s="70"/>
      <c r="R416" s="57"/>
      <c r="S416" s="57"/>
    </row>
    <row r="417" spans="2:19" s="55" customFormat="1">
      <c r="B417" s="70"/>
      <c r="C417" s="70"/>
      <c r="D417" s="71"/>
      <c r="E417" s="70"/>
      <c r="F417" s="70"/>
      <c r="G417" s="70"/>
      <c r="H417" s="72"/>
      <c r="I417" s="72"/>
      <c r="J417" s="72"/>
      <c r="K417" s="73"/>
      <c r="L417" s="73"/>
      <c r="M417" s="58"/>
      <c r="N417" s="78"/>
      <c r="O417" s="75"/>
      <c r="P417" s="76"/>
      <c r="Q417" s="70"/>
      <c r="R417" s="57"/>
      <c r="S417" s="57"/>
    </row>
    <row r="418" spans="2:19" s="55" customFormat="1">
      <c r="B418" s="70"/>
      <c r="C418" s="70"/>
      <c r="D418" s="71"/>
      <c r="E418" s="70"/>
      <c r="F418" s="70"/>
      <c r="G418" s="70"/>
      <c r="H418" s="72"/>
      <c r="I418" s="72"/>
      <c r="J418" s="72"/>
      <c r="K418" s="73"/>
      <c r="L418" s="73"/>
      <c r="M418" s="58"/>
      <c r="N418" s="78"/>
      <c r="O418" s="75"/>
      <c r="P418" s="76"/>
      <c r="Q418" s="70"/>
      <c r="R418" s="57"/>
      <c r="S418" s="57"/>
    </row>
    <row r="419" spans="2:19" s="55" customFormat="1">
      <c r="B419" s="70"/>
      <c r="C419" s="70"/>
      <c r="D419" s="71"/>
      <c r="E419" s="70"/>
      <c r="F419" s="70"/>
      <c r="G419" s="70"/>
      <c r="H419" s="72"/>
      <c r="I419" s="72"/>
      <c r="J419" s="72"/>
      <c r="K419" s="73"/>
      <c r="L419" s="73"/>
      <c r="M419" s="58"/>
      <c r="N419" s="78"/>
      <c r="O419" s="75"/>
      <c r="P419" s="76"/>
      <c r="Q419" s="70"/>
      <c r="R419" s="57"/>
      <c r="S419" s="57"/>
    </row>
    <row r="420" spans="2:19" s="55" customFormat="1">
      <c r="B420" s="70"/>
      <c r="C420" s="70"/>
      <c r="D420" s="71"/>
      <c r="E420" s="70"/>
      <c r="F420" s="70"/>
      <c r="G420" s="70"/>
      <c r="H420" s="72"/>
      <c r="I420" s="72"/>
      <c r="J420" s="72"/>
      <c r="K420" s="73"/>
      <c r="L420" s="73"/>
      <c r="M420" s="58"/>
      <c r="N420" s="78"/>
      <c r="O420" s="75"/>
      <c r="P420" s="76"/>
      <c r="Q420" s="70"/>
      <c r="R420" s="57"/>
      <c r="S420" s="57"/>
    </row>
    <row r="421" spans="2:19" s="55" customFormat="1">
      <c r="B421" s="70"/>
      <c r="C421" s="70"/>
      <c r="D421" s="71"/>
      <c r="E421" s="70"/>
      <c r="F421" s="70"/>
      <c r="G421" s="70"/>
      <c r="H421" s="72"/>
      <c r="I421" s="72"/>
      <c r="J421" s="72"/>
      <c r="K421" s="73"/>
      <c r="L421" s="73"/>
      <c r="M421" s="58"/>
      <c r="N421" s="78"/>
      <c r="O421" s="75"/>
      <c r="P421" s="76"/>
      <c r="Q421" s="70"/>
      <c r="R421" s="57"/>
      <c r="S421" s="57"/>
    </row>
    <row r="422" spans="2:19" s="55" customFormat="1">
      <c r="B422" s="70"/>
      <c r="C422" s="70"/>
      <c r="D422" s="71"/>
      <c r="E422" s="70"/>
      <c r="F422" s="70"/>
      <c r="G422" s="70"/>
      <c r="H422" s="72"/>
      <c r="I422" s="72"/>
      <c r="J422" s="72"/>
      <c r="K422" s="73"/>
      <c r="L422" s="73"/>
      <c r="M422" s="58"/>
      <c r="N422" s="78"/>
      <c r="O422" s="75"/>
      <c r="P422" s="76"/>
      <c r="Q422" s="70"/>
      <c r="R422" s="57"/>
      <c r="S422" s="57"/>
    </row>
    <row r="423" spans="2:19" s="55" customFormat="1">
      <c r="B423" s="70"/>
      <c r="C423" s="70"/>
      <c r="D423" s="71"/>
      <c r="E423" s="70"/>
      <c r="F423" s="70"/>
      <c r="G423" s="70"/>
      <c r="H423" s="72"/>
      <c r="I423" s="72"/>
      <c r="J423" s="72"/>
      <c r="K423" s="73"/>
      <c r="L423" s="73"/>
      <c r="M423" s="58"/>
      <c r="N423" s="78"/>
      <c r="O423" s="75"/>
      <c r="P423" s="76"/>
      <c r="Q423" s="70"/>
      <c r="R423" s="57"/>
      <c r="S423" s="57"/>
    </row>
    <row r="424" spans="2:19" s="55" customFormat="1">
      <c r="B424" s="70"/>
      <c r="C424" s="70"/>
      <c r="D424" s="71"/>
      <c r="E424" s="70"/>
      <c r="F424" s="70"/>
      <c r="G424" s="70"/>
      <c r="H424" s="72"/>
      <c r="I424" s="72"/>
      <c r="J424" s="72"/>
      <c r="K424" s="73"/>
      <c r="L424" s="73"/>
      <c r="M424" s="58"/>
      <c r="N424" s="78"/>
      <c r="O424" s="75"/>
      <c r="P424" s="76"/>
      <c r="Q424" s="70"/>
      <c r="R424" s="57"/>
      <c r="S424" s="57"/>
    </row>
    <row r="425" spans="2:19" s="55" customFormat="1">
      <c r="B425" s="70"/>
      <c r="C425" s="70"/>
      <c r="D425" s="71"/>
      <c r="E425" s="70"/>
      <c r="F425" s="70"/>
      <c r="G425" s="70"/>
      <c r="H425" s="72"/>
      <c r="I425" s="72"/>
      <c r="J425" s="72"/>
      <c r="K425" s="73"/>
      <c r="L425" s="73"/>
      <c r="M425" s="58"/>
      <c r="N425" s="78"/>
      <c r="O425" s="75"/>
      <c r="P425" s="76"/>
      <c r="Q425" s="70"/>
      <c r="R425" s="57"/>
      <c r="S425" s="57"/>
    </row>
    <row r="426" spans="2:19" s="55" customFormat="1">
      <c r="B426" s="70"/>
      <c r="C426" s="70"/>
      <c r="D426" s="71"/>
      <c r="E426" s="70"/>
      <c r="F426" s="70"/>
      <c r="G426" s="70"/>
      <c r="H426" s="72"/>
      <c r="I426" s="72"/>
      <c r="J426" s="72"/>
      <c r="K426" s="73"/>
      <c r="L426" s="73"/>
      <c r="M426" s="58"/>
      <c r="N426" s="78"/>
      <c r="O426" s="75"/>
      <c r="P426" s="76"/>
      <c r="Q426" s="70"/>
      <c r="R426" s="57"/>
      <c r="S426" s="57"/>
    </row>
    <row r="427" spans="2:19" s="55" customFormat="1">
      <c r="B427" s="70"/>
      <c r="C427" s="70"/>
      <c r="D427" s="71"/>
      <c r="E427" s="70"/>
      <c r="F427" s="70"/>
      <c r="G427" s="70"/>
      <c r="H427" s="72"/>
      <c r="I427" s="72"/>
      <c r="J427" s="72"/>
      <c r="K427" s="73"/>
      <c r="L427" s="73"/>
      <c r="M427" s="58"/>
      <c r="N427" s="78"/>
      <c r="O427" s="75"/>
      <c r="P427" s="76"/>
      <c r="Q427" s="70"/>
      <c r="R427" s="57"/>
      <c r="S427" s="57"/>
    </row>
    <row r="428" spans="2:19" s="55" customFormat="1">
      <c r="B428" s="70"/>
      <c r="C428" s="70"/>
      <c r="D428" s="71"/>
      <c r="E428" s="70"/>
      <c r="F428" s="70"/>
      <c r="G428" s="70"/>
      <c r="H428" s="72"/>
      <c r="I428" s="72"/>
      <c r="J428" s="72"/>
      <c r="K428" s="73"/>
      <c r="L428" s="73"/>
      <c r="M428" s="58"/>
      <c r="N428" s="78"/>
      <c r="O428" s="75"/>
      <c r="P428" s="76"/>
      <c r="Q428" s="70"/>
      <c r="R428" s="57"/>
      <c r="S428" s="57"/>
    </row>
    <row r="429" spans="2:19" s="55" customFormat="1">
      <c r="B429" s="70"/>
      <c r="C429" s="70"/>
      <c r="D429" s="71"/>
      <c r="E429" s="70"/>
      <c r="F429" s="70"/>
      <c r="G429" s="70"/>
      <c r="H429" s="72"/>
      <c r="I429" s="72"/>
      <c r="J429" s="72"/>
      <c r="K429" s="73"/>
      <c r="L429" s="73"/>
      <c r="M429" s="58"/>
      <c r="N429" s="78"/>
      <c r="O429" s="75"/>
      <c r="P429" s="76"/>
      <c r="Q429" s="70"/>
      <c r="R429" s="57"/>
      <c r="S429" s="57"/>
    </row>
    <row r="430" spans="2:19" s="55" customFormat="1">
      <c r="B430" s="70"/>
      <c r="C430" s="70"/>
      <c r="D430" s="71"/>
      <c r="E430" s="70"/>
      <c r="F430" s="70"/>
      <c r="G430" s="70"/>
      <c r="H430" s="72"/>
      <c r="I430" s="72"/>
      <c r="J430" s="72"/>
      <c r="K430" s="73"/>
      <c r="L430" s="73"/>
      <c r="M430" s="58"/>
      <c r="N430" s="78"/>
      <c r="O430" s="75"/>
      <c r="P430" s="76"/>
      <c r="Q430" s="70"/>
      <c r="R430" s="57"/>
      <c r="S430" s="57"/>
    </row>
    <row r="431" spans="2:19" s="55" customFormat="1">
      <c r="B431" s="70"/>
      <c r="C431" s="70"/>
      <c r="D431" s="71"/>
      <c r="E431" s="70"/>
      <c r="F431" s="70"/>
      <c r="G431" s="70"/>
      <c r="H431" s="72"/>
      <c r="I431" s="72"/>
      <c r="J431" s="72"/>
      <c r="K431" s="73"/>
      <c r="L431" s="73"/>
      <c r="M431" s="58"/>
      <c r="N431" s="78"/>
      <c r="O431" s="75"/>
      <c r="P431" s="76"/>
      <c r="Q431" s="70"/>
      <c r="R431" s="57"/>
      <c r="S431" s="57"/>
    </row>
    <row r="432" spans="2:19" s="55" customFormat="1">
      <c r="B432" s="70"/>
      <c r="C432" s="70"/>
      <c r="D432" s="71"/>
      <c r="E432" s="70"/>
      <c r="F432" s="70"/>
      <c r="G432" s="70"/>
      <c r="H432" s="72"/>
      <c r="I432" s="72"/>
      <c r="J432" s="72"/>
      <c r="K432" s="73"/>
      <c r="L432" s="73"/>
      <c r="M432" s="58"/>
      <c r="N432" s="78"/>
      <c r="O432" s="75"/>
      <c r="P432" s="76"/>
      <c r="Q432" s="70"/>
      <c r="R432" s="57"/>
      <c r="S432" s="57"/>
    </row>
    <row r="433" spans="2:19" s="55" customFormat="1">
      <c r="B433" s="70"/>
      <c r="C433" s="70"/>
      <c r="D433" s="71"/>
      <c r="E433" s="70"/>
      <c r="F433" s="70"/>
      <c r="G433" s="70"/>
      <c r="H433" s="72"/>
      <c r="I433" s="72"/>
      <c r="J433" s="72"/>
      <c r="K433" s="73"/>
      <c r="L433" s="73"/>
      <c r="M433" s="58"/>
      <c r="N433" s="78"/>
      <c r="O433" s="75"/>
      <c r="P433" s="76"/>
      <c r="Q433" s="70"/>
      <c r="R433" s="57"/>
      <c r="S433" s="57"/>
    </row>
    <row r="434" spans="2:19" s="55" customFormat="1">
      <c r="B434" s="70"/>
      <c r="C434" s="70"/>
      <c r="D434" s="71"/>
      <c r="E434" s="70"/>
      <c r="F434" s="70"/>
      <c r="G434" s="70"/>
      <c r="H434" s="72"/>
      <c r="I434" s="72"/>
      <c r="J434" s="72"/>
      <c r="K434" s="73"/>
      <c r="L434" s="73"/>
      <c r="M434" s="58"/>
      <c r="N434" s="78"/>
      <c r="O434" s="75"/>
      <c r="P434" s="76"/>
      <c r="Q434" s="70"/>
      <c r="R434" s="57"/>
      <c r="S434" s="57"/>
    </row>
    <row r="435" spans="2:19" s="55" customFormat="1">
      <c r="B435" s="70"/>
      <c r="C435" s="70"/>
      <c r="D435" s="71"/>
      <c r="E435" s="70"/>
      <c r="F435" s="70"/>
      <c r="G435" s="70"/>
      <c r="H435" s="72"/>
      <c r="I435" s="72"/>
      <c r="J435" s="72"/>
      <c r="K435" s="73"/>
      <c r="L435" s="73"/>
      <c r="M435" s="58"/>
      <c r="N435" s="78"/>
      <c r="O435" s="75"/>
      <c r="P435" s="76"/>
      <c r="Q435" s="70"/>
      <c r="R435" s="57"/>
      <c r="S435" s="57"/>
    </row>
    <row r="436" spans="2:19" s="55" customFormat="1">
      <c r="B436" s="70"/>
      <c r="C436" s="70"/>
      <c r="D436" s="71"/>
      <c r="E436" s="70"/>
      <c r="F436" s="70"/>
      <c r="G436" s="70"/>
      <c r="H436" s="72"/>
      <c r="I436" s="72"/>
      <c r="J436" s="72"/>
      <c r="K436" s="73"/>
      <c r="L436" s="73"/>
      <c r="M436" s="58"/>
      <c r="N436" s="78"/>
      <c r="O436" s="75"/>
      <c r="P436" s="76"/>
      <c r="Q436" s="70"/>
      <c r="R436" s="57"/>
      <c r="S436" s="57"/>
    </row>
    <row r="437" spans="2:19" s="55" customFormat="1">
      <c r="B437" s="70"/>
      <c r="C437" s="70"/>
      <c r="D437" s="71"/>
      <c r="E437" s="70"/>
      <c r="F437" s="70"/>
      <c r="G437" s="70"/>
      <c r="H437" s="72"/>
      <c r="I437" s="72"/>
      <c r="J437" s="72"/>
      <c r="K437" s="73"/>
      <c r="L437" s="73"/>
      <c r="M437" s="58"/>
      <c r="N437" s="78"/>
      <c r="O437" s="75"/>
      <c r="P437" s="76"/>
      <c r="Q437" s="70"/>
      <c r="R437" s="57"/>
      <c r="S437" s="57"/>
    </row>
    <row r="438" spans="2:19" s="55" customFormat="1">
      <c r="B438" s="70"/>
      <c r="C438" s="70"/>
      <c r="D438" s="71"/>
      <c r="E438" s="70"/>
      <c r="F438" s="70"/>
      <c r="G438" s="70"/>
      <c r="H438" s="72"/>
      <c r="I438" s="72"/>
      <c r="J438" s="72"/>
      <c r="K438" s="73"/>
      <c r="L438" s="73"/>
      <c r="M438" s="58"/>
      <c r="N438" s="78"/>
      <c r="O438" s="75"/>
      <c r="P438" s="76"/>
      <c r="Q438" s="70"/>
      <c r="R438" s="57"/>
      <c r="S438" s="57"/>
    </row>
    <row r="439" spans="2:19" s="55" customFormat="1">
      <c r="B439" s="70"/>
      <c r="C439" s="70"/>
      <c r="D439" s="71"/>
      <c r="E439" s="70"/>
      <c r="F439" s="70"/>
      <c r="G439" s="70"/>
      <c r="H439" s="72"/>
      <c r="I439" s="72"/>
      <c r="J439" s="72"/>
      <c r="K439" s="73"/>
      <c r="L439" s="73"/>
      <c r="M439" s="58"/>
      <c r="N439" s="78"/>
      <c r="O439" s="75"/>
      <c r="P439" s="76"/>
      <c r="Q439" s="70"/>
      <c r="R439" s="57"/>
      <c r="S439" s="57"/>
    </row>
    <row r="440" spans="2:19" s="55" customFormat="1">
      <c r="B440" s="70"/>
      <c r="C440" s="70"/>
      <c r="D440" s="71"/>
      <c r="E440" s="70"/>
      <c r="F440" s="70"/>
      <c r="G440" s="70"/>
      <c r="H440" s="72"/>
      <c r="I440" s="72"/>
      <c r="J440" s="72"/>
      <c r="K440" s="73"/>
      <c r="L440" s="73"/>
      <c r="M440" s="58"/>
      <c r="N440" s="78"/>
      <c r="O440" s="75"/>
      <c r="P440" s="76"/>
      <c r="Q440" s="70"/>
      <c r="R440" s="57"/>
      <c r="S440" s="57"/>
    </row>
    <row r="441" spans="2:19" s="55" customFormat="1">
      <c r="B441" s="70"/>
      <c r="C441" s="70"/>
      <c r="D441" s="71"/>
      <c r="E441" s="70"/>
      <c r="F441" s="70"/>
      <c r="G441" s="70"/>
      <c r="H441" s="72"/>
      <c r="I441" s="72"/>
      <c r="J441" s="72"/>
      <c r="K441" s="73"/>
      <c r="L441" s="73"/>
      <c r="M441" s="58"/>
      <c r="N441" s="78"/>
      <c r="O441" s="75"/>
      <c r="P441" s="76"/>
      <c r="Q441" s="70"/>
      <c r="R441" s="57"/>
      <c r="S441" s="57"/>
    </row>
    <row r="442" spans="2:19" s="55" customFormat="1">
      <c r="B442" s="70"/>
      <c r="C442" s="70"/>
      <c r="D442" s="71"/>
      <c r="E442" s="70"/>
      <c r="F442" s="70"/>
      <c r="G442" s="70"/>
      <c r="H442" s="72"/>
      <c r="I442" s="72"/>
      <c r="J442" s="72"/>
      <c r="K442" s="73"/>
      <c r="L442" s="73"/>
      <c r="M442" s="58"/>
      <c r="N442" s="78"/>
      <c r="O442" s="75"/>
      <c r="P442" s="76"/>
      <c r="Q442" s="70"/>
      <c r="R442" s="57"/>
      <c r="S442" s="57"/>
    </row>
    <row r="443" spans="2:19" s="55" customFormat="1">
      <c r="B443" s="70"/>
      <c r="C443" s="70"/>
      <c r="D443" s="71"/>
      <c r="E443" s="70"/>
      <c r="F443" s="70"/>
      <c r="G443" s="70"/>
      <c r="H443" s="72"/>
      <c r="I443" s="72"/>
      <c r="J443" s="72"/>
      <c r="K443" s="73"/>
      <c r="L443" s="73"/>
      <c r="M443" s="58"/>
      <c r="N443" s="78"/>
      <c r="O443" s="75"/>
      <c r="P443" s="76"/>
      <c r="Q443" s="70"/>
      <c r="R443" s="57"/>
      <c r="S443" s="57"/>
    </row>
    <row r="444" spans="2:19" s="55" customFormat="1">
      <c r="B444" s="70"/>
      <c r="C444" s="70"/>
      <c r="D444" s="71"/>
      <c r="E444" s="70"/>
      <c r="F444" s="70"/>
      <c r="G444" s="70"/>
      <c r="H444" s="72"/>
      <c r="I444" s="72"/>
      <c r="J444" s="72"/>
      <c r="K444" s="73"/>
      <c r="L444" s="73"/>
      <c r="M444" s="58"/>
      <c r="N444" s="78"/>
      <c r="O444" s="75"/>
      <c r="P444" s="76"/>
      <c r="Q444" s="70"/>
      <c r="R444" s="57"/>
      <c r="S444" s="57"/>
    </row>
    <row r="445" spans="2:19" s="55" customFormat="1">
      <c r="B445" s="70"/>
      <c r="C445" s="70"/>
      <c r="D445" s="71"/>
      <c r="E445" s="70"/>
      <c r="F445" s="70"/>
      <c r="G445" s="70"/>
      <c r="H445" s="72"/>
      <c r="I445" s="72"/>
      <c r="J445" s="72"/>
      <c r="K445" s="73"/>
      <c r="L445" s="73"/>
      <c r="M445" s="58"/>
      <c r="N445" s="78"/>
      <c r="O445" s="75"/>
      <c r="P445" s="76"/>
      <c r="Q445" s="70"/>
      <c r="R445" s="57"/>
      <c r="S445" s="57"/>
    </row>
    <row r="446" spans="2:19" s="55" customFormat="1">
      <c r="B446" s="70"/>
      <c r="C446" s="70"/>
      <c r="D446" s="71"/>
      <c r="E446" s="70"/>
      <c r="F446" s="70"/>
      <c r="G446" s="70"/>
      <c r="H446" s="72"/>
      <c r="I446" s="72"/>
      <c r="J446" s="72"/>
      <c r="K446" s="73"/>
      <c r="L446" s="73"/>
      <c r="M446" s="58"/>
      <c r="N446" s="78"/>
      <c r="O446" s="75"/>
      <c r="P446" s="76"/>
      <c r="Q446" s="70"/>
      <c r="R446" s="57"/>
      <c r="S446" s="57"/>
    </row>
    <row r="447" spans="2:19" s="55" customFormat="1">
      <c r="B447" s="70"/>
      <c r="C447" s="70"/>
      <c r="D447" s="71"/>
      <c r="E447" s="70"/>
      <c r="F447" s="70"/>
      <c r="G447" s="70"/>
      <c r="H447" s="72"/>
      <c r="I447" s="72"/>
      <c r="J447" s="72"/>
      <c r="K447" s="73"/>
      <c r="L447" s="73"/>
      <c r="M447" s="58"/>
      <c r="N447" s="78"/>
      <c r="O447" s="75"/>
      <c r="P447" s="76"/>
      <c r="Q447" s="70"/>
      <c r="R447" s="57"/>
      <c r="S447" s="57"/>
    </row>
    <row r="448" spans="2:19" s="55" customFormat="1">
      <c r="B448" s="70"/>
      <c r="C448" s="70"/>
      <c r="D448" s="71"/>
      <c r="E448" s="70"/>
      <c r="F448" s="70"/>
      <c r="G448" s="70"/>
      <c r="H448" s="72"/>
      <c r="I448" s="72"/>
      <c r="J448" s="72"/>
      <c r="K448" s="73"/>
      <c r="L448" s="73"/>
      <c r="M448" s="58"/>
      <c r="N448" s="78"/>
      <c r="O448" s="75"/>
      <c r="P448" s="76"/>
      <c r="Q448" s="70"/>
      <c r="R448" s="57"/>
      <c r="S448" s="57"/>
    </row>
    <row r="449" spans="2:19" s="55" customFormat="1">
      <c r="B449" s="70"/>
      <c r="C449" s="70"/>
      <c r="D449" s="71"/>
      <c r="E449" s="70"/>
      <c r="F449" s="70"/>
      <c r="G449" s="70"/>
      <c r="H449" s="72"/>
      <c r="I449" s="72"/>
      <c r="J449" s="72"/>
      <c r="K449" s="73"/>
      <c r="L449" s="73"/>
      <c r="M449" s="58"/>
      <c r="N449" s="78"/>
      <c r="O449" s="75"/>
      <c r="P449" s="76"/>
      <c r="Q449" s="70"/>
      <c r="R449" s="57"/>
      <c r="S449" s="57"/>
    </row>
    <row r="450" spans="2:19" s="55" customFormat="1">
      <c r="B450" s="70"/>
      <c r="C450" s="70"/>
      <c r="D450" s="71"/>
      <c r="E450" s="70"/>
      <c r="F450" s="70"/>
      <c r="G450" s="70"/>
      <c r="H450" s="72"/>
      <c r="I450" s="72"/>
      <c r="J450" s="72"/>
      <c r="K450" s="73"/>
      <c r="L450" s="73"/>
      <c r="M450" s="58"/>
      <c r="N450" s="78"/>
      <c r="O450" s="75"/>
      <c r="P450" s="76"/>
      <c r="Q450" s="70"/>
      <c r="R450" s="57"/>
      <c r="S450" s="57"/>
    </row>
    <row r="451" spans="2:19" s="55" customFormat="1">
      <c r="B451" s="70"/>
      <c r="C451" s="70"/>
      <c r="D451" s="71"/>
      <c r="E451" s="70"/>
      <c r="F451" s="70"/>
      <c r="G451" s="70"/>
      <c r="H451" s="72"/>
      <c r="I451" s="72"/>
      <c r="J451" s="72"/>
      <c r="K451" s="73"/>
      <c r="L451" s="73"/>
      <c r="M451" s="58"/>
      <c r="N451" s="78"/>
      <c r="O451" s="75"/>
      <c r="P451" s="76"/>
      <c r="Q451" s="70"/>
      <c r="R451" s="57"/>
      <c r="S451" s="57"/>
    </row>
    <row r="452" spans="2:19" s="55" customFormat="1">
      <c r="B452" s="70"/>
      <c r="C452" s="70"/>
      <c r="D452" s="71"/>
      <c r="E452" s="70"/>
      <c r="F452" s="70"/>
      <c r="G452" s="70"/>
      <c r="H452" s="72"/>
      <c r="I452" s="72"/>
      <c r="J452" s="72"/>
      <c r="K452" s="73"/>
      <c r="L452" s="73"/>
      <c r="M452" s="58"/>
      <c r="N452" s="78"/>
      <c r="O452" s="75"/>
      <c r="P452" s="76"/>
      <c r="Q452" s="70"/>
      <c r="R452" s="57"/>
      <c r="S452" s="57"/>
    </row>
    <row r="453" spans="2:19" s="55" customFormat="1">
      <c r="B453" s="70"/>
      <c r="C453" s="70"/>
      <c r="D453" s="71"/>
      <c r="E453" s="70"/>
      <c r="F453" s="70"/>
      <c r="G453" s="70"/>
      <c r="H453" s="72"/>
      <c r="I453" s="72"/>
      <c r="J453" s="72"/>
      <c r="K453" s="73"/>
      <c r="L453" s="73"/>
      <c r="M453" s="58"/>
      <c r="N453" s="78"/>
      <c r="O453" s="75"/>
      <c r="P453" s="76"/>
      <c r="Q453" s="70"/>
      <c r="R453" s="57"/>
      <c r="S453" s="57"/>
    </row>
    <row r="454" spans="2:19" s="55" customFormat="1">
      <c r="B454" s="70"/>
      <c r="C454" s="70"/>
      <c r="D454" s="71"/>
      <c r="E454" s="70"/>
      <c r="F454" s="70"/>
      <c r="G454" s="70"/>
      <c r="H454" s="72"/>
      <c r="I454" s="72"/>
      <c r="J454" s="72"/>
      <c r="K454" s="73"/>
      <c r="L454" s="73"/>
      <c r="M454" s="58"/>
      <c r="N454" s="78"/>
      <c r="O454" s="75"/>
      <c r="P454" s="76"/>
      <c r="Q454" s="70"/>
      <c r="R454" s="57"/>
      <c r="S454" s="57"/>
    </row>
    <row r="455" spans="2:19" s="55" customFormat="1">
      <c r="B455" s="70"/>
      <c r="C455" s="70"/>
      <c r="D455" s="71"/>
      <c r="E455" s="70"/>
      <c r="F455" s="70"/>
      <c r="G455" s="70"/>
      <c r="H455" s="72"/>
      <c r="I455" s="72"/>
      <c r="J455" s="72"/>
      <c r="K455" s="73"/>
      <c r="L455" s="73"/>
      <c r="M455" s="58"/>
      <c r="N455" s="78"/>
      <c r="O455" s="75"/>
      <c r="P455" s="76"/>
      <c r="Q455" s="70"/>
      <c r="R455" s="57"/>
      <c r="S455" s="57"/>
    </row>
    <row r="456" spans="2:19" s="55" customFormat="1">
      <c r="B456" s="70"/>
      <c r="C456" s="70"/>
      <c r="D456" s="71"/>
      <c r="E456" s="70"/>
      <c r="F456" s="70"/>
      <c r="G456" s="70"/>
      <c r="H456" s="72"/>
      <c r="I456" s="72"/>
      <c r="J456" s="72"/>
      <c r="K456" s="73"/>
      <c r="L456" s="73"/>
      <c r="M456" s="58"/>
      <c r="N456" s="78"/>
      <c r="O456" s="75"/>
      <c r="P456" s="76"/>
      <c r="Q456" s="70"/>
      <c r="R456" s="57"/>
      <c r="S456" s="57"/>
    </row>
    <row r="457" spans="2:19" s="55" customFormat="1">
      <c r="B457" s="70"/>
      <c r="C457" s="70"/>
      <c r="D457" s="71"/>
      <c r="E457" s="70"/>
      <c r="F457" s="70"/>
      <c r="G457" s="70"/>
      <c r="H457" s="72"/>
      <c r="I457" s="72"/>
      <c r="J457" s="72"/>
      <c r="K457" s="73"/>
      <c r="L457" s="73"/>
      <c r="M457" s="58"/>
      <c r="N457" s="78"/>
      <c r="O457" s="75"/>
      <c r="P457" s="76"/>
      <c r="Q457" s="70"/>
      <c r="R457" s="57"/>
      <c r="S457" s="57"/>
    </row>
    <row r="458" spans="2:19" s="55" customFormat="1">
      <c r="B458" s="70"/>
      <c r="C458" s="70"/>
      <c r="D458" s="71"/>
      <c r="E458" s="70"/>
      <c r="F458" s="70"/>
      <c r="G458" s="70"/>
      <c r="H458" s="72"/>
      <c r="I458" s="72"/>
      <c r="J458" s="72"/>
      <c r="K458" s="73"/>
      <c r="L458" s="73"/>
      <c r="M458" s="58"/>
      <c r="N458" s="78"/>
      <c r="O458" s="75"/>
      <c r="P458" s="76"/>
      <c r="Q458" s="70"/>
      <c r="R458" s="57"/>
      <c r="S458" s="57"/>
    </row>
    <row r="459" spans="2:19" s="55" customFormat="1">
      <c r="B459" s="70"/>
      <c r="C459" s="70"/>
      <c r="D459" s="71"/>
      <c r="E459" s="70"/>
      <c r="F459" s="70"/>
      <c r="G459" s="70"/>
      <c r="H459" s="72"/>
      <c r="I459" s="72"/>
      <c r="J459" s="72"/>
      <c r="K459" s="73"/>
      <c r="L459" s="73"/>
      <c r="M459" s="58"/>
      <c r="N459" s="78"/>
      <c r="O459" s="75"/>
      <c r="P459" s="76"/>
      <c r="Q459" s="70"/>
      <c r="R459" s="57"/>
      <c r="S459" s="57"/>
    </row>
    <row r="460" spans="2:19" s="55" customFormat="1">
      <c r="B460" s="70"/>
      <c r="C460" s="70"/>
      <c r="D460" s="71"/>
      <c r="E460" s="70"/>
      <c r="F460" s="70"/>
      <c r="G460" s="70"/>
      <c r="H460" s="72"/>
      <c r="I460" s="72"/>
      <c r="J460" s="72"/>
      <c r="K460" s="73"/>
      <c r="L460" s="73"/>
      <c r="M460" s="58"/>
      <c r="N460" s="78"/>
      <c r="O460" s="75"/>
      <c r="P460" s="76"/>
      <c r="Q460" s="70"/>
      <c r="R460" s="57"/>
      <c r="S460" s="57"/>
    </row>
    <row r="461" spans="2:19" s="55" customFormat="1">
      <c r="B461" s="70"/>
      <c r="C461" s="70"/>
      <c r="D461" s="71"/>
      <c r="E461" s="70"/>
      <c r="F461" s="70"/>
      <c r="G461" s="70"/>
      <c r="H461" s="72"/>
      <c r="I461" s="72"/>
      <c r="J461" s="72"/>
      <c r="K461" s="73"/>
      <c r="L461" s="73"/>
      <c r="M461" s="58"/>
      <c r="N461" s="78"/>
      <c r="O461" s="75"/>
      <c r="P461" s="76"/>
      <c r="Q461" s="70"/>
      <c r="R461" s="57"/>
      <c r="S461" s="57"/>
    </row>
    <row r="462" spans="2:19" s="55" customFormat="1">
      <c r="B462" s="70"/>
      <c r="C462" s="70"/>
      <c r="D462" s="71"/>
      <c r="E462" s="70"/>
      <c r="F462" s="70"/>
      <c r="G462" s="70"/>
      <c r="H462" s="72"/>
      <c r="I462" s="72"/>
      <c r="J462" s="72"/>
      <c r="K462" s="73"/>
      <c r="L462" s="73"/>
      <c r="M462" s="58"/>
      <c r="N462" s="78"/>
      <c r="O462" s="75"/>
      <c r="P462" s="76"/>
      <c r="Q462" s="70"/>
      <c r="R462" s="57"/>
      <c r="S462" s="57"/>
    </row>
    <row r="463" spans="2:19" s="55" customFormat="1">
      <c r="B463" s="70"/>
      <c r="C463" s="70"/>
      <c r="D463" s="71"/>
      <c r="E463" s="70"/>
      <c r="F463" s="70"/>
      <c r="G463" s="70"/>
      <c r="H463" s="72"/>
      <c r="I463" s="72"/>
      <c r="J463" s="72"/>
      <c r="K463" s="73"/>
      <c r="L463" s="73"/>
      <c r="M463" s="58"/>
      <c r="N463" s="78"/>
      <c r="O463" s="75"/>
      <c r="P463" s="76"/>
      <c r="Q463" s="70"/>
      <c r="R463" s="57"/>
      <c r="S463" s="57"/>
    </row>
    <row r="464" spans="2:19" s="55" customFormat="1">
      <c r="B464" s="70"/>
      <c r="C464" s="70"/>
      <c r="D464" s="71"/>
      <c r="E464" s="70"/>
      <c r="F464" s="70"/>
      <c r="G464" s="70"/>
      <c r="H464" s="72"/>
      <c r="I464" s="72"/>
      <c r="J464" s="72"/>
      <c r="K464" s="73"/>
      <c r="L464" s="73"/>
      <c r="M464" s="58"/>
      <c r="N464" s="78"/>
      <c r="O464" s="75"/>
      <c r="P464" s="76"/>
      <c r="Q464" s="70"/>
      <c r="R464" s="57"/>
      <c r="S464" s="57"/>
    </row>
    <row r="465" spans="2:19" s="55" customFormat="1">
      <c r="B465" s="70"/>
      <c r="C465" s="70"/>
      <c r="D465" s="71"/>
      <c r="E465" s="70"/>
      <c r="F465" s="70"/>
      <c r="G465" s="70"/>
      <c r="H465" s="72"/>
      <c r="I465" s="72"/>
      <c r="J465" s="72"/>
      <c r="K465" s="73"/>
      <c r="L465" s="73"/>
      <c r="M465" s="58"/>
      <c r="N465" s="78"/>
      <c r="O465" s="75"/>
      <c r="P465" s="76"/>
      <c r="Q465" s="70"/>
      <c r="R465" s="57"/>
      <c r="S465" s="57"/>
    </row>
    <row r="466" spans="2:19" s="55" customFormat="1">
      <c r="B466" s="70"/>
      <c r="C466" s="70"/>
      <c r="D466" s="71"/>
      <c r="E466" s="70"/>
      <c r="F466" s="70"/>
      <c r="G466" s="70"/>
      <c r="H466" s="72"/>
      <c r="I466" s="72"/>
      <c r="J466" s="72"/>
      <c r="K466" s="73"/>
      <c r="L466" s="73"/>
      <c r="M466" s="58"/>
      <c r="N466" s="78"/>
      <c r="O466" s="75"/>
      <c r="P466" s="76"/>
      <c r="Q466" s="70"/>
      <c r="R466" s="57"/>
      <c r="S466" s="57"/>
    </row>
    <row r="467" spans="2:19" s="55" customFormat="1">
      <c r="B467" s="70"/>
      <c r="C467" s="70"/>
      <c r="D467" s="71"/>
      <c r="E467" s="70"/>
      <c r="F467" s="70"/>
      <c r="G467" s="70"/>
      <c r="H467" s="72"/>
      <c r="I467" s="72"/>
      <c r="J467" s="72"/>
      <c r="K467" s="73"/>
      <c r="L467" s="73"/>
      <c r="M467" s="58"/>
      <c r="N467" s="78"/>
      <c r="O467" s="75"/>
      <c r="P467" s="76"/>
      <c r="Q467" s="70"/>
      <c r="R467" s="57"/>
      <c r="S467" s="57"/>
    </row>
    <row r="468" spans="2:19" s="55" customFormat="1">
      <c r="B468" s="70"/>
      <c r="C468" s="70"/>
      <c r="D468" s="71"/>
      <c r="E468" s="70"/>
      <c r="F468" s="70"/>
      <c r="G468" s="70"/>
      <c r="H468" s="72"/>
      <c r="I468" s="72"/>
      <c r="J468" s="72"/>
      <c r="K468" s="73"/>
      <c r="L468" s="73"/>
      <c r="M468" s="58"/>
      <c r="N468" s="78"/>
      <c r="O468" s="75"/>
      <c r="P468" s="76"/>
      <c r="Q468" s="70"/>
      <c r="R468" s="57"/>
      <c r="S468" s="57"/>
    </row>
    <row r="469" spans="2:19" s="55" customFormat="1">
      <c r="B469" s="70"/>
      <c r="C469" s="70"/>
      <c r="D469" s="71"/>
      <c r="E469" s="70"/>
      <c r="F469" s="70"/>
      <c r="G469" s="70"/>
      <c r="H469" s="72"/>
      <c r="I469" s="72"/>
      <c r="J469" s="72"/>
      <c r="K469" s="73"/>
      <c r="L469" s="73"/>
      <c r="M469" s="58"/>
      <c r="N469" s="78"/>
      <c r="O469" s="75"/>
      <c r="P469" s="76"/>
      <c r="Q469" s="70"/>
      <c r="R469" s="57"/>
      <c r="S469" s="57"/>
    </row>
    <row r="470" spans="2:19" s="55" customFormat="1">
      <c r="B470" s="70"/>
      <c r="C470" s="70"/>
      <c r="D470" s="71"/>
      <c r="E470" s="70"/>
      <c r="F470" s="70"/>
      <c r="G470" s="70"/>
      <c r="H470" s="72"/>
      <c r="I470" s="72"/>
      <c r="J470" s="72"/>
      <c r="K470" s="73"/>
      <c r="L470" s="73"/>
      <c r="M470" s="58"/>
      <c r="N470" s="78"/>
      <c r="O470" s="75"/>
      <c r="P470" s="76"/>
      <c r="Q470" s="70"/>
      <c r="R470" s="57"/>
      <c r="S470" s="57"/>
    </row>
    <row r="471" spans="2:19" s="55" customFormat="1">
      <c r="B471" s="70"/>
      <c r="C471" s="70"/>
      <c r="D471" s="71"/>
      <c r="E471" s="70"/>
      <c r="F471" s="70"/>
      <c r="G471" s="70"/>
      <c r="H471" s="72"/>
      <c r="I471" s="72"/>
      <c r="J471" s="72"/>
      <c r="K471" s="73"/>
      <c r="L471" s="73"/>
      <c r="M471" s="58"/>
      <c r="N471" s="78"/>
      <c r="O471" s="75"/>
      <c r="P471" s="76"/>
      <c r="Q471" s="70"/>
      <c r="R471" s="57"/>
      <c r="S471" s="57"/>
    </row>
    <row r="472" spans="2:19" s="55" customFormat="1">
      <c r="B472" s="70"/>
      <c r="C472" s="70"/>
      <c r="D472" s="71"/>
      <c r="E472" s="70"/>
      <c r="F472" s="70"/>
      <c r="G472" s="70"/>
      <c r="H472" s="72"/>
      <c r="I472" s="72"/>
      <c r="J472" s="72"/>
      <c r="K472" s="73"/>
      <c r="L472" s="73"/>
      <c r="M472" s="58"/>
      <c r="N472" s="78"/>
      <c r="O472" s="75"/>
      <c r="P472" s="76"/>
      <c r="Q472" s="70"/>
      <c r="R472" s="57"/>
      <c r="S472" s="57"/>
    </row>
    <row r="473" spans="2:19" s="55" customFormat="1">
      <c r="B473" s="70"/>
      <c r="C473" s="70"/>
      <c r="D473" s="71"/>
      <c r="E473" s="70"/>
      <c r="F473" s="70"/>
      <c r="G473" s="70"/>
      <c r="H473" s="72"/>
      <c r="I473" s="72"/>
      <c r="J473" s="72"/>
      <c r="K473" s="73"/>
      <c r="L473" s="73"/>
      <c r="M473" s="58"/>
      <c r="N473" s="78"/>
      <c r="O473" s="75"/>
      <c r="P473" s="76"/>
      <c r="Q473" s="70"/>
      <c r="R473" s="57"/>
      <c r="S473" s="57"/>
    </row>
    <row r="474" spans="2:19" s="55" customFormat="1">
      <c r="B474" s="70"/>
      <c r="C474" s="70"/>
      <c r="D474" s="71"/>
      <c r="E474" s="70"/>
      <c r="F474" s="70"/>
      <c r="G474" s="70"/>
      <c r="H474" s="72"/>
      <c r="I474" s="72"/>
      <c r="J474" s="72"/>
      <c r="K474" s="73"/>
      <c r="L474" s="73"/>
      <c r="M474" s="58"/>
      <c r="N474" s="78"/>
      <c r="O474" s="75"/>
      <c r="P474" s="76"/>
      <c r="Q474" s="70"/>
      <c r="R474" s="57"/>
      <c r="S474" s="57"/>
    </row>
    <row r="475" spans="2:19" s="55" customFormat="1">
      <c r="B475" s="70"/>
      <c r="C475" s="70"/>
      <c r="D475" s="71"/>
      <c r="E475" s="70"/>
      <c r="F475" s="70"/>
      <c r="G475" s="70"/>
      <c r="H475" s="72"/>
      <c r="I475" s="72"/>
      <c r="J475" s="72"/>
      <c r="K475" s="73"/>
      <c r="L475" s="73"/>
      <c r="M475" s="58"/>
      <c r="N475" s="78"/>
      <c r="O475" s="75"/>
      <c r="P475" s="76"/>
      <c r="Q475" s="70"/>
      <c r="R475" s="57"/>
      <c r="S475" s="57"/>
    </row>
    <row r="476" spans="2:19" s="55" customFormat="1">
      <c r="B476" s="70"/>
      <c r="C476" s="70"/>
      <c r="D476" s="71"/>
      <c r="E476" s="70"/>
      <c r="F476" s="70"/>
      <c r="G476" s="70"/>
      <c r="H476" s="72"/>
      <c r="I476" s="72"/>
      <c r="J476" s="72"/>
      <c r="K476" s="73"/>
      <c r="L476" s="73"/>
      <c r="M476" s="58"/>
      <c r="N476" s="78"/>
      <c r="O476" s="75"/>
      <c r="P476" s="76"/>
      <c r="Q476" s="70"/>
      <c r="R476" s="57"/>
      <c r="S476" s="57"/>
    </row>
    <row r="477" spans="2:19" s="55" customFormat="1">
      <c r="B477" s="70"/>
      <c r="C477" s="70"/>
      <c r="D477" s="71"/>
      <c r="E477" s="70"/>
      <c r="F477" s="70"/>
      <c r="G477" s="70"/>
      <c r="H477" s="72"/>
      <c r="I477" s="72"/>
      <c r="J477" s="72"/>
      <c r="K477" s="73"/>
      <c r="L477" s="73"/>
      <c r="M477" s="58"/>
      <c r="N477" s="78"/>
      <c r="O477" s="75"/>
      <c r="P477" s="76"/>
      <c r="Q477" s="70"/>
      <c r="R477" s="57"/>
      <c r="S477" s="57"/>
    </row>
    <row r="478" spans="2:19" s="55" customFormat="1">
      <c r="B478" s="70"/>
      <c r="C478" s="70"/>
      <c r="D478" s="71"/>
      <c r="E478" s="70"/>
      <c r="F478" s="70"/>
      <c r="G478" s="70"/>
      <c r="H478" s="72"/>
      <c r="I478" s="72"/>
      <c r="J478" s="72"/>
      <c r="K478" s="73"/>
      <c r="L478" s="73"/>
      <c r="M478" s="58"/>
      <c r="N478" s="78"/>
      <c r="O478" s="75"/>
      <c r="P478" s="76"/>
      <c r="Q478" s="70"/>
      <c r="R478" s="57"/>
      <c r="S478" s="57"/>
    </row>
    <row r="479" spans="2:19" s="55" customFormat="1">
      <c r="B479" s="70"/>
      <c r="C479" s="70"/>
      <c r="D479" s="71"/>
      <c r="E479" s="70"/>
      <c r="F479" s="70"/>
      <c r="G479" s="70"/>
      <c r="H479" s="72"/>
      <c r="I479" s="72"/>
      <c r="J479" s="72"/>
      <c r="K479" s="73"/>
      <c r="L479" s="73"/>
      <c r="M479" s="58"/>
      <c r="N479" s="78"/>
      <c r="O479" s="75"/>
      <c r="P479" s="76"/>
      <c r="Q479" s="70"/>
      <c r="R479" s="57"/>
      <c r="S479" s="57"/>
    </row>
    <row r="480" spans="2:19" s="55" customFormat="1">
      <c r="B480" s="70"/>
      <c r="C480" s="70"/>
      <c r="D480" s="71"/>
      <c r="E480" s="70"/>
      <c r="F480" s="70"/>
      <c r="G480" s="70"/>
      <c r="H480" s="72"/>
      <c r="I480" s="72"/>
      <c r="J480" s="72"/>
      <c r="K480" s="73"/>
      <c r="L480" s="73"/>
      <c r="M480" s="58"/>
      <c r="N480" s="78"/>
      <c r="O480" s="75"/>
      <c r="P480" s="76"/>
      <c r="Q480" s="70"/>
      <c r="R480" s="57"/>
      <c r="S480" s="57"/>
    </row>
    <row r="481" spans="2:19" s="55" customFormat="1">
      <c r="B481" s="70"/>
      <c r="C481" s="70"/>
      <c r="D481" s="71"/>
      <c r="E481" s="70"/>
      <c r="F481" s="70"/>
      <c r="G481" s="70"/>
      <c r="H481" s="72"/>
      <c r="I481" s="72"/>
      <c r="J481" s="72"/>
      <c r="K481" s="73"/>
      <c r="L481" s="73"/>
      <c r="M481" s="58"/>
      <c r="N481" s="78"/>
      <c r="O481" s="75"/>
      <c r="P481" s="76"/>
      <c r="Q481" s="70"/>
      <c r="R481" s="57"/>
      <c r="S481" s="57"/>
    </row>
    <row r="482" spans="2:19" s="55" customFormat="1">
      <c r="B482" s="70"/>
      <c r="C482" s="70"/>
      <c r="D482" s="71"/>
      <c r="E482" s="70"/>
      <c r="F482" s="70"/>
      <c r="G482" s="70"/>
      <c r="H482" s="72"/>
      <c r="I482" s="72"/>
      <c r="J482" s="72"/>
      <c r="K482" s="73"/>
      <c r="L482" s="73"/>
      <c r="M482" s="58"/>
      <c r="N482" s="78"/>
      <c r="O482" s="75"/>
      <c r="P482" s="76"/>
      <c r="Q482" s="70"/>
      <c r="R482" s="57"/>
      <c r="S482" s="57"/>
    </row>
    <row r="483" spans="2:19" s="55" customFormat="1">
      <c r="B483" s="70"/>
      <c r="C483" s="70"/>
      <c r="D483" s="71"/>
      <c r="E483" s="70"/>
      <c r="F483" s="70"/>
      <c r="G483" s="70"/>
      <c r="H483" s="72"/>
      <c r="I483" s="72"/>
      <c r="J483" s="72"/>
      <c r="K483" s="73"/>
      <c r="L483" s="73"/>
      <c r="M483" s="58"/>
      <c r="N483" s="78"/>
      <c r="O483" s="75"/>
      <c r="P483" s="76"/>
      <c r="Q483" s="70"/>
      <c r="R483" s="57"/>
      <c r="S483" s="57"/>
    </row>
    <row r="484" spans="2:19" s="55" customFormat="1">
      <c r="B484" s="70"/>
      <c r="C484" s="70"/>
      <c r="D484" s="71"/>
      <c r="E484" s="70"/>
      <c r="F484" s="70"/>
      <c r="G484" s="70"/>
      <c r="H484" s="72"/>
      <c r="I484" s="72"/>
      <c r="J484" s="72"/>
      <c r="K484" s="73"/>
      <c r="L484" s="73"/>
      <c r="M484" s="58"/>
      <c r="N484" s="78"/>
      <c r="O484" s="75"/>
      <c r="P484" s="76"/>
      <c r="Q484" s="70"/>
      <c r="R484" s="57"/>
      <c r="S484" s="57"/>
    </row>
    <row r="485" spans="2:19" s="55" customFormat="1">
      <c r="B485" s="70"/>
      <c r="C485" s="70"/>
      <c r="D485" s="71"/>
      <c r="E485" s="70"/>
      <c r="F485" s="70"/>
      <c r="G485" s="70"/>
      <c r="H485" s="72"/>
      <c r="I485" s="72"/>
      <c r="J485" s="72"/>
      <c r="K485" s="73"/>
      <c r="L485" s="73"/>
      <c r="M485" s="58"/>
      <c r="N485" s="78"/>
      <c r="O485" s="75"/>
      <c r="P485" s="76"/>
      <c r="Q485" s="70"/>
      <c r="R485" s="57"/>
      <c r="S485" s="57"/>
    </row>
    <row r="486" spans="2:19" s="55" customFormat="1">
      <c r="B486" s="70"/>
      <c r="C486" s="70"/>
      <c r="D486" s="71"/>
      <c r="E486" s="70"/>
      <c r="F486" s="70"/>
      <c r="G486" s="70"/>
      <c r="H486" s="72"/>
      <c r="I486" s="72"/>
      <c r="J486" s="72"/>
      <c r="K486" s="73"/>
      <c r="L486" s="73"/>
      <c r="M486" s="58"/>
      <c r="N486" s="78"/>
      <c r="O486" s="75"/>
      <c r="P486" s="76"/>
      <c r="Q486" s="70"/>
      <c r="R486" s="57"/>
      <c r="S486" s="57"/>
    </row>
    <row r="487" spans="2:19" s="55" customFormat="1">
      <c r="B487" s="70"/>
      <c r="C487" s="70"/>
      <c r="D487" s="71"/>
      <c r="E487" s="70"/>
      <c r="F487" s="70"/>
      <c r="G487" s="70"/>
      <c r="H487" s="72"/>
      <c r="I487" s="72"/>
      <c r="J487" s="72"/>
      <c r="K487" s="73"/>
      <c r="L487" s="73"/>
      <c r="M487" s="58"/>
      <c r="N487" s="78"/>
      <c r="O487" s="75"/>
      <c r="P487" s="76"/>
      <c r="Q487" s="70"/>
      <c r="R487" s="57"/>
      <c r="S487" s="57"/>
    </row>
    <row r="488" spans="2:19" s="55" customFormat="1">
      <c r="B488" s="70"/>
      <c r="C488" s="70"/>
      <c r="D488" s="71"/>
      <c r="E488" s="70"/>
      <c r="F488" s="70"/>
      <c r="G488" s="70"/>
      <c r="H488" s="72"/>
      <c r="I488" s="72"/>
      <c r="J488" s="72"/>
      <c r="K488" s="73"/>
      <c r="L488" s="73"/>
      <c r="M488" s="58"/>
      <c r="N488" s="78"/>
      <c r="O488" s="75"/>
      <c r="P488" s="76"/>
      <c r="Q488" s="70"/>
      <c r="R488" s="57"/>
      <c r="S488" s="57"/>
    </row>
    <row r="489" spans="2:19" s="55" customFormat="1">
      <c r="B489" s="70"/>
      <c r="C489" s="70"/>
      <c r="D489" s="71"/>
      <c r="E489" s="70"/>
      <c r="F489" s="70"/>
      <c r="G489" s="70"/>
      <c r="H489" s="72"/>
      <c r="I489" s="72"/>
      <c r="J489" s="72"/>
      <c r="K489" s="73"/>
      <c r="L489" s="73"/>
      <c r="M489" s="58"/>
      <c r="N489" s="78"/>
      <c r="O489" s="75"/>
      <c r="P489" s="76"/>
      <c r="Q489" s="70"/>
      <c r="R489" s="57"/>
      <c r="S489" s="57"/>
    </row>
    <row r="490" spans="2:19" s="55" customFormat="1">
      <c r="B490" s="70"/>
      <c r="C490" s="70"/>
      <c r="D490" s="71"/>
      <c r="E490" s="70"/>
      <c r="F490" s="70"/>
      <c r="G490" s="70"/>
      <c r="H490" s="72"/>
      <c r="I490" s="72"/>
      <c r="J490" s="72"/>
      <c r="K490" s="73"/>
      <c r="L490" s="73"/>
      <c r="M490" s="58"/>
      <c r="N490" s="78"/>
      <c r="O490" s="75"/>
      <c r="P490" s="76"/>
      <c r="Q490" s="70"/>
      <c r="R490" s="57"/>
      <c r="S490" s="57"/>
    </row>
    <row r="491" spans="2:19" s="55" customFormat="1">
      <c r="B491" s="70"/>
      <c r="C491" s="70"/>
      <c r="D491" s="71"/>
      <c r="E491" s="70"/>
      <c r="F491" s="70"/>
      <c r="G491" s="70"/>
      <c r="H491" s="72"/>
      <c r="I491" s="72"/>
      <c r="J491" s="72"/>
      <c r="K491" s="73"/>
      <c r="L491" s="73"/>
      <c r="M491" s="58"/>
      <c r="N491" s="78"/>
      <c r="O491" s="75"/>
      <c r="P491" s="76"/>
      <c r="Q491" s="70"/>
      <c r="R491" s="57"/>
      <c r="S491" s="57"/>
    </row>
    <row r="492" spans="2:19" s="55" customFormat="1">
      <c r="B492" s="70"/>
      <c r="C492" s="70"/>
      <c r="D492" s="71"/>
      <c r="E492" s="70"/>
      <c r="F492" s="70"/>
      <c r="G492" s="70"/>
      <c r="H492" s="72"/>
      <c r="I492" s="72"/>
      <c r="J492" s="72"/>
      <c r="K492" s="73"/>
      <c r="L492" s="73"/>
      <c r="M492" s="58"/>
      <c r="N492" s="78"/>
      <c r="O492" s="75"/>
      <c r="P492" s="76"/>
      <c r="Q492" s="70"/>
      <c r="R492" s="57"/>
      <c r="S492" s="57"/>
    </row>
    <row r="493" spans="2:19" s="55" customFormat="1">
      <c r="B493" s="70"/>
      <c r="C493" s="70"/>
      <c r="D493" s="71"/>
      <c r="E493" s="70"/>
      <c r="F493" s="70"/>
      <c r="G493" s="70"/>
      <c r="H493" s="72"/>
      <c r="I493" s="72"/>
      <c r="J493" s="72"/>
      <c r="K493" s="73"/>
      <c r="L493" s="73"/>
      <c r="M493" s="58"/>
      <c r="N493" s="78"/>
      <c r="O493" s="75"/>
      <c r="P493" s="76"/>
      <c r="Q493" s="70"/>
      <c r="R493" s="57"/>
      <c r="S493" s="57"/>
    </row>
    <row r="494" spans="2:19" s="55" customFormat="1">
      <c r="B494" s="70"/>
      <c r="C494" s="70"/>
      <c r="D494" s="71"/>
      <c r="E494" s="70"/>
      <c r="F494" s="70"/>
      <c r="G494" s="70"/>
      <c r="H494" s="72"/>
      <c r="I494" s="72"/>
      <c r="J494" s="72"/>
      <c r="K494" s="73"/>
      <c r="L494" s="73"/>
      <c r="M494" s="58"/>
      <c r="N494" s="78"/>
      <c r="O494" s="75"/>
      <c r="P494" s="76"/>
      <c r="Q494" s="70"/>
      <c r="R494" s="57"/>
      <c r="S494" s="57"/>
    </row>
    <row r="495" spans="2:19" s="55" customFormat="1">
      <c r="B495" s="70"/>
      <c r="C495" s="70"/>
      <c r="D495" s="71"/>
      <c r="E495" s="70"/>
      <c r="F495" s="70"/>
      <c r="G495" s="70"/>
      <c r="H495" s="72"/>
      <c r="I495" s="72"/>
      <c r="J495" s="72"/>
      <c r="K495" s="73"/>
      <c r="L495" s="73"/>
      <c r="M495" s="58"/>
      <c r="N495" s="78"/>
      <c r="O495" s="75"/>
      <c r="P495" s="76"/>
      <c r="Q495" s="70"/>
      <c r="R495" s="57"/>
      <c r="S495" s="57"/>
    </row>
    <row r="496" spans="2:19" s="55" customFormat="1">
      <c r="B496" s="70"/>
      <c r="C496" s="70"/>
      <c r="D496" s="71"/>
      <c r="E496" s="70"/>
      <c r="F496" s="70"/>
      <c r="G496" s="70"/>
      <c r="H496" s="72"/>
      <c r="I496" s="72"/>
      <c r="J496" s="72"/>
      <c r="K496" s="73"/>
      <c r="L496" s="73"/>
      <c r="M496" s="58"/>
      <c r="N496" s="78"/>
      <c r="O496" s="75"/>
      <c r="P496" s="76"/>
      <c r="Q496" s="70"/>
      <c r="R496" s="57"/>
      <c r="S496" s="57"/>
    </row>
    <row r="497" spans="2:19" s="55" customFormat="1">
      <c r="B497" s="70"/>
      <c r="C497" s="70"/>
      <c r="D497" s="71"/>
      <c r="E497" s="70"/>
      <c r="F497" s="70"/>
      <c r="G497" s="70"/>
      <c r="H497" s="72"/>
      <c r="I497" s="72"/>
      <c r="J497" s="72"/>
      <c r="K497" s="73"/>
      <c r="L497" s="73"/>
      <c r="M497" s="58"/>
      <c r="N497" s="78"/>
      <c r="O497" s="75"/>
      <c r="P497" s="76"/>
      <c r="Q497" s="70"/>
      <c r="R497" s="57"/>
      <c r="S497" s="57"/>
    </row>
    <row r="498" spans="2:19" s="55" customFormat="1">
      <c r="B498" s="70"/>
      <c r="C498" s="70"/>
      <c r="D498" s="71"/>
      <c r="E498" s="70"/>
      <c r="F498" s="70"/>
      <c r="G498" s="70"/>
      <c r="H498" s="72"/>
      <c r="I498" s="72"/>
      <c r="J498" s="72"/>
      <c r="K498" s="73"/>
      <c r="L498" s="73"/>
      <c r="M498" s="58"/>
      <c r="N498" s="78"/>
      <c r="O498" s="75"/>
      <c r="P498" s="76"/>
      <c r="Q498" s="70"/>
      <c r="R498" s="57"/>
      <c r="S498" s="57"/>
    </row>
    <row r="499" spans="2:19" s="55" customFormat="1">
      <c r="B499" s="70"/>
      <c r="C499" s="70"/>
      <c r="D499" s="71"/>
      <c r="E499" s="70"/>
      <c r="F499" s="70"/>
      <c r="G499" s="70"/>
      <c r="H499" s="72"/>
      <c r="I499" s="72"/>
      <c r="J499" s="72"/>
      <c r="K499" s="73"/>
      <c r="L499" s="73"/>
      <c r="M499" s="58"/>
      <c r="N499" s="78"/>
      <c r="O499" s="75"/>
      <c r="P499" s="76"/>
      <c r="Q499" s="70"/>
      <c r="R499" s="57"/>
      <c r="S499" s="57"/>
    </row>
    <row r="500" spans="2:19" s="55" customFormat="1">
      <c r="B500" s="70"/>
      <c r="C500" s="70"/>
      <c r="D500" s="71"/>
      <c r="E500" s="70"/>
      <c r="F500" s="70"/>
      <c r="G500" s="70"/>
      <c r="H500" s="72"/>
      <c r="I500" s="72"/>
      <c r="J500" s="72"/>
      <c r="K500" s="73"/>
      <c r="L500" s="73"/>
      <c r="M500" s="58"/>
      <c r="N500" s="78"/>
      <c r="O500" s="75"/>
      <c r="P500" s="76"/>
      <c r="Q500" s="70"/>
      <c r="R500" s="57"/>
      <c r="S500" s="57"/>
    </row>
    <row r="501" spans="2:19" s="55" customFormat="1">
      <c r="B501" s="70"/>
      <c r="C501" s="70"/>
      <c r="D501" s="71"/>
      <c r="E501" s="70"/>
      <c r="F501" s="70"/>
      <c r="G501" s="70"/>
      <c r="H501" s="72"/>
      <c r="I501" s="72"/>
      <c r="J501" s="72"/>
      <c r="K501" s="73"/>
      <c r="L501" s="73"/>
      <c r="M501" s="58"/>
      <c r="N501" s="78"/>
      <c r="O501" s="75"/>
      <c r="P501" s="76"/>
      <c r="Q501" s="70"/>
      <c r="R501" s="57"/>
      <c r="S501" s="57"/>
    </row>
    <row r="502" spans="2:19" s="55" customFormat="1">
      <c r="B502" s="70"/>
      <c r="C502" s="70"/>
      <c r="D502" s="71"/>
      <c r="E502" s="70"/>
      <c r="F502" s="70"/>
      <c r="G502" s="70"/>
      <c r="H502" s="72"/>
      <c r="I502" s="72"/>
      <c r="J502" s="72"/>
      <c r="K502" s="73"/>
      <c r="L502" s="73"/>
      <c r="M502" s="58"/>
      <c r="N502" s="78"/>
      <c r="O502" s="75"/>
      <c r="P502" s="76"/>
      <c r="Q502" s="70"/>
      <c r="R502" s="57"/>
      <c r="S502" s="57"/>
    </row>
    <row r="503" spans="2:19" s="55" customFormat="1">
      <c r="B503" s="70"/>
      <c r="C503" s="70"/>
      <c r="D503" s="71"/>
      <c r="E503" s="70"/>
      <c r="F503" s="70"/>
      <c r="G503" s="70"/>
      <c r="H503" s="72"/>
      <c r="I503" s="72"/>
      <c r="J503" s="72"/>
      <c r="K503" s="73"/>
      <c r="L503" s="73"/>
      <c r="M503" s="58"/>
      <c r="N503" s="78"/>
      <c r="O503" s="75"/>
      <c r="P503" s="76"/>
      <c r="Q503" s="70"/>
      <c r="R503" s="57"/>
      <c r="S503" s="57"/>
    </row>
    <row r="504" spans="2:19" s="55" customFormat="1">
      <c r="B504" s="70"/>
      <c r="C504" s="70"/>
      <c r="D504" s="71"/>
      <c r="E504" s="70"/>
      <c r="F504" s="70"/>
      <c r="G504" s="70"/>
      <c r="H504" s="72"/>
      <c r="I504" s="72"/>
      <c r="J504" s="72"/>
      <c r="K504" s="73"/>
      <c r="L504" s="73"/>
      <c r="M504" s="58"/>
      <c r="N504" s="78"/>
      <c r="O504" s="75"/>
      <c r="P504" s="76"/>
      <c r="Q504" s="70"/>
      <c r="R504" s="57"/>
      <c r="S504" s="57"/>
    </row>
    <row r="505" spans="2:19" s="55" customFormat="1">
      <c r="B505" s="70"/>
      <c r="C505" s="70"/>
      <c r="D505" s="71"/>
      <c r="E505" s="70"/>
      <c r="F505" s="70"/>
      <c r="G505" s="70"/>
      <c r="H505" s="72"/>
      <c r="I505" s="72"/>
      <c r="J505" s="72"/>
      <c r="K505" s="73"/>
      <c r="L505" s="73"/>
      <c r="M505" s="58"/>
      <c r="N505" s="78"/>
      <c r="O505" s="75"/>
      <c r="P505" s="76"/>
      <c r="Q505" s="70"/>
      <c r="R505" s="57"/>
      <c r="S505" s="57"/>
    </row>
    <row r="506" spans="2:19" s="55" customFormat="1">
      <c r="B506" s="70"/>
      <c r="C506" s="70"/>
      <c r="D506" s="71"/>
      <c r="E506" s="70"/>
      <c r="F506" s="70"/>
      <c r="G506" s="70"/>
      <c r="H506" s="72"/>
      <c r="I506" s="72"/>
      <c r="J506" s="72"/>
      <c r="K506" s="73"/>
      <c r="L506" s="73"/>
      <c r="M506" s="58"/>
      <c r="N506" s="78"/>
      <c r="O506" s="75"/>
      <c r="P506" s="76"/>
      <c r="Q506" s="70"/>
      <c r="R506" s="57"/>
      <c r="S506" s="57"/>
    </row>
    <row r="507" spans="2:19" s="55" customFormat="1">
      <c r="B507" s="70"/>
      <c r="C507" s="70"/>
      <c r="D507" s="71"/>
      <c r="E507" s="70"/>
      <c r="F507" s="70"/>
      <c r="G507" s="70"/>
      <c r="H507" s="72"/>
      <c r="I507" s="72"/>
      <c r="J507" s="72"/>
      <c r="K507" s="73"/>
      <c r="L507" s="73"/>
      <c r="M507" s="58"/>
      <c r="N507" s="78"/>
      <c r="O507" s="75"/>
      <c r="P507" s="76"/>
      <c r="Q507" s="70"/>
      <c r="R507" s="57"/>
      <c r="S507" s="57"/>
    </row>
    <row r="508" spans="2:19" s="55" customFormat="1">
      <c r="B508" s="70"/>
      <c r="C508" s="70"/>
      <c r="D508" s="71"/>
      <c r="E508" s="70"/>
      <c r="F508" s="70"/>
      <c r="G508" s="70"/>
      <c r="H508" s="72"/>
      <c r="I508" s="72"/>
      <c r="J508" s="72"/>
      <c r="K508" s="73"/>
      <c r="L508" s="73"/>
      <c r="M508" s="58"/>
      <c r="N508" s="78"/>
      <c r="O508" s="75"/>
      <c r="P508" s="76"/>
      <c r="Q508" s="70"/>
      <c r="R508" s="57"/>
      <c r="S508" s="57"/>
    </row>
    <row r="509" spans="2:19" s="55" customFormat="1">
      <c r="B509" s="70"/>
      <c r="C509" s="70"/>
      <c r="D509" s="71"/>
      <c r="E509" s="70"/>
      <c r="F509" s="70"/>
      <c r="G509" s="70"/>
      <c r="H509" s="72"/>
      <c r="I509" s="72"/>
      <c r="J509" s="72"/>
      <c r="K509" s="73"/>
      <c r="L509" s="73"/>
      <c r="M509" s="58"/>
      <c r="N509" s="78"/>
      <c r="O509" s="75"/>
      <c r="P509" s="76"/>
      <c r="Q509" s="70"/>
      <c r="R509" s="57"/>
      <c r="S509" s="57"/>
    </row>
    <row r="510" spans="2:19" s="55" customFormat="1">
      <c r="B510" s="70"/>
      <c r="C510" s="70"/>
      <c r="D510" s="71"/>
      <c r="E510" s="70"/>
      <c r="F510" s="70"/>
      <c r="G510" s="70"/>
      <c r="H510" s="72"/>
      <c r="I510" s="72"/>
      <c r="J510" s="72"/>
      <c r="K510" s="73"/>
      <c r="L510" s="73"/>
      <c r="M510" s="58"/>
      <c r="N510" s="78"/>
      <c r="O510" s="75"/>
      <c r="P510" s="76"/>
      <c r="Q510" s="70"/>
      <c r="R510" s="57"/>
      <c r="S510" s="57"/>
    </row>
    <row r="511" spans="2:19" s="55" customFormat="1">
      <c r="B511" s="70"/>
      <c r="C511" s="70"/>
      <c r="D511" s="71"/>
      <c r="E511" s="70"/>
      <c r="F511" s="70"/>
      <c r="G511" s="70"/>
      <c r="H511" s="72"/>
      <c r="I511" s="72"/>
      <c r="J511" s="72"/>
      <c r="K511" s="73"/>
      <c r="L511" s="73"/>
      <c r="M511" s="58"/>
      <c r="N511" s="78"/>
      <c r="O511" s="75"/>
      <c r="P511" s="76"/>
      <c r="Q511" s="70"/>
      <c r="R511" s="57"/>
      <c r="S511" s="57"/>
    </row>
    <row r="512" spans="2:19" s="55" customFormat="1">
      <c r="B512" s="70"/>
      <c r="C512" s="70"/>
      <c r="D512" s="71"/>
      <c r="E512" s="70"/>
      <c r="F512" s="70"/>
      <c r="G512" s="70"/>
      <c r="H512" s="72"/>
      <c r="I512" s="72"/>
      <c r="J512" s="72"/>
      <c r="K512" s="73"/>
      <c r="L512" s="73"/>
      <c r="M512" s="58"/>
      <c r="N512" s="78"/>
      <c r="O512" s="75"/>
      <c r="P512" s="76"/>
      <c r="Q512" s="70"/>
      <c r="R512" s="57"/>
      <c r="S512" s="57"/>
    </row>
    <row r="513" spans="2:19" s="55" customFormat="1">
      <c r="B513" s="70"/>
      <c r="C513" s="70"/>
      <c r="D513" s="71"/>
      <c r="E513" s="70"/>
      <c r="F513" s="70"/>
      <c r="G513" s="70"/>
      <c r="H513" s="72"/>
      <c r="I513" s="72"/>
      <c r="J513" s="72"/>
      <c r="K513" s="73"/>
      <c r="L513" s="73"/>
      <c r="M513" s="58"/>
      <c r="N513" s="78"/>
      <c r="O513" s="75"/>
      <c r="P513" s="76"/>
      <c r="Q513" s="70"/>
      <c r="R513" s="57"/>
      <c r="S513" s="57"/>
    </row>
    <row r="514" spans="2:19" s="55" customFormat="1">
      <c r="B514" s="70"/>
      <c r="C514" s="70"/>
      <c r="D514" s="71"/>
      <c r="E514" s="70"/>
      <c r="F514" s="70"/>
      <c r="G514" s="70"/>
      <c r="H514" s="72"/>
      <c r="I514" s="72"/>
      <c r="J514" s="72"/>
      <c r="K514" s="73"/>
      <c r="L514" s="73"/>
      <c r="M514" s="58"/>
      <c r="N514" s="78"/>
      <c r="O514" s="75"/>
      <c r="P514" s="76"/>
      <c r="Q514" s="70"/>
      <c r="R514" s="57"/>
      <c r="S514" s="57"/>
    </row>
    <row r="515" spans="2:19" s="55" customFormat="1">
      <c r="B515" s="70"/>
      <c r="C515" s="70"/>
      <c r="D515" s="71"/>
      <c r="E515" s="70"/>
      <c r="F515" s="70"/>
      <c r="G515" s="70"/>
      <c r="H515" s="72"/>
      <c r="I515" s="72"/>
      <c r="J515" s="72"/>
      <c r="K515" s="73"/>
      <c r="L515" s="73"/>
      <c r="M515" s="58"/>
      <c r="N515" s="78"/>
      <c r="O515" s="75"/>
      <c r="P515" s="76"/>
      <c r="Q515" s="70"/>
      <c r="R515" s="57"/>
      <c r="S515" s="57"/>
    </row>
    <row r="516" spans="2:19" s="55" customFormat="1">
      <c r="B516" s="70"/>
      <c r="C516" s="70"/>
      <c r="D516" s="71"/>
      <c r="E516" s="70"/>
      <c r="F516" s="70"/>
      <c r="G516" s="70"/>
      <c r="H516" s="72"/>
      <c r="I516" s="72"/>
      <c r="J516" s="72"/>
      <c r="K516" s="73"/>
      <c r="L516" s="73"/>
      <c r="M516" s="58"/>
      <c r="N516" s="78"/>
      <c r="O516" s="75"/>
      <c r="P516" s="76"/>
      <c r="Q516" s="70"/>
      <c r="R516" s="57"/>
      <c r="S516" s="57"/>
    </row>
    <row r="517" spans="2:19" s="55" customFormat="1">
      <c r="B517" s="70"/>
      <c r="C517" s="70"/>
      <c r="D517" s="71"/>
      <c r="E517" s="70"/>
      <c r="F517" s="70"/>
      <c r="G517" s="70"/>
      <c r="H517" s="72"/>
      <c r="I517" s="72"/>
      <c r="J517" s="72"/>
      <c r="K517" s="73"/>
      <c r="L517" s="73"/>
      <c r="M517" s="58"/>
      <c r="N517" s="78"/>
      <c r="O517" s="75"/>
      <c r="P517" s="76"/>
      <c r="Q517" s="70"/>
      <c r="R517" s="57"/>
      <c r="S517" s="57"/>
    </row>
    <row r="518" spans="2:19" s="55" customFormat="1">
      <c r="B518" s="70"/>
      <c r="C518" s="70"/>
      <c r="D518" s="71"/>
      <c r="E518" s="70"/>
      <c r="F518" s="70"/>
      <c r="G518" s="70"/>
      <c r="H518" s="72"/>
      <c r="I518" s="72"/>
      <c r="J518" s="72"/>
      <c r="K518" s="73"/>
      <c r="L518" s="73"/>
      <c r="M518" s="58"/>
      <c r="N518" s="78"/>
      <c r="O518" s="75"/>
      <c r="P518" s="76"/>
      <c r="Q518" s="70"/>
      <c r="R518" s="57"/>
      <c r="S518" s="57"/>
    </row>
    <row r="519" spans="2:19" s="55" customFormat="1">
      <c r="B519" s="70"/>
      <c r="C519" s="70"/>
      <c r="D519" s="71"/>
      <c r="E519" s="70"/>
      <c r="F519" s="70"/>
      <c r="G519" s="70"/>
      <c r="H519" s="72"/>
      <c r="I519" s="72"/>
      <c r="J519" s="72"/>
      <c r="K519" s="73"/>
      <c r="L519" s="73"/>
      <c r="M519" s="58"/>
      <c r="N519" s="78"/>
      <c r="O519" s="75"/>
      <c r="P519" s="76"/>
      <c r="Q519" s="70"/>
      <c r="R519" s="57"/>
      <c r="S519" s="57"/>
    </row>
    <row r="520" spans="2:19" s="55" customFormat="1">
      <c r="B520" s="70"/>
      <c r="C520" s="70"/>
      <c r="D520" s="71"/>
      <c r="E520" s="70"/>
      <c r="F520" s="70"/>
      <c r="G520" s="70"/>
      <c r="H520" s="72"/>
      <c r="I520" s="72"/>
      <c r="J520" s="72"/>
      <c r="K520" s="73"/>
      <c r="L520" s="73"/>
      <c r="M520" s="58"/>
      <c r="N520" s="78"/>
      <c r="O520" s="75"/>
      <c r="P520" s="76"/>
      <c r="Q520" s="70"/>
      <c r="R520" s="57"/>
      <c r="S520" s="57"/>
    </row>
    <row r="521" spans="2:19" s="55" customFormat="1">
      <c r="B521" s="70"/>
      <c r="C521" s="70"/>
      <c r="D521" s="71"/>
      <c r="E521" s="70"/>
      <c r="F521" s="70"/>
      <c r="G521" s="70"/>
      <c r="H521" s="72"/>
      <c r="I521" s="72"/>
      <c r="J521" s="72"/>
      <c r="K521" s="73"/>
      <c r="L521" s="73"/>
      <c r="M521" s="58"/>
      <c r="N521" s="78"/>
      <c r="O521" s="75"/>
      <c r="P521" s="76"/>
      <c r="Q521" s="70"/>
      <c r="R521" s="57"/>
      <c r="S521" s="57"/>
    </row>
    <row r="522" spans="2:19" s="55" customFormat="1">
      <c r="B522" s="70"/>
      <c r="C522" s="70"/>
      <c r="D522" s="71"/>
      <c r="E522" s="70"/>
      <c r="F522" s="70"/>
      <c r="G522" s="70"/>
      <c r="H522" s="72"/>
      <c r="I522" s="72"/>
      <c r="J522" s="72"/>
      <c r="K522" s="73"/>
      <c r="L522" s="73"/>
      <c r="M522" s="58"/>
      <c r="N522" s="78"/>
      <c r="O522" s="75"/>
      <c r="P522" s="76"/>
      <c r="Q522" s="70"/>
      <c r="R522" s="57"/>
      <c r="S522" s="57"/>
    </row>
    <row r="523" spans="2:19" s="55" customFormat="1">
      <c r="B523" s="70"/>
      <c r="C523" s="70"/>
      <c r="D523" s="71"/>
      <c r="E523" s="70"/>
      <c r="F523" s="70"/>
      <c r="G523" s="70"/>
      <c r="H523" s="72"/>
      <c r="I523" s="72"/>
      <c r="J523" s="72"/>
      <c r="K523" s="73"/>
      <c r="L523" s="73"/>
      <c r="M523" s="58"/>
      <c r="N523" s="78"/>
      <c r="O523" s="75"/>
      <c r="P523" s="76"/>
      <c r="Q523" s="70"/>
      <c r="R523" s="57"/>
      <c r="S523" s="57"/>
    </row>
    <row r="524" spans="2:19" s="55" customFormat="1">
      <c r="B524" s="70"/>
      <c r="C524" s="70"/>
      <c r="D524" s="71"/>
      <c r="E524" s="70"/>
      <c r="F524" s="70"/>
      <c r="G524" s="70"/>
      <c r="H524" s="72"/>
      <c r="I524" s="72"/>
      <c r="J524" s="72"/>
      <c r="K524" s="73"/>
      <c r="L524" s="73"/>
      <c r="M524" s="58"/>
      <c r="N524" s="78"/>
      <c r="O524" s="75"/>
      <c r="P524" s="76"/>
      <c r="Q524" s="70"/>
      <c r="R524" s="57"/>
      <c r="S524" s="57"/>
    </row>
    <row r="525" spans="2:19" s="55" customFormat="1">
      <c r="B525" s="70"/>
      <c r="C525" s="70"/>
      <c r="D525" s="71"/>
      <c r="E525" s="70"/>
      <c r="F525" s="70"/>
      <c r="G525" s="70"/>
      <c r="H525" s="72"/>
      <c r="I525" s="72"/>
      <c r="J525" s="72"/>
      <c r="K525" s="73"/>
      <c r="L525" s="73"/>
      <c r="M525" s="58"/>
      <c r="N525" s="78"/>
      <c r="O525" s="75"/>
      <c r="P525" s="76"/>
      <c r="Q525" s="70"/>
      <c r="R525" s="57"/>
      <c r="S525" s="57"/>
    </row>
    <row r="526" spans="2:19" s="55" customFormat="1">
      <c r="B526" s="70"/>
      <c r="C526" s="70"/>
      <c r="D526" s="71"/>
      <c r="E526" s="70"/>
      <c r="F526" s="70"/>
      <c r="G526" s="70"/>
      <c r="H526" s="72"/>
      <c r="I526" s="72"/>
      <c r="J526" s="72"/>
      <c r="K526" s="73"/>
      <c r="L526" s="73"/>
      <c r="M526" s="58"/>
      <c r="N526" s="78"/>
      <c r="O526" s="75"/>
      <c r="P526" s="76"/>
      <c r="Q526" s="70"/>
      <c r="R526" s="57"/>
      <c r="S526" s="57"/>
    </row>
    <row r="527" spans="2:19" s="55" customFormat="1">
      <c r="B527" s="70"/>
      <c r="C527" s="70"/>
      <c r="D527" s="71"/>
      <c r="E527" s="70"/>
      <c r="F527" s="70"/>
      <c r="G527" s="70"/>
      <c r="H527" s="72"/>
      <c r="I527" s="72"/>
      <c r="J527" s="72"/>
      <c r="K527" s="73"/>
      <c r="L527" s="73"/>
      <c r="M527" s="58"/>
      <c r="N527" s="78"/>
      <c r="O527" s="75"/>
      <c r="P527" s="76"/>
      <c r="Q527" s="70"/>
      <c r="R527" s="57"/>
      <c r="S527" s="57"/>
    </row>
    <row r="528" spans="2:19" s="55" customFormat="1">
      <c r="B528" s="70"/>
      <c r="C528" s="70"/>
      <c r="D528" s="71"/>
      <c r="E528" s="70"/>
      <c r="F528" s="70"/>
      <c r="G528" s="70"/>
      <c r="H528" s="72"/>
      <c r="I528" s="72"/>
      <c r="J528" s="72"/>
      <c r="K528" s="73"/>
      <c r="L528" s="73"/>
      <c r="M528" s="58"/>
      <c r="N528" s="78"/>
      <c r="O528" s="75"/>
      <c r="P528" s="76"/>
      <c r="Q528" s="70"/>
      <c r="R528" s="57"/>
      <c r="S528" s="57"/>
    </row>
    <row r="529" spans="2:19" s="55" customFormat="1">
      <c r="B529" s="70"/>
      <c r="C529" s="70"/>
      <c r="D529" s="71"/>
      <c r="E529" s="70"/>
      <c r="F529" s="70"/>
      <c r="G529" s="70"/>
      <c r="H529" s="72"/>
      <c r="I529" s="72"/>
      <c r="J529" s="72"/>
      <c r="K529" s="73"/>
      <c r="L529" s="73"/>
      <c r="M529" s="58"/>
      <c r="N529" s="78"/>
      <c r="O529" s="75"/>
      <c r="P529" s="76"/>
      <c r="Q529" s="70"/>
      <c r="R529" s="57"/>
      <c r="S529" s="57"/>
    </row>
    <row r="530" spans="2:19" s="55" customFormat="1">
      <c r="B530" s="70"/>
      <c r="C530" s="70"/>
      <c r="D530" s="71"/>
      <c r="E530" s="70"/>
      <c r="F530" s="70"/>
      <c r="G530" s="70"/>
      <c r="H530" s="72"/>
      <c r="I530" s="72"/>
      <c r="J530" s="72"/>
      <c r="K530" s="73"/>
      <c r="L530" s="73"/>
      <c r="M530" s="58"/>
      <c r="N530" s="78"/>
      <c r="O530" s="75"/>
      <c r="P530" s="76"/>
      <c r="Q530" s="70"/>
      <c r="R530" s="57"/>
      <c r="S530" s="57"/>
    </row>
    <row r="531" spans="2:19" s="55" customFormat="1">
      <c r="B531" s="70"/>
      <c r="C531" s="70"/>
      <c r="D531" s="71"/>
      <c r="E531" s="70"/>
      <c r="F531" s="70"/>
      <c r="G531" s="70"/>
      <c r="H531" s="72"/>
      <c r="I531" s="72"/>
      <c r="J531" s="72"/>
      <c r="K531" s="73"/>
      <c r="L531" s="73"/>
      <c r="M531" s="58"/>
      <c r="N531" s="78"/>
      <c r="O531" s="75"/>
      <c r="P531" s="76"/>
      <c r="Q531" s="70"/>
      <c r="R531" s="57"/>
      <c r="S531" s="57"/>
    </row>
    <row r="532" spans="2:19" s="55" customFormat="1">
      <c r="B532" s="70"/>
      <c r="C532" s="70"/>
      <c r="D532" s="71"/>
      <c r="E532" s="70"/>
      <c r="F532" s="70"/>
      <c r="G532" s="70"/>
      <c r="H532" s="72"/>
      <c r="I532" s="72"/>
      <c r="J532" s="72"/>
      <c r="K532" s="73"/>
      <c r="L532" s="73"/>
      <c r="M532" s="58"/>
      <c r="N532" s="78"/>
      <c r="O532" s="75"/>
      <c r="P532" s="76"/>
      <c r="Q532" s="70"/>
      <c r="R532" s="57"/>
      <c r="S532" s="57"/>
    </row>
    <row r="533" spans="2:19" s="55" customFormat="1">
      <c r="B533" s="70"/>
      <c r="C533" s="70"/>
      <c r="D533" s="71"/>
      <c r="E533" s="70"/>
      <c r="F533" s="70"/>
      <c r="G533" s="70"/>
      <c r="H533" s="72"/>
      <c r="I533" s="72"/>
      <c r="J533" s="72"/>
      <c r="K533" s="73"/>
      <c r="L533" s="73"/>
      <c r="M533" s="58"/>
      <c r="N533" s="78"/>
      <c r="O533" s="75"/>
      <c r="P533" s="76"/>
      <c r="Q533" s="70"/>
      <c r="R533" s="57"/>
      <c r="S533" s="57"/>
    </row>
    <row r="534" spans="2:19" s="55" customFormat="1">
      <c r="B534" s="70"/>
      <c r="C534" s="70"/>
      <c r="D534" s="71"/>
      <c r="E534" s="70"/>
      <c r="F534" s="70"/>
      <c r="G534" s="70"/>
      <c r="H534" s="72"/>
      <c r="I534" s="72"/>
      <c r="J534" s="72"/>
      <c r="K534" s="73"/>
      <c r="L534" s="73"/>
      <c r="M534" s="58"/>
      <c r="N534" s="78"/>
      <c r="O534" s="75"/>
      <c r="P534" s="76"/>
      <c r="Q534" s="70"/>
      <c r="R534" s="57"/>
      <c r="S534" s="57"/>
    </row>
    <row r="535" spans="2:19" s="55" customFormat="1">
      <c r="B535" s="70"/>
      <c r="C535" s="70"/>
      <c r="D535" s="71"/>
      <c r="E535" s="70"/>
      <c r="F535" s="70"/>
      <c r="G535" s="70"/>
      <c r="H535" s="72"/>
      <c r="I535" s="72"/>
      <c r="J535" s="72"/>
      <c r="K535" s="73"/>
      <c r="L535" s="73"/>
      <c r="M535" s="58"/>
      <c r="N535" s="78"/>
      <c r="O535" s="75"/>
      <c r="P535" s="76"/>
      <c r="Q535" s="70"/>
      <c r="R535" s="57"/>
      <c r="S535" s="57"/>
    </row>
    <row r="536" spans="2:19" s="55" customFormat="1">
      <c r="B536" s="70"/>
      <c r="C536" s="70"/>
      <c r="D536" s="71"/>
      <c r="E536" s="70"/>
      <c r="F536" s="70"/>
      <c r="G536" s="70"/>
      <c r="H536" s="72"/>
      <c r="I536" s="72"/>
      <c r="J536" s="72"/>
      <c r="K536" s="73"/>
      <c r="L536" s="73"/>
      <c r="M536" s="58"/>
      <c r="N536" s="78"/>
      <c r="O536" s="75"/>
      <c r="P536" s="76"/>
      <c r="Q536" s="70"/>
      <c r="R536" s="57"/>
      <c r="S536" s="57"/>
    </row>
    <row r="537" spans="2:19" s="55" customFormat="1">
      <c r="B537" s="70"/>
      <c r="C537" s="70"/>
      <c r="D537" s="71"/>
      <c r="E537" s="70"/>
      <c r="F537" s="70"/>
      <c r="G537" s="70"/>
      <c r="H537" s="72"/>
      <c r="I537" s="72"/>
      <c r="J537" s="72"/>
      <c r="K537" s="73"/>
      <c r="L537" s="73"/>
      <c r="M537" s="58"/>
      <c r="N537" s="78"/>
      <c r="O537" s="75"/>
      <c r="P537" s="76"/>
      <c r="Q537" s="70"/>
      <c r="R537" s="57"/>
      <c r="S537" s="57"/>
    </row>
    <row r="538" spans="2:19" s="55" customFormat="1">
      <c r="B538" s="70"/>
      <c r="C538" s="70"/>
      <c r="D538" s="71"/>
      <c r="E538" s="70"/>
      <c r="F538" s="70"/>
      <c r="G538" s="70"/>
      <c r="H538" s="72"/>
      <c r="I538" s="72"/>
      <c r="J538" s="72"/>
      <c r="K538" s="73"/>
      <c r="L538" s="73"/>
      <c r="M538" s="58"/>
      <c r="N538" s="78"/>
      <c r="O538" s="75"/>
      <c r="P538" s="76"/>
      <c r="Q538" s="70"/>
      <c r="R538" s="57"/>
      <c r="S538" s="57"/>
    </row>
    <row r="539" spans="2:19" s="55" customFormat="1">
      <c r="B539" s="70"/>
      <c r="C539" s="70"/>
      <c r="D539" s="71"/>
      <c r="E539" s="70"/>
      <c r="F539" s="70"/>
      <c r="G539" s="70"/>
      <c r="H539" s="72"/>
      <c r="I539" s="72"/>
      <c r="J539" s="72"/>
      <c r="K539" s="73"/>
      <c r="L539" s="73"/>
      <c r="M539" s="58"/>
      <c r="N539" s="78"/>
      <c r="O539" s="75"/>
      <c r="P539" s="76"/>
      <c r="Q539" s="70"/>
      <c r="R539" s="57"/>
      <c r="S539" s="57"/>
    </row>
    <row r="540" spans="2:19" s="55" customFormat="1">
      <c r="B540" s="70"/>
      <c r="C540" s="70"/>
      <c r="D540" s="71"/>
      <c r="E540" s="70"/>
      <c r="F540" s="70"/>
      <c r="G540" s="70"/>
      <c r="H540" s="72"/>
      <c r="I540" s="72"/>
      <c r="J540" s="72"/>
      <c r="K540" s="73"/>
      <c r="L540" s="73"/>
      <c r="M540" s="58"/>
      <c r="N540" s="78"/>
      <c r="O540" s="75"/>
      <c r="P540" s="76"/>
      <c r="Q540" s="70"/>
      <c r="R540" s="57"/>
      <c r="S540" s="57"/>
    </row>
    <row r="541" spans="2:19" s="55" customFormat="1">
      <c r="B541" s="70"/>
      <c r="C541" s="70"/>
      <c r="D541" s="71"/>
      <c r="E541" s="70"/>
      <c r="F541" s="70"/>
      <c r="G541" s="70"/>
      <c r="H541" s="72"/>
      <c r="I541" s="72"/>
      <c r="J541" s="72"/>
      <c r="K541" s="73"/>
      <c r="L541" s="73"/>
      <c r="M541" s="58"/>
      <c r="N541" s="78"/>
      <c r="O541" s="75"/>
      <c r="P541" s="76"/>
      <c r="Q541" s="70"/>
      <c r="R541" s="57"/>
      <c r="S541" s="57"/>
    </row>
    <row r="542" spans="2:19" s="55" customFormat="1">
      <c r="B542" s="70"/>
      <c r="C542" s="70"/>
      <c r="D542" s="71"/>
      <c r="E542" s="70"/>
      <c r="F542" s="70"/>
      <c r="G542" s="70"/>
      <c r="H542" s="72"/>
      <c r="I542" s="72"/>
      <c r="J542" s="72"/>
      <c r="K542" s="73"/>
      <c r="L542" s="73"/>
      <c r="M542" s="58"/>
      <c r="N542" s="78"/>
      <c r="O542" s="75"/>
      <c r="P542" s="76"/>
      <c r="Q542" s="70"/>
      <c r="R542" s="57"/>
      <c r="S542" s="57"/>
    </row>
    <row r="543" spans="2:19" s="55" customFormat="1">
      <c r="B543" s="70"/>
      <c r="C543" s="70"/>
      <c r="D543" s="71"/>
      <c r="E543" s="70"/>
      <c r="F543" s="70"/>
      <c r="G543" s="70"/>
      <c r="H543" s="72"/>
      <c r="I543" s="72"/>
      <c r="J543" s="72"/>
      <c r="K543" s="73"/>
      <c r="L543" s="73"/>
      <c r="M543" s="58"/>
      <c r="N543" s="78"/>
      <c r="O543" s="75"/>
      <c r="P543" s="76"/>
      <c r="Q543" s="70"/>
      <c r="R543" s="57"/>
      <c r="S543" s="57"/>
    </row>
    <row r="544" spans="2:19" s="55" customFormat="1">
      <c r="B544" s="70"/>
      <c r="C544" s="70"/>
      <c r="D544" s="71"/>
      <c r="E544" s="70"/>
      <c r="F544" s="70"/>
      <c r="G544" s="70"/>
      <c r="H544" s="72"/>
      <c r="I544" s="72"/>
      <c r="J544" s="72"/>
      <c r="K544" s="73"/>
      <c r="L544" s="73"/>
      <c r="M544" s="58"/>
      <c r="N544" s="78"/>
      <c r="O544" s="75"/>
      <c r="P544" s="76"/>
      <c r="Q544" s="70"/>
      <c r="R544" s="57"/>
      <c r="S544" s="57"/>
    </row>
    <row r="545" spans="2:19" s="55" customFormat="1">
      <c r="B545" s="70"/>
      <c r="C545" s="70"/>
      <c r="D545" s="71"/>
      <c r="E545" s="70"/>
      <c r="F545" s="70"/>
      <c r="G545" s="70"/>
      <c r="H545" s="72"/>
      <c r="I545" s="72"/>
      <c r="J545" s="72"/>
      <c r="K545" s="73"/>
      <c r="L545" s="73"/>
      <c r="M545" s="58"/>
      <c r="N545" s="78"/>
      <c r="O545" s="75"/>
      <c r="P545" s="76"/>
      <c r="Q545" s="70"/>
      <c r="R545" s="57"/>
      <c r="S545" s="57"/>
    </row>
    <row r="546" spans="2:19" s="55" customFormat="1">
      <c r="B546" s="70"/>
      <c r="C546" s="70"/>
      <c r="D546" s="71"/>
      <c r="E546" s="70"/>
      <c r="F546" s="70"/>
      <c r="G546" s="70"/>
      <c r="H546" s="72"/>
      <c r="I546" s="72"/>
      <c r="J546" s="72"/>
      <c r="K546" s="73"/>
      <c r="L546" s="73"/>
      <c r="M546" s="58"/>
      <c r="N546" s="78"/>
      <c r="O546" s="75"/>
      <c r="P546" s="76"/>
      <c r="Q546" s="70"/>
      <c r="R546" s="57"/>
      <c r="S546" s="57"/>
    </row>
    <row r="547" spans="2:19" s="55" customFormat="1">
      <c r="B547" s="70"/>
      <c r="C547" s="70"/>
      <c r="D547" s="71"/>
      <c r="E547" s="70"/>
      <c r="F547" s="70"/>
      <c r="G547" s="70"/>
      <c r="H547" s="72"/>
      <c r="I547" s="72"/>
      <c r="J547" s="72"/>
      <c r="K547" s="73"/>
      <c r="L547" s="73"/>
      <c r="M547" s="58"/>
      <c r="N547" s="78"/>
      <c r="O547" s="75"/>
      <c r="P547" s="76"/>
      <c r="Q547" s="70"/>
      <c r="R547" s="57"/>
      <c r="S547" s="57"/>
    </row>
    <row r="548" spans="2:19" s="55" customFormat="1">
      <c r="B548" s="70"/>
      <c r="C548" s="70"/>
      <c r="D548" s="71"/>
      <c r="E548" s="70"/>
      <c r="F548" s="70"/>
      <c r="G548" s="70"/>
      <c r="H548" s="72"/>
      <c r="I548" s="72"/>
      <c r="J548" s="72"/>
      <c r="K548" s="73"/>
      <c r="L548" s="73"/>
      <c r="M548" s="58"/>
      <c r="N548" s="78"/>
      <c r="O548" s="75"/>
      <c r="P548" s="76"/>
      <c r="Q548" s="70"/>
      <c r="R548" s="57"/>
      <c r="S548" s="57"/>
    </row>
    <row r="549" spans="2:19" s="55" customFormat="1">
      <c r="B549" s="70"/>
      <c r="C549" s="70"/>
      <c r="D549" s="71"/>
      <c r="E549" s="70"/>
      <c r="F549" s="70"/>
      <c r="G549" s="70"/>
      <c r="H549" s="72"/>
      <c r="I549" s="72"/>
      <c r="J549" s="72"/>
      <c r="K549" s="73"/>
      <c r="L549" s="73"/>
      <c r="M549" s="58"/>
      <c r="N549" s="78"/>
      <c r="O549" s="75"/>
      <c r="P549" s="76"/>
      <c r="Q549" s="70"/>
      <c r="R549" s="57"/>
      <c r="S549" s="57"/>
    </row>
    <row r="550" spans="2:19" s="55" customFormat="1">
      <c r="B550" s="70"/>
      <c r="C550" s="70"/>
      <c r="D550" s="71"/>
      <c r="E550" s="70"/>
      <c r="F550" s="70"/>
      <c r="G550" s="70"/>
      <c r="H550" s="72"/>
      <c r="I550" s="72"/>
      <c r="J550" s="72"/>
      <c r="K550" s="73"/>
      <c r="L550" s="73"/>
      <c r="M550" s="58"/>
      <c r="N550" s="78"/>
      <c r="O550" s="75"/>
      <c r="P550" s="76"/>
      <c r="Q550" s="70"/>
      <c r="R550" s="57"/>
      <c r="S550" s="57"/>
    </row>
    <row r="551" spans="2:19" s="55" customFormat="1">
      <c r="B551" s="70"/>
      <c r="C551" s="70"/>
      <c r="D551" s="71"/>
      <c r="E551" s="70"/>
      <c r="F551" s="70"/>
      <c r="G551" s="70"/>
      <c r="H551" s="72"/>
      <c r="I551" s="72"/>
      <c r="J551" s="72"/>
      <c r="K551" s="73"/>
      <c r="L551" s="73"/>
      <c r="M551" s="58"/>
      <c r="N551" s="78"/>
      <c r="O551" s="75"/>
      <c r="P551" s="76"/>
      <c r="Q551" s="70"/>
      <c r="R551" s="57"/>
      <c r="S551" s="57"/>
    </row>
    <row r="552" spans="2:19" s="55" customFormat="1">
      <c r="B552" s="70"/>
      <c r="C552" s="70"/>
      <c r="D552" s="71"/>
      <c r="E552" s="70"/>
      <c r="F552" s="70"/>
      <c r="G552" s="70"/>
      <c r="H552" s="72"/>
      <c r="I552" s="72"/>
      <c r="J552" s="72"/>
      <c r="K552" s="73"/>
      <c r="L552" s="73"/>
      <c r="M552" s="58"/>
      <c r="N552" s="78"/>
      <c r="O552" s="75"/>
      <c r="P552" s="76"/>
      <c r="Q552" s="70"/>
      <c r="R552" s="57"/>
      <c r="S552" s="57"/>
    </row>
    <row r="553" spans="2:19" s="55" customFormat="1">
      <c r="B553" s="70"/>
      <c r="C553" s="70"/>
      <c r="D553" s="71"/>
      <c r="E553" s="70"/>
      <c r="F553" s="70"/>
      <c r="G553" s="70"/>
      <c r="H553" s="72"/>
      <c r="I553" s="72"/>
      <c r="J553" s="72"/>
      <c r="K553" s="73"/>
      <c r="L553" s="73"/>
      <c r="M553" s="58"/>
      <c r="N553" s="78"/>
      <c r="O553" s="75"/>
      <c r="P553" s="76"/>
      <c r="Q553" s="70"/>
      <c r="R553" s="57"/>
      <c r="S553" s="57"/>
    </row>
    <row r="554" spans="2:19" s="55" customFormat="1">
      <c r="B554" s="70"/>
      <c r="C554" s="70"/>
      <c r="D554" s="71"/>
      <c r="E554" s="70"/>
      <c r="F554" s="70"/>
      <c r="G554" s="70"/>
      <c r="H554" s="72"/>
      <c r="I554" s="72"/>
      <c r="J554" s="72"/>
      <c r="K554" s="73"/>
      <c r="L554" s="73"/>
      <c r="M554" s="58"/>
      <c r="N554" s="78"/>
      <c r="O554" s="75"/>
      <c r="P554" s="76"/>
      <c r="Q554" s="70"/>
      <c r="R554" s="57"/>
      <c r="S554" s="57"/>
    </row>
    <row r="555" spans="2:19" s="55" customFormat="1">
      <c r="B555" s="70"/>
      <c r="C555" s="70"/>
      <c r="D555" s="71"/>
      <c r="E555" s="70"/>
      <c r="F555" s="70"/>
      <c r="G555" s="70"/>
      <c r="H555" s="72"/>
      <c r="I555" s="72"/>
      <c r="J555" s="72"/>
      <c r="K555" s="73"/>
      <c r="L555" s="73"/>
      <c r="M555" s="58"/>
      <c r="N555" s="78"/>
      <c r="O555" s="75"/>
      <c r="P555" s="76"/>
      <c r="Q555" s="70"/>
      <c r="R555" s="57"/>
      <c r="S555" s="57"/>
    </row>
    <row r="556" spans="2:19" s="55" customFormat="1">
      <c r="B556" s="70"/>
      <c r="C556" s="70"/>
      <c r="D556" s="71"/>
      <c r="E556" s="70"/>
      <c r="F556" s="70"/>
      <c r="G556" s="70"/>
      <c r="H556" s="72"/>
      <c r="I556" s="72"/>
      <c r="J556" s="72"/>
      <c r="K556" s="73"/>
      <c r="L556" s="73"/>
      <c r="M556" s="58"/>
      <c r="N556" s="78"/>
      <c r="O556" s="75"/>
      <c r="P556" s="76"/>
      <c r="Q556" s="70"/>
      <c r="R556" s="57"/>
      <c r="S556" s="57"/>
    </row>
    <row r="557" spans="2:19" s="55" customFormat="1">
      <c r="B557" s="70"/>
      <c r="C557" s="70"/>
      <c r="D557" s="71"/>
      <c r="E557" s="70"/>
      <c r="F557" s="70"/>
      <c r="G557" s="70"/>
      <c r="H557" s="72"/>
      <c r="I557" s="72"/>
      <c r="J557" s="72"/>
      <c r="K557" s="73"/>
      <c r="L557" s="73"/>
      <c r="M557" s="58"/>
      <c r="N557" s="78"/>
      <c r="O557" s="75"/>
      <c r="P557" s="76"/>
      <c r="Q557" s="70"/>
      <c r="R557" s="57"/>
      <c r="S557" s="57"/>
    </row>
    <row r="558" spans="2:19" s="55" customFormat="1">
      <c r="B558" s="70"/>
      <c r="C558" s="70"/>
      <c r="D558" s="71"/>
      <c r="E558" s="70"/>
      <c r="F558" s="70"/>
      <c r="G558" s="70"/>
      <c r="H558" s="72"/>
      <c r="I558" s="72"/>
      <c r="J558" s="72"/>
      <c r="K558" s="73"/>
      <c r="L558" s="73"/>
      <c r="M558" s="58"/>
      <c r="N558" s="78"/>
      <c r="O558" s="75"/>
      <c r="P558" s="76"/>
      <c r="Q558" s="70"/>
      <c r="R558" s="57"/>
      <c r="S558" s="57"/>
    </row>
    <row r="559" spans="2:19" s="55" customFormat="1">
      <c r="B559" s="70"/>
      <c r="C559" s="70"/>
      <c r="D559" s="71"/>
      <c r="E559" s="70"/>
      <c r="F559" s="70"/>
      <c r="G559" s="70"/>
      <c r="H559" s="72"/>
      <c r="I559" s="72"/>
      <c r="J559" s="72"/>
      <c r="K559" s="73"/>
      <c r="L559" s="73"/>
      <c r="M559" s="58"/>
      <c r="N559" s="78"/>
      <c r="O559" s="75"/>
      <c r="P559" s="76"/>
      <c r="Q559" s="70"/>
      <c r="R559" s="57"/>
      <c r="S559" s="57"/>
    </row>
  </sheetData>
  <autoFilter ref="B2:Q400"/>
  <conditionalFormatting sqref="K401:K559">
    <cfRule type="expression" dxfId="4" priority="5">
      <formula>#REF!=FALSE</formula>
    </cfRule>
  </conditionalFormatting>
  <conditionalFormatting sqref="K401:K425">
    <cfRule type="duplicateValues" dxfId="3" priority="4"/>
  </conditionalFormatting>
  <conditionalFormatting sqref="K401:K425">
    <cfRule type="expression" dxfId="2" priority="3">
      <formula>#REF!=FALSE</formula>
    </cfRule>
  </conditionalFormatting>
  <conditionalFormatting sqref="K426:K559">
    <cfRule type="duplicateValues" dxfId="1" priority="2"/>
  </conditionalFormatting>
  <conditionalFormatting sqref="K426:K559">
    <cfRule type="expression" dxfId="0" priority="1">
      <formula>#REF!=FALSE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8"/>
  <sheetViews>
    <sheetView tabSelected="1" zoomScaleNormal="100" workbookViewId="0">
      <pane ySplit="2" topLeftCell="A3" activePane="bottomLeft" state="frozen"/>
      <selection pane="bottomLeft" activeCell="E13" sqref="E13"/>
    </sheetView>
  </sheetViews>
  <sheetFormatPr defaultRowHeight="15"/>
  <cols>
    <col min="1" max="1" width="6" bestFit="1" customWidth="1"/>
    <col min="2" max="2" width="33.42578125" customWidth="1"/>
    <col min="3" max="3" width="13.85546875" customWidth="1"/>
    <col min="4" max="4" width="12.140625" customWidth="1"/>
    <col min="5" max="5" width="27.7109375" bestFit="1" customWidth="1"/>
    <col min="6" max="6" width="8.7109375" customWidth="1"/>
    <col min="7" max="7" width="11" customWidth="1"/>
    <col min="8" max="8" width="9.7109375" customWidth="1"/>
    <col min="9" max="10" width="10" customWidth="1"/>
    <col min="11" max="11" width="21.140625" customWidth="1"/>
    <col min="12" max="12" width="23" customWidth="1"/>
    <col min="13" max="16" width="9.5703125" customWidth="1"/>
    <col min="17" max="17" width="7" customWidth="1"/>
    <col min="18" max="18" width="12.85546875" customWidth="1"/>
    <col min="19" max="19" width="14.85546875" customWidth="1"/>
    <col min="20" max="20" width="43.140625" customWidth="1"/>
    <col min="29" max="29" width="81.28515625" customWidth="1"/>
  </cols>
  <sheetData>
    <row r="1" spans="1:29">
      <c r="A1" s="32"/>
      <c r="B1" s="33"/>
      <c r="C1" s="32"/>
      <c r="D1" s="32"/>
      <c r="E1" s="83" t="s">
        <v>239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35"/>
    </row>
    <row r="2" spans="1:29" ht="45">
      <c r="A2" s="36" t="s">
        <v>15</v>
      </c>
      <c r="B2" s="37" t="s">
        <v>240</v>
      </c>
      <c r="C2" s="36" t="s">
        <v>18</v>
      </c>
      <c r="D2" s="38" t="s">
        <v>22</v>
      </c>
      <c r="E2" s="36" t="s">
        <v>241</v>
      </c>
      <c r="F2" s="36" t="s">
        <v>242</v>
      </c>
      <c r="G2" s="36" t="s">
        <v>243</v>
      </c>
      <c r="H2" s="36" t="s">
        <v>244</v>
      </c>
      <c r="I2" s="36" t="s">
        <v>245</v>
      </c>
      <c r="J2" s="36" t="s">
        <v>322</v>
      </c>
      <c r="K2" s="36" t="s">
        <v>246</v>
      </c>
      <c r="L2" s="36" t="s">
        <v>247</v>
      </c>
      <c r="M2" s="36" t="s">
        <v>284</v>
      </c>
      <c r="N2" s="36" t="s">
        <v>320</v>
      </c>
      <c r="O2" s="36" t="s">
        <v>321</v>
      </c>
      <c r="P2" s="36" t="s">
        <v>285</v>
      </c>
      <c r="Q2" s="36" t="s">
        <v>248</v>
      </c>
      <c r="R2" s="36" t="s">
        <v>249</v>
      </c>
      <c r="S2" s="36" t="s">
        <v>250</v>
      </c>
      <c r="T2" s="36" t="s">
        <v>251</v>
      </c>
      <c r="U2" s="36" t="s">
        <v>252</v>
      </c>
      <c r="V2" s="36" t="s">
        <v>318</v>
      </c>
      <c r="W2" s="36" t="s">
        <v>315</v>
      </c>
      <c r="X2" s="36" t="s">
        <v>319</v>
      </c>
      <c r="AC2" s="88" t="s">
        <v>325</v>
      </c>
    </row>
    <row r="3" spans="1:29">
      <c r="A3" s="82">
        <v>1</v>
      </c>
      <c r="B3" s="33" t="s">
        <v>31</v>
      </c>
      <c r="C3" s="35" t="s">
        <v>33</v>
      </c>
      <c r="D3" s="32">
        <v>300</v>
      </c>
      <c r="E3" s="35" t="s">
        <v>31</v>
      </c>
      <c r="F3" s="32">
        <v>300</v>
      </c>
      <c r="G3" s="35" t="s">
        <v>253</v>
      </c>
      <c r="H3" s="35" t="s">
        <v>254</v>
      </c>
      <c r="I3" s="32">
        <v>7</v>
      </c>
      <c r="J3" s="32" t="b">
        <f>F3&gt;=D3</f>
        <v>1</v>
      </c>
      <c r="K3" s="35" t="s">
        <v>255</v>
      </c>
      <c r="L3" s="35">
        <v>0.06</v>
      </c>
      <c r="M3" s="35">
        <f>VLOOKUP(B3,'[2]EPE Quotation MOQ Full RELL'!$R:$Z,8,0)</f>
        <v>0.01</v>
      </c>
      <c r="N3" s="35">
        <f>M3*F3</f>
        <v>3</v>
      </c>
      <c r="O3" s="35">
        <f t="shared" ref="O3:O29" si="0">D3-F3</f>
        <v>0</v>
      </c>
      <c r="P3" s="35">
        <f t="shared" ref="P3:P34" si="1">L3-M3</f>
        <v>4.9999999999999996E-2</v>
      </c>
      <c r="Q3" s="35">
        <v>16.649999999999999</v>
      </c>
      <c r="R3" s="35" t="s">
        <v>256</v>
      </c>
      <c r="S3" s="35" t="s">
        <v>257</v>
      </c>
      <c r="T3" s="32" t="s">
        <v>317</v>
      </c>
      <c r="U3" t="b">
        <f t="shared" ref="U3:U34" si="2">B3=E3</f>
        <v>1</v>
      </c>
      <c r="W3" t="str">
        <f>VLOOKUP(B3,[4]PN_Foxconn_Wearable!$B:$C,2,0)</f>
        <v>FBRLAL60001024</v>
      </c>
      <c r="X3">
        <f>COUNTIF(W:W,W3)</f>
        <v>1</v>
      </c>
      <c r="Y3" t="str">
        <f>VLOOKUP(A3,'[5]BATIDO COM LISTA DE AVL'!$C:$G,5,0)</f>
        <v>FBRLAL60001024</v>
      </c>
      <c r="Z3">
        <f>COUNTIF(Y:Y,Y3)</f>
        <v>1</v>
      </c>
      <c r="AA3" t="e">
        <f>VLOOKUP(B3,Sheet1!B:B,1,0)</f>
        <v>#N/A</v>
      </c>
    </row>
    <row r="4" spans="1:29" ht="15.75">
      <c r="A4" s="82">
        <v>2</v>
      </c>
      <c r="B4" s="33" t="s">
        <v>39</v>
      </c>
      <c r="C4" s="35" t="s">
        <v>41</v>
      </c>
      <c r="D4" s="32">
        <v>130</v>
      </c>
      <c r="E4" s="35" t="s">
        <v>258</v>
      </c>
      <c r="F4" s="32">
        <v>130</v>
      </c>
      <c r="G4" s="35" t="s">
        <v>253</v>
      </c>
      <c r="H4" s="35" t="s">
        <v>254</v>
      </c>
      <c r="I4" s="32">
        <v>7</v>
      </c>
      <c r="J4" s="32" t="b">
        <f t="shared" ref="J4:J67" si="3">F4&gt;=D4</f>
        <v>1</v>
      </c>
      <c r="K4" s="35" t="s">
        <v>255</v>
      </c>
      <c r="L4" s="35">
        <v>5.32</v>
      </c>
      <c r="M4" s="35">
        <f>VLOOKUP(B4,'[2]EPE Quotation MOQ Full RELL'!$R:$Z,8,0)</f>
        <v>3.52</v>
      </c>
      <c r="N4" s="35">
        <f>M4*F4</f>
        <v>457.6</v>
      </c>
      <c r="O4" s="35">
        <f t="shared" si="0"/>
        <v>0</v>
      </c>
      <c r="P4" s="35">
        <f t="shared" si="1"/>
        <v>1.8000000000000003</v>
      </c>
      <c r="Q4" s="35">
        <v>691.6</v>
      </c>
      <c r="R4" s="35" t="s">
        <v>256</v>
      </c>
      <c r="S4" s="35" t="s">
        <v>257</v>
      </c>
      <c r="T4" s="32" t="s">
        <v>324</v>
      </c>
      <c r="U4" t="b">
        <f t="shared" si="2"/>
        <v>0</v>
      </c>
      <c r="W4" t="str">
        <f>VLOOKUP(B4,[4]PN_Foxconn_Wearable!$B:$C,2,0)</f>
        <v>FBRLAL60001025</v>
      </c>
      <c r="X4">
        <f>COUNTIF(W:W,W4)</f>
        <v>1</v>
      </c>
      <c r="Y4" t="str">
        <f>VLOOKUP(A4,'[5]BATIDO COM LISTA DE AVL'!$C:$G,5,0)</f>
        <v>FBRLAL60001025</v>
      </c>
      <c r="Z4">
        <f t="shared" ref="Z4:Z67" si="4">COUNTIF(Y:Y,Y4)</f>
        <v>1</v>
      </c>
      <c r="AA4" t="str">
        <f>VLOOKUP(B4,Sheet1!B:B,1,0)</f>
        <v>MAX30208CLB+</v>
      </c>
    </row>
    <row r="5" spans="1:29">
      <c r="A5" s="32">
        <v>3</v>
      </c>
      <c r="B5" s="39" t="s">
        <v>44</v>
      </c>
      <c r="C5" s="40" t="s">
        <v>45</v>
      </c>
      <c r="D5" s="32">
        <v>120</v>
      </c>
      <c r="E5" s="41" t="s">
        <v>259</v>
      </c>
      <c r="F5" s="32">
        <v>120</v>
      </c>
      <c r="G5" s="35" t="s">
        <v>253</v>
      </c>
      <c r="H5" s="35" t="s">
        <v>254</v>
      </c>
      <c r="I5" s="32">
        <v>20</v>
      </c>
      <c r="J5" s="32" t="b">
        <f t="shared" si="3"/>
        <v>1</v>
      </c>
      <c r="K5" s="35" t="s">
        <v>255</v>
      </c>
      <c r="L5" s="35">
        <v>100.5</v>
      </c>
      <c r="M5" s="35">
        <f>VLOOKUP(B5,'[2]EPE Quotation MOQ Full RELL'!$R:$Z,8,0)</f>
        <v>0</v>
      </c>
      <c r="N5" s="53">
        <f>L5*F5</f>
        <v>12060</v>
      </c>
      <c r="O5" s="35">
        <f t="shared" si="0"/>
        <v>0</v>
      </c>
      <c r="P5" s="35">
        <f t="shared" si="1"/>
        <v>100.5</v>
      </c>
      <c r="Q5" s="35">
        <v>12060</v>
      </c>
      <c r="R5" s="35" t="s">
        <v>256</v>
      </c>
      <c r="S5" s="35" t="s">
        <v>257</v>
      </c>
      <c r="T5" s="35" t="s">
        <v>288</v>
      </c>
      <c r="U5" t="b">
        <f t="shared" si="2"/>
        <v>0</v>
      </c>
      <c r="V5" s="35" t="s">
        <v>286</v>
      </c>
      <c r="W5" t="str">
        <f>VLOOKUP(B5,[4]PN_Foxconn_Wearable!$B:$C,2,0)</f>
        <v>FBRLAL60001023</v>
      </c>
      <c r="X5">
        <f>COUNTIF(W:W,W5)</f>
        <v>1</v>
      </c>
      <c r="Y5" t="str">
        <f>VLOOKUP(A5,'[5]BATIDO COM LISTA DE AVL'!$C:$G,5,0)</f>
        <v>FBRLAL60001023</v>
      </c>
      <c r="Z5">
        <f t="shared" si="4"/>
        <v>1</v>
      </c>
      <c r="AA5" t="str">
        <f>VLOOKUP(B5,Sheet1!B:B,1,0)</f>
        <v>MAX30208_HSP3_DEMO_B</v>
      </c>
    </row>
    <row r="6" spans="1:29">
      <c r="A6" s="82">
        <v>4</v>
      </c>
      <c r="B6" s="33" t="s">
        <v>49</v>
      </c>
      <c r="C6" s="35" t="s">
        <v>50</v>
      </c>
      <c r="D6" s="32">
        <v>1500</v>
      </c>
      <c r="E6" s="35" t="s">
        <v>49</v>
      </c>
      <c r="F6" s="32">
        <v>1500</v>
      </c>
      <c r="G6" s="35" t="s">
        <v>253</v>
      </c>
      <c r="H6" s="35" t="s">
        <v>254</v>
      </c>
      <c r="I6" s="32">
        <v>7</v>
      </c>
      <c r="J6" s="32" t="b">
        <f t="shared" si="3"/>
        <v>1</v>
      </c>
      <c r="K6" s="35" t="s">
        <v>255</v>
      </c>
      <c r="L6" s="35">
        <v>0.09</v>
      </c>
      <c r="M6" s="35">
        <f>VLOOKUP(B6,'[2]EPE Quotation MOQ Full RELL'!$R:$Z,8,0)</f>
        <v>0.08</v>
      </c>
      <c r="N6" s="35">
        <f t="shared" ref="N6:N29" si="5">M6*F6</f>
        <v>120</v>
      </c>
      <c r="O6" s="35">
        <f t="shared" si="0"/>
        <v>0</v>
      </c>
      <c r="P6" s="35">
        <f t="shared" si="1"/>
        <v>9.999999999999995E-3</v>
      </c>
      <c r="Q6" s="35">
        <v>135.63</v>
      </c>
      <c r="R6" s="35" t="s">
        <v>256</v>
      </c>
      <c r="S6" s="35" t="s">
        <v>257</v>
      </c>
      <c r="T6" s="32" t="s">
        <v>317</v>
      </c>
      <c r="U6" t="b">
        <f t="shared" si="2"/>
        <v>1</v>
      </c>
      <c r="W6" t="str">
        <f>VLOOKUP(B6,[4]PN_Foxconn_Wearable!$B:$C,2,0)</f>
        <v>FBRLAL60001005</v>
      </c>
      <c r="X6">
        <f>COUNTIF(W:W,W6)</f>
        <v>2</v>
      </c>
      <c r="Y6" t="str">
        <f>VLOOKUP(A6,'[5]BATIDO COM LISTA DE AVL'!$C:$G,5,0)</f>
        <v>FBRLAL60001005</v>
      </c>
      <c r="Z6">
        <f t="shared" si="4"/>
        <v>1</v>
      </c>
      <c r="AA6" t="e">
        <f>VLOOKUP(B6,Sheet1!B:B,1,0)</f>
        <v>#N/A</v>
      </c>
    </row>
    <row r="7" spans="1:29">
      <c r="A7" s="82">
        <v>5</v>
      </c>
      <c r="B7" s="33" t="s">
        <v>51</v>
      </c>
      <c r="C7" s="35" t="s">
        <v>52</v>
      </c>
      <c r="D7" s="32">
        <v>900</v>
      </c>
      <c r="E7" s="35" t="s">
        <v>51</v>
      </c>
      <c r="F7" s="32">
        <v>1000</v>
      </c>
      <c r="G7" s="35" t="s">
        <v>253</v>
      </c>
      <c r="H7" s="35" t="s">
        <v>254</v>
      </c>
      <c r="I7" s="32">
        <v>7</v>
      </c>
      <c r="J7" s="32" t="b">
        <f t="shared" si="3"/>
        <v>1</v>
      </c>
      <c r="K7" s="35" t="s">
        <v>255</v>
      </c>
      <c r="L7" s="35">
        <v>0.06</v>
      </c>
      <c r="M7" s="35">
        <f>VLOOKUP(B7,'[2]EPE Quotation MOQ Full RELL'!$R:$Z,8,0)</f>
        <v>0.05</v>
      </c>
      <c r="N7" s="35">
        <f t="shared" si="5"/>
        <v>50</v>
      </c>
      <c r="O7" s="35">
        <f t="shared" si="0"/>
        <v>-100</v>
      </c>
      <c r="P7" s="35">
        <f t="shared" si="1"/>
        <v>9.999999999999995E-3</v>
      </c>
      <c r="Q7" s="35">
        <v>64.19</v>
      </c>
      <c r="R7" s="35" t="s">
        <v>256</v>
      </c>
      <c r="S7" s="35" t="s">
        <v>257</v>
      </c>
      <c r="T7" s="32" t="s">
        <v>317</v>
      </c>
      <c r="U7" t="b">
        <f t="shared" si="2"/>
        <v>1</v>
      </c>
      <c r="W7" t="str">
        <f>VLOOKUP(B7,[4]PN_Foxconn_Wearable!$B:$C,2,0)</f>
        <v>FBRLAL60001006</v>
      </c>
      <c r="X7">
        <f>COUNTIF(W:W,W7)</f>
        <v>1</v>
      </c>
      <c r="Y7" t="str">
        <f>VLOOKUP(A7,'[5]BATIDO COM LISTA DE AVL'!$C:$G,5,0)</f>
        <v>FBRLAL60001006</v>
      </c>
      <c r="Z7">
        <f t="shared" si="4"/>
        <v>1</v>
      </c>
      <c r="AA7" t="e">
        <f>VLOOKUP(B7,Sheet1!B:B,1,0)</f>
        <v>#N/A</v>
      </c>
    </row>
    <row r="8" spans="1:29">
      <c r="A8" s="82">
        <v>6</v>
      </c>
      <c r="B8" s="42" t="s">
        <v>55</v>
      </c>
      <c r="C8" s="35" t="s">
        <v>54</v>
      </c>
      <c r="D8" s="32">
        <v>900</v>
      </c>
      <c r="E8" s="35" t="s">
        <v>55</v>
      </c>
      <c r="F8" s="32">
        <v>1000</v>
      </c>
      <c r="G8" s="35" t="s">
        <v>253</v>
      </c>
      <c r="H8" s="35" t="s">
        <v>254</v>
      </c>
      <c r="I8" s="32">
        <v>7</v>
      </c>
      <c r="J8" s="32" t="b">
        <f t="shared" si="3"/>
        <v>1</v>
      </c>
      <c r="K8" s="35" t="s">
        <v>255</v>
      </c>
      <c r="L8" s="35">
        <v>0.04</v>
      </c>
      <c r="M8" s="35">
        <v>0.03</v>
      </c>
      <c r="N8" s="35">
        <f t="shared" si="5"/>
        <v>30</v>
      </c>
      <c r="O8" s="35">
        <f t="shared" si="0"/>
        <v>-100</v>
      </c>
      <c r="P8" s="35">
        <f t="shared" si="1"/>
        <v>1.0000000000000002E-2</v>
      </c>
      <c r="Q8" s="35">
        <v>44.97</v>
      </c>
      <c r="R8" s="35" t="s">
        <v>256</v>
      </c>
      <c r="S8" s="35" t="s">
        <v>257</v>
      </c>
      <c r="T8" s="32" t="s">
        <v>317</v>
      </c>
      <c r="U8" t="b">
        <f t="shared" si="2"/>
        <v>1</v>
      </c>
      <c r="W8" t="str">
        <f>VLOOKUP(B8,[4]PN_Foxconn_Wearable!$B:$C,2,0)</f>
        <v>FBRLAL60001007</v>
      </c>
      <c r="X8">
        <f>COUNTIF(W:W,W8)</f>
        <v>1</v>
      </c>
      <c r="Y8" t="str">
        <f>VLOOKUP(A8,'[5]BATIDO COM LISTA DE AVL'!$C:$G,5,0)</f>
        <v>FBRLAL60001007</v>
      </c>
      <c r="Z8">
        <f t="shared" si="4"/>
        <v>1</v>
      </c>
      <c r="AA8" t="e">
        <f>VLOOKUP(B8,Sheet1!B:B,1,0)</f>
        <v>#N/A</v>
      </c>
    </row>
    <row r="9" spans="1:29">
      <c r="A9" s="82">
        <v>7</v>
      </c>
      <c r="B9" s="42" t="s">
        <v>59</v>
      </c>
      <c r="C9" s="35" t="s">
        <v>58</v>
      </c>
      <c r="D9" s="32">
        <v>300</v>
      </c>
      <c r="E9" s="35" t="s">
        <v>59</v>
      </c>
      <c r="F9" s="32">
        <v>300</v>
      </c>
      <c r="G9" s="35" t="s">
        <v>253</v>
      </c>
      <c r="H9" s="35" t="s">
        <v>254</v>
      </c>
      <c r="I9" s="32">
        <v>7</v>
      </c>
      <c r="J9" s="32" t="b">
        <f t="shared" si="3"/>
        <v>1</v>
      </c>
      <c r="K9" s="35" t="s">
        <v>255</v>
      </c>
      <c r="L9" s="35">
        <v>0.18</v>
      </c>
      <c r="M9" s="35">
        <v>7.0000000000000007E-2</v>
      </c>
      <c r="N9" s="35">
        <f t="shared" si="5"/>
        <v>21.000000000000004</v>
      </c>
      <c r="O9" s="35">
        <f t="shared" si="0"/>
        <v>0</v>
      </c>
      <c r="P9" s="35">
        <f t="shared" si="1"/>
        <v>0.10999999999999999</v>
      </c>
      <c r="Q9" s="35">
        <v>53.1</v>
      </c>
      <c r="R9" s="35" t="s">
        <v>256</v>
      </c>
      <c r="S9" s="35" t="s">
        <v>257</v>
      </c>
      <c r="T9" s="32" t="s">
        <v>317</v>
      </c>
      <c r="U9" t="b">
        <f t="shared" si="2"/>
        <v>1</v>
      </c>
      <c r="W9" t="str">
        <f>VLOOKUP(B9,[4]PN_Foxconn_Wearable!$B:$C,2,0)</f>
        <v>FBRLAL60001008</v>
      </c>
      <c r="X9">
        <f>COUNTIF(W:W,W9)</f>
        <v>1</v>
      </c>
      <c r="Y9" t="str">
        <f>VLOOKUP(A9,'[5]BATIDO COM LISTA DE AVL'!$C:$G,5,0)</f>
        <v>FBRLAL60001008</v>
      </c>
      <c r="Z9">
        <f t="shared" si="4"/>
        <v>1</v>
      </c>
      <c r="AA9" t="e">
        <f>VLOOKUP(B9,Sheet1!B:B,1,0)</f>
        <v>#N/A</v>
      </c>
    </row>
    <row r="10" spans="1:29">
      <c r="A10" s="82">
        <v>8</v>
      </c>
      <c r="B10" s="33" t="s">
        <v>60</v>
      </c>
      <c r="C10" s="35" t="s">
        <v>61</v>
      </c>
      <c r="D10" s="32">
        <v>300</v>
      </c>
      <c r="E10" s="35" t="s">
        <v>60</v>
      </c>
      <c r="F10" s="32">
        <v>300</v>
      </c>
      <c r="G10" s="35" t="s">
        <v>253</v>
      </c>
      <c r="H10" s="35" t="s">
        <v>254</v>
      </c>
      <c r="I10" s="32">
        <v>7</v>
      </c>
      <c r="J10" s="32" t="b">
        <f t="shared" si="3"/>
        <v>1</v>
      </c>
      <c r="K10" s="35" t="s">
        <v>255</v>
      </c>
      <c r="L10" s="35">
        <v>0.04</v>
      </c>
      <c r="M10" s="35">
        <f>VLOOKUP(B10,'[2]EPE Quotation MOQ Full RELL'!$R:$Z,8,0)</f>
        <v>3.3999999999999998E-3</v>
      </c>
      <c r="N10" s="35">
        <f t="shared" si="5"/>
        <v>1.02</v>
      </c>
      <c r="O10" s="35">
        <f t="shared" si="0"/>
        <v>0</v>
      </c>
      <c r="P10" s="35">
        <f t="shared" si="1"/>
        <v>3.6600000000000001E-2</v>
      </c>
      <c r="Q10" s="35">
        <v>12.6</v>
      </c>
      <c r="R10" s="35" t="s">
        <v>256</v>
      </c>
      <c r="S10" s="35" t="s">
        <v>257</v>
      </c>
      <c r="T10" s="32" t="s">
        <v>317</v>
      </c>
      <c r="U10" t="b">
        <f t="shared" si="2"/>
        <v>1</v>
      </c>
      <c r="W10" t="str">
        <f>VLOOKUP(B10,[4]PN_Foxconn_Wearable!$B:$C,2,0)</f>
        <v>FBRLAL60001009</v>
      </c>
      <c r="X10">
        <f>COUNTIF(W:W,W10)</f>
        <v>1</v>
      </c>
      <c r="Y10" t="str">
        <f>VLOOKUP(A10,'[5]BATIDO COM LISTA DE AVL'!$C:$G,5,0)</f>
        <v>FBRLAL60001009</v>
      </c>
      <c r="Z10">
        <f t="shared" si="4"/>
        <v>1</v>
      </c>
      <c r="AA10" t="e">
        <f>VLOOKUP(B10,Sheet1!B:B,1,0)</f>
        <v>#N/A</v>
      </c>
    </row>
    <row r="11" spans="1:29">
      <c r="A11" s="82">
        <v>9</v>
      </c>
      <c r="B11" s="33" t="s">
        <v>62</v>
      </c>
      <c r="C11" s="35" t="s">
        <v>64</v>
      </c>
      <c r="D11" s="32">
        <v>300</v>
      </c>
      <c r="E11" s="35" t="s">
        <v>62</v>
      </c>
      <c r="F11" s="32">
        <v>300</v>
      </c>
      <c r="G11" s="35" t="s">
        <v>253</v>
      </c>
      <c r="H11" s="35" t="s">
        <v>254</v>
      </c>
      <c r="I11" s="32">
        <v>7</v>
      </c>
      <c r="J11" s="32" t="b">
        <f t="shared" si="3"/>
        <v>1</v>
      </c>
      <c r="K11" s="35" t="s">
        <v>255</v>
      </c>
      <c r="L11" s="35">
        <v>0.06</v>
      </c>
      <c r="M11" s="35">
        <f>VLOOKUP(B11,'[2]EPE Quotation MOQ Full RELL'!$R:$Z,8,0)</f>
        <v>0.01</v>
      </c>
      <c r="N11" s="35">
        <f t="shared" si="5"/>
        <v>3</v>
      </c>
      <c r="O11" s="35">
        <f t="shared" si="0"/>
        <v>0</v>
      </c>
      <c r="P11" s="35">
        <f t="shared" si="1"/>
        <v>4.9999999999999996E-2</v>
      </c>
      <c r="Q11" s="35">
        <v>18.600000000000001</v>
      </c>
      <c r="R11" s="35" t="s">
        <v>256</v>
      </c>
      <c r="S11" s="35" t="s">
        <v>257</v>
      </c>
      <c r="T11" s="32" t="s">
        <v>317</v>
      </c>
      <c r="U11" t="b">
        <f t="shared" si="2"/>
        <v>1</v>
      </c>
      <c r="W11" t="str">
        <f>VLOOKUP(B11,[4]PN_Foxconn_Wearable!$B:$C,2,0)</f>
        <v>FBRLAL60001010</v>
      </c>
      <c r="X11">
        <f>COUNTIF(W:W,W11)</f>
        <v>1</v>
      </c>
      <c r="Y11" t="str">
        <f>VLOOKUP(A11,'[5]BATIDO COM LISTA DE AVL'!$C:$G,5,0)</f>
        <v>FBRLAL60001010</v>
      </c>
      <c r="Z11">
        <f t="shared" si="4"/>
        <v>1</v>
      </c>
      <c r="AA11" t="e">
        <f>VLOOKUP(B11,Sheet1!B:B,1,0)</f>
        <v>#N/A</v>
      </c>
    </row>
    <row r="12" spans="1:29">
      <c r="A12" s="82">
        <v>10</v>
      </c>
      <c r="B12" s="33" t="s">
        <v>65</v>
      </c>
      <c r="C12" s="35" t="s">
        <v>67</v>
      </c>
      <c r="D12" s="32">
        <v>300</v>
      </c>
      <c r="E12" s="35" t="s">
        <v>65</v>
      </c>
      <c r="F12" s="32">
        <v>300</v>
      </c>
      <c r="G12" s="35" t="s">
        <v>253</v>
      </c>
      <c r="H12" s="35" t="s">
        <v>254</v>
      </c>
      <c r="I12" s="32">
        <v>7</v>
      </c>
      <c r="J12" s="32" t="b">
        <f t="shared" si="3"/>
        <v>1</v>
      </c>
      <c r="K12" s="35" t="s">
        <v>255</v>
      </c>
      <c r="L12" s="35">
        <v>0.09</v>
      </c>
      <c r="M12" s="35">
        <f>VLOOKUP(B12,'[2]EPE Quotation MOQ Full RELL'!$R:$Z,8,0)</f>
        <v>0.02</v>
      </c>
      <c r="N12" s="35">
        <f t="shared" si="5"/>
        <v>6</v>
      </c>
      <c r="O12" s="35">
        <f t="shared" si="0"/>
        <v>0</v>
      </c>
      <c r="P12" s="35">
        <f t="shared" si="1"/>
        <v>6.9999999999999993E-2</v>
      </c>
      <c r="Q12" s="35">
        <v>25.84</v>
      </c>
      <c r="R12" s="35" t="s">
        <v>256</v>
      </c>
      <c r="S12" s="35" t="s">
        <v>257</v>
      </c>
      <c r="T12" s="32" t="s">
        <v>317</v>
      </c>
      <c r="U12" t="b">
        <f t="shared" si="2"/>
        <v>1</v>
      </c>
      <c r="W12" t="str">
        <f>VLOOKUP(B12,[4]PN_Foxconn_Wearable!$B:$C,2,0)</f>
        <v>FBRLAL60001011</v>
      </c>
      <c r="X12">
        <f>COUNTIF(W:W,W12)</f>
        <v>1</v>
      </c>
      <c r="Y12" t="str">
        <f>VLOOKUP(A12,'[5]BATIDO COM LISTA DE AVL'!$C:$G,5,0)</f>
        <v>FBRLAL60001011</v>
      </c>
      <c r="Z12">
        <f t="shared" si="4"/>
        <v>1</v>
      </c>
      <c r="AA12" t="e">
        <f>VLOOKUP(B12,Sheet1!B:B,1,0)</f>
        <v>#N/A</v>
      </c>
    </row>
    <row r="13" spans="1:29">
      <c r="A13" s="82">
        <v>11</v>
      </c>
      <c r="B13" s="33" t="s">
        <v>68</v>
      </c>
      <c r="C13" s="35" t="s">
        <v>70</v>
      </c>
      <c r="D13" s="32">
        <v>220</v>
      </c>
      <c r="E13" s="35" t="s">
        <v>68</v>
      </c>
      <c r="F13" s="32">
        <v>220</v>
      </c>
      <c r="G13" s="35" t="s">
        <v>253</v>
      </c>
      <c r="H13" s="35" t="s">
        <v>254</v>
      </c>
      <c r="I13" s="32">
        <v>7</v>
      </c>
      <c r="J13" s="32" t="b">
        <f t="shared" si="3"/>
        <v>1</v>
      </c>
      <c r="K13" s="35" t="s">
        <v>255</v>
      </c>
      <c r="L13" s="35">
        <v>1.45</v>
      </c>
      <c r="M13" s="35">
        <f>VLOOKUP(B13,'[2]EPE Quotation MOQ Full RELL'!$R:$Z,8,0)</f>
        <v>1.24</v>
      </c>
      <c r="N13" s="35">
        <f t="shared" si="5"/>
        <v>272.8</v>
      </c>
      <c r="O13" s="35">
        <f t="shared" si="0"/>
        <v>0</v>
      </c>
      <c r="P13" s="35">
        <f t="shared" si="1"/>
        <v>0.20999999999999996</v>
      </c>
      <c r="Q13" s="35">
        <v>319.44</v>
      </c>
      <c r="R13" s="35" t="s">
        <v>256</v>
      </c>
      <c r="S13" s="35" t="s">
        <v>257</v>
      </c>
      <c r="T13" s="32" t="s">
        <v>317</v>
      </c>
      <c r="U13" t="b">
        <f t="shared" si="2"/>
        <v>1</v>
      </c>
      <c r="W13" t="str">
        <f>VLOOKUP(B13,[4]PN_Foxconn_Wearable!$B:$C,2,0)</f>
        <v>FBRLAL60001012</v>
      </c>
      <c r="X13">
        <f>COUNTIF(W:W,W13)</f>
        <v>1</v>
      </c>
      <c r="Y13" t="str">
        <f>VLOOKUP(A13,'[5]BATIDO COM LISTA DE AVL'!$C:$G,5,0)</f>
        <v>FBRLAL60001012</v>
      </c>
      <c r="Z13">
        <f t="shared" si="4"/>
        <v>1</v>
      </c>
      <c r="AA13" t="e">
        <f>VLOOKUP(B13,Sheet1!B:B,1,0)</f>
        <v>#N/A</v>
      </c>
    </row>
    <row r="14" spans="1:29">
      <c r="A14" s="82">
        <v>12</v>
      </c>
      <c r="B14" s="33" t="s">
        <v>71</v>
      </c>
      <c r="C14" s="35" t="s">
        <v>73</v>
      </c>
      <c r="D14" s="32">
        <v>140</v>
      </c>
      <c r="E14" s="35" t="s">
        <v>71</v>
      </c>
      <c r="F14" s="32">
        <v>140</v>
      </c>
      <c r="G14" s="35" t="s">
        <v>253</v>
      </c>
      <c r="H14" s="35" t="s">
        <v>254</v>
      </c>
      <c r="I14" s="32">
        <v>7</v>
      </c>
      <c r="J14" s="32" t="b">
        <f t="shared" si="3"/>
        <v>1</v>
      </c>
      <c r="K14" s="35" t="s">
        <v>255</v>
      </c>
      <c r="L14" s="35">
        <v>4.28</v>
      </c>
      <c r="M14" s="35">
        <f>VLOOKUP(B14,'[2]EPE Quotation MOQ Full RELL'!$R:$Z,8,0)</f>
        <v>3.3</v>
      </c>
      <c r="N14" s="35">
        <f t="shared" si="5"/>
        <v>462</v>
      </c>
      <c r="O14" s="35">
        <f t="shared" si="0"/>
        <v>0</v>
      </c>
      <c r="P14" s="35">
        <f t="shared" si="1"/>
        <v>0.98000000000000043</v>
      </c>
      <c r="Q14" s="35">
        <v>599.20000000000005</v>
      </c>
      <c r="R14" s="35" t="s">
        <v>256</v>
      </c>
      <c r="S14" s="35" t="s">
        <v>257</v>
      </c>
      <c r="T14" s="32" t="s">
        <v>317</v>
      </c>
      <c r="U14" t="b">
        <f t="shared" si="2"/>
        <v>1</v>
      </c>
      <c r="W14" t="str">
        <f>VLOOKUP(B14,[4]PN_Foxconn_Wearable!$B:$C,2,0)</f>
        <v>FBRLAL60001013</v>
      </c>
      <c r="X14">
        <f>COUNTIF(W:W,W14)</f>
        <v>1</v>
      </c>
      <c r="Y14" t="str">
        <f>VLOOKUP(A14,'[5]BATIDO COM LISTA DE AVL'!$C:$G,5,0)</f>
        <v>FBRLAL60001013</v>
      </c>
      <c r="Z14">
        <f t="shared" si="4"/>
        <v>1</v>
      </c>
      <c r="AA14" t="e">
        <f>VLOOKUP(B14,Sheet1!B:B,1,0)</f>
        <v>#N/A</v>
      </c>
    </row>
    <row r="15" spans="1:29">
      <c r="A15" s="82">
        <v>13</v>
      </c>
      <c r="B15" s="33" t="s">
        <v>74</v>
      </c>
      <c r="C15" s="35" t="s">
        <v>76</v>
      </c>
      <c r="D15" s="32">
        <v>140</v>
      </c>
      <c r="E15" s="35" t="s">
        <v>74</v>
      </c>
      <c r="F15" s="32">
        <v>140</v>
      </c>
      <c r="G15" s="41" t="s">
        <v>260</v>
      </c>
      <c r="H15" s="35" t="s">
        <v>254</v>
      </c>
      <c r="I15" s="32">
        <v>7</v>
      </c>
      <c r="J15" s="32" t="b">
        <f t="shared" si="3"/>
        <v>1</v>
      </c>
      <c r="K15" s="41" t="s">
        <v>261</v>
      </c>
      <c r="L15" s="35">
        <v>0.45</v>
      </c>
      <c r="M15" s="35">
        <f>VLOOKUP(B15,'[2]EPE Quotation MOQ Full RELL'!$R:$Z,8,0)</f>
        <v>0.35</v>
      </c>
      <c r="N15" s="35">
        <f t="shared" si="5"/>
        <v>49</v>
      </c>
      <c r="O15" s="35">
        <f t="shared" si="0"/>
        <v>0</v>
      </c>
      <c r="P15" s="35">
        <f t="shared" si="1"/>
        <v>0.10000000000000003</v>
      </c>
      <c r="Q15" s="35">
        <v>63.21</v>
      </c>
      <c r="R15" s="35" t="s">
        <v>256</v>
      </c>
      <c r="S15" s="35" t="s">
        <v>257</v>
      </c>
      <c r="T15" s="32" t="s">
        <v>317</v>
      </c>
      <c r="U15" t="b">
        <f t="shared" si="2"/>
        <v>1</v>
      </c>
      <c r="W15" t="str">
        <f>VLOOKUP(B15,[4]PN_Foxconn_Wearable!$B:$C,2,0)</f>
        <v>FBRLAL60001014</v>
      </c>
      <c r="X15">
        <f>COUNTIF(W:W,W15)</f>
        <v>1</v>
      </c>
      <c r="Y15" t="str">
        <f>VLOOKUP(A15,'[5]BATIDO COM LISTA DE AVL'!$C:$G,5,0)</f>
        <v>FBRLAL60001014</v>
      </c>
      <c r="Z15">
        <f t="shared" si="4"/>
        <v>1</v>
      </c>
      <c r="AA15" t="e">
        <f>VLOOKUP(B15,Sheet1!B:B,1,0)</f>
        <v>#N/A</v>
      </c>
    </row>
    <row r="16" spans="1:29">
      <c r="A16" s="82">
        <v>14</v>
      </c>
      <c r="B16" s="33" t="s">
        <v>78</v>
      </c>
      <c r="C16" s="35" t="s">
        <v>80</v>
      </c>
      <c r="D16" s="32">
        <v>1500</v>
      </c>
      <c r="E16" s="35" t="s">
        <v>78</v>
      </c>
      <c r="F16" s="32">
        <v>1500</v>
      </c>
      <c r="G16" s="35" t="s">
        <v>253</v>
      </c>
      <c r="H16" s="35" t="s">
        <v>254</v>
      </c>
      <c r="I16" s="32">
        <v>7</v>
      </c>
      <c r="J16" s="32" t="b">
        <f t="shared" si="3"/>
        <v>1</v>
      </c>
      <c r="K16" s="35" t="s">
        <v>255</v>
      </c>
      <c r="L16" s="35">
        <v>0.02</v>
      </c>
      <c r="M16" s="35">
        <f>VLOOKUP(B16,'[2]EPE Quotation MOQ Full RELL'!$R:$Z,8,0)</f>
        <v>0.01</v>
      </c>
      <c r="N16" s="35">
        <f t="shared" si="5"/>
        <v>15</v>
      </c>
      <c r="O16" s="35">
        <f t="shared" si="0"/>
        <v>0</v>
      </c>
      <c r="P16" s="35">
        <f t="shared" si="1"/>
        <v>0.01</v>
      </c>
      <c r="Q16" s="35">
        <v>30.9</v>
      </c>
      <c r="R16" s="35" t="s">
        <v>256</v>
      </c>
      <c r="S16" s="35" t="s">
        <v>257</v>
      </c>
      <c r="T16" s="32" t="s">
        <v>317</v>
      </c>
      <c r="U16" t="b">
        <f t="shared" si="2"/>
        <v>1</v>
      </c>
      <c r="W16" t="str">
        <f>VLOOKUP(B16,[4]PN_Foxconn_Wearable!$B:$C,2,0)</f>
        <v>FBRLAL60001015</v>
      </c>
      <c r="X16">
        <f>COUNTIF(W:W,W16)</f>
        <v>1</v>
      </c>
      <c r="Y16" t="str">
        <f>VLOOKUP(A16,'[5]BATIDO COM LISTA DE AVL'!$C:$G,5,0)</f>
        <v>FBRLAL60001015</v>
      </c>
      <c r="Z16">
        <f t="shared" si="4"/>
        <v>1</v>
      </c>
      <c r="AA16" t="e">
        <f>VLOOKUP(B16,Sheet1!B:B,1,0)</f>
        <v>#N/A</v>
      </c>
    </row>
    <row r="17" spans="1:27">
      <c r="A17" s="82">
        <v>15</v>
      </c>
      <c r="B17" s="33" t="s">
        <v>81</v>
      </c>
      <c r="C17" s="35" t="s">
        <v>83</v>
      </c>
      <c r="D17" s="32">
        <v>1500</v>
      </c>
      <c r="E17" s="35" t="s">
        <v>81</v>
      </c>
      <c r="F17" s="32">
        <v>1500</v>
      </c>
      <c r="G17" s="35" t="s">
        <v>253</v>
      </c>
      <c r="H17" s="35" t="s">
        <v>254</v>
      </c>
      <c r="I17" s="32">
        <v>7</v>
      </c>
      <c r="J17" s="32" t="b">
        <f t="shared" si="3"/>
        <v>1</v>
      </c>
      <c r="K17" s="35" t="s">
        <v>255</v>
      </c>
      <c r="L17" s="35">
        <v>0.02</v>
      </c>
      <c r="M17" s="35">
        <f>VLOOKUP(B17,'[2]EPE Quotation MOQ Full RELL'!$R:$Z,8,0)</f>
        <v>0.01</v>
      </c>
      <c r="N17" s="35">
        <f t="shared" si="5"/>
        <v>15</v>
      </c>
      <c r="O17" s="35">
        <f t="shared" si="0"/>
        <v>0</v>
      </c>
      <c r="P17" s="35">
        <f t="shared" si="1"/>
        <v>0.01</v>
      </c>
      <c r="Q17" s="35">
        <v>24.75</v>
      </c>
      <c r="R17" s="35" t="s">
        <v>256</v>
      </c>
      <c r="S17" s="35" t="s">
        <v>257</v>
      </c>
      <c r="T17" s="32" t="s">
        <v>317</v>
      </c>
      <c r="U17" t="b">
        <f t="shared" si="2"/>
        <v>1</v>
      </c>
      <c r="W17" t="str">
        <f>VLOOKUP(B17,[4]PN_Foxconn_Wearable!$B:$C,2,0)</f>
        <v>FBRLAL60001056</v>
      </c>
      <c r="X17">
        <f>COUNTIF(W:W,W17)</f>
        <v>2</v>
      </c>
      <c r="Y17" t="str">
        <f>VLOOKUP(A17,'[5]BATIDO COM LISTA DE AVL'!$C:$G,5,0)</f>
        <v>FBRLAL60001016</v>
      </c>
      <c r="Z17">
        <f t="shared" si="4"/>
        <v>1</v>
      </c>
      <c r="AA17" t="e">
        <f>VLOOKUP(B17,Sheet1!B:B,1,0)</f>
        <v>#N/A</v>
      </c>
    </row>
    <row r="18" spans="1:27">
      <c r="A18" s="82">
        <v>16</v>
      </c>
      <c r="B18" s="33" t="s">
        <v>84</v>
      </c>
      <c r="C18" s="35" t="s">
        <v>85</v>
      </c>
      <c r="D18" s="32">
        <v>600</v>
      </c>
      <c r="E18" s="35" t="s">
        <v>84</v>
      </c>
      <c r="F18" s="32">
        <v>600</v>
      </c>
      <c r="G18" s="35" t="s">
        <v>253</v>
      </c>
      <c r="H18" s="35" t="s">
        <v>254</v>
      </c>
      <c r="I18" s="32">
        <v>7</v>
      </c>
      <c r="J18" s="32" t="b">
        <f t="shared" si="3"/>
        <v>1</v>
      </c>
      <c r="K18" s="35" t="s">
        <v>255</v>
      </c>
      <c r="L18" s="35">
        <v>0.04</v>
      </c>
      <c r="M18" s="35">
        <f>VLOOKUP(B18,'[2]EPE Quotation MOQ Full RELL'!$R:$Z,8,0)</f>
        <v>0.01</v>
      </c>
      <c r="N18" s="35">
        <f t="shared" si="5"/>
        <v>6</v>
      </c>
      <c r="O18" s="35">
        <f t="shared" si="0"/>
        <v>0</v>
      </c>
      <c r="P18" s="35">
        <f t="shared" si="1"/>
        <v>0.03</v>
      </c>
      <c r="Q18" s="35">
        <v>21</v>
      </c>
      <c r="R18" s="35" t="s">
        <v>256</v>
      </c>
      <c r="S18" s="35" t="s">
        <v>257</v>
      </c>
      <c r="T18" s="32" t="s">
        <v>317</v>
      </c>
      <c r="U18" t="b">
        <f t="shared" si="2"/>
        <v>1</v>
      </c>
      <c r="W18" t="str">
        <f>VLOOKUP(B18,[4]PN_Foxconn_Wearable!$B:$C,2,0)</f>
        <v>FBRLAL60001017</v>
      </c>
      <c r="X18">
        <f>COUNTIF(W:W,W18)</f>
        <v>1</v>
      </c>
      <c r="Y18" t="str">
        <f>VLOOKUP(A18,'[5]BATIDO COM LISTA DE AVL'!$C:$G,5,0)</f>
        <v>FBRLAL60001017</v>
      </c>
      <c r="Z18">
        <f t="shared" si="4"/>
        <v>1</v>
      </c>
      <c r="AA18" t="e">
        <f>VLOOKUP(B18,Sheet1!B:B,1,0)</f>
        <v>#N/A</v>
      </c>
    </row>
    <row r="19" spans="1:27">
      <c r="A19" s="82">
        <v>17</v>
      </c>
      <c r="B19" s="33" t="s">
        <v>86</v>
      </c>
      <c r="C19" s="35" t="s">
        <v>87</v>
      </c>
      <c r="D19" s="32">
        <v>300</v>
      </c>
      <c r="E19" s="35" t="s">
        <v>86</v>
      </c>
      <c r="F19" s="32">
        <v>500</v>
      </c>
      <c r="G19" s="35" t="s">
        <v>253</v>
      </c>
      <c r="H19" s="35" t="s">
        <v>254</v>
      </c>
      <c r="I19" s="32">
        <v>7</v>
      </c>
      <c r="J19" s="32" t="b">
        <f t="shared" si="3"/>
        <v>1</v>
      </c>
      <c r="K19" s="35" t="s">
        <v>255</v>
      </c>
      <c r="L19" s="35">
        <v>0.04</v>
      </c>
      <c r="M19" s="35">
        <f>VLOOKUP(B19,'[2]EPE Quotation MOQ Full RELL'!$R:$Z,8,0)</f>
        <v>0.01</v>
      </c>
      <c r="N19" s="35">
        <f t="shared" si="5"/>
        <v>5</v>
      </c>
      <c r="O19" s="35">
        <f t="shared" si="0"/>
        <v>-200</v>
      </c>
      <c r="P19" s="35">
        <f t="shared" si="1"/>
        <v>0.03</v>
      </c>
      <c r="Q19" s="35">
        <v>19.5</v>
      </c>
      <c r="R19" s="35" t="s">
        <v>256</v>
      </c>
      <c r="S19" s="35" t="s">
        <v>257</v>
      </c>
      <c r="T19" s="32" t="s">
        <v>317</v>
      </c>
      <c r="U19" t="b">
        <f t="shared" si="2"/>
        <v>1</v>
      </c>
      <c r="W19" t="str">
        <f>VLOOKUP(B19,[4]PN_Foxconn_Wearable!$B:$C,2,0)</f>
        <v>FBRLAL60001018</v>
      </c>
      <c r="X19">
        <f>COUNTIF(W:W,W19)</f>
        <v>1</v>
      </c>
      <c r="Y19" t="str">
        <f>VLOOKUP(A19,'[5]BATIDO COM LISTA DE AVL'!$C:$G,5,0)</f>
        <v>FBRLAL60001018</v>
      </c>
      <c r="Z19">
        <f t="shared" si="4"/>
        <v>1</v>
      </c>
      <c r="AA19" t="e">
        <f>VLOOKUP(B19,Sheet1!B:B,1,0)</f>
        <v>#N/A</v>
      </c>
    </row>
    <row r="20" spans="1:27">
      <c r="A20" s="82">
        <v>18</v>
      </c>
      <c r="B20" s="43" t="s">
        <v>88</v>
      </c>
      <c r="C20" s="35" t="s">
        <v>89</v>
      </c>
      <c r="D20" s="32">
        <v>150</v>
      </c>
      <c r="E20" s="35" t="s">
        <v>88</v>
      </c>
      <c r="F20" s="32">
        <v>150</v>
      </c>
      <c r="G20" s="35" t="s">
        <v>253</v>
      </c>
      <c r="H20" s="35" t="s">
        <v>254</v>
      </c>
      <c r="I20" s="32">
        <v>7</v>
      </c>
      <c r="J20" s="32" t="b">
        <f t="shared" si="3"/>
        <v>1</v>
      </c>
      <c r="K20" s="35" t="s">
        <v>255</v>
      </c>
      <c r="L20" s="35">
        <v>12.35</v>
      </c>
      <c r="M20" s="35">
        <f>VLOOKUP(B20,'[2]EPE Quotation MOQ Full RELL'!$R:$Z,8,0)</f>
        <v>12.17</v>
      </c>
      <c r="N20" s="35">
        <f t="shared" si="5"/>
        <v>1825.5</v>
      </c>
      <c r="O20" s="35">
        <f t="shared" si="0"/>
        <v>0</v>
      </c>
      <c r="P20" s="35">
        <f t="shared" si="1"/>
        <v>0.17999999999999972</v>
      </c>
      <c r="Q20" s="35">
        <v>1852.5</v>
      </c>
      <c r="R20" s="35" t="s">
        <v>256</v>
      </c>
      <c r="S20" s="35" t="s">
        <v>257</v>
      </c>
      <c r="T20" s="32" t="s">
        <v>324</v>
      </c>
      <c r="U20" t="b">
        <f t="shared" si="2"/>
        <v>1</v>
      </c>
      <c r="W20" t="str">
        <f>VLOOKUP(B20,[4]PN_Foxconn_Wearable!$B:$C,2,0)</f>
        <v>FBRLAL60001019</v>
      </c>
      <c r="X20">
        <f>COUNTIF(W:W,W20)</f>
        <v>1</v>
      </c>
      <c r="Y20" t="str">
        <f>VLOOKUP(A20,'[5]BATIDO COM LISTA DE AVL'!$C:$G,5,0)</f>
        <v>FBRLAL60001019</v>
      </c>
      <c r="Z20">
        <f t="shared" si="4"/>
        <v>1</v>
      </c>
      <c r="AA20" t="str">
        <f>VLOOKUP(B20,Sheet1!B:B,1,0)</f>
        <v>MAX86176ENX+T</v>
      </c>
    </row>
    <row r="21" spans="1:27">
      <c r="A21" s="82">
        <v>19</v>
      </c>
      <c r="B21" s="33" t="s">
        <v>90</v>
      </c>
      <c r="C21" s="35" t="s">
        <v>92</v>
      </c>
      <c r="D21" s="32">
        <v>450</v>
      </c>
      <c r="E21" s="35" t="s">
        <v>90</v>
      </c>
      <c r="F21" s="32">
        <v>500</v>
      </c>
      <c r="G21" s="35" t="s">
        <v>253</v>
      </c>
      <c r="H21" s="35" t="s">
        <v>254</v>
      </c>
      <c r="I21" s="32">
        <v>7</v>
      </c>
      <c r="J21" s="32" t="b">
        <f t="shared" si="3"/>
        <v>1</v>
      </c>
      <c r="K21" s="35" t="s">
        <v>255</v>
      </c>
      <c r="L21" s="35">
        <v>1.63</v>
      </c>
      <c r="M21" s="35">
        <f>VLOOKUP(B21,'[2]EPE Quotation MOQ Full RELL'!$R:$Z,8,0)</f>
        <v>1.44</v>
      </c>
      <c r="N21" s="35">
        <f t="shared" si="5"/>
        <v>720</v>
      </c>
      <c r="O21" s="35">
        <f t="shared" si="0"/>
        <v>-50</v>
      </c>
      <c r="P21" s="35">
        <f t="shared" si="1"/>
        <v>0.18999999999999995</v>
      </c>
      <c r="Q21" s="35">
        <v>812.67</v>
      </c>
      <c r="R21" s="35" t="s">
        <v>256</v>
      </c>
      <c r="S21" s="35" t="s">
        <v>257</v>
      </c>
      <c r="T21" s="32" t="s">
        <v>317</v>
      </c>
      <c r="U21" t="b">
        <f t="shared" si="2"/>
        <v>1</v>
      </c>
      <c r="W21" t="str">
        <f>VLOOKUP(B21,[4]PN_Foxconn_Wearable!$B:$C,2,0)</f>
        <v>FBRLAL60001020</v>
      </c>
      <c r="X21">
        <f>COUNTIF(W:W,W21)</f>
        <v>1</v>
      </c>
      <c r="Y21" t="str">
        <f>VLOOKUP(A21,'[5]BATIDO COM LISTA DE AVL'!$C:$G,5,0)</f>
        <v>FBRLAL60001020</v>
      </c>
      <c r="Z21">
        <f t="shared" si="4"/>
        <v>1</v>
      </c>
      <c r="AA21" t="e">
        <f>VLOOKUP(B21,Sheet1!B:B,1,0)</f>
        <v>#N/A</v>
      </c>
    </row>
    <row r="22" spans="1:27">
      <c r="A22" s="82">
        <v>20</v>
      </c>
      <c r="B22" s="33" t="s">
        <v>94</v>
      </c>
      <c r="C22" s="35" t="s">
        <v>96</v>
      </c>
      <c r="D22" s="32">
        <v>130</v>
      </c>
      <c r="E22" s="35" t="s">
        <v>94</v>
      </c>
      <c r="F22" s="32">
        <v>130</v>
      </c>
      <c r="G22" s="35" t="s">
        <v>253</v>
      </c>
      <c r="H22" s="35" t="s">
        <v>254</v>
      </c>
      <c r="I22" s="32">
        <v>7</v>
      </c>
      <c r="J22" s="32" t="b">
        <f t="shared" si="3"/>
        <v>1</v>
      </c>
      <c r="K22" s="35" t="s">
        <v>255</v>
      </c>
      <c r="L22" s="35">
        <v>1.59</v>
      </c>
      <c r="M22" s="35">
        <f>VLOOKUP(B22,'[2]EPE Quotation MOQ Full RELL'!$R:$Z,8,0)</f>
        <v>1.7424999999999999</v>
      </c>
      <c r="N22" s="35">
        <f t="shared" si="5"/>
        <v>226.52500000000001</v>
      </c>
      <c r="O22" s="35">
        <f t="shared" si="0"/>
        <v>0</v>
      </c>
      <c r="P22" s="35">
        <f t="shared" si="1"/>
        <v>-0.15249999999999986</v>
      </c>
      <c r="Q22" s="35">
        <v>207.29</v>
      </c>
      <c r="R22" s="35" t="s">
        <v>256</v>
      </c>
      <c r="S22" s="35" t="s">
        <v>257</v>
      </c>
      <c r="T22" s="32" t="s">
        <v>317</v>
      </c>
      <c r="U22" t="b">
        <f t="shared" si="2"/>
        <v>1</v>
      </c>
      <c r="W22" t="str">
        <f>VLOOKUP(B22,[4]PN_Foxconn_Wearable!$B:$C,2,0)</f>
        <v>FBRLAL60001021</v>
      </c>
      <c r="X22">
        <f>COUNTIF(W:W,W22)</f>
        <v>1</v>
      </c>
      <c r="Y22" t="str">
        <f>VLOOKUP(A22,'[5]BATIDO COM LISTA DE AVL'!$C:$G,5,0)</f>
        <v>FBRLAL60001021</v>
      </c>
      <c r="Z22">
        <f t="shared" si="4"/>
        <v>1</v>
      </c>
      <c r="AA22" t="e">
        <f>VLOOKUP(B22,Sheet1!B:B,1,0)</f>
        <v>#N/A</v>
      </c>
    </row>
    <row r="23" spans="1:27">
      <c r="A23" s="82">
        <v>21</v>
      </c>
      <c r="B23" s="33" t="s">
        <v>97</v>
      </c>
      <c r="C23" s="35" t="s">
        <v>99</v>
      </c>
      <c r="D23" s="32">
        <v>130</v>
      </c>
      <c r="E23" s="35" t="s">
        <v>97</v>
      </c>
      <c r="F23" s="32">
        <v>130</v>
      </c>
      <c r="G23" s="35" t="s">
        <v>253</v>
      </c>
      <c r="H23" s="35" t="s">
        <v>254</v>
      </c>
      <c r="I23" s="32">
        <v>7</v>
      </c>
      <c r="J23" s="32" t="b">
        <f t="shared" si="3"/>
        <v>1</v>
      </c>
      <c r="K23" s="35" t="s">
        <v>255</v>
      </c>
      <c r="L23" s="35">
        <v>2.25</v>
      </c>
      <c r="M23" s="35">
        <f>VLOOKUP(B23,'[2]EPE Quotation MOQ Full RELL'!$R:$Z,8,0)</f>
        <v>2</v>
      </c>
      <c r="N23" s="35">
        <f t="shared" si="5"/>
        <v>260</v>
      </c>
      <c r="O23" s="35">
        <f t="shared" si="0"/>
        <v>0</v>
      </c>
      <c r="P23" s="35">
        <f t="shared" si="1"/>
        <v>0.25</v>
      </c>
      <c r="Q23" s="35">
        <v>291.99</v>
      </c>
      <c r="R23" s="35" t="s">
        <v>256</v>
      </c>
      <c r="S23" s="35" t="s">
        <v>257</v>
      </c>
      <c r="T23" s="32" t="s">
        <v>317</v>
      </c>
      <c r="U23" t="b">
        <f t="shared" si="2"/>
        <v>1</v>
      </c>
      <c r="W23" t="str">
        <f>VLOOKUP(B23,[4]PN_Foxconn_Wearable!$B:$C,2,0)</f>
        <v>FBRLAL60001022</v>
      </c>
      <c r="X23">
        <f>COUNTIF(W:W,W23)</f>
        <v>1</v>
      </c>
      <c r="Y23" t="str">
        <f>VLOOKUP(A23,'[5]BATIDO COM LISTA DE AVL'!$C:$G,5,0)</f>
        <v>FBRLAL60001022</v>
      </c>
      <c r="Z23">
        <f t="shared" si="4"/>
        <v>1</v>
      </c>
      <c r="AA23" t="e">
        <f>VLOOKUP(B23,Sheet1!B:B,1,0)</f>
        <v>#N/A</v>
      </c>
    </row>
    <row r="24" spans="1:27">
      <c r="A24" s="82">
        <v>22</v>
      </c>
      <c r="B24" s="33" t="s">
        <v>100</v>
      </c>
      <c r="C24" s="35" t="s">
        <v>102</v>
      </c>
      <c r="D24" s="32">
        <v>160</v>
      </c>
      <c r="E24" s="35" t="s">
        <v>100</v>
      </c>
      <c r="F24" s="32">
        <v>160</v>
      </c>
      <c r="G24" s="35" t="s">
        <v>253</v>
      </c>
      <c r="H24" s="35" t="s">
        <v>254</v>
      </c>
      <c r="I24" s="32">
        <v>7</v>
      </c>
      <c r="J24" s="32" t="b">
        <f t="shared" si="3"/>
        <v>1</v>
      </c>
      <c r="K24" s="35" t="s">
        <v>255</v>
      </c>
      <c r="L24" s="35">
        <v>0.72</v>
      </c>
      <c r="M24" s="35">
        <f>VLOOKUP(B24,'[2]EPE Quotation MOQ Full RELL'!$R:$Z,8,0)</f>
        <v>0.44</v>
      </c>
      <c r="N24" s="35">
        <f t="shared" si="5"/>
        <v>70.400000000000006</v>
      </c>
      <c r="O24" s="35">
        <f t="shared" si="0"/>
        <v>0</v>
      </c>
      <c r="P24" s="35">
        <f t="shared" si="1"/>
        <v>0.27999999999999997</v>
      </c>
      <c r="Q24" s="35">
        <v>115.53</v>
      </c>
      <c r="R24" s="35" t="s">
        <v>256</v>
      </c>
      <c r="S24" s="35" t="s">
        <v>257</v>
      </c>
      <c r="T24" s="32" t="s">
        <v>317</v>
      </c>
      <c r="U24" t="b">
        <f t="shared" si="2"/>
        <v>1</v>
      </c>
      <c r="W24" t="str">
        <f>VLOOKUP(B24,[4]PN_Foxconn_Wearable!$B:$C,2,0)</f>
        <v>FBRLAL60001027</v>
      </c>
      <c r="X24">
        <f>COUNTIF(W:W,W24)</f>
        <v>1</v>
      </c>
      <c r="Y24" t="str">
        <f>VLOOKUP(A24,'[5]BATIDO COM LISTA DE AVL'!$C:$G,5,0)</f>
        <v>FBRLAL60001027</v>
      </c>
      <c r="Z24">
        <f t="shared" si="4"/>
        <v>1</v>
      </c>
      <c r="AA24" t="e">
        <f>VLOOKUP(B24,Sheet1!B:B,1,0)</f>
        <v>#N/A</v>
      </c>
    </row>
    <row r="25" spans="1:27">
      <c r="A25" s="82">
        <v>23</v>
      </c>
      <c r="B25" s="33" t="s">
        <v>103</v>
      </c>
      <c r="C25" s="35" t="s">
        <v>104</v>
      </c>
      <c r="D25" s="32">
        <v>300</v>
      </c>
      <c r="E25" s="35" t="s">
        <v>103</v>
      </c>
      <c r="F25" s="32">
        <v>300</v>
      </c>
      <c r="G25" s="35" t="s">
        <v>253</v>
      </c>
      <c r="H25" s="35" t="s">
        <v>254</v>
      </c>
      <c r="I25" s="32">
        <v>7</v>
      </c>
      <c r="J25" s="32" t="b">
        <f t="shared" si="3"/>
        <v>1</v>
      </c>
      <c r="K25" s="35" t="s">
        <v>255</v>
      </c>
      <c r="L25" s="35">
        <v>7.0000000000000007E-2</v>
      </c>
      <c r="M25" s="35">
        <f>VLOOKUP(B25,'[2]EPE Quotation MOQ Full RELL'!$R:$Z,8,0)</f>
        <v>0.02</v>
      </c>
      <c r="N25" s="35">
        <f t="shared" si="5"/>
        <v>6</v>
      </c>
      <c r="O25" s="35">
        <f t="shared" si="0"/>
        <v>0</v>
      </c>
      <c r="P25" s="35">
        <f t="shared" si="1"/>
        <v>0.05</v>
      </c>
      <c r="Q25" s="35">
        <v>22.05</v>
      </c>
      <c r="R25" s="35" t="s">
        <v>256</v>
      </c>
      <c r="S25" s="35" t="s">
        <v>257</v>
      </c>
      <c r="T25" s="32" t="s">
        <v>317</v>
      </c>
      <c r="U25" t="b">
        <f t="shared" si="2"/>
        <v>1</v>
      </c>
      <c r="W25" t="str">
        <f>VLOOKUP(B25,[4]PN_Foxconn_Wearable!$B:$C,2,0)</f>
        <v>FBRLAL60001028</v>
      </c>
      <c r="X25">
        <f>COUNTIF(W:W,W25)</f>
        <v>1</v>
      </c>
      <c r="Y25" t="str">
        <f>VLOOKUP(A25,'[5]BATIDO COM LISTA DE AVL'!$C:$G,5,0)</f>
        <v>FBRLAL60001028</v>
      </c>
      <c r="Z25">
        <f t="shared" si="4"/>
        <v>1</v>
      </c>
      <c r="AA25" t="e">
        <f>VLOOKUP(B25,Sheet1!B:B,1,0)</f>
        <v>#N/A</v>
      </c>
    </row>
    <row r="26" spans="1:27">
      <c r="A26" s="82">
        <v>24</v>
      </c>
      <c r="B26" s="33" t="s">
        <v>105</v>
      </c>
      <c r="C26" s="35" t="s">
        <v>106</v>
      </c>
      <c r="D26" s="32">
        <v>300</v>
      </c>
      <c r="E26" s="35" t="s">
        <v>105</v>
      </c>
      <c r="F26" s="32">
        <v>300</v>
      </c>
      <c r="G26" s="35" t="s">
        <v>253</v>
      </c>
      <c r="H26" s="35" t="s">
        <v>254</v>
      </c>
      <c r="I26" s="32">
        <v>7</v>
      </c>
      <c r="J26" s="32" t="b">
        <f t="shared" si="3"/>
        <v>1</v>
      </c>
      <c r="K26" s="35" t="s">
        <v>255</v>
      </c>
      <c r="L26" s="35">
        <v>0.17</v>
      </c>
      <c r="M26" s="35">
        <f>VLOOKUP(B26,'[2]EPE Quotation MOQ Full RELL'!$R:$Z,8,0)</f>
        <v>0.09</v>
      </c>
      <c r="N26" s="35">
        <f t="shared" si="5"/>
        <v>27</v>
      </c>
      <c r="O26" s="35">
        <f t="shared" si="0"/>
        <v>0</v>
      </c>
      <c r="P26" s="35">
        <f t="shared" si="1"/>
        <v>8.0000000000000016E-2</v>
      </c>
      <c r="Q26" s="35">
        <v>49.5</v>
      </c>
      <c r="R26" s="35" t="s">
        <v>256</v>
      </c>
      <c r="S26" s="35" t="s">
        <v>257</v>
      </c>
      <c r="T26" s="32" t="s">
        <v>317</v>
      </c>
      <c r="U26" t="b">
        <f t="shared" si="2"/>
        <v>1</v>
      </c>
      <c r="W26" t="str">
        <f>VLOOKUP(B26,[4]PN_Foxconn_Wearable!$B:$C,2,0)</f>
        <v>FBRLAL60001029</v>
      </c>
      <c r="X26">
        <f>COUNTIF(W:W,W26)</f>
        <v>1</v>
      </c>
      <c r="Y26" t="str">
        <f>VLOOKUP(A26,'[5]BATIDO COM LISTA DE AVL'!$C:$G,5,0)</f>
        <v>FBRLAL60001029</v>
      </c>
      <c r="Z26">
        <f t="shared" si="4"/>
        <v>1</v>
      </c>
      <c r="AA26" t="e">
        <f>VLOOKUP(B26,Sheet1!B:B,1,0)</f>
        <v>#N/A</v>
      </c>
    </row>
    <row r="27" spans="1:27">
      <c r="A27" s="82">
        <v>25</v>
      </c>
      <c r="B27" s="33" t="s">
        <v>107</v>
      </c>
      <c r="C27" s="35" t="s">
        <v>108</v>
      </c>
      <c r="D27" s="32">
        <v>1200</v>
      </c>
      <c r="E27" s="35" t="s">
        <v>107</v>
      </c>
      <c r="F27" s="32">
        <v>1200</v>
      </c>
      <c r="G27" s="35" t="s">
        <v>253</v>
      </c>
      <c r="H27" s="35" t="s">
        <v>254</v>
      </c>
      <c r="I27" s="32">
        <v>7</v>
      </c>
      <c r="J27" s="32" t="b">
        <f t="shared" si="3"/>
        <v>1</v>
      </c>
      <c r="K27" s="35" t="s">
        <v>255</v>
      </c>
      <c r="L27" s="35">
        <v>0.14000000000000001</v>
      </c>
      <c r="M27" s="35">
        <f>VLOOKUP(B27,'[2]EPE Quotation MOQ Full RELL'!$R:$Z,8,0)</f>
        <v>0.13</v>
      </c>
      <c r="N27" s="35">
        <f t="shared" si="5"/>
        <v>156</v>
      </c>
      <c r="O27" s="35">
        <f t="shared" si="0"/>
        <v>0</v>
      </c>
      <c r="P27" s="35">
        <f t="shared" si="1"/>
        <v>1.0000000000000009E-2</v>
      </c>
      <c r="Q27" s="35">
        <v>169.2</v>
      </c>
      <c r="R27" s="35" t="s">
        <v>256</v>
      </c>
      <c r="S27" s="35" t="s">
        <v>257</v>
      </c>
      <c r="T27" s="32" t="s">
        <v>317</v>
      </c>
      <c r="U27" t="b">
        <f t="shared" si="2"/>
        <v>1</v>
      </c>
      <c r="W27" t="str">
        <f>VLOOKUP(B27,[4]PN_Foxconn_Wearable!$B:$C,2,0)</f>
        <v>FBRLAL60001030</v>
      </c>
      <c r="X27">
        <f>COUNTIF(W:W,W27)</f>
        <v>1</v>
      </c>
      <c r="Y27" t="str">
        <f>VLOOKUP(A27,'[5]BATIDO COM LISTA DE AVL'!$C:$G,5,0)</f>
        <v>FBRLAL60001030</v>
      </c>
      <c r="Z27">
        <f t="shared" si="4"/>
        <v>1</v>
      </c>
      <c r="AA27" t="e">
        <f>VLOOKUP(B27,Sheet1!B:B,1,0)</f>
        <v>#N/A</v>
      </c>
    </row>
    <row r="28" spans="1:27">
      <c r="A28" s="82">
        <v>26</v>
      </c>
      <c r="B28" s="33" t="s">
        <v>109</v>
      </c>
      <c r="C28" s="35" t="s">
        <v>110</v>
      </c>
      <c r="D28" s="32">
        <v>300</v>
      </c>
      <c r="E28" s="35" t="s">
        <v>109</v>
      </c>
      <c r="F28" s="32">
        <v>300</v>
      </c>
      <c r="G28" s="35" t="s">
        <v>253</v>
      </c>
      <c r="H28" s="35" t="s">
        <v>254</v>
      </c>
      <c r="I28" s="32">
        <v>7</v>
      </c>
      <c r="J28" s="32" t="b">
        <f t="shared" si="3"/>
        <v>1</v>
      </c>
      <c r="K28" s="41" t="s">
        <v>262</v>
      </c>
      <c r="L28" s="35">
        <v>0.1</v>
      </c>
      <c r="M28" s="35">
        <f>VLOOKUP(B28,'[2]EPE Quotation MOQ Full RELL'!$R:$Z,8,0)</f>
        <v>0.05</v>
      </c>
      <c r="N28" s="35">
        <f t="shared" si="5"/>
        <v>15</v>
      </c>
      <c r="O28" s="35">
        <f t="shared" si="0"/>
        <v>0</v>
      </c>
      <c r="P28" s="35">
        <f t="shared" si="1"/>
        <v>0.05</v>
      </c>
      <c r="Q28" s="35">
        <v>30.15</v>
      </c>
      <c r="R28" s="35" t="s">
        <v>256</v>
      </c>
      <c r="S28" s="35" t="s">
        <v>257</v>
      </c>
      <c r="T28" s="32" t="s">
        <v>317</v>
      </c>
      <c r="U28" t="b">
        <f t="shared" si="2"/>
        <v>1</v>
      </c>
      <c r="W28" t="str">
        <f>VLOOKUP(B28,[4]PN_Foxconn_Wearable!$B:$C,2,0)</f>
        <v>FBRLAL60001031</v>
      </c>
      <c r="X28">
        <f>COUNTIF(W:W,W28)</f>
        <v>1</v>
      </c>
      <c r="Y28" t="str">
        <f>VLOOKUP(A28,'[5]BATIDO COM LISTA DE AVL'!$C:$G,5,0)</f>
        <v>FBRLAL60001031</v>
      </c>
      <c r="Z28">
        <f t="shared" si="4"/>
        <v>1</v>
      </c>
      <c r="AA28" t="e">
        <f>VLOOKUP(B28,Sheet1!B:B,1,0)</f>
        <v>#N/A</v>
      </c>
    </row>
    <row r="29" spans="1:27">
      <c r="A29" s="82">
        <v>27</v>
      </c>
      <c r="B29" s="33" t="s">
        <v>111</v>
      </c>
      <c r="C29" s="35" t="s">
        <v>112</v>
      </c>
      <c r="D29" s="32">
        <v>600</v>
      </c>
      <c r="E29" s="35" t="s">
        <v>111</v>
      </c>
      <c r="F29" s="32">
        <v>600</v>
      </c>
      <c r="G29" s="35" t="s">
        <v>253</v>
      </c>
      <c r="H29" s="35" t="s">
        <v>254</v>
      </c>
      <c r="I29" s="32">
        <v>7</v>
      </c>
      <c r="J29" s="32" t="b">
        <f t="shared" si="3"/>
        <v>1</v>
      </c>
      <c r="K29" s="35" t="s">
        <v>255</v>
      </c>
      <c r="L29" s="35">
        <v>0.02</v>
      </c>
      <c r="M29" s="35">
        <f>VLOOKUP(B29,'[2]EPE Quotation MOQ Full RELL'!$R:$Z,8,0)</f>
        <v>3.3999999999999998E-3</v>
      </c>
      <c r="N29" s="35">
        <f t="shared" si="5"/>
        <v>2.04</v>
      </c>
      <c r="O29" s="35">
        <f t="shared" si="0"/>
        <v>0</v>
      </c>
      <c r="P29" s="35">
        <f t="shared" si="1"/>
        <v>1.66E-2</v>
      </c>
      <c r="Q29" s="35">
        <v>13.37</v>
      </c>
      <c r="R29" s="35" t="s">
        <v>256</v>
      </c>
      <c r="S29" s="35" t="s">
        <v>257</v>
      </c>
      <c r="T29" s="32" t="s">
        <v>317</v>
      </c>
      <c r="U29" t="b">
        <f t="shared" si="2"/>
        <v>1</v>
      </c>
      <c r="W29" t="str">
        <f>VLOOKUP(B29,[4]PN_Foxconn_Wearable!$B:$C,2,0)</f>
        <v>FBRLAL60001032</v>
      </c>
      <c r="X29">
        <f>COUNTIF(W:W,W29)</f>
        <v>1</v>
      </c>
      <c r="Y29" t="str">
        <f>VLOOKUP(A29,'[5]BATIDO COM LISTA DE AVL'!$C:$G,5,0)</f>
        <v>FBRLAL60001032</v>
      </c>
      <c r="Z29">
        <f t="shared" si="4"/>
        <v>1</v>
      </c>
      <c r="AA29" t="e">
        <f>VLOOKUP(B29,Sheet1!B:B,1,0)</f>
        <v>#N/A</v>
      </c>
    </row>
    <row r="30" spans="1:27">
      <c r="A30" s="82">
        <v>28</v>
      </c>
      <c r="B30" s="33" t="s">
        <v>49</v>
      </c>
      <c r="C30" s="35" t="s">
        <v>50</v>
      </c>
      <c r="D30">
        <v>1750</v>
      </c>
      <c r="E30" s="35" t="s">
        <v>49</v>
      </c>
      <c r="F30" s="81">
        <v>1750</v>
      </c>
      <c r="G30" s="35" t="s">
        <v>253</v>
      </c>
      <c r="H30" s="35" t="s">
        <v>254</v>
      </c>
      <c r="I30" s="32">
        <v>7</v>
      </c>
      <c r="J30" s="32"/>
      <c r="K30" s="35" t="s">
        <v>255</v>
      </c>
      <c r="L30" s="35">
        <v>0.09</v>
      </c>
      <c r="M30" s="35">
        <f>VLOOKUP(B30,'[2]EPE Quotation MOQ Full RELL'!$R:$Z,8,0)</f>
        <v>0.08</v>
      </c>
      <c r="N30" s="35" t="e">
        <f>M30*#REF!</f>
        <v>#REF!</v>
      </c>
      <c r="O30" s="35" t="e">
        <f>F30-#REF!</f>
        <v>#REF!</v>
      </c>
      <c r="P30" s="35">
        <f t="shared" si="1"/>
        <v>9.999999999999995E-3</v>
      </c>
      <c r="Q30" s="35">
        <v>135.63</v>
      </c>
      <c r="R30" s="35" t="s">
        <v>256</v>
      </c>
      <c r="S30" s="35" t="s">
        <v>257</v>
      </c>
      <c r="T30" s="32" t="s">
        <v>317</v>
      </c>
      <c r="U30" t="b">
        <f t="shared" si="2"/>
        <v>1</v>
      </c>
      <c r="W30" t="str">
        <f>VLOOKUP(B30,[4]PN_Foxconn_Wearable!$B:$C,2,0)</f>
        <v>FBRLAL60001005</v>
      </c>
      <c r="X30">
        <f>COUNTIF(W:W,W30)</f>
        <v>2</v>
      </c>
      <c r="Y30" t="str">
        <f>VLOOKUP(A30,'[5]BATIDO COM LISTA DE AVL'!$C:$G,5,0)</f>
        <v>FBRLAL60001033</v>
      </c>
      <c r="Z30">
        <f t="shared" si="4"/>
        <v>1</v>
      </c>
      <c r="AA30" t="e">
        <f>VLOOKUP(B30,Sheet1!B:B,1,0)</f>
        <v>#N/A</v>
      </c>
    </row>
    <row r="31" spans="1:27">
      <c r="A31" s="82">
        <v>29</v>
      </c>
      <c r="B31" s="33" t="s">
        <v>113</v>
      </c>
      <c r="C31" s="35" t="s">
        <v>114</v>
      </c>
      <c r="D31" s="32">
        <v>900</v>
      </c>
      <c r="E31" s="35" t="s">
        <v>113</v>
      </c>
      <c r="F31" s="32">
        <v>1000</v>
      </c>
      <c r="G31" s="35" t="s">
        <v>253</v>
      </c>
      <c r="H31" s="35" t="s">
        <v>254</v>
      </c>
      <c r="I31" s="32">
        <v>7</v>
      </c>
      <c r="J31" s="32" t="b">
        <f t="shared" si="3"/>
        <v>1</v>
      </c>
      <c r="K31" s="35" t="s">
        <v>255</v>
      </c>
      <c r="L31" s="35">
        <v>0.12</v>
      </c>
      <c r="M31" s="35">
        <f>VLOOKUP(B31,'[2]EPE Quotation MOQ Full RELL'!$R:$Z,8,0)</f>
        <v>0.1</v>
      </c>
      <c r="N31" s="35">
        <f t="shared" ref="N31:N62" si="6">M31*F31</f>
        <v>100</v>
      </c>
      <c r="O31" s="35">
        <f t="shared" ref="O31:O62" si="7">D31-F31</f>
        <v>-100</v>
      </c>
      <c r="P31" s="35">
        <f t="shared" si="1"/>
        <v>1.999999999999999E-2</v>
      </c>
      <c r="Q31" s="35">
        <v>118.65</v>
      </c>
      <c r="R31" s="35" t="s">
        <v>256</v>
      </c>
      <c r="S31" s="35" t="s">
        <v>257</v>
      </c>
      <c r="T31" s="32" t="s">
        <v>317</v>
      </c>
      <c r="U31" t="b">
        <f t="shared" si="2"/>
        <v>1</v>
      </c>
      <c r="W31" t="str">
        <f>VLOOKUP(B31,[4]PN_Foxconn_Wearable!$B:$C,2,0)</f>
        <v>FBRLAL60001034</v>
      </c>
      <c r="X31">
        <f>COUNTIF(W:W,W31)</f>
        <v>1</v>
      </c>
      <c r="Y31" t="str">
        <f>VLOOKUP(A31,'[5]BATIDO COM LISTA DE AVL'!$C:$G,5,0)</f>
        <v>FBRLAL60001034</v>
      </c>
      <c r="Z31">
        <f t="shared" si="4"/>
        <v>1</v>
      </c>
      <c r="AA31" t="e">
        <f>VLOOKUP(B31,Sheet1!B:B,1,0)</f>
        <v>#N/A</v>
      </c>
    </row>
    <row r="32" spans="1:27">
      <c r="A32" s="82">
        <v>30</v>
      </c>
      <c r="B32" s="33" t="s">
        <v>115</v>
      </c>
      <c r="C32" s="35" t="s">
        <v>116</v>
      </c>
      <c r="D32" s="32">
        <v>2100</v>
      </c>
      <c r="E32" s="35" t="s">
        <v>115</v>
      </c>
      <c r="F32" s="32">
        <v>2500</v>
      </c>
      <c r="G32" s="35" t="s">
        <v>253</v>
      </c>
      <c r="H32" s="35" t="s">
        <v>254</v>
      </c>
      <c r="I32" s="32">
        <v>7</v>
      </c>
      <c r="J32" s="32" t="b">
        <f t="shared" si="3"/>
        <v>1</v>
      </c>
      <c r="K32" s="35" t="s">
        <v>255</v>
      </c>
      <c r="L32" s="35">
        <v>0.01</v>
      </c>
      <c r="M32" s="35">
        <f>VLOOKUP(B32,'[2]EPE Quotation MOQ Full RELL'!$R:$Z,8,0)</f>
        <v>0.01</v>
      </c>
      <c r="N32" s="35">
        <f t="shared" si="6"/>
        <v>25</v>
      </c>
      <c r="O32" s="35">
        <f t="shared" si="7"/>
        <v>-400</v>
      </c>
      <c r="P32" s="35">
        <f t="shared" si="1"/>
        <v>0</v>
      </c>
      <c r="Q32" s="35">
        <v>31.13</v>
      </c>
      <c r="R32" s="35" t="s">
        <v>256</v>
      </c>
      <c r="S32" s="35" t="s">
        <v>257</v>
      </c>
      <c r="T32" s="32" t="s">
        <v>317</v>
      </c>
      <c r="U32" t="b">
        <f t="shared" si="2"/>
        <v>1</v>
      </c>
      <c r="W32" t="str">
        <f>VLOOKUP(B32,[4]PN_Foxconn_Wearable!$B:$C,2,0)</f>
        <v>FBRLAL60001035</v>
      </c>
      <c r="X32">
        <f>COUNTIF(W:W,W32)</f>
        <v>1</v>
      </c>
      <c r="Y32" t="str">
        <f>VLOOKUP(A32,'[5]BATIDO COM LISTA DE AVL'!$C:$G,5,0)</f>
        <v>FBRLAL60001035</v>
      </c>
      <c r="Z32">
        <f t="shared" si="4"/>
        <v>1</v>
      </c>
      <c r="AA32" t="e">
        <f>VLOOKUP(B32,Sheet1!B:B,1,0)</f>
        <v>#N/A</v>
      </c>
    </row>
    <row r="33" spans="1:27">
      <c r="A33" s="82">
        <v>31</v>
      </c>
      <c r="B33" s="33" t="s">
        <v>117</v>
      </c>
      <c r="C33" s="35" t="s">
        <v>118</v>
      </c>
      <c r="D33" s="32">
        <v>300</v>
      </c>
      <c r="E33" s="35" t="s">
        <v>117</v>
      </c>
      <c r="F33" s="32">
        <v>300</v>
      </c>
      <c r="G33" s="35" t="s">
        <v>253</v>
      </c>
      <c r="H33" s="35" t="s">
        <v>254</v>
      </c>
      <c r="I33" s="32">
        <v>7</v>
      </c>
      <c r="J33" s="32" t="b">
        <f t="shared" si="3"/>
        <v>1</v>
      </c>
      <c r="K33" s="35" t="s">
        <v>255</v>
      </c>
      <c r="L33" s="35">
        <v>0.36</v>
      </c>
      <c r="M33" s="35">
        <f>VLOOKUP(B33,'[2]EPE Quotation MOQ Full RELL'!$R:$Z,8,0)</f>
        <v>0.25</v>
      </c>
      <c r="N33" s="35">
        <f t="shared" si="6"/>
        <v>75</v>
      </c>
      <c r="O33" s="35">
        <f t="shared" si="7"/>
        <v>0</v>
      </c>
      <c r="P33" s="35">
        <f t="shared" si="1"/>
        <v>0.10999999999999999</v>
      </c>
      <c r="Q33" s="35">
        <v>107.55</v>
      </c>
      <c r="R33" s="35" t="s">
        <v>256</v>
      </c>
      <c r="S33" s="35" t="s">
        <v>257</v>
      </c>
      <c r="T33" s="32" t="s">
        <v>317</v>
      </c>
      <c r="U33" t="b">
        <f t="shared" si="2"/>
        <v>1</v>
      </c>
      <c r="W33" t="str">
        <f>VLOOKUP(B33,[4]PN_Foxconn_Wearable!$B:$C,2,0)</f>
        <v>FBRLAL60001036</v>
      </c>
      <c r="X33">
        <f>COUNTIF(W:W,W33)</f>
        <v>1</v>
      </c>
      <c r="Y33" t="str">
        <f>VLOOKUP(A33,'[5]BATIDO COM LISTA DE AVL'!$C:$G,5,0)</f>
        <v>FBRLAL60001036</v>
      </c>
      <c r="Z33">
        <f t="shared" si="4"/>
        <v>1</v>
      </c>
      <c r="AA33" t="e">
        <f>VLOOKUP(B33,Sheet1!B:B,1,0)</f>
        <v>#N/A</v>
      </c>
    </row>
    <row r="34" spans="1:27">
      <c r="A34" s="82">
        <v>32</v>
      </c>
      <c r="B34" s="33" t="s">
        <v>119</v>
      </c>
      <c r="C34" s="35" t="s">
        <v>120</v>
      </c>
      <c r="D34" s="32">
        <v>300</v>
      </c>
      <c r="E34" s="35" t="s">
        <v>119</v>
      </c>
      <c r="F34" s="32">
        <v>300</v>
      </c>
      <c r="G34" s="35" t="s">
        <v>253</v>
      </c>
      <c r="H34" s="35" t="s">
        <v>254</v>
      </c>
      <c r="I34" s="32">
        <v>7</v>
      </c>
      <c r="J34" s="32" t="b">
        <f t="shared" si="3"/>
        <v>1</v>
      </c>
      <c r="K34" s="35" t="s">
        <v>255</v>
      </c>
      <c r="L34" s="35">
        <v>0.04</v>
      </c>
      <c r="M34" s="35">
        <f>VLOOKUP(B34,'[2]EPE Quotation MOQ Full RELL'!$R:$Z,8,0)</f>
        <v>3.3999999999999998E-3</v>
      </c>
      <c r="N34" s="35">
        <f t="shared" si="6"/>
        <v>1.02</v>
      </c>
      <c r="O34" s="35">
        <f t="shared" si="7"/>
        <v>0</v>
      </c>
      <c r="P34" s="35">
        <f t="shared" si="1"/>
        <v>3.6600000000000001E-2</v>
      </c>
      <c r="Q34" s="35">
        <v>12.15</v>
      </c>
      <c r="R34" s="35" t="s">
        <v>256</v>
      </c>
      <c r="S34" s="35" t="s">
        <v>257</v>
      </c>
      <c r="T34" s="32" t="s">
        <v>317</v>
      </c>
      <c r="U34" t="b">
        <f t="shared" si="2"/>
        <v>1</v>
      </c>
      <c r="W34" t="str">
        <f>VLOOKUP(B34,[4]PN_Foxconn_Wearable!$B:$C,2,0)</f>
        <v>FBRLAL60001037</v>
      </c>
      <c r="X34">
        <f>COUNTIF(W:W,W34)</f>
        <v>1</v>
      </c>
      <c r="Y34" t="str">
        <f>VLOOKUP(A34,'[5]BATIDO COM LISTA DE AVL'!$C:$G,5,0)</f>
        <v>FBRLAL60001037</v>
      </c>
      <c r="Z34">
        <f t="shared" si="4"/>
        <v>1</v>
      </c>
      <c r="AA34" t="e">
        <f>VLOOKUP(B34,Sheet1!B:B,1,0)</f>
        <v>#N/A</v>
      </c>
    </row>
    <row r="35" spans="1:27">
      <c r="A35" s="82">
        <v>33</v>
      </c>
      <c r="B35" s="44" t="s">
        <v>123</v>
      </c>
      <c r="C35" s="35" t="s">
        <v>122</v>
      </c>
      <c r="D35" s="32">
        <v>2800</v>
      </c>
      <c r="E35" s="35" t="s">
        <v>123</v>
      </c>
      <c r="F35" s="45">
        <v>2800</v>
      </c>
      <c r="G35" s="35" t="s">
        <v>253</v>
      </c>
      <c r="H35" s="35" t="s">
        <v>254</v>
      </c>
      <c r="I35" s="32">
        <v>7</v>
      </c>
      <c r="J35" s="32" t="b">
        <f t="shared" si="3"/>
        <v>1</v>
      </c>
      <c r="K35" s="35" t="s">
        <v>255</v>
      </c>
      <c r="L35" s="35">
        <v>0.03</v>
      </c>
      <c r="M35" s="35">
        <v>0.02</v>
      </c>
      <c r="N35" s="35">
        <f t="shared" si="6"/>
        <v>56</v>
      </c>
      <c r="O35" s="35">
        <f t="shared" si="7"/>
        <v>0</v>
      </c>
      <c r="P35" s="35">
        <f t="shared" ref="P35:P66" si="8">L35-M35</f>
        <v>9.9999999999999985E-3</v>
      </c>
      <c r="Q35" s="35">
        <v>73.36</v>
      </c>
      <c r="R35" s="35" t="s">
        <v>256</v>
      </c>
      <c r="S35" s="35" t="s">
        <v>257</v>
      </c>
      <c r="T35" s="32" t="s">
        <v>317</v>
      </c>
      <c r="U35" t="b">
        <f t="shared" ref="U35:U66" si="9">B35=E35</f>
        <v>1</v>
      </c>
      <c r="W35" t="str">
        <f>VLOOKUP(B35,[4]PN_Foxconn_Wearable!$B:$C,2,0)</f>
        <v>FBRLAL60001038</v>
      </c>
      <c r="X35">
        <f>COUNTIF(W:W,W35)</f>
        <v>1</v>
      </c>
      <c r="Y35" t="str">
        <f>VLOOKUP(A35,'[5]BATIDO COM LISTA DE AVL'!$C:$G,5,0)</f>
        <v>FBRLAL60001038</v>
      </c>
      <c r="Z35">
        <f t="shared" si="4"/>
        <v>1</v>
      </c>
      <c r="AA35" t="e">
        <f>VLOOKUP(B35,Sheet1!B:B,1,0)</f>
        <v>#N/A</v>
      </c>
    </row>
    <row r="36" spans="1:27">
      <c r="A36" s="82">
        <v>34</v>
      </c>
      <c r="B36" s="33" t="s">
        <v>124</v>
      </c>
      <c r="C36" s="35" t="s">
        <v>125</v>
      </c>
      <c r="D36" s="32">
        <v>2100</v>
      </c>
      <c r="E36" s="35" t="s">
        <v>124</v>
      </c>
      <c r="F36" s="32">
        <v>2100</v>
      </c>
      <c r="G36" s="35" t="s">
        <v>253</v>
      </c>
      <c r="H36" s="35" t="s">
        <v>254</v>
      </c>
      <c r="I36" s="32">
        <v>7</v>
      </c>
      <c r="J36" s="32" t="b">
        <f t="shared" si="3"/>
        <v>1</v>
      </c>
      <c r="K36" s="35" t="s">
        <v>255</v>
      </c>
      <c r="L36" s="35">
        <v>0.27</v>
      </c>
      <c r="M36" s="35">
        <f>VLOOKUP(B36,'[2]EPE Quotation MOQ Full RELL'!$R:$Z,8,0)</f>
        <v>0.28000000000000003</v>
      </c>
      <c r="N36" s="35">
        <f t="shared" si="6"/>
        <v>588</v>
      </c>
      <c r="O36" s="35">
        <f t="shared" si="7"/>
        <v>0</v>
      </c>
      <c r="P36" s="35">
        <f t="shared" si="8"/>
        <v>-1.0000000000000009E-2</v>
      </c>
      <c r="Q36" s="35">
        <v>557.20000000000005</v>
      </c>
      <c r="R36" s="35" t="s">
        <v>256</v>
      </c>
      <c r="S36" s="35" t="s">
        <v>257</v>
      </c>
      <c r="T36" s="32" t="s">
        <v>317</v>
      </c>
      <c r="U36" t="b">
        <f t="shared" si="9"/>
        <v>1</v>
      </c>
      <c r="W36" t="str">
        <f>VLOOKUP(B36,[4]PN_Foxconn_Wearable!$B:$C,2,0)</f>
        <v>FBRLAL60001039</v>
      </c>
      <c r="X36">
        <f>COUNTIF(W:W,W36)</f>
        <v>1</v>
      </c>
      <c r="Y36" t="str">
        <f>VLOOKUP(A36,'[5]BATIDO COM LISTA DE AVL'!$C:$G,5,0)</f>
        <v>FBRLAL60001039</v>
      </c>
      <c r="Z36">
        <f t="shared" si="4"/>
        <v>1</v>
      </c>
      <c r="AA36" t="e">
        <f>VLOOKUP(B36,Sheet1!B:B,1,0)</f>
        <v>#N/A</v>
      </c>
    </row>
    <row r="37" spans="1:27">
      <c r="A37" s="82">
        <v>35</v>
      </c>
      <c r="B37" s="33" t="s">
        <v>126</v>
      </c>
      <c r="C37" s="35" t="s">
        <v>127</v>
      </c>
      <c r="D37" s="32">
        <v>900</v>
      </c>
      <c r="E37" s="35" t="s">
        <v>126</v>
      </c>
      <c r="F37" s="32">
        <v>1000</v>
      </c>
      <c r="G37" s="35" t="s">
        <v>253</v>
      </c>
      <c r="H37" s="35" t="s">
        <v>254</v>
      </c>
      <c r="I37" s="32">
        <v>7</v>
      </c>
      <c r="J37" s="32" t="b">
        <f t="shared" si="3"/>
        <v>1</v>
      </c>
      <c r="K37" s="35" t="s">
        <v>255</v>
      </c>
      <c r="L37" s="35">
        <v>0.13</v>
      </c>
      <c r="M37" s="35">
        <f>VLOOKUP(B37,'[2]EPE Quotation MOQ Full RELL'!$R:$Z,8,0)</f>
        <v>0.11</v>
      </c>
      <c r="N37" s="35">
        <f t="shared" si="6"/>
        <v>110</v>
      </c>
      <c r="O37" s="35">
        <f t="shared" si="7"/>
        <v>-100</v>
      </c>
      <c r="P37" s="35">
        <f t="shared" si="8"/>
        <v>2.0000000000000004E-2</v>
      </c>
      <c r="Q37" s="35">
        <v>130.58000000000001</v>
      </c>
      <c r="R37" s="35" t="s">
        <v>256</v>
      </c>
      <c r="S37" s="35" t="s">
        <v>257</v>
      </c>
      <c r="T37" s="32" t="s">
        <v>317</v>
      </c>
      <c r="U37" t="b">
        <f t="shared" si="9"/>
        <v>1</v>
      </c>
      <c r="W37" t="str">
        <f>VLOOKUP(B37,[4]PN_Foxconn_Wearable!$B:$C,2,0)</f>
        <v>FBRLAL60001040</v>
      </c>
      <c r="X37">
        <f>COUNTIF(W:W,W37)</f>
        <v>1</v>
      </c>
      <c r="Y37" t="str">
        <f>VLOOKUP(A37,'[5]BATIDO COM LISTA DE AVL'!$C:$G,5,0)</f>
        <v>FBRLAL60001040</v>
      </c>
      <c r="Z37">
        <f t="shared" si="4"/>
        <v>1</v>
      </c>
      <c r="AA37" t="e">
        <f>VLOOKUP(B37,Sheet1!B:B,1,0)</f>
        <v>#N/A</v>
      </c>
    </row>
    <row r="38" spans="1:27">
      <c r="A38" s="82">
        <v>36</v>
      </c>
      <c r="B38" s="33" t="s">
        <v>128</v>
      </c>
      <c r="C38" s="35" t="s">
        <v>129</v>
      </c>
      <c r="D38" s="32">
        <v>300</v>
      </c>
      <c r="E38" s="35" t="s">
        <v>128</v>
      </c>
      <c r="F38" s="32">
        <v>300</v>
      </c>
      <c r="G38" s="35" t="s">
        <v>253</v>
      </c>
      <c r="H38" s="35" t="s">
        <v>254</v>
      </c>
      <c r="I38" s="32">
        <v>7</v>
      </c>
      <c r="J38" s="32" t="b">
        <f t="shared" si="3"/>
        <v>1</v>
      </c>
      <c r="K38" s="35" t="s">
        <v>255</v>
      </c>
      <c r="L38" s="35">
        <v>0.04</v>
      </c>
      <c r="M38" s="35">
        <f>VLOOKUP(B38,'[2]EPE Quotation MOQ Full RELL'!$R:$Z,8,0)</f>
        <v>3.3999999999999998E-3</v>
      </c>
      <c r="N38" s="35">
        <f t="shared" si="6"/>
        <v>1.02</v>
      </c>
      <c r="O38" s="35">
        <f t="shared" si="7"/>
        <v>0</v>
      </c>
      <c r="P38" s="35">
        <f t="shared" si="8"/>
        <v>3.6600000000000001E-2</v>
      </c>
      <c r="Q38" s="35">
        <v>12.15</v>
      </c>
      <c r="R38" s="35" t="s">
        <v>256</v>
      </c>
      <c r="S38" s="35" t="s">
        <v>257</v>
      </c>
      <c r="T38" s="32" t="s">
        <v>317</v>
      </c>
      <c r="U38" t="b">
        <f t="shared" si="9"/>
        <v>1</v>
      </c>
      <c r="W38" t="str">
        <f>VLOOKUP(B38,[4]PN_Foxconn_Wearable!$B:$C,2,0)</f>
        <v>FBRLAL60001041</v>
      </c>
      <c r="X38">
        <f>COUNTIF(W:W,W38)</f>
        <v>1</v>
      </c>
      <c r="Y38" t="str">
        <f>VLOOKUP(A38,'[5]BATIDO COM LISTA DE AVL'!$C:$G,5,0)</f>
        <v>FBRLAL60001041</v>
      </c>
      <c r="Z38">
        <f t="shared" si="4"/>
        <v>1</v>
      </c>
      <c r="AA38" t="e">
        <f>VLOOKUP(B38,Sheet1!B:B,1,0)</f>
        <v>#N/A</v>
      </c>
    </row>
    <row r="39" spans="1:27">
      <c r="A39" s="82">
        <v>37</v>
      </c>
      <c r="B39" s="33" t="s">
        <v>130</v>
      </c>
      <c r="C39" s="35" t="s">
        <v>131</v>
      </c>
      <c r="D39" s="32">
        <v>1500</v>
      </c>
      <c r="E39" s="35" t="s">
        <v>130</v>
      </c>
      <c r="F39" s="32">
        <v>1500</v>
      </c>
      <c r="G39" s="35" t="s">
        <v>253</v>
      </c>
      <c r="H39" s="35" t="s">
        <v>254</v>
      </c>
      <c r="I39" s="32">
        <v>7</v>
      </c>
      <c r="J39" s="32" t="b">
        <f t="shared" si="3"/>
        <v>1</v>
      </c>
      <c r="K39" s="35" t="s">
        <v>255</v>
      </c>
      <c r="L39" s="35">
        <v>0.02</v>
      </c>
      <c r="M39" s="35">
        <f>VLOOKUP(B39,'[2]EPE Quotation MOQ Full RELL'!$R:$Z,8,0)</f>
        <v>0.01</v>
      </c>
      <c r="N39" s="35">
        <f t="shared" si="6"/>
        <v>15</v>
      </c>
      <c r="O39" s="35">
        <f t="shared" si="7"/>
        <v>0</v>
      </c>
      <c r="P39" s="35">
        <f t="shared" si="8"/>
        <v>0.01</v>
      </c>
      <c r="Q39" s="35">
        <v>27</v>
      </c>
      <c r="R39" s="35" t="s">
        <v>256</v>
      </c>
      <c r="S39" s="35" t="s">
        <v>257</v>
      </c>
      <c r="T39" s="32" t="s">
        <v>317</v>
      </c>
      <c r="U39" t="b">
        <f t="shared" si="9"/>
        <v>1</v>
      </c>
      <c r="W39" t="str">
        <f>VLOOKUP(B39,[4]PN_Foxconn_Wearable!$B:$C,2,0)</f>
        <v>FBRLAL60001042</v>
      </c>
      <c r="X39">
        <f>COUNTIF(W:W,W39)</f>
        <v>1</v>
      </c>
      <c r="Y39" t="str">
        <f>VLOOKUP(A39,'[5]BATIDO COM LISTA DE AVL'!$C:$G,5,0)</f>
        <v>FBRLAL60001042</v>
      </c>
      <c r="Z39">
        <f t="shared" si="4"/>
        <v>1</v>
      </c>
      <c r="AA39" t="e">
        <f>VLOOKUP(B39,Sheet1!B:B,1,0)</f>
        <v>#N/A</v>
      </c>
    </row>
    <row r="40" spans="1:27">
      <c r="A40" s="82">
        <v>38</v>
      </c>
      <c r="B40" s="33" t="s">
        <v>132</v>
      </c>
      <c r="C40" s="35" t="s">
        <v>133</v>
      </c>
      <c r="D40" s="32">
        <v>300</v>
      </c>
      <c r="E40" s="35" t="s">
        <v>132</v>
      </c>
      <c r="F40" s="32">
        <v>300</v>
      </c>
      <c r="G40" s="35" t="s">
        <v>253</v>
      </c>
      <c r="H40" s="35" t="s">
        <v>254</v>
      </c>
      <c r="I40" s="32">
        <v>7</v>
      </c>
      <c r="J40" s="32" t="b">
        <f t="shared" si="3"/>
        <v>1</v>
      </c>
      <c r="K40" s="35" t="s">
        <v>255</v>
      </c>
      <c r="L40" s="35">
        <v>0.09</v>
      </c>
      <c r="M40" s="35">
        <f>VLOOKUP(B40,'[2]EPE Quotation MOQ Full RELL'!$R:$Z,8,0)</f>
        <v>0.04</v>
      </c>
      <c r="N40" s="35">
        <f t="shared" si="6"/>
        <v>12</v>
      </c>
      <c r="O40" s="35">
        <f t="shared" si="7"/>
        <v>0</v>
      </c>
      <c r="P40" s="35">
        <f t="shared" si="8"/>
        <v>4.9999999999999996E-2</v>
      </c>
      <c r="Q40" s="35">
        <v>28.35</v>
      </c>
      <c r="R40" s="35" t="s">
        <v>256</v>
      </c>
      <c r="S40" s="35" t="s">
        <v>257</v>
      </c>
      <c r="T40" s="32" t="s">
        <v>317</v>
      </c>
      <c r="U40" t="b">
        <f t="shared" si="9"/>
        <v>1</v>
      </c>
      <c r="W40" t="str">
        <f>VLOOKUP(B40,[4]PN_Foxconn_Wearable!$B:$C,2,0)</f>
        <v>FBRLAL60001043</v>
      </c>
      <c r="X40">
        <f>COUNTIF(W:W,W40)</f>
        <v>1</v>
      </c>
      <c r="Y40" t="str">
        <f>VLOOKUP(A40,'[5]BATIDO COM LISTA DE AVL'!$C:$G,5,0)</f>
        <v>FBRLAL60001043</v>
      </c>
      <c r="Z40">
        <f t="shared" si="4"/>
        <v>1</v>
      </c>
      <c r="AA40" t="e">
        <f>VLOOKUP(B40,Sheet1!B:B,1,0)</f>
        <v>#N/A</v>
      </c>
    </row>
    <row r="41" spans="1:27">
      <c r="A41" s="82">
        <v>39</v>
      </c>
      <c r="B41" s="33" t="s">
        <v>134</v>
      </c>
      <c r="C41" s="35" t="s">
        <v>135</v>
      </c>
      <c r="D41" s="32">
        <v>300</v>
      </c>
      <c r="E41" s="35" t="s">
        <v>134</v>
      </c>
      <c r="F41" s="32">
        <v>300</v>
      </c>
      <c r="G41" s="35" t="s">
        <v>253</v>
      </c>
      <c r="H41" s="35" t="s">
        <v>254</v>
      </c>
      <c r="I41" s="32">
        <v>7</v>
      </c>
      <c r="J41" s="32" t="b">
        <f t="shared" si="3"/>
        <v>1</v>
      </c>
      <c r="K41" s="41" t="s">
        <v>262</v>
      </c>
      <c r="L41" s="35">
        <v>7.0000000000000007E-2</v>
      </c>
      <c r="M41" s="35">
        <f>VLOOKUP(B41,'[2]EPE Quotation MOQ Full RELL'!$R:$Z,8,0)</f>
        <v>0.02</v>
      </c>
      <c r="N41" s="35">
        <f t="shared" si="6"/>
        <v>6</v>
      </c>
      <c r="O41" s="35">
        <f t="shared" si="7"/>
        <v>0</v>
      </c>
      <c r="P41" s="35">
        <f t="shared" si="8"/>
        <v>0.05</v>
      </c>
      <c r="Q41" s="35">
        <v>20.25</v>
      </c>
      <c r="R41" s="35" t="s">
        <v>256</v>
      </c>
      <c r="S41" s="35" t="s">
        <v>257</v>
      </c>
      <c r="T41" s="32" t="s">
        <v>317</v>
      </c>
      <c r="U41" t="b">
        <f t="shared" si="9"/>
        <v>1</v>
      </c>
      <c r="W41" t="str">
        <f>VLOOKUP(B41,[4]PN_Foxconn_Wearable!$B:$C,2,0)</f>
        <v>FBRLAL60001044</v>
      </c>
      <c r="X41">
        <f>COUNTIF(W:W,W41)</f>
        <v>1</v>
      </c>
      <c r="Y41" t="str">
        <f>VLOOKUP(A41,'[5]BATIDO COM LISTA DE AVL'!$C:$G,5,0)</f>
        <v>FBRLAL60001044</v>
      </c>
      <c r="Z41">
        <f t="shared" si="4"/>
        <v>1</v>
      </c>
      <c r="AA41" t="e">
        <f>VLOOKUP(B41,Sheet1!B:B,1,0)</f>
        <v>#N/A</v>
      </c>
    </row>
    <row r="42" spans="1:27">
      <c r="A42" s="82">
        <v>40</v>
      </c>
      <c r="B42" s="33" t="s">
        <v>136</v>
      </c>
      <c r="C42" s="35" t="s">
        <v>138</v>
      </c>
      <c r="D42" s="32">
        <v>300</v>
      </c>
      <c r="E42" s="35" t="s">
        <v>136</v>
      </c>
      <c r="F42" s="32">
        <v>300</v>
      </c>
      <c r="G42" s="35" t="s">
        <v>253</v>
      </c>
      <c r="H42" s="35" t="s">
        <v>254</v>
      </c>
      <c r="I42" s="32">
        <v>7</v>
      </c>
      <c r="J42" s="32" t="b">
        <f t="shared" si="3"/>
        <v>1</v>
      </c>
      <c r="K42" s="35" t="s">
        <v>255</v>
      </c>
      <c r="L42" s="35">
        <v>0.24</v>
      </c>
      <c r="M42" s="35">
        <f>VLOOKUP(B42,'[2]EPE Quotation MOQ Full RELL'!$R:$Z,8,0)</f>
        <v>0.09</v>
      </c>
      <c r="N42" s="35">
        <f t="shared" si="6"/>
        <v>27</v>
      </c>
      <c r="O42" s="35">
        <f t="shared" si="7"/>
        <v>0</v>
      </c>
      <c r="P42" s="35">
        <f t="shared" si="8"/>
        <v>0.15</v>
      </c>
      <c r="Q42" s="35">
        <v>71.010000000000005</v>
      </c>
      <c r="R42" s="35" t="s">
        <v>256</v>
      </c>
      <c r="S42" s="35" t="s">
        <v>257</v>
      </c>
      <c r="T42" s="32" t="s">
        <v>317</v>
      </c>
      <c r="U42" t="b">
        <f t="shared" si="9"/>
        <v>1</v>
      </c>
      <c r="W42" t="str">
        <f>VLOOKUP(B42,[4]PN_Foxconn_Wearable!$B:$C,2,0)</f>
        <v>FBRLAL60001045</v>
      </c>
      <c r="X42">
        <f>COUNTIF(W:W,W42)</f>
        <v>1</v>
      </c>
      <c r="Y42" t="str">
        <f>VLOOKUP(A42,'[5]BATIDO COM LISTA DE AVL'!$C:$G,5,0)</f>
        <v>FBRLAL60001045</v>
      </c>
      <c r="Z42">
        <f t="shared" si="4"/>
        <v>1</v>
      </c>
      <c r="AA42" t="e">
        <f>VLOOKUP(B42,Sheet1!B:B,1,0)</f>
        <v>#N/A</v>
      </c>
    </row>
    <row r="43" spans="1:27">
      <c r="A43" s="82">
        <v>41</v>
      </c>
      <c r="B43" s="33" t="s">
        <v>139</v>
      </c>
      <c r="C43" s="35" t="s">
        <v>61</v>
      </c>
      <c r="D43" s="32">
        <v>300</v>
      </c>
      <c r="E43" s="35" t="s">
        <v>139</v>
      </c>
      <c r="F43" s="32">
        <v>300</v>
      </c>
      <c r="G43" s="35" t="s">
        <v>253</v>
      </c>
      <c r="H43" s="35" t="s">
        <v>254</v>
      </c>
      <c r="I43" s="32">
        <v>7</v>
      </c>
      <c r="J43" s="32" t="b">
        <f t="shared" si="3"/>
        <v>1</v>
      </c>
      <c r="K43" s="35" t="s">
        <v>255</v>
      </c>
      <c r="L43" s="35">
        <v>0.06</v>
      </c>
      <c r="M43" s="35">
        <f>VLOOKUP(B43,'[2]EPE Quotation MOQ Full RELL'!$R:$Z,8,0)</f>
        <v>0.02</v>
      </c>
      <c r="N43" s="35">
        <f t="shared" si="6"/>
        <v>6</v>
      </c>
      <c r="O43" s="35">
        <f t="shared" si="7"/>
        <v>0</v>
      </c>
      <c r="P43" s="35">
        <f t="shared" si="8"/>
        <v>3.9999999999999994E-2</v>
      </c>
      <c r="Q43" s="35">
        <v>18.45</v>
      </c>
      <c r="R43" s="35" t="s">
        <v>256</v>
      </c>
      <c r="S43" s="35" t="s">
        <v>257</v>
      </c>
      <c r="T43" s="32" t="s">
        <v>317</v>
      </c>
      <c r="U43" t="b">
        <f t="shared" si="9"/>
        <v>1</v>
      </c>
      <c r="W43" t="str">
        <f>VLOOKUP(B43,[4]PN_Foxconn_Wearable!$B:$C,2,0)</f>
        <v>FBRLAL60001046</v>
      </c>
      <c r="X43">
        <f>COUNTIF(W:W,W43)</f>
        <v>1</v>
      </c>
      <c r="Y43" t="str">
        <f>VLOOKUP(A43,'[5]BATIDO COM LISTA DE AVL'!$C:$G,5,0)</f>
        <v>FBRLAL60001046</v>
      </c>
      <c r="Z43">
        <f t="shared" si="4"/>
        <v>1</v>
      </c>
      <c r="AA43" t="e">
        <f>VLOOKUP(B43,Sheet1!B:B,1,0)</f>
        <v>#N/A</v>
      </c>
    </row>
    <row r="44" spans="1:27">
      <c r="A44" s="82">
        <v>42</v>
      </c>
      <c r="B44" s="33" t="s">
        <v>140</v>
      </c>
      <c r="C44" s="35" t="s">
        <v>142</v>
      </c>
      <c r="D44" s="32">
        <v>200</v>
      </c>
      <c r="E44" s="35" t="s">
        <v>140</v>
      </c>
      <c r="F44" s="32">
        <v>200</v>
      </c>
      <c r="G44" s="35" t="s">
        <v>253</v>
      </c>
      <c r="H44" s="35" t="s">
        <v>254</v>
      </c>
      <c r="I44" s="32">
        <v>7</v>
      </c>
      <c r="J44" s="32" t="b">
        <f t="shared" si="3"/>
        <v>1</v>
      </c>
      <c r="K44" s="35" t="s">
        <v>255</v>
      </c>
      <c r="L44" s="35">
        <v>0.9</v>
      </c>
      <c r="M44" s="35">
        <f>VLOOKUP(B44,'[2]EPE Quotation MOQ Full RELL'!$R:$Z,8,0)</f>
        <v>0.54</v>
      </c>
      <c r="N44" s="35">
        <f t="shared" si="6"/>
        <v>108</v>
      </c>
      <c r="O44" s="35">
        <f t="shared" si="7"/>
        <v>0</v>
      </c>
      <c r="P44" s="35">
        <f t="shared" si="8"/>
        <v>0.36</v>
      </c>
      <c r="Q44" s="35">
        <v>180</v>
      </c>
      <c r="R44" s="35" t="s">
        <v>256</v>
      </c>
      <c r="S44" s="35" t="s">
        <v>257</v>
      </c>
      <c r="T44" s="32" t="s">
        <v>317</v>
      </c>
      <c r="U44" t="b">
        <f t="shared" si="9"/>
        <v>1</v>
      </c>
      <c r="W44" t="str">
        <f>VLOOKUP(B44,[4]PN_Foxconn_Wearable!$B:$C,2,0)</f>
        <v>FBRLAL60001047</v>
      </c>
      <c r="X44">
        <f>COUNTIF(W:W,W44)</f>
        <v>1</v>
      </c>
      <c r="Y44" t="str">
        <f>VLOOKUP(A44,'[5]BATIDO COM LISTA DE AVL'!$C:$G,5,0)</f>
        <v>FBRLAL60001047</v>
      </c>
      <c r="Z44">
        <f t="shared" si="4"/>
        <v>1</v>
      </c>
      <c r="AA44" t="e">
        <f>VLOOKUP(B44,Sheet1!B:B,1,0)</f>
        <v>#N/A</v>
      </c>
    </row>
    <row r="45" spans="1:27">
      <c r="A45" s="82">
        <v>43</v>
      </c>
      <c r="B45" s="33" t="s">
        <v>143</v>
      </c>
      <c r="C45" s="35" t="s">
        <v>145</v>
      </c>
      <c r="D45" s="32">
        <v>200</v>
      </c>
      <c r="E45" s="35" t="s">
        <v>143</v>
      </c>
      <c r="F45" s="32">
        <v>200</v>
      </c>
      <c r="G45" s="35" t="s">
        <v>253</v>
      </c>
      <c r="H45" s="35" t="s">
        <v>254</v>
      </c>
      <c r="I45" s="32">
        <v>7</v>
      </c>
      <c r="J45" s="32" t="b">
        <f t="shared" si="3"/>
        <v>1</v>
      </c>
      <c r="K45" s="35" t="s">
        <v>255</v>
      </c>
      <c r="L45" s="35">
        <v>0.87</v>
      </c>
      <c r="M45" s="35">
        <f>VLOOKUP(B45,'[2]EPE Quotation MOQ Full RELL'!$R:$Z,8,0)</f>
        <v>0.69</v>
      </c>
      <c r="N45" s="35">
        <f t="shared" si="6"/>
        <v>138</v>
      </c>
      <c r="O45" s="35">
        <f t="shared" si="7"/>
        <v>0</v>
      </c>
      <c r="P45" s="35">
        <f t="shared" si="8"/>
        <v>0.18000000000000005</v>
      </c>
      <c r="Q45" s="35">
        <v>174</v>
      </c>
      <c r="R45" s="35" t="s">
        <v>256</v>
      </c>
      <c r="S45" s="35" t="s">
        <v>257</v>
      </c>
      <c r="T45" s="32" t="s">
        <v>317</v>
      </c>
      <c r="U45" t="b">
        <f t="shared" si="9"/>
        <v>1</v>
      </c>
      <c r="W45" t="str">
        <f>VLOOKUP(B45,[4]PN_Foxconn_Wearable!$B:$C,2,0)</f>
        <v>FBRLAL60001048</v>
      </c>
      <c r="X45">
        <f>COUNTIF(W:W,W45)</f>
        <v>1</v>
      </c>
      <c r="Y45" t="str">
        <f>VLOOKUP(A45,'[5]BATIDO COM LISTA DE AVL'!$C:$G,5,0)</f>
        <v>FBRLAL60001048</v>
      </c>
      <c r="Z45">
        <f t="shared" si="4"/>
        <v>1</v>
      </c>
      <c r="AA45" t="e">
        <f>VLOOKUP(B45,Sheet1!B:B,1,0)</f>
        <v>#N/A</v>
      </c>
    </row>
    <row r="46" spans="1:27">
      <c r="A46" s="82">
        <v>44</v>
      </c>
      <c r="B46" s="33" t="s">
        <v>146</v>
      </c>
      <c r="C46" s="35" t="s">
        <v>148</v>
      </c>
      <c r="D46" s="32">
        <v>280</v>
      </c>
      <c r="E46" s="35" t="s">
        <v>146</v>
      </c>
      <c r="F46" s="32">
        <v>280</v>
      </c>
      <c r="G46" s="35" t="s">
        <v>253</v>
      </c>
      <c r="H46" s="35" t="s">
        <v>254</v>
      </c>
      <c r="I46" s="32">
        <v>7</v>
      </c>
      <c r="J46" s="32" t="b">
        <f t="shared" si="3"/>
        <v>1</v>
      </c>
      <c r="K46" s="35" t="s">
        <v>255</v>
      </c>
      <c r="L46" s="35">
        <v>1.19</v>
      </c>
      <c r="M46" s="35">
        <f>VLOOKUP(B46,'[2]EPE Quotation MOQ Full RELL'!$R:$Z,8,0)</f>
        <v>0.91</v>
      </c>
      <c r="N46" s="35">
        <f t="shared" si="6"/>
        <v>254.8</v>
      </c>
      <c r="O46" s="35">
        <f t="shared" si="7"/>
        <v>0</v>
      </c>
      <c r="P46" s="35">
        <f t="shared" si="8"/>
        <v>0.27999999999999992</v>
      </c>
      <c r="Q46" s="35">
        <v>332.9</v>
      </c>
      <c r="R46" s="35" t="s">
        <v>256</v>
      </c>
      <c r="S46" s="35" t="s">
        <v>257</v>
      </c>
      <c r="T46" s="32" t="s">
        <v>317</v>
      </c>
      <c r="U46" t="b">
        <f t="shared" si="9"/>
        <v>1</v>
      </c>
      <c r="W46" t="str">
        <f>VLOOKUP(B46,[4]PN_Foxconn_Wearable!$B:$C,2,0)</f>
        <v>FBRLAL60001049</v>
      </c>
      <c r="X46">
        <f>COUNTIF(W:W,W46)</f>
        <v>1</v>
      </c>
      <c r="Y46" t="str">
        <f>VLOOKUP(A46,'[5]BATIDO COM LISTA DE AVL'!$C:$G,5,0)</f>
        <v>FBRLAL60001049</v>
      </c>
      <c r="Z46">
        <f t="shared" si="4"/>
        <v>1</v>
      </c>
      <c r="AA46" t="e">
        <f>VLOOKUP(B46,Sheet1!B:B,1,0)</f>
        <v>#N/A</v>
      </c>
    </row>
    <row r="47" spans="1:27">
      <c r="A47" s="82">
        <v>45</v>
      </c>
      <c r="B47" s="33" t="s">
        <v>149</v>
      </c>
      <c r="C47" s="35" t="s">
        <v>76</v>
      </c>
      <c r="D47" s="32">
        <v>140</v>
      </c>
      <c r="E47" s="35" t="s">
        <v>149</v>
      </c>
      <c r="F47" s="32">
        <v>140</v>
      </c>
      <c r="G47" s="35" t="s">
        <v>253</v>
      </c>
      <c r="H47" s="35" t="s">
        <v>254</v>
      </c>
      <c r="I47" s="32">
        <v>7</v>
      </c>
      <c r="J47" s="32" t="b">
        <f t="shared" si="3"/>
        <v>1</v>
      </c>
      <c r="K47" s="35" t="s">
        <v>255</v>
      </c>
      <c r="L47" s="35">
        <v>2.1</v>
      </c>
      <c r="M47" s="35">
        <f>VLOOKUP(B47,'[2]EPE Quotation MOQ Full RELL'!$R:$Z,8,0)</f>
        <v>1.51</v>
      </c>
      <c r="N47" s="35">
        <f t="shared" si="6"/>
        <v>211.4</v>
      </c>
      <c r="O47" s="35">
        <f t="shared" si="7"/>
        <v>0</v>
      </c>
      <c r="P47" s="35">
        <f t="shared" si="8"/>
        <v>0.59000000000000008</v>
      </c>
      <c r="Q47" s="35">
        <v>294</v>
      </c>
      <c r="R47" s="35" t="s">
        <v>256</v>
      </c>
      <c r="S47" s="35" t="s">
        <v>257</v>
      </c>
      <c r="T47" s="32" t="s">
        <v>317</v>
      </c>
      <c r="U47" t="b">
        <f t="shared" si="9"/>
        <v>1</v>
      </c>
      <c r="W47" t="str">
        <f>VLOOKUP(B47,[4]PN_Foxconn_Wearable!$B:$C,2,0)</f>
        <v>FBRLAL60001050</v>
      </c>
      <c r="X47">
        <f>COUNTIF(W:W,W47)</f>
        <v>1</v>
      </c>
      <c r="Y47" t="str">
        <f>VLOOKUP(A47,'[5]BATIDO COM LISTA DE AVL'!$C:$G,5,0)</f>
        <v>FBRLAL60001050</v>
      </c>
      <c r="Z47">
        <f t="shared" si="4"/>
        <v>1</v>
      </c>
      <c r="AA47" t="e">
        <f>VLOOKUP(B47,Sheet1!B:B,1,0)</f>
        <v>#N/A</v>
      </c>
    </row>
    <row r="48" spans="1:27">
      <c r="A48" s="82">
        <v>46</v>
      </c>
      <c r="B48" s="33" t="s">
        <v>150</v>
      </c>
      <c r="C48" s="35" t="s">
        <v>152</v>
      </c>
      <c r="D48" s="32">
        <v>130</v>
      </c>
      <c r="E48" s="35" t="s">
        <v>150</v>
      </c>
      <c r="F48" s="32">
        <v>130</v>
      </c>
      <c r="G48" s="35" t="s">
        <v>253</v>
      </c>
      <c r="H48" s="35" t="s">
        <v>254</v>
      </c>
      <c r="I48" s="32">
        <v>7</v>
      </c>
      <c r="J48" s="32" t="b">
        <f t="shared" si="3"/>
        <v>1</v>
      </c>
      <c r="K48" s="35" t="s">
        <v>255</v>
      </c>
      <c r="L48" s="35">
        <v>3.11</v>
      </c>
      <c r="M48" s="35">
        <f>VLOOKUP(B48,'[2]EPE Quotation MOQ Full RELL'!$R:$Z,8,0)</f>
        <v>2.4700000000000002</v>
      </c>
      <c r="N48" s="35">
        <f t="shared" si="6"/>
        <v>321.10000000000002</v>
      </c>
      <c r="O48" s="35">
        <f t="shared" si="7"/>
        <v>0</v>
      </c>
      <c r="P48" s="35">
        <f t="shared" si="8"/>
        <v>0.63999999999999968</v>
      </c>
      <c r="Q48" s="35">
        <v>404.54</v>
      </c>
      <c r="R48" s="35" t="s">
        <v>256</v>
      </c>
      <c r="S48" s="35" t="s">
        <v>257</v>
      </c>
      <c r="T48" s="32" t="s">
        <v>317</v>
      </c>
      <c r="U48" t="b">
        <f t="shared" si="9"/>
        <v>1</v>
      </c>
      <c r="W48" t="str">
        <f>VLOOKUP(B48,[4]PN_Foxconn_Wearable!$B:$C,2,0)</f>
        <v>FBRLAL60001051</v>
      </c>
      <c r="X48">
        <f>COUNTIF(W:W,W48)</f>
        <v>1</v>
      </c>
      <c r="Y48" t="str">
        <f>VLOOKUP(A48,'[5]BATIDO COM LISTA DE AVL'!$C:$G,5,0)</f>
        <v>FBRLAL60001051</v>
      </c>
      <c r="Z48">
        <f t="shared" si="4"/>
        <v>1</v>
      </c>
      <c r="AA48" t="e">
        <f>VLOOKUP(B48,Sheet1!B:B,1,0)</f>
        <v>#N/A</v>
      </c>
    </row>
    <row r="49" spans="1:27">
      <c r="A49" s="82">
        <v>47</v>
      </c>
      <c r="B49" s="33" t="s">
        <v>153</v>
      </c>
      <c r="C49" s="35" t="s">
        <v>154</v>
      </c>
      <c r="D49" s="32">
        <v>680</v>
      </c>
      <c r="E49" s="35" t="s">
        <v>153</v>
      </c>
      <c r="F49" s="32">
        <v>680</v>
      </c>
      <c r="G49" s="35" t="s">
        <v>253</v>
      </c>
      <c r="H49" s="35" t="s">
        <v>254</v>
      </c>
      <c r="I49" s="32">
        <v>7</v>
      </c>
      <c r="J49" s="32" t="b">
        <f t="shared" si="3"/>
        <v>1</v>
      </c>
      <c r="K49" s="35" t="s">
        <v>255</v>
      </c>
      <c r="L49" s="35">
        <v>0.28999999999999998</v>
      </c>
      <c r="M49" s="35">
        <f>VLOOKUP(B49,'[2]EPE Quotation MOQ Full RELL'!$R:$Z,8,0)</f>
        <v>0.21</v>
      </c>
      <c r="N49" s="35">
        <f t="shared" si="6"/>
        <v>142.79999999999998</v>
      </c>
      <c r="O49" s="35">
        <f t="shared" si="7"/>
        <v>0</v>
      </c>
      <c r="P49" s="35">
        <f t="shared" si="8"/>
        <v>7.9999999999999988E-2</v>
      </c>
      <c r="Q49" s="35">
        <v>199.92</v>
      </c>
      <c r="R49" s="35" t="s">
        <v>256</v>
      </c>
      <c r="S49" s="35" t="s">
        <v>257</v>
      </c>
      <c r="T49" s="32" t="s">
        <v>317</v>
      </c>
      <c r="U49" t="b">
        <f t="shared" si="9"/>
        <v>1</v>
      </c>
      <c r="W49" t="str">
        <f>VLOOKUP(B49,[4]PN_Foxconn_Wearable!$B:$C,2,0)</f>
        <v>FBRLAL60001052</v>
      </c>
      <c r="X49">
        <f>COUNTIF(W:W,W49)</f>
        <v>1</v>
      </c>
      <c r="Y49" t="str">
        <f>VLOOKUP(A49,'[5]BATIDO COM LISTA DE AVL'!$C:$G,5,0)</f>
        <v>FBRLAL60001052</v>
      </c>
      <c r="Z49">
        <f t="shared" si="4"/>
        <v>1</v>
      </c>
      <c r="AA49" t="e">
        <f>VLOOKUP(B49,Sheet1!B:B,1,0)</f>
        <v>#N/A</v>
      </c>
    </row>
    <row r="50" spans="1:27">
      <c r="A50" s="82">
        <v>48</v>
      </c>
      <c r="B50" s="33" t="s">
        <v>155</v>
      </c>
      <c r="C50" s="35" t="s">
        <v>156</v>
      </c>
      <c r="D50" s="32">
        <v>300</v>
      </c>
      <c r="E50" s="35" t="s">
        <v>155</v>
      </c>
      <c r="F50" s="32">
        <v>300</v>
      </c>
      <c r="G50" s="35" t="s">
        <v>253</v>
      </c>
      <c r="H50" s="35" t="s">
        <v>254</v>
      </c>
      <c r="I50" s="32">
        <v>7</v>
      </c>
      <c r="J50" s="32" t="b">
        <f t="shared" si="3"/>
        <v>1</v>
      </c>
      <c r="K50" s="35" t="s">
        <v>255</v>
      </c>
      <c r="L50" s="35">
        <v>0.31</v>
      </c>
      <c r="M50" s="35">
        <f>VLOOKUP(B50,'[2]EPE Quotation MOQ Full RELL'!$R:$Z,8,0)</f>
        <v>0.2</v>
      </c>
      <c r="N50" s="35">
        <f t="shared" si="6"/>
        <v>60</v>
      </c>
      <c r="O50" s="35">
        <f t="shared" si="7"/>
        <v>0</v>
      </c>
      <c r="P50" s="35">
        <f t="shared" si="8"/>
        <v>0.10999999999999999</v>
      </c>
      <c r="Q50" s="35">
        <v>93.15</v>
      </c>
      <c r="R50" s="35" t="s">
        <v>256</v>
      </c>
      <c r="S50" s="35" t="s">
        <v>257</v>
      </c>
      <c r="T50" s="32" t="s">
        <v>317</v>
      </c>
      <c r="U50" t="b">
        <f t="shared" si="9"/>
        <v>1</v>
      </c>
      <c r="W50" t="str">
        <f>VLOOKUP(B50,[4]PN_Foxconn_Wearable!$B:$C,2,0)</f>
        <v>FBRLAL60001053</v>
      </c>
      <c r="X50">
        <f>COUNTIF(W:W,W50)</f>
        <v>1</v>
      </c>
      <c r="Y50" t="str">
        <f>VLOOKUP(A50,'[5]BATIDO COM LISTA DE AVL'!$C:$G,5,0)</f>
        <v>FBRLAL60001053</v>
      </c>
      <c r="Z50">
        <f t="shared" si="4"/>
        <v>1</v>
      </c>
      <c r="AA50" t="e">
        <f>VLOOKUP(B50,Sheet1!B:B,1,0)</f>
        <v>#N/A</v>
      </c>
    </row>
    <row r="51" spans="1:27">
      <c r="A51" s="82">
        <v>49</v>
      </c>
      <c r="B51" s="33" t="s">
        <v>157</v>
      </c>
      <c r="C51" s="35" t="s">
        <v>158</v>
      </c>
      <c r="D51" s="32">
        <v>300</v>
      </c>
      <c r="E51" s="35" t="s">
        <v>157</v>
      </c>
      <c r="F51" s="32">
        <v>300</v>
      </c>
      <c r="G51" s="35" t="s">
        <v>253</v>
      </c>
      <c r="H51" s="35" t="s">
        <v>254</v>
      </c>
      <c r="I51" s="32">
        <v>7</v>
      </c>
      <c r="J51" s="32" t="b">
        <f t="shared" si="3"/>
        <v>1</v>
      </c>
      <c r="K51" s="35" t="s">
        <v>255</v>
      </c>
      <c r="L51" s="35">
        <v>0.1</v>
      </c>
      <c r="M51" s="35">
        <f>VLOOKUP(B51,'[2]EPE Quotation MOQ Full RELL'!$R:$Z,8,0)</f>
        <v>0.05</v>
      </c>
      <c r="N51" s="35">
        <f t="shared" si="6"/>
        <v>15</v>
      </c>
      <c r="O51" s="35">
        <f t="shared" si="7"/>
        <v>0</v>
      </c>
      <c r="P51" s="35">
        <f t="shared" si="8"/>
        <v>0.05</v>
      </c>
      <c r="Q51" s="35">
        <v>29.7</v>
      </c>
      <c r="R51" s="35" t="s">
        <v>256</v>
      </c>
      <c r="S51" s="35" t="s">
        <v>257</v>
      </c>
      <c r="T51" s="32" t="s">
        <v>317</v>
      </c>
      <c r="U51" t="b">
        <f t="shared" si="9"/>
        <v>1</v>
      </c>
      <c r="W51" t="str">
        <f>VLOOKUP(B51,[4]PN_Foxconn_Wearable!$B:$C,2,0)</f>
        <v>FBRLAL60001054</v>
      </c>
      <c r="X51">
        <f>COUNTIF(W:W,W51)</f>
        <v>1</v>
      </c>
      <c r="Y51" t="str">
        <f>VLOOKUP(A51,'[5]BATIDO COM LISTA DE AVL'!$C:$G,5,0)</f>
        <v>FBRLAL60001054</v>
      </c>
      <c r="Z51">
        <f t="shared" si="4"/>
        <v>1</v>
      </c>
      <c r="AA51" t="e">
        <f>VLOOKUP(B51,Sheet1!B:B,1,0)</f>
        <v>#N/A</v>
      </c>
    </row>
    <row r="52" spans="1:27">
      <c r="A52" s="82">
        <v>50</v>
      </c>
      <c r="B52" s="33" t="s">
        <v>159</v>
      </c>
      <c r="C52" s="35" t="s">
        <v>161</v>
      </c>
      <c r="D52" s="32">
        <v>300</v>
      </c>
      <c r="E52" s="35" t="s">
        <v>159</v>
      </c>
      <c r="F52" s="32">
        <v>300</v>
      </c>
      <c r="G52" s="35" t="s">
        <v>253</v>
      </c>
      <c r="H52" s="35" t="s">
        <v>254</v>
      </c>
      <c r="I52" s="32">
        <v>7</v>
      </c>
      <c r="J52" s="32" t="b">
        <f t="shared" si="3"/>
        <v>1</v>
      </c>
      <c r="K52" s="35" t="s">
        <v>255</v>
      </c>
      <c r="L52" s="35">
        <v>0.18</v>
      </c>
      <c r="M52" s="35">
        <f>VLOOKUP(B52,'[2]EPE Quotation MOQ Full RELL'!$R:$Z,8,0)</f>
        <v>0.12</v>
      </c>
      <c r="N52" s="35">
        <f t="shared" si="6"/>
        <v>36</v>
      </c>
      <c r="O52" s="35">
        <f t="shared" si="7"/>
        <v>0</v>
      </c>
      <c r="P52" s="35">
        <f t="shared" si="8"/>
        <v>0.06</v>
      </c>
      <c r="Q52" s="35">
        <v>53.1</v>
      </c>
      <c r="R52" s="35" t="s">
        <v>256</v>
      </c>
      <c r="S52" s="35" t="s">
        <v>257</v>
      </c>
      <c r="T52" s="32" t="s">
        <v>317</v>
      </c>
      <c r="U52" t="b">
        <f t="shared" si="9"/>
        <v>1</v>
      </c>
      <c r="W52" t="str">
        <f>VLOOKUP(B52,[4]PN_Foxconn_Wearable!$B:$C,2,0)</f>
        <v>FBRLAL60001055</v>
      </c>
      <c r="X52">
        <f>COUNTIF(W:W,W52)</f>
        <v>1</v>
      </c>
      <c r="Y52" t="str">
        <f>VLOOKUP(A52,'[5]BATIDO COM LISTA DE AVL'!$C:$G,5,0)</f>
        <v>FBRLAL60001055</v>
      </c>
      <c r="Z52">
        <f t="shared" si="4"/>
        <v>1</v>
      </c>
      <c r="AA52" t="e">
        <f>VLOOKUP(B52,Sheet1!B:B,1,0)</f>
        <v>#N/A</v>
      </c>
    </row>
    <row r="53" spans="1:27">
      <c r="A53" s="82">
        <v>51</v>
      </c>
      <c r="B53" s="33" t="s">
        <v>81</v>
      </c>
      <c r="C53" s="35" t="s">
        <v>83</v>
      </c>
      <c r="D53" s="32">
        <v>300</v>
      </c>
      <c r="E53" s="35" t="s">
        <v>81</v>
      </c>
      <c r="F53" s="32">
        <v>1500</v>
      </c>
      <c r="G53" s="35" t="s">
        <v>253</v>
      </c>
      <c r="H53" s="35" t="s">
        <v>254</v>
      </c>
      <c r="I53" s="32">
        <v>7</v>
      </c>
      <c r="J53" s="32" t="b">
        <f t="shared" si="3"/>
        <v>1</v>
      </c>
      <c r="K53" s="35" t="s">
        <v>255</v>
      </c>
      <c r="L53" s="35">
        <v>0.01</v>
      </c>
      <c r="M53" s="35">
        <f>VLOOKUP(B53,'[2]EPE Quotation MOQ Full RELL'!$R:$Z,8,0)</f>
        <v>0.01</v>
      </c>
      <c r="N53" s="35">
        <f t="shared" si="6"/>
        <v>15</v>
      </c>
      <c r="O53" s="35">
        <f t="shared" si="7"/>
        <v>-1200</v>
      </c>
      <c r="P53" s="35">
        <f t="shared" si="8"/>
        <v>0</v>
      </c>
      <c r="Q53" s="35">
        <v>20.25</v>
      </c>
      <c r="R53" s="35" t="s">
        <v>256</v>
      </c>
      <c r="S53" s="35" t="s">
        <v>257</v>
      </c>
      <c r="T53" s="32" t="s">
        <v>317</v>
      </c>
      <c r="U53" t="b">
        <f t="shared" si="9"/>
        <v>1</v>
      </c>
      <c r="W53" t="str">
        <f>VLOOKUP(B53,[4]PN_Foxconn_Wearable!$B:$C,2,0)</f>
        <v>FBRLAL60001056</v>
      </c>
      <c r="X53">
        <f>COUNTIF(W:W,W53)</f>
        <v>2</v>
      </c>
      <c r="Y53" t="str">
        <f>VLOOKUP(A53,'[5]BATIDO COM LISTA DE AVL'!$C:$G,5,0)</f>
        <v>FBRLAL60001056</v>
      </c>
      <c r="Z53">
        <f t="shared" si="4"/>
        <v>1</v>
      </c>
      <c r="AA53" t="e">
        <f>VLOOKUP(B53,Sheet1!B:B,1,0)</f>
        <v>#N/A</v>
      </c>
    </row>
    <row r="54" spans="1:27">
      <c r="A54" s="82">
        <v>52</v>
      </c>
      <c r="B54" s="33" t="s">
        <v>162</v>
      </c>
      <c r="C54" s="35" t="s">
        <v>163</v>
      </c>
      <c r="D54" s="32">
        <v>600</v>
      </c>
      <c r="E54" s="35" t="s">
        <v>162</v>
      </c>
      <c r="F54" s="32">
        <v>600</v>
      </c>
      <c r="G54" s="35" t="s">
        <v>253</v>
      </c>
      <c r="H54" s="35" t="s">
        <v>254</v>
      </c>
      <c r="I54" s="32">
        <v>7</v>
      </c>
      <c r="J54" s="32" t="b">
        <f t="shared" si="3"/>
        <v>1</v>
      </c>
      <c r="K54" s="35" t="s">
        <v>255</v>
      </c>
      <c r="L54" s="35">
        <v>0.04</v>
      </c>
      <c r="M54" s="35">
        <f>VLOOKUP(B54,'[2]EPE Quotation MOQ Full RELL'!$R:$Z,8,0)</f>
        <v>0.01</v>
      </c>
      <c r="N54" s="35">
        <f t="shared" si="6"/>
        <v>6</v>
      </c>
      <c r="O54" s="35">
        <f t="shared" si="7"/>
        <v>0</v>
      </c>
      <c r="P54" s="35">
        <f t="shared" si="8"/>
        <v>0.03</v>
      </c>
      <c r="Q54" s="35">
        <v>23.4</v>
      </c>
      <c r="R54" s="35" t="s">
        <v>256</v>
      </c>
      <c r="S54" s="35" t="s">
        <v>257</v>
      </c>
      <c r="T54" s="32" t="s">
        <v>317</v>
      </c>
      <c r="U54" t="b">
        <f t="shared" si="9"/>
        <v>1</v>
      </c>
      <c r="W54" t="str">
        <f>VLOOKUP(B54,[4]PN_Foxconn_Wearable!$B:$C,2,0)</f>
        <v>FBRLAL60001057</v>
      </c>
      <c r="X54">
        <f>COUNTIF(W:W,W54)</f>
        <v>1</v>
      </c>
      <c r="Y54" t="str">
        <f>VLOOKUP(A54,'[5]BATIDO COM LISTA DE AVL'!$C:$G,5,0)</f>
        <v>FBRLAL60001057</v>
      </c>
      <c r="Z54">
        <f t="shared" si="4"/>
        <v>1</v>
      </c>
      <c r="AA54" t="e">
        <f>VLOOKUP(B54,Sheet1!B:B,1,0)</f>
        <v>#N/A</v>
      </c>
    </row>
    <row r="55" spans="1:27">
      <c r="A55" s="82">
        <v>53</v>
      </c>
      <c r="B55" s="33" t="s">
        <v>164</v>
      </c>
      <c r="C55" s="35" t="s">
        <v>165</v>
      </c>
      <c r="D55" s="32">
        <v>600</v>
      </c>
      <c r="E55" s="35" t="s">
        <v>164</v>
      </c>
      <c r="F55" s="32">
        <v>600</v>
      </c>
      <c r="G55" s="35" t="s">
        <v>253</v>
      </c>
      <c r="H55" s="35" t="s">
        <v>254</v>
      </c>
      <c r="I55" s="32">
        <v>7</v>
      </c>
      <c r="J55" s="32" t="b">
        <f t="shared" si="3"/>
        <v>1</v>
      </c>
      <c r="K55" s="35" t="s">
        <v>255</v>
      </c>
      <c r="L55" s="35">
        <v>0.04</v>
      </c>
      <c r="M55" s="35">
        <f>VLOOKUP(B55,'[2]EPE Quotation MOQ Full RELL'!$R:$Z,8,0)</f>
        <v>0.01</v>
      </c>
      <c r="N55" s="35">
        <f t="shared" si="6"/>
        <v>6</v>
      </c>
      <c r="O55" s="35">
        <f t="shared" si="7"/>
        <v>0</v>
      </c>
      <c r="P55" s="35">
        <f t="shared" si="8"/>
        <v>0.03</v>
      </c>
      <c r="Q55" s="35">
        <v>23.4</v>
      </c>
      <c r="R55" s="35" t="s">
        <v>256</v>
      </c>
      <c r="S55" s="35" t="s">
        <v>257</v>
      </c>
      <c r="T55" s="32" t="s">
        <v>317</v>
      </c>
      <c r="U55" t="b">
        <f t="shared" si="9"/>
        <v>1</v>
      </c>
      <c r="W55" t="str">
        <f>VLOOKUP(B55,[4]PN_Foxconn_Wearable!$B:$C,2,0)</f>
        <v>FBRLAL60001058</v>
      </c>
      <c r="X55">
        <f>COUNTIF(W:W,W55)</f>
        <v>1</v>
      </c>
      <c r="Y55" t="str">
        <f>VLOOKUP(A55,'[5]BATIDO COM LISTA DE AVL'!$C:$G,5,0)</f>
        <v>FBRLAL60001058</v>
      </c>
      <c r="Z55">
        <f t="shared" si="4"/>
        <v>1</v>
      </c>
      <c r="AA55" t="e">
        <f>VLOOKUP(B55,Sheet1!B:B,1,0)</f>
        <v>#N/A</v>
      </c>
    </row>
    <row r="56" spans="1:27">
      <c r="A56" s="82">
        <v>54</v>
      </c>
      <c r="B56" s="33" t="s">
        <v>166</v>
      </c>
      <c r="C56" s="35" t="s">
        <v>167</v>
      </c>
      <c r="D56" s="32">
        <v>900</v>
      </c>
      <c r="E56" s="35" t="s">
        <v>166</v>
      </c>
      <c r="F56" s="32">
        <v>1000</v>
      </c>
      <c r="G56" s="35" t="s">
        <v>253</v>
      </c>
      <c r="H56" s="35" t="s">
        <v>254</v>
      </c>
      <c r="I56" s="32">
        <v>7</v>
      </c>
      <c r="J56" s="32" t="b">
        <f t="shared" si="3"/>
        <v>1</v>
      </c>
      <c r="K56" s="35" t="s">
        <v>255</v>
      </c>
      <c r="L56" s="35">
        <v>0.03</v>
      </c>
      <c r="M56" s="35">
        <f>VLOOKUP(B56,'[2]EPE Quotation MOQ Full RELL'!$R:$Z,8,0)</f>
        <v>0.01</v>
      </c>
      <c r="N56" s="35">
        <f t="shared" si="6"/>
        <v>10</v>
      </c>
      <c r="O56" s="35">
        <f t="shared" si="7"/>
        <v>-100</v>
      </c>
      <c r="P56" s="35">
        <f t="shared" si="8"/>
        <v>1.9999999999999997E-2</v>
      </c>
      <c r="Q56" s="35">
        <v>25.35</v>
      </c>
      <c r="R56" s="35" t="s">
        <v>256</v>
      </c>
      <c r="S56" s="35" t="s">
        <v>257</v>
      </c>
      <c r="T56" s="32" t="s">
        <v>317</v>
      </c>
      <c r="U56" t="b">
        <f t="shared" si="9"/>
        <v>1</v>
      </c>
      <c r="W56" t="str">
        <f>VLOOKUP(B56,[4]PN_Foxconn_Wearable!$B:$C,2,0)</f>
        <v>FBRLAL60001059</v>
      </c>
      <c r="X56">
        <f>COUNTIF(W:W,W56)</f>
        <v>1</v>
      </c>
      <c r="Y56" t="str">
        <f>VLOOKUP(A56,'[5]BATIDO COM LISTA DE AVL'!$C:$G,5,0)</f>
        <v>FBRLAL60001059</v>
      </c>
      <c r="Z56">
        <f t="shared" si="4"/>
        <v>1</v>
      </c>
      <c r="AA56" t="e">
        <f>VLOOKUP(B56,Sheet1!B:B,1,0)</f>
        <v>#N/A</v>
      </c>
    </row>
    <row r="57" spans="1:27">
      <c r="A57" s="82">
        <v>55</v>
      </c>
      <c r="B57" s="33" t="s">
        <v>168</v>
      </c>
      <c r="C57" s="35" t="s">
        <v>169</v>
      </c>
      <c r="D57" s="32">
        <v>300</v>
      </c>
      <c r="E57" s="35" t="s">
        <v>168</v>
      </c>
      <c r="F57" s="32">
        <v>500</v>
      </c>
      <c r="G57" s="35" t="s">
        <v>253</v>
      </c>
      <c r="H57" s="35" t="s">
        <v>254</v>
      </c>
      <c r="I57" s="32">
        <v>7</v>
      </c>
      <c r="J57" s="32" t="b">
        <f t="shared" si="3"/>
        <v>1</v>
      </c>
      <c r="K57" s="35" t="s">
        <v>255</v>
      </c>
      <c r="L57" s="35">
        <v>0.04</v>
      </c>
      <c r="M57" s="35">
        <f>VLOOKUP(B57,'[2]EPE Quotation MOQ Full RELL'!$R:$Z,8,0)</f>
        <v>0.01</v>
      </c>
      <c r="N57" s="35">
        <f t="shared" si="6"/>
        <v>5</v>
      </c>
      <c r="O57" s="35">
        <f t="shared" si="7"/>
        <v>-200</v>
      </c>
      <c r="P57" s="35">
        <f t="shared" si="8"/>
        <v>0.03</v>
      </c>
      <c r="Q57" s="35">
        <v>19</v>
      </c>
      <c r="R57" s="35" t="s">
        <v>256</v>
      </c>
      <c r="S57" s="35" t="s">
        <v>257</v>
      </c>
      <c r="T57" s="32" t="s">
        <v>317</v>
      </c>
      <c r="U57" t="b">
        <f t="shared" si="9"/>
        <v>1</v>
      </c>
      <c r="W57" t="str">
        <f>VLOOKUP(B57,[4]PN_Foxconn_Wearable!$B:$C,2,0)</f>
        <v>FBRLAL60001060</v>
      </c>
      <c r="X57">
        <f>COUNTIF(W:W,W57)</f>
        <v>1</v>
      </c>
      <c r="Y57" t="str">
        <f>VLOOKUP(A57,'[5]BATIDO COM LISTA DE AVL'!$C:$G,5,0)</f>
        <v>FBRLAL60001060</v>
      </c>
      <c r="Z57">
        <f t="shared" si="4"/>
        <v>1</v>
      </c>
      <c r="AA57" t="e">
        <f>VLOOKUP(B57,Sheet1!B:B,1,0)</f>
        <v>#N/A</v>
      </c>
    </row>
    <row r="58" spans="1:27">
      <c r="A58" s="82">
        <v>56</v>
      </c>
      <c r="B58" s="33" t="s">
        <v>170</v>
      </c>
      <c r="C58" s="35" t="s">
        <v>171</v>
      </c>
      <c r="D58" s="32">
        <v>300</v>
      </c>
      <c r="E58" s="35" t="s">
        <v>170</v>
      </c>
      <c r="F58" s="32">
        <v>300</v>
      </c>
      <c r="G58" s="35" t="s">
        <v>253</v>
      </c>
      <c r="H58" s="35" t="s">
        <v>254</v>
      </c>
      <c r="I58" s="32">
        <v>7</v>
      </c>
      <c r="J58" s="32" t="b">
        <f t="shared" si="3"/>
        <v>1</v>
      </c>
      <c r="K58" s="35" t="s">
        <v>255</v>
      </c>
      <c r="L58" s="35">
        <v>0.17</v>
      </c>
      <c r="M58" s="35">
        <f>VLOOKUP(B58,'[2]EPE Quotation MOQ Full RELL'!$R:$Z,8,0)</f>
        <v>0.08</v>
      </c>
      <c r="N58" s="35">
        <f t="shared" si="6"/>
        <v>24</v>
      </c>
      <c r="O58" s="35">
        <f t="shared" si="7"/>
        <v>0</v>
      </c>
      <c r="P58" s="35">
        <f t="shared" si="8"/>
        <v>9.0000000000000011E-2</v>
      </c>
      <c r="Q58" s="35">
        <v>50.4</v>
      </c>
      <c r="R58" s="35" t="s">
        <v>256</v>
      </c>
      <c r="S58" s="35" t="s">
        <v>257</v>
      </c>
      <c r="T58" s="32" t="s">
        <v>317</v>
      </c>
      <c r="U58" t="b">
        <f t="shared" si="9"/>
        <v>1</v>
      </c>
      <c r="W58" t="str">
        <f>VLOOKUP(B58,[4]PN_Foxconn_Wearable!$B:$C,2,0)</f>
        <v>FBRLAL60001061</v>
      </c>
      <c r="X58">
        <f>COUNTIF(W:W,W58)</f>
        <v>1</v>
      </c>
      <c r="Y58" t="str">
        <f>VLOOKUP(A58,'[5]BATIDO COM LISTA DE AVL'!$C:$G,5,0)</f>
        <v>FBRLAL60001061</v>
      </c>
      <c r="Z58">
        <f t="shared" si="4"/>
        <v>1</v>
      </c>
      <c r="AA58" t="e">
        <f>VLOOKUP(B58,Sheet1!B:B,1,0)</f>
        <v>#N/A</v>
      </c>
    </row>
    <row r="59" spans="1:27">
      <c r="A59" s="82">
        <v>57</v>
      </c>
      <c r="B59" s="33" t="s">
        <v>172</v>
      </c>
      <c r="C59" s="35" t="s">
        <v>173</v>
      </c>
      <c r="D59" s="32">
        <v>1200</v>
      </c>
      <c r="E59" s="35" t="s">
        <v>172</v>
      </c>
      <c r="F59" s="32">
        <v>1200</v>
      </c>
      <c r="G59" s="35" t="s">
        <v>253</v>
      </c>
      <c r="H59" s="35" t="s">
        <v>254</v>
      </c>
      <c r="I59" s="32">
        <v>7</v>
      </c>
      <c r="J59" s="32" t="b">
        <f t="shared" si="3"/>
        <v>1</v>
      </c>
      <c r="K59" s="35" t="s">
        <v>255</v>
      </c>
      <c r="L59" s="35">
        <v>0.02</v>
      </c>
      <c r="M59" s="35">
        <f>VLOOKUP(B59,'[2]EPE Quotation MOQ Full RELL'!$R:$Z,8,0)</f>
        <v>0.01</v>
      </c>
      <c r="N59" s="35">
        <f t="shared" si="6"/>
        <v>12</v>
      </c>
      <c r="O59" s="35">
        <f t="shared" si="7"/>
        <v>0</v>
      </c>
      <c r="P59" s="35">
        <f t="shared" si="8"/>
        <v>0.01</v>
      </c>
      <c r="Q59" s="35">
        <v>27</v>
      </c>
      <c r="R59" s="35" t="s">
        <v>256</v>
      </c>
      <c r="S59" s="35" t="s">
        <v>257</v>
      </c>
      <c r="T59" s="32" t="s">
        <v>317</v>
      </c>
      <c r="U59" t="b">
        <f t="shared" si="9"/>
        <v>1</v>
      </c>
      <c r="W59" t="str">
        <f>VLOOKUP(B59,[4]PN_Foxconn_Wearable!$B:$C,2,0)</f>
        <v>FBRLAL60001062</v>
      </c>
      <c r="X59">
        <f>COUNTIF(W:W,W59)</f>
        <v>1</v>
      </c>
      <c r="Y59" t="str">
        <f>VLOOKUP(A59,'[5]BATIDO COM LISTA DE AVL'!$C:$G,5,0)</f>
        <v>FBRLAL60001062</v>
      </c>
      <c r="Z59">
        <f t="shared" si="4"/>
        <v>1</v>
      </c>
      <c r="AA59" t="e">
        <f>VLOOKUP(B59,Sheet1!B:B,1,0)</f>
        <v>#N/A</v>
      </c>
    </row>
    <row r="60" spans="1:27">
      <c r="A60" s="82">
        <v>58</v>
      </c>
      <c r="B60" s="34" t="s">
        <v>174</v>
      </c>
      <c r="C60" s="35" t="s">
        <v>175</v>
      </c>
      <c r="D60" s="32">
        <v>900</v>
      </c>
      <c r="E60" s="35" t="s">
        <v>174</v>
      </c>
      <c r="F60" s="32">
        <v>1000</v>
      </c>
      <c r="G60" s="35" t="s">
        <v>253</v>
      </c>
      <c r="H60" s="35" t="s">
        <v>254</v>
      </c>
      <c r="I60" s="32">
        <v>7</v>
      </c>
      <c r="J60" s="32" t="b">
        <f t="shared" si="3"/>
        <v>1</v>
      </c>
      <c r="K60" s="35" t="s">
        <v>255</v>
      </c>
      <c r="L60" s="35">
        <v>0.02</v>
      </c>
      <c r="M60" s="35">
        <f>VLOOKUP(B60,'[2]EPE Quotation MOQ Full RELL'!$R:$Z,8,0)</f>
        <v>0.01</v>
      </c>
      <c r="N60" s="35">
        <f t="shared" si="6"/>
        <v>10</v>
      </c>
      <c r="O60" s="35">
        <f t="shared" si="7"/>
        <v>-100</v>
      </c>
      <c r="P60" s="35">
        <f t="shared" si="8"/>
        <v>0.01</v>
      </c>
      <c r="Q60" s="35">
        <v>18.53</v>
      </c>
      <c r="R60" s="35" t="s">
        <v>256</v>
      </c>
      <c r="S60" s="35" t="s">
        <v>257</v>
      </c>
      <c r="T60" s="32" t="s">
        <v>317</v>
      </c>
      <c r="U60" t="b">
        <f t="shared" si="9"/>
        <v>1</v>
      </c>
      <c r="W60" t="str">
        <f>VLOOKUP(B60,[4]PN_Foxconn_Wearable!$B:$C,2,0)</f>
        <v>FBRLAL60001063</v>
      </c>
      <c r="X60">
        <f>COUNTIF(W:W,W60)</f>
        <v>1</v>
      </c>
      <c r="Y60" t="str">
        <f>VLOOKUP(A60,'[5]BATIDO COM LISTA DE AVL'!$C:$G,5,0)</f>
        <v>FBRLAL60001063</v>
      </c>
      <c r="Z60">
        <f t="shared" si="4"/>
        <v>1</v>
      </c>
      <c r="AA60" t="e">
        <f>VLOOKUP(B60,Sheet1!B:B,1,0)</f>
        <v>#N/A</v>
      </c>
    </row>
    <row r="61" spans="1:27">
      <c r="A61" s="82">
        <v>59</v>
      </c>
      <c r="B61" s="33" t="s">
        <v>176</v>
      </c>
      <c r="C61" s="35" t="s">
        <v>80</v>
      </c>
      <c r="D61" s="32">
        <v>5400</v>
      </c>
      <c r="E61" s="35" t="s">
        <v>176</v>
      </c>
      <c r="F61" s="32">
        <v>5400</v>
      </c>
      <c r="G61" s="35" t="s">
        <v>253</v>
      </c>
      <c r="H61" s="35" t="s">
        <v>254</v>
      </c>
      <c r="I61" s="32">
        <v>7</v>
      </c>
      <c r="J61" s="32" t="b">
        <f t="shared" si="3"/>
        <v>1</v>
      </c>
      <c r="K61" s="35" t="s">
        <v>255</v>
      </c>
      <c r="L61" s="35">
        <v>0.01</v>
      </c>
      <c r="M61" s="35">
        <f>VLOOKUP(B61,'[2]EPE Quotation MOQ Full RELL'!$R:$Z,8,0)</f>
        <v>0.01</v>
      </c>
      <c r="N61" s="35">
        <f t="shared" si="6"/>
        <v>54</v>
      </c>
      <c r="O61" s="35">
        <f t="shared" si="7"/>
        <v>0</v>
      </c>
      <c r="P61" s="35">
        <f t="shared" si="8"/>
        <v>0</v>
      </c>
      <c r="Q61" s="35">
        <v>41.63</v>
      </c>
      <c r="R61" s="35" t="s">
        <v>256</v>
      </c>
      <c r="S61" s="35" t="s">
        <v>257</v>
      </c>
      <c r="T61" s="32" t="s">
        <v>317</v>
      </c>
      <c r="U61" t="b">
        <f t="shared" si="9"/>
        <v>1</v>
      </c>
      <c r="W61" t="str">
        <f>VLOOKUP(B61,[4]PN_Foxconn_Wearable!$B:$C,2,0)</f>
        <v>FBRLAL60001064</v>
      </c>
      <c r="X61">
        <f>COUNTIF(W:W,W61)</f>
        <v>1</v>
      </c>
      <c r="Y61" t="str">
        <f>VLOOKUP(A61,'[5]BATIDO COM LISTA DE AVL'!$C:$G,5,0)</f>
        <v>FBRLAL60001064</v>
      </c>
      <c r="Z61">
        <f t="shared" si="4"/>
        <v>1</v>
      </c>
      <c r="AA61" t="e">
        <f>VLOOKUP(B61,Sheet1!B:B,1,0)</f>
        <v>#N/A</v>
      </c>
    </row>
    <row r="62" spans="1:27">
      <c r="A62" s="82">
        <v>60</v>
      </c>
      <c r="B62" s="33" t="s">
        <v>177</v>
      </c>
      <c r="C62" s="35" t="s">
        <v>178</v>
      </c>
      <c r="D62" s="32">
        <v>300</v>
      </c>
      <c r="E62" s="35" t="s">
        <v>177</v>
      </c>
      <c r="F62" s="32">
        <v>500</v>
      </c>
      <c r="G62" s="35" t="s">
        <v>253</v>
      </c>
      <c r="H62" s="35" t="s">
        <v>254</v>
      </c>
      <c r="I62" s="32">
        <v>7</v>
      </c>
      <c r="J62" s="32" t="b">
        <f t="shared" si="3"/>
        <v>1</v>
      </c>
      <c r="K62" s="35" t="s">
        <v>255</v>
      </c>
      <c r="L62" s="35">
        <v>0.03</v>
      </c>
      <c r="M62" s="35">
        <f>VLOOKUP(B62,'[2]EPE Quotation MOQ Full RELL'!$R:$Z,8,0)</f>
        <v>0.01</v>
      </c>
      <c r="N62" s="35">
        <f t="shared" si="6"/>
        <v>5</v>
      </c>
      <c r="O62" s="35">
        <f t="shared" si="7"/>
        <v>-200</v>
      </c>
      <c r="P62" s="35">
        <f t="shared" si="8"/>
        <v>1.9999999999999997E-2</v>
      </c>
      <c r="Q62" s="35">
        <v>15.96</v>
      </c>
      <c r="R62" s="35" t="s">
        <v>256</v>
      </c>
      <c r="S62" s="35" t="s">
        <v>257</v>
      </c>
      <c r="T62" s="32" t="s">
        <v>317</v>
      </c>
      <c r="U62" t="b">
        <f t="shared" si="9"/>
        <v>1</v>
      </c>
      <c r="W62" t="str">
        <f>VLOOKUP(B62,[4]PN_Foxconn_Wearable!$B:$C,2,0)</f>
        <v>FBRLAL60001065</v>
      </c>
      <c r="X62">
        <f>COUNTIF(W:W,W62)</f>
        <v>1</v>
      </c>
      <c r="Y62" t="str">
        <f>VLOOKUP(A62,'[5]BATIDO COM LISTA DE AVL'!$C:$G,5,0)</f>
        <v>FBRLAL60001065</v>
      </c>
      <c r="Z62">
        <f t="shared" si="4"/>
        <v>1</v>
      </c>
      <c r="AA62" t="e">
        <f>VLOOKUP(B62,Sheet1!B:B,1,0)</f>
        <v>#N/A</v>
      </c>
    </row>
    <row r="63" spans="1:27">
      <c r="A63" s="82">
        <v>61</v>
      </c>
      <c r="B63" s="33" t="s">
        <v>179</v>
      </c>
      <c r="C63" s="35" t="s">
        <v>180</v>
      </c>
      <c r="D63" s="32">
        <v>300</v>
      </c>
      <c r="E63" s="35" t="s">
        <v>179</v>
      </c>
      <c r="F63" s="32">
        <v>500</v>
      </c>
      <c r="G63" s="35" t="s">
        <v>253</v>
      </c>
      <c r="H63" s="35" t="s">
        <v>254</v>
      </c>
      <c r="I63" s="32">
        <v>7</v>
      </c>
      <c r="J63" s="32" t="b">
        <f t="shared" si="3"/>
        <v>1</v>
      </c>
      <c r="K63" s="35" t="s">
        <v>255</v>
      </c>
      <c r="L63" s="35">
        <v>0.04</v>
      </c>
      <c r="M63" s="35">
        <f>VLOOKUP(B63,'[2]EPE Quotation MOQ Full RELL'!$R:$Z,8,0)</f>
        <v>0.01</v>
      </c>
      <c r="N63" s="35">
        <f t="shared" ref="N63:N94" si="10">M63*F63</f>
        <v>5</v>
      </c>
      <c r="O63" s="35">
        <f t="shared" ref="O63:O82" si="11">D63-F63</f>
        <v>-200</v>
      </c>
      <c r="P63" s="35">
        <f t="shared" si="8"/>
        <v>0.03</v>
      </c>
      <c r="Q63" s="35">
        <v>20.6</v>
      </c>
      <c r="R63" s="35" t="s">
        <v>256</v>
      </c>
      <c r="S63" s="35" t="s">
        <v>257</v>
      </c>
      <c r="T63" s="32" t="s">
        <v>317</v>
      </c>
      <c r="U63" t="b">
        <f t="shared" si="9"/>
        <v>1</v>
      </c>
      <c r="W63" t="str">
        <f>VLOOKUP(B63,[4]PN_Foxconn_Wearable!$B:$C,2,0)</f>
        <v>FBRLAL60001066</v>
      </c>
      <c r="X63">
        <f>COUNTIF(W:W,W63)</f>
        <v>1</v>
      </c>
      <c r="Y63" t="str">
        <f>VLOOKUP(A63,'[5]BATIDO COM LISTA DE AVL'!$C:$G,5,0)</f>
        <v>FBRLAL60001066</v>
      </c>
      <c r="Z63">
        <f t="shared" si="4"/>
        <v>1</v>
      </c>
      <c r="AA63" t="e">
        <f>VLOOKUP(B63,Sheet1!B:B,1,0)</f>
        <v>#N/A</v>
      </c>
    </row>
    <row r="64" spans="1:27">
      <c r="A64" s="82">
        <v>62</v>
      </c>
      <c r="B64" s="33" t="s">
        <v>181</v>
      </c>
      <c r="C64" s="35" t="s">
        <v>182</v>
      </c>
      <c r="D64" s="32">
        <v>300</v>
      </c>
      <c r="E64" s="35" t="s">
        <v>181</v>
      </c>
      <c r="F64" s="32">
        <v>500</v>
      </c>
      <c r="G64" s="35" t="s">
        <v>253</v>
      </c>
      <c r="H64" s="35" t="s">
        <v>254</v>
      </c>
      <c r="I64" s="32">
        <v>7</v>
      </c>
      <c r="J64" s="32" t="b">
        <f t="shared" si="3"/>
        <v>1</v>
      </c>
      <c r="K64" s="35" t="s">
        <v>255</v>
      </c>
      <c r="L64" s="35">
        <v>0.06</v>
      </c>
      <c r="M64" s="35">
        <f>VLOOKUP(B64,'[2]EPE Quotation MOQ Full RELL'!$R:$Z,8,0)</f>
        <v>0.02</v>
      </c>
      <c r="N64" s="35">
        <f t="shared" si="10"/>
        <v>10</v>
      </c>
      <c r="O64" s="35">
        <f t="shared" si="11"/>
        <v>-200</v>
      </c>
      <c r="P64" s="35">
        <f t="shared" si="8"/>
        <v>3.9999999999999994E-2</v>
      </c>
      <c r="Q64" s="35">
        <v>31.17</v>
      </c>
      <c r="R64" s="35" t="s">
        <v>256</v>
      </c>
      <c r="S64" s="35" t="s">
        <v>257</v>
      </c>
      <c r="T64" s="32" t="s">
        <v>317</v>
      </c>
      <c r="U64" t="b">
        <f t="shared" si="9"/>
        <v>1</v>
      </c>
      <c r="W64" t="str">
        <f>VLOOKUP(B64,[4]PN_Foxconn_Wearable!$B:$C,2,0)</f>
        <v>FBRLAL60001067</v>
      </c>
      <c r="X64">
        <f>COUNTIF(W:W,W64)</f>
        <v>1</v>
      </c>
      <c r="Y64" t="str">
        <f>VLOOKUP(A64,'[5]BATIDO COM LISTA DE AVL'!$C:$G,5,0)</f>
        <v>FBRLAL60001067</v>
      </c>
      <c r="Z64">
        <f t="shared" si="4"/>
        <v>1</v>
      </c>
      <c r="AA64" t="e">
        <f>VLOOKUP(B64,Sheet1!B:B,1,0)</f>
        <v>#N/A</v>
      </c>
    </row>
    <row r="65" spans="1:27">
      <c r="A65" s="82">
        <v>63</v>
      </c>
      <c r="B65" s="33" t="s">
        <v>183</v>
      </c>
      <c r="C65" s="35" t="s">
        <v>184</v>
      </c>
      <c r="D65" s="32">
        <v>300</v>
      </c>
      <c r="E65" s="35" t="s">
        <v>183</v>
      </c>
      <c r="F65" s="32">
        <v>500</v>
      </c>
      <c r="G65" s="35" t="s">
        <v>253</v>
      </c>
      <c r="H65" s="35" t="s">
        <v>254</v>
      </c>
      <c r="I65" s="32">
        <v>7</v>
      </c>
      <c r="J65" s="32" t="b">
        <f t="shared" si="3"/>
        <v>1</v>
      </c>
      <c r="K65" s="35" t="s">
        <v>255</v>
      </c>
      <c r="L65" s="35">
        <v>0.38</v>
      </c>
      <c r="M65" s="35">
        <f>VLOOKUP(B65,'[2]EPE Quotation MOQ Full RELL'!$R:$Z,8,0)</f>
        <v>0.01</v>
      </c>
      <c r="N65" s="35">
        <f t="shared" si="10"/>
        <v>5</v>
      </c>
      <c r="O65" s="35">
        <f t="shared" si="11"/>
        <v>-200</v>
      </c>
      <c r="P65" s="35">
        <f t="shared" si="8"/>
        <v>0.37</v>
      </c>
      <c r="Q65" s="35">
        <v>189</v>
      </c>
      <c r="R65" s="35" t="s">
        <v>256</v>
      </c>
      <c r="S65" s="35" t="s">
        <v>257</v>
      </c>
      <c r="T65" s="32" t="s">
        <v>317</v>
      </c>
      <c r="U65" t="b">
        <f t="shared" si="9"/>
        <v>1</v>
      </c>
      <c r="W65" t="str">
        <f>VLOOKUP(B65,[4]PN_Foxconn_Wearable!$B:$C,2,0)</f>
        <v>FBRLAL60001068</v>
      </c>
      <c r="X65">
        <f>COUNTIF(W:W,W65)</f>
        <v>1</v>
      </c>
      <c r="Y65" t="str">
        <f>VLOOKUP(A65,'[5]BATIDO COM LISTA DE AVL'!$C:$G,5,0)</f>
        <v>FBRLAL60001068</v>
      </c>
      <c r="Z65">
        <f t="shared" si="4"/>
        <v>1</v>
      </c>
      <c r="AA65" t="e">
        <f>VLOOKUP(B65,Sheet1!B:B,1,0)</f>
        <v>#N/A</v>
      </c>
    </row>
    <row r="66" spans="1:27" ht="15.75">
      <c r="A66" s="82">
        <v>64</v>
      </c>
      <c r="B66" s="33" t="s">
        <v>185</v>
      </c>
      <c r="C66" s="35" t="s">
        <v>186</v>
      </c>
      <c r="D66" s="32">
        <v>2100</v>
      </c>
      <c r="E66" s="35" t="s">
        <v>263</v>
      </c>
      <c r="F66" s="32">
        <v>2100</v>
      </c>
      <c r="G66" s="35" t="s">
        <v>253</v>
      </c>
      <c r="H66" s="35" t="s">
        <v>254</v>
      </c>
      <c r="I66" s="32">
        <v>7</v>
      </c>
      <c r="J66" s="32" t="b">
        <f t="shared" si="3"/>
        <v>1</v>
      </c>
      <c r="K66" s="35" t="s">
        <v>255</v>
      </c>
      <c r="L66" s="35">
        <v>0.01</v>
      </c>
      <c r="M66" s="35">
        <f>VLOOKUP(B66,'[2]EPE Quotation MOQ Full RELL'!$R:$Z,8,0)</f>
        <v>0.01</v>
      </c>
      <c r="N66" s="35">
        <f t="shared" si="10"/>
        <v>21</v>
      </c>
      <c r="O66" s="35">
        <f t="shared" si="11"/>
        <v>0</v>
      </c>
      <c r="P66" s="35">
        <f t="shared" si="8"/>
        <v>0</v>
      </c>
      <c r="Q66" s="35">
        <v>29.45</v>
      </c>
      <c r="R66" s="35" t="s">
        <v>256</v>
      </c>
      <c r="S66" s="35" t="s">
        <v>257</v>
      </c>
      <c r="T66" s="32" t="s">
        <v>317</v>
      </c>
      <c r="U66" t="b">
        <f t="shared" si="9"/>
        <v>0</v>
      </c>
      <c r="W66" t="str">
        <f>VLOOKUP(B66,[4]PN_Foxconn_Wearable!$B:$C,2,0)</f>
        <v>FBRLAL60001069</v>
      </c>
      <c r="X66">
        <f>COUNTIF(W:W,W66)</f>
        <v>1</v>
      </c>
      <c r="Y66" t="str">
        <f>VLOOKUP(A66,'[5]BATIDO COM LISTA DE AVL'!$C:$G,5,0)</f>
        <v>FBRLAL60001069</v>
      </c>
      <c r="Z66">
        <f t="shared" si="4"/>
        <v>1</v>
      </c>
      <c r="AA66" t="e">
        <f>VLOOKUP(B66,Sheet1!B:B,1,0)</f>
        <v>#N/A</v>
      </c>
    </row>
    <row r="67" spans="1:27">
      <c r="A67" s="82">
        <v>65</v>
      </c>
      <c r="B67" s="33" t="s">
        <v>187</v>
      </c>
      <c r="C67" s="35" t="s">
        <v>188</v>
      </c>
      <c r="D67" s="32">
        <v>900</v>
      </c>
      <c r="E67" s="35" t="s">
        <v>187</v>
      </c>
      <c r="F67" s="32">
        <v>1000</v>
      </c>
      <c r="G67" s="35" t="s">
        <v>253</v>
      </c>
      <c r="H67" s="35" t="s">
        <v>254</v>
      </c>
      <c r="I67" s="32">
        <v>7</v>
      </c>
      <c r="J67" s="32" t="b">
        <f t="shared" si="3"/>
        <v>1</v>
      </c>
      <c r="K67" s="35" t="s">
        <v>255</v>
      </c>
      <c r="L67" s="35">
        <v>0.42</v>
      </c>
      <c r="M67" s="35">
        <f>VLOOKUP(B67,'[2]EPE Quotation MOQ Full RELL'!$R:$Z,8,0)</f>
        <v>0.44</v>
      </c>
      <c r="N67" s="35">
        <f t="shared" si="10"/>
        <v>440</v>
      </c>
      <c r="O67" s="35">
        <f t="shared" si="11"/>
        <v>-100</v>
      </c>
      <c r="P67" s="35">
        <f t="shared" ref="P67:P82" si="12">L67-M67</f>
        <v>-2.0000000000000018E-2</v>
      </c>
      <c r="Q67" s="35">
        <v>418.74</v>
      </c>
      <c r="R67" s="35" t="s">
        <v>256</v>
      </c>
      <c r="S67" s="35" t="s">
        <v>257</v>
      </c>
      <c r="T67" s="32" t="s">
        <v>317</v>
      </c>
      <c r="U67" t="b">
        <f t="shared" ref="U67:U82" si="13">B67=E67</f>
        <v>1</v>
      </c>
      <c r="W67" t="str">
        <f>VLOOKUP(B67,[4]PN_Foxconn_Wearable!$B:$C,2,0)</f>
        <v>FBRLAL60001070</v>
      </c>
      <c r="X67">
        <f>COUNTIF(W:W,W67)</f>
        <v>1</v>
      </c>
      <c r="Y67" t="str">
        <f>VLOOKUP(A67,'[5]BATIDO COM LISTA DE AVL'!$C:$G,5,0)</f>
        <v>FBRLAL60001070</v>
      </c>
      <c r="Z67">
        <f t="shared" si="4"/>
        <v>1</v>
      </c>
      <c r="AA67" t="e">
        <f>VLOOKUP(B67,Sheet1!B:B,1,0)</f>
        <v>#N/A</v>
      </c>
    </row>
    <row r="68" spans="1:27">
      <c r="A68" s="82">
        <v>66</v>
      </c>
      <c r="B68" s="33" t="s">
        <v>189</v>
      </c>
      <c r="C68" s="35" t="s">
        <v>191</v>
      </c>
      <c r="D68" s="32">
        <v>300</v>
      </c>
      <c r="E68" s="35" t="s">
        <v>189</v>
      </c>
      <c r="F68" s="32">
        <v>300</v>
      </c>
      <c r="G68" s="35" t="s">
        <v>253</v>
      </c>
      <c r="H68" s="35" t="s">
        <v>254</v>
      </c>
      <c r="I68" s="32">
        <v>7</v>
      </c>
      <c r="J68" s="32" t="b">
        <f t="shared" ref="J68:J82" si="14">F68&gt;=D68</f>
        <v>1</v>
      </c>
      <c r="K68" s="35" t="s">
        <v>255</v>
      </c>
      <c r="L68" s="35">
        <v>1.1399999999999999</v>
      </c>
      <c r="M68" s="35">
        <f>VLOOKUP(B68,'[2]EPE Quotation MOQ Full RELL'!$R:$Z,8,0)</f>
        <v>1.72</v>
      </c>
      <c r="N68" s="35">
        <f t="shared" si="10"/>
        <v>516</v>
      </c>
      <c r="O68" s="35">
        <f t="shared" si="11"/>
        <v>0</v>
      </c>
      <c r="P68" s="35">
        <f t="shared" si="12"/>
        <v>-0.58000000000000007</v>
      </c>
      <c r="Q68" s="35">
        <v>343.23</v>
      </c>
      <c r="R68" s="35" t="s">
        <v>256</v>
      </c>
      <c r="S68" s="35" t="s">
        <v>257</v>
      </c>
      <c r="T68" s="32" t="s">
        <v>317</v>
      </c>
      <c r="U68" t="b">
        <f t="shared" si="13"/>
        <v>1</v>
      </c>
      <c r="W68" t="str">
        <f>VLOOKUP(B68,[4]PN_Foxconn_Wearable!$B:$C,2,0)</f>
        <v>FBRLAL60001071</v>
      </c>
      <c r="X68">
        <f>COUNTIF(W:W,W68)</f>
        <v>1</v>
      </c>
      <c r="Y68" t="str">
        <f>VLOOKUP(A68,'[5]BATIDO COM LISTA DE AVL'!$C:$G,5,0)</f>
        <v>FBRLAL60001071</v>
      </c>
      <c r="Z68">
        <f t="shared" ref="Z68:Z72" si="15">COUNTIF(Y:Y,Y68)</f>
        <v>1</v>
      </c>
      <c r="AA68" t="e">
        <f>VLOOKUP(B68,Sheet1!B:B,1,0)</f>
        <v>#N/A</v>
      </c>
    </row>
    <row r="69" spans="1:27">
      <c r="A69" s="82">
        <v>67</v>
      </c>
      <c r="B69" s="33" t="s">
        <v>192</v>
      </c>
      <c r="C69" s="35" t="s">
        <v>193</v>
      </c>
      <c r="D69" s="32">
        <v>250</v>
      </c>
      <c r="E69" s="35" t="s">
        <v>192</v>
      </c>
      <c r="F69" s="32">
        <v>250</v>
      </c>
      <c r="G69" s="35" t="s">
        <v>253</v>
      </c>
      <c r="H69" s="35" t="s">
        <v>254</v>
      </c>
      <c r="I69" s="32">
        <v>7</v>
      </c>
      <c r="J69" s="32" t="b">
        <f t="shared" si="14"/>
        <v>1</v>
      </c>
      <c r="K69" s="35" t="s">
        <v>255</v>
      </c>
      <c r="L69" s="35">
        <v>0.26</v>
      </c>
      <c r="M69" s="35">
        <f>VLOOKUP(B69,'[2]EPE Quotation MOQ Full RELL'!$R:$Z,8,0)</f>
        <v>0.1</v>
      </c>
      <c r="N69" s="35">
        <f t="shared" si="10"/>
        <v>25</v>
      </c>
      <c r="O69" s="35">
        <f t="shared" si="11"/>
        <v>0</v>
      </c>
      <c r="P69" s="35">
        <f t="shared" si="12"/>
        <v>0.16</v>
      </c>
      <c r="Q69" s="35">
        <v>65</v>
      </c>
      <c r="R69" s="35" t="s">
        <v>256</v>
      </c>
      <c r="S69" s="35" t="s">
        <v>257</v>
      </c>
      <c r="T69" s="32" t="s">
        <v>317</v>
      </c>
      <c r="U69" t="b">
        <f t="shared" si="13"/>
        <v>1</v>
      </c>
      <c r="W69" t="str">
        <f>VLOOKUP(B69,[4]PN_Foxconn_Wearable!$B:$C,2,0)</f>
        <v>FBRLAL60001072</v>
      </c>
      <c r="X69">
        <f>COUNTIF(W:W,W69)</f>
        <v>1</v>
      </c>
      <c r="Y69" t="str">
        <f>VLOOKUP(A69,'[5]BATIDO COM LISTA DE AVL'!$C:$G,5,0)</f>
        <v>FBRLAL60001072</v>
      </c>
      <c r="Z69">
        <f t="shared" si="15"/>
        <v>1</v>
      </c>
      <c r="AA69" t="e">
        <f>VLOOKUP(B69,Sheet1!B:B,1,0)</f>
        <v>#N/A</v>
      </c>
    </row>
    <row r="70" spans="1:27">
      <c r="A70" s="82">
        <v>68</v>
      </c>
      <c r="B70" s="87">
        <v>434153017835</v>
      </c>
      <c r="C70" s="35" t="s">
        <v>195</v>
      </c>
      <c r="D70" s="32">
        <v>150</v>
      </c>
      <c r="E70" s="86">
        <v>434153017835</v>
      </c>
      <c r="F70" s="32">
        <v>150</v>
      </c>
      <c r="G70" s="35" t="s">
        <v>253</v>
      </c>
      <c r="H70" s="35" t="s">
        <v>254</v>
      </c>
      <c r="I70" s="32">
        <v>7</v>
      </c>
      <c r="J70" s="32" t="b">
        <f t="shared" si="14"/>
        <v>1</v>
      </c>
      <c r="K70" s="35" t="s">
        <v>255</v>
      </c>
      <c r="L70" s="35">
        <v>1.03</v>
      </c>
      <c r="M70" s="35">
        <f>VLOOKUP(B70,'[2]EPE Quotation MOQ Full RELL'!$R:$Z,8,0)</f>
        <v>0.6</v>
      </c>
      <c r="N70" s="35">
        <f t="shared" si="10"/>
        <v>90</v>
      </c>
      <c r="O70" s="35">
        <f t="shared" si="11"/>
        <v>0</v>
      </c>
      <c r="P70" s="35">
        <f t="shared" si="12"/>
        <v>0.43000000000000005</v>
      </c>
      <c r="Q70" s="35">
        <v>154.35</v>
      </c>
      <c r="R70" s="35" t="s">
        <v>256</v>
      </c>
      <c r="S70" s="35" t="s">
        <v>257</v>
      </c>
      <c r="T70" s="32" t="s">
        <v>317</v>
      </c>
      <c r="U70" t="b">
        <f t="shared" si="13"/>
        <v>1</v>
      </c>
      <c r="W70" t="str">
        <f>VLOOKUP(B70,[4]PN_Foxconn_Wearable!$B:$C,2,0)</f>
        <v>FBRLAL60001073</v>
      </c>
      <c r="X70">
        <f>COUNTIF(W:W,W70)</f>
        <v>1</v>
      </c>
      <c r="Y70" t="str">
        <f>VLOOKUP(A70,'[5]BATIDO COM LISTA DE AVL'!$C:$G,5,0)</f>
        <v>FBRLAL60001073</v>
      </c>
      <c r="Z70">
        <f t="shared" si="15"/>
        <v>1</v>
      </c>
      <c r="AA70" t="e">
        <f>VLOOKUP(B70,Sheet1!B:B,1,0)</f>
        <v>#N/A</v>
      </c>
    </row>
    <row r="71" spans="1:27">
      <c r="A71" s="82">
        <v>69</v>
      </c>
      <c r="B71" s="33" t="s">
        <v>196</v>
      </c>
      <c r="C71" s="35" t="s">
        <v>197</v>
      </c>
      <c r="D71" s="32">
        <v>150</v>
      </c>
      <c r="E71" s="35" t="s">
        <v>196</v>
      </c>
      <c r="F71" s="32">
        <v>150</v>
      </c>
      <c r="G71" s="35" t="s">
        <v>253</v>
      </c>
      <c r="H71" s="35" t="s">
        <v>254</v>
      </c>
      <c r="I71" s="32">
        <v>7</v>
      </c>
      <c r="J71" s="32" t="b">
        <f t="shared" si="14"/>
        <v>1</v>
      </c>
      <c r="K71" s="35" t="s">
        <v>255</v>
      </c>
      <c r="L71" s="35">
        <v>1.21</v>
      </c>
      <c r="M71" s="35">
        <f>VLOOKUP(B71,'[2]EPE Quotation MOQ Full RELL'!$R:$Z,8,0)</f>
        <v>0.74</v>
      </c>
      <c r="N71" s="35">
        <f t="shared" si="10"/>
        <v>111</v>
      </c>
      <c r="O71" s="35">
        <f t="shared" si="11"/>
        <v>0</v>
      </c>
      <c r="P71" s="35">
        <f t="shared" si="12"/>
        <v>0.47</v>
      </c>
      <c r="Q71" s="35">
        <v>181.05</v>
      </c>
      <c r="R71" s="35" t="s">
        <v>256</v>
      </c>
      <c r="S71" s="35" t="s">
        <v>257</v>
      </c>
      <c r="T71" s="32" t="s">
        <v>317</v>
      </c>
      <c r="U71" t="b">
        <f t="shared" si="13"/>
        <v>1</v>
      </c>
      <c r="W71" t="str">
        <f>VLOOKUP(B71,[4]PN_Foxconn_Wearable!$B:$C,2,0)</f>
        <v>FBRLAL60001074</v>
      </c>
      <c r="X71">
        <f>COUNTIF(W:W,W71)</f>
        <v>1</v>
      </c>
      <c r="Y71" t="str">
        <f>VLOOKUP(A71,'[5]BATIDO COM LISTA DE AVL'!$C:$G,5,0)</f>
        <v>FBRLAL60001074</v>
      </c>
      <c r="Z71">
        <f t="shared" si="15"/>
        <v>1</v>
      </c>
      <c r="AA71" t="e">
        <f>VLOOKUP(B71,Sheet1!B:B,1,0)</f>
        <v>#N/A</v>
      </c>
    </row>
    <row r="72" spans="1:27">
      <c r="A72" s="82">
        <v>70</v>
      </c>
      <c r="B72" s="54" t="s">
        <v>199</v>
      </c>
      <c r="C72" s="35" t="s">
        <v>200</v>
      </c>
      <c r="D72" s="32">
        <v>130</v>
      </c>
      <c r="E72" s="35" t="s">
        <v>199</v>
      </c>
      <c r="F72" s="32">
        <v>2000</v>
      </c>
      <c r="G72" s="35" t="s">
        <v>253</v>
      </c>
      <c r="H72" s="35" t="s">
        <v>254</v>
      </c>
      <c r="I72" s="32">
        <v>20</v>
      </c>
      <c r="J72" s="32" t="b">
        <f t="shared" si="14"/>
        <v>1</v>
      </c>
      <c r="K72" s="35" t="s">
        <v>255</v>
      </c>
      <c r="L72" s="35">
        <v>9.68</v>
      </c>
      <c r="M72" s="35">
        <f>VLOOKUP(B72,'[2]EPE Quotation MOQ Full RELL'!$R:$Z,8,0)</f>
        <v>9</v>
      </c>
      <c r="N72" s="35">
        <f t="shared" si="10"/>
        <v>18000</v>
      </c>
      <c r="O72" s="35">
        <f t="shared" si="11"/>
        <v>-1870</v>
      </c>
      <c r="P72" s="35">
        <f t="shared" si="12"/>
        <v>0.67999999999999972</v>
      </c>
      <c r="Q72" s="35">
        <v>19350</v>
      </c>
      <c r="R72" s="35" t="s">
        <v>256</v>
      </c>
      <c r="S72" s="35" t="s">
        <v>257</v>
      </c>
      <c r="T72" s="32" t="s">
        <v>324</v>
      </c>
      <c r="U72" t="b">
        <f t="shared" si="13"/>
        <v>1</v>
      </c>
      <c r="W72" t="str">
        <f>VLOOKUP(B72,[4]PN_Foxconn_Wearable!$B:$C,2,0)</f>
        <v>FBRLAL60001075</v>
      </c>
      <c r="X72">
        <f>COUNTIF(W:W,W72)</f>
        <v>1</v>
      </c>
      <c r="Y72" t="str">
        <f>VLOOKUP(A72,'[5]BATIDO COM LISTA DE AVL'!$C:$G,5,0)</f>
        <v>FBRLAL60001075</v>
      </c>
      <c r="Z72">
        <f t="shared" si="15"/>
        <v>1</v>
      </c>
      <c r="AA72" t="str">
        <f>VLOOKUP(B72,Sheet1!B:B,1,0)</f>
        <v>MAX20360FEWZ+T</v>
      </c>
    </row>
    <row r="73" spans="1:27">
      <c r="A73" s="32">
        <v>71</v>
      </c>
      <c r="B73" s="46" t="s">
        <v>264</v>
      </c>
      <c r="C73" s="35" t="s">
        <v>265</v>
      </c>
      <c r="D73" s="32">
        <v>130</v>
      </c>
      <c r="E73" s="47" t="s">
        <v>264</v>
      </c>
      <c r="F73" s="48">
        <v>0</v>
      </c>
      <c r="G73" s="47" t="s">
        <v>266</v>
      </c>
      <c r="H73" s="47" t="s">
        <v>254</v>
      </c>
      <c r="I73" s="48">
        <v>7</v>
      </c>
      <c r="J73" s="32" t="b">
        <f t="shared" si="14"/>
        <v>0</v>
      </c>
      <c r="K73" s="47" t="s">
        <v>255</v>
      </c>
      <c r="L73" s="47"/>
      <c r="M73" s="35"/>
      <c r="N73" s="35">
        <f t="shared" si="10"/>
        <v>0</v>
      </c>
      <c r="O73" s="35">
        <f t="shared" si="11"/>
        <v>130</v>
      </c>
      <c r="P73" s="35">
        <f t="shared" si="12"/>
        <v>0</v>
      </c>
      <c r="Q73" s="47"/>
      <c r="R73" s="47" t="s">
        <v>256</v>
      </c>
      <c r="S73" s="47" t="s">
        <v>257</v>
      </c>
      <c r="T73" s="47" t="s">
        <v>323</v>
      </c>
      <c r="U73" t="b">
        <f t="shared" si="13"/>
        <v>1</v>
      </c>
      <c r="W73" t="str">
        <f>VLOOKUP(B73,[4]PN_Foxconn_Wearable!$B:$C,2,0)</f>
        <v>FBRLAL60001076</v>
      </c>
      <c r="AA73" t="str">
        <f>VLOOKUP(B73,Sheet1!B:B,1,0)</f>
        <v>MAX32674CGWGZ+</v>
      </c>
    </row>
    <row r="74" spans="1:27">
      <c r="A74" s="82">
        <v>72</v>
      </c>
      <c r="B74" s="33" t="s">
        <v>204</v>
      </c>
      <c r="C74" s="35" t="s">
        <v>206</v>
      </c>
      <c r="D74" s="32">
        <v>130</v>
      </c>
      <c r="E74" s="35" t="s">
        <v>204</v>
      </c>
      <c r="F74" s="32">
        <v>130</v>
      </c>
      <c r="G74" s="35" t="s">
        <v>253</v>
      </c>
      <c r="H74" s="35" t="s">
        <v>254</v>
      </c>
      <c r="I74" s="32">
        <v>7</v>
      </c>
      <c r="J74" s="32" t="b">
        <f t="shared" si="14"/>
        <v>1</v>
      </c>
      <c r="K74" s="35" t="s">
        <v>255</v>
      </c>
      <c r="L74" s="35">
        <v>9.7799999999999994</v>
      </c>
      <c r="M74" s="35">
        <f>VLOOKUP(B74,'[2]EPE Quotation MOQ Full RELL'!$R:$Z,8,0)</f>
        <v>9.7859999999999996</v>
      </c>
      <c r="N74" s="35">
        <f t="shared" si="10"/>
        <v>1272.1799999999998</v>
      </c>
      <c r="O74" s="35">
        <f t="shared" si="11"/>
        <v>0</v>
      </c>
      <c r="P74" s="35">
        <f t="shared" si="12"/>
        <v>-6.0000000000002274E-3</v>
      </c>
      <c r="Q74" s="35">
        <v>1271.4000000000001</v>
      </c>
      <c r="R74" s="35" t="s">
        <v>256</v>
      </c>
      <c r="S74" s="35" t="s">
        <v>257</v>
      </c>
      <c r="T74" s="32" t="s">
        <v>317</v>
      </c>
      <c r="U74" t="b">
        <f t="shared" si="13"/>
        <v>1</v>
      </c>
      <c r="W74" t="str">
        <f>VLOOKUP(B74,[4]PN_Foxconn_Wearable!$B:$C,2,0)</f>
        <v>FBRLAL60001077</v>
      </c>
      <c r="X74">
        <f>COUNTIF(W:W,W74)</f>
        <v>1</v>
      </c>
      <c r="AA74" t="e">
        <f>VLOOKUP(B74,Sheet1!B:B,1,0)</f>
        <v>#N/A</v>
      </c>
    </row>
    <row r="75" spans="1:27">
      <c r="A75" s="82">
        <v>73</v>
      </c>
      <c r="B75" s="33" t="s">
        <v>207</v>
      </c>
      <c r="C75" s="35" t="s">
        <v>208</v>
      </c>
      <c r="D75" s="32">
        <v>130</v>
      </c>
      <c r="E75" s="35" t="s">
        <v>207</v>
      </c>
      <c r="F75" s="32">
        <v>130</v>
      </c>
      <c r="G75" s="35" t="s">
        <v>253</v>
      </c>
      <c r="H75" s="35" t="s">
        <v>254</v>
      </c>
      <c r="I75" s="32">
        <v>7</v>
      </c>
      <c r="J75" s="32" t="b">
        <f t="shared" si="14"/>
        <v>1</v>
      </c>
      <c r="K75" s="35" t="s">
        <v>255</v>
      </c>
      <c r="L75" s="35">
        <v>15.55</v>
      </c>
      <c r="M75" s="35">
        <f>VLOOKUP(B75,'[2]EPE Quotation MOQ Full RELL'!$R:$Z,8,0)</f>
        <v>15.554</v>
      </c>
      <c r="N75" s="35">
        <f t="shared" si="10"/>
        <v>2022.02</v>
      </c>
      <c r="O75" s="35">
        <f t="shared" si="11"/>
        <v>0</v>
      </c>
      <c r="P75" s="35">
        <f t="shared" si="12"/>
        <v>-3.9999999999995595E-3</v>
      </c>
      <c r="Q75" s="35">
        <v>2021.5</v>
      </c>
      <c r="R75" s="35" t="s">
        <v>256</v>
      </c>
      <c r="S75" s="35" t="s">
        <v>257</v>
      </c>
      <c r="T75" s="32" t="s">
        <v>324</v>
      </c>
      <c r="U75" t="b">
        <f t="shared" si="13"/>
        <v>1</v>
      </c>
      <c r="W75" t="str">
        <f>VLOOKUP(B75,[4]PN_Foxconn_Wearable!$B:$C,2,0)</f>
        <v>FBRLAL60001078</v>
      </c>
      <c r="X75">
        <f>COUNTIF(W:W,W75)</f>
        <v>1</v>
      </c>
      <c r="AA75" t="str">
        <f>VLOOKUP(B75,Sheet1!B:B,1,0)</f>
        <v>MAX32666GXMBT+</v>
      </c>
    </row>
    <row r="76" spans="1:27">
      <c r="A76" s="82">
        <v>74</v>
      </c>
      <c r="B76" s="33" t="s">
        <v>209</v>
      </c>
      <c r="C76" s="35" t="s">
        <v>210</v>
      </c>
      <c r="D76" s="32">
        <v>300</v>
      </c>
      <c r="E76" s="35" t="s">
        <v>209</v>
      </c>
      <c r="F76" s="32">
        <v>300</v>
      </c>
      <c r="G76" s="35" t="s">
        <v>253</v>
      </c>
      <c r="H76" s="35" t="s">
        <v>254</v>
      </c>
      <c r="I76" s="32">
        <v>7</v>
      </c>
      <c r="J76" s="32" t="b">
        <f t="shared" si="14"/>
        <v>1</v>
      </c>
      <c r="K76" s="35" t="s">
        <v>255</v>
      </c>
      <c r="L76" s="35">
        <v>1.88</v>
      </c>
      <c r="M76" s="35">
        <f>VLOOKUP(B76,'[2]EPE Quotation MOQ Full RELL'!$R:$Z,8,0)</f>
        <v>1.56</v>
      </c>
      <c r="N76" s="35">
        <f t="shared" si="10"/>
        <v>468</v>
      </c>
      <c r="O76" s="35">
        <f t="shared" si="11"/>
        <v>0</v>
      </c>
      <c r="P76" s="35">
        <f t="shared" si="12"/>
        <v>0.31999999999999984</v>
      </c>
      <c r="Q76" s="35">
        <v>563.85</v>
      </c>
      <c r="R76" s="35" t="s">
        <v>256</v>
      </c>
      <c r="S76" s="35" t="s">
        <v>257</v>
      </c>
      <c r="T76" s="32" t="s">
        <v>324</v>
      </c>
      <c r="U76" t="b">
        <f t="shared" si="13"/>
        <v>1</v>
      </c>
      <c r="W76" t="str">
        <f>VLOOKUP(B76,[4]PN_Foxconn_Wearable!$B:$C,2,0)</f>
        <v>FBRLAL60001079</v>
      </c>
      <c r="X76">
        <f>COUNTIF(W:W,W76)</f>
        <v>1</v>
      </c>
      <c r="AA76" t="str">
        <f>VLOOKUP(B76,Sheet1!B:B,1,0)</f>
        <v>MAX9062EBS+TG45</v>
      </c>
    </row>
    <row r="77" spans="1:27">
      <c r="A77" s="82">
        <v>75</v>
      </c>
      <c r="B77" s="54" t="s">
        <v>211</v>
      </c>
      <c r="C77" s="35" t="s">
        <v>212</v>
      </c>
      <c r="D77" s="32">
        <v>130</v>
      </c>
      <c r="E77" s="35" t="s">
        <v>211</v>
      </c>
      <c r="F77" s="32">
        <v>130</v>
      </c>
      <c r="G77" s="35" t="s">
        <v>253</v>
      </c>
      <c r="H77" s="35" t="s">
        <v>254</v>
      </c>
      <c r="I77" s="32">
        <v>7</v>
      </c>
      <c r="J77" s="32" t="b">
        <f t="shared" si="14"/>
        <v>1</v>
      </c>
      <c r="K77" s="35" t="s">
        <v>255</v>
      </c>
      <c r="L77" s="35">
        <v>1.89</v>
      </c>
      <c r="M77" s="35">
        <f>VLOOKUP(B77,'[2]EPE Quotation MOQ Full RELL'!$R:$Z,8,0)</f>
        <v>1.43</v>
      </c>
      <c r="N77" s="35">
        <f t="shared" si="10"/>
        <v>185.9</v>
      </c>
      <c r="O77" s="35">
        <f t="shared" si="11"/>
        <v>0</v>
      </c>
      <c r="P77" s="35">
        <f t="shared" si="12"/>
        <v>0.45999999999999996</v>
      </c>
      <c r="Q77" s="35">
        <v>246.29</v>
      </c>
      <c r="R77" s="35" t="s">
        <v>256</v>
      </c>
      <c r="S77" s="35" t="s">
        <v>257</v>
      </c>
      <c r="T77" s="32" t="s">
        <v>324</v>
      </c>
      <c r="U77" t="b">
        <f t="shared" si="13"/>
        <v>1</v>
      </c>
      <c r="W77" t="str">
        <f>VLOOKUP(B77,[4]PN_Foxconn_Wearable!$B:$C,2,0)</f>
        <v>FBRLAL60001080</v>
      </c>
      <c r="X77">
        <f>COUNTIF(W:W,W77)</f>
        <v>1</v>
      </c>
      <c r="AA77" t="str">
        <f>VLOOKUP(B77,Sheet1!B:B,1,0)</f>
        <v>MAX3207EAUT+T</v>
      </c>
    </row>
    <row r="78" spans="1:27">
      <c r="A78" s="82">
        <v>76</v>
      </c>
      <c r="B78" s="33" t="s">
        <v>213</v>
      </c>
      <c r="C78" s="35" t="s">
        <v>214</v>
      </c>
      <c r="D78" s="32">
        <v>300</v>
      </c>
      <c r="E78" s="35" t="s">
        <v>213</v>
      </c>
      <c r="F78" s="32">
        <v>300</v>
      </c>
      <c r="G78" s="35" t="s">
        <v>253</v>
      </c>
      <c r="H78" s="35" t="s">
        <v>254</v>
      </c>
      <c r="I78" s="32">
        <v>7</v>
      </c>
      <c r="J78" s="32" t="b">
        <f t="shared" si="14"/>
        <v>1</v>
      </c>
      <c r="K78" s="35" t="s">
        <v>255</v>
      </c>
      <c r="L78" s="35">
        <v>4.47</v>
      </c>
      <c r="M78" s="35">
        <f>VLOOKUP(B78,'[2]EPE Quotation MOQ Full RELL'!$R:$Z,8,0)</f>
        <v>4.37</v>
      </c>
      <c r="N78" s="35">
        <f t="shared" si="10"/>
        <v>1311</v>
      </c>
      <c r="O78" s="35">
        <f t="shared" si="11"/>
        <v>0</v>
      </c>
      <c r="P78" s="35">
        <f t="shared" si="12"/>
        <v>9.9999999999999645E-2</v>
      </c>
      <c r="Q78" s="35">
        <v>1341</v>
      </c>
      <c r="R78" s="35" t="s">
        <v>256</v>
      </c>
      <c r="S78" s="35" t="s">
        <v>257</v>
      </c>
      <c r="T78" s="32" t="s">
        <v>324</v>
      </c>
      <c r="U78" t="b">
        <f t="shared" si="13"/>
        <v>1</v>
      </c>
      <c r="W78" t="str">
        <f>VLOOKUP(B78,[4]PN_Foxconn_Wearable!$B:$C,2,0)</f>
        <v>FBRLAL60001081</v>
      </c>
      <c r="X78">
        <f>COUNTIF(W:W,W78)</f>
        <v>1</v>
      </c>
      <c r="AA78" t="str">
        <f>VLOOKUP(B78,Sheet1!B:B,1,0)</f>
        <v>MAX4737EBE+T</v>
      </c>
    </row>
    <row r="79" spans="1:27">
      <c r="A79" s="82">
        <v>77</v>
      </c>
      <c r="B79" s="33" t="s">
        <v>215</v>
      </c>
      <c r="C79" s="35" t="s">
        <v>216</v>
      </c>
      <c r="D79" s="32">
        <v>150</v>
      </c>
      <c r="E79" s="35" t="s">
        <v>215</v>
      </c>
      <c r="F79" s="32">
        <v>150</v>
      </c>
      <c r="G79" s="35" t="s">
        <v>253</v>
      </c>
      <c r="H79" s="35" t="s">
        <v>254</v>
      </c>
      <c r="I79" s="32">
        <v>7</v>
      </c>
      <c r="J79" s="32" t="b">
        <f t="shared" si="14"/>
        <v>1</v>
      </c>
      <c r="K79" s="35" t="s">
        <v>255</v>
      </c>
      <c r="L79" s="35">
        <v>2.96</v>
      </c>
      <c r="M79" s="35">
        <f>VLOOKUP(B79,'[2]EPE Quotation MOQ Full RELL'!$R:$Z,8,0)</f>
        <v>2.64</v>
      </c>
      <c r="N79" s="35">
        <f t="shared" si="10"/>
        <v>396</v>
      </c>
      <c r="O79" s="35">
        <f t="shared" si="11"/>
        <v>0</v>
      </c>
      <c r="P79" s="35">
        <f t="shared" si="12"/>
        <v>0.31999999999999984</v>
      </c>
      <c r="Q79" s="35">
        <v>444</v>
      </c>
      <c r="R79" s="35" t="s">
        <v>256</v>
      </c>
      <c r="S79" s="35" t="s">
        <v>257</v>
      </c>
      <c r="T79" s="32" t="s">
        <v>324</v>
      </c>
      <c r="U79" t="b">
        <f t="shared" si="13"/>
        <v>1</v>
      </c>
      <c r="W79" t="str">
        <f>VLOOKUP(B79,[4]PN_Foxconn_Wearable!$B:$C,2,0)</f>
        <v>FBRLAL60001082</v>
      </c>
      <c r="X79">
        <f>COUNTIF(W:W,W79)</f>
        <v>1</v>
      </c>
      <c r="AA79" t="str">
        <f>VLOOKUP(B79,Sheet1!B:B,1,0)</f>
        <v>MAX14689EWL+T</v>
      </c>
    </row>
    <row r="80" spans="1:27">
      <c r="A80" s="82">
        <v>78</v>
      </c>
      <c r="B80" s="33" t="s">
        <v>217</v>
      </c>
      <c r="C80" s="35" t="s">
        <v>219</v>
      </c>
      <c r="D80" s="32">
        <v>250</v>
      </c>
      <c r="E80" s="35" t="s">
        <v>217</v>
      </c>
      <c r="F80" s="32">
        <v>250</v>
      </c>
      <c r="G80" s="35" t="s">
        <v>253</v>
      </c>
      <c r="H80" s="35" t="s">
        <v>254</v>
      </c>
      <c r="I80" s="32">
        <v>7</v>
      </c>
      <c r="J80" s="32" t="b">
        <f t="shared" si="14"/>
        <v>1</v>
      </c>
      <c r="K80" s="35" t="s">
        <v>255</v>
      </c>
      <c r="L80" s="35">
        <v>1.03</v>
      </c>
      <c r="M80" s="35">
        <f>VLOOKUP(B80,'[2]EPE Quotation MOQ Full RELL'!$R:$Z,8,0)</f>
        <v>0.68</v>
      </c>
      <c r="N80" s="35">
        <f t="shared" si="10"/>
        <v>170</v>
      </c>
      <c r="O80" s="35">
        <f t="shared" si="11"/>
        <v>0</v>
      </c>
      <c r="P80" s="35">
        <f t="shared" si="12"/>
        <v>0.35</v>
      </c>
      <c r="Q80" s="35">
        <v>257.5</v>
      </c>
      <c r="R80" s="35" t="s">
        <v>256</v>
      </c>
      <c r="S80" s="35" t="s">
        <v>257</v>
      </c>
      <c r="T80" s="32" t="s">
        <v>317</v>
      </c>
      <c r="U80" t="b">
        <f t="shared" si="13"/>
        <v>1</v>
      </c>
      <c r="W80" t="str">
        <f>VLOOKUP(B80,[4]PN_Foxconn_Wearable!$B:$C,2,0)</f>
        <v>FBRLAL60001083</v>
      </c>
      <c r="X80">
        <f>COUNTIF(W:W,W80)</f>
        <v>1</v>
      </c>
      <c r="AA80" t="e">
        <f>VLOOKUP(B80,Sheet1!B:B,1,0)</f>
        <v>#N/A</v>
      </c>
    </row>
    <row r="81" spans="1:27">
      <c r="A81" s="82">
        <v>79</v>
      </c>
      <c r="B81" s="33" t="s">
        <v>220</v>
      </c>
      <c r="C81" s="35" t="s">
        <v>222</v>
      </c>
      <c r="D81" s="32">
        <v>250</v>
      </c>
      <c r="E81" s="35" t="s">
        <v>220</v>
      </c>
      <c r="F81" s="32">
        <v>250</v>
      </c>
      <c r="G81" s="35" t="s">
        <v>253</v>
      </c>
      <c r="H81" s="35" t="s">
        <v>254</v>
      </c>
      <c r="I81" s="32">
        <v>7</v>
      </c>
      <c r="J81" s="32" t="b">
        <f t="shared" si="14"/>
        <v>1</v>
      </c>
      <c r="K81" s="35" t="s">
        <v>255</v>
      </c>
      <c r="L81" s="35">
        <v>1.46</v>
      </c>
      <c r="M81" s="35">
        <f>VLOOKUP(B81,'[2]EPE Quotation MOQ Full RELL'!$R:$Z,8,0)</f>
        <v>1.65</v>
      </c>
      <c r="N81" s="35">
        <f t="shared" si="10"/>
        <v>412.5</v>
      </c>
      <c r="O81" s="35">
        <f t="shared" si="11"/>
        <v>0</v>
      </c>
      <c r="P81" s="35">
        <f t="shared" si="12"/>
        <v>-0.18999999999999995</v>
      </c>
      <c r="Q81" s="35">
        <v>364.5</v>
      </c>
      <c r="R81" s="35" t="s">
        <v>256</v>
      </c>
      <c r="S81" s="35" t="s">
        <v>257</v>
      </c>
      <c r="T81" s="32" t="s">
        <v>317</v>
      </c>
      <c r="U81" t="b">
        <f t="shared" si="13"/>
        <v>1</v>
      </c>
      <c r="W81" t="str">
        <f>VLOOKUP(B81,[4]PN_Foxconn_Wearable!$B:$C,2,0)</f>
        <v>FBRLAL60001084</v>
      </c>
      <c r="X81">
        <f>COUNTIF(W:W,W81)</f>
        <v>1</v>
      </c>
      <c r="AA81" t="e">
        <f>VLOOKUP(B81,Sheet1!B:B,1,0)</f>
        <v>#N/A</v>
      </c>
    </row>
    <row r="82" spans="1:27">
      <c r="A82" s="82">
        <v>80</v>
      </c>
      <c r="B82" s="54" t="s">
        <v>223</v>
      </c>
      <c r="C82" s="35" t="s">
        <v>219</v>
      </c>
      <c r="D82" s="32">
        <v>250</v>
      </c>
      <c r="E82" s="35" t="s">
        <v>223</v>
      </c>
      <c r="F82" s="32">
        <v>250</v>
      </c>
      <c r="G82" s="35" t="s">
        <v>253</v>
      </c>
      <c r="H82" s="35" t="s">
        <v>254</v>
      </c>
      <c r="I82" s="32">
        <v>7</v>
      </c>
      <c r="J82" s="32" t="b">
        <f t="shared" si="14"/>
        <v>1</v>
      </c>
      <c r="K82" s="35" t="s">
        <v>255</v>
      </c>
      <c r="L82" s="35">
        <v>1.25</v>
      </c>
      <c r="M82" s="35">
        <f>VLOOKUP(B82,'[2]EPE Quotation MOQ Full RELL'!$R:$Z,8,0)</f>
        <v>1</v>
      </c>
      <c r="N82" s="35">
        <f t="shared" si="10"/>
        <v>250</v>
      </c>
      <c r="O82" s="35">
        <f t="shared" si="11"/>
        <v>0</v>
      </c>
      <c r="P82" s="35">
        <f t="shared" si="12"/>
        <v>0.25</v>
      </c>
      <c r="Q82" s="35">
        <v>312.05</v>
      </c>
      <c r="R82" s="35" t="s">
        <v>256</v>
      </c>
      <c r="S82" s="35" t="s">
        <v>257</v>
      </c>
      <c r="T82" s="32" t="s">
        <v>317</v>
      </c>
      <c r="U82" t="b">
        <f t="shared" si="13"/>
        <v>1</v>
      </c>
      <c r="W82" t="str">
        <f>VLOOKUP(B82,[4]PN_Foxconn_Wearable!$B:$C,2,0)</f>
        <v>FBRLAL60001085</v>
      </c>
      <c r="X82">
        <f>COUNTIF(W:W,W82)</f>
        <v>1</v>
      </c>
      <c r="AA82" t="e">
        <f>VLOOKUP(B82,Sheet1!B:B,1,0)</f>
        <v>#N/A</v>
      </c>
    </row>
    <row r="83" spans="1:27">
      <c r="A83" s="32">
        <v>81</v>
      </c>
      <c r="B83" s="34" t="s">
        <v>267</v>
      </c>
      <c r="C83" s="35" t="s">
        <v>268</v>
      </c>
      <c r="D83" s="32">
        <v>125</v>
      </c>
      <c r="E83" s="35"/>
      <c r="F83" s="32"/>
      <c r="G83" s="35"/>
      <c r="H83" s="35"/>
      <c r="I83" s="32"/>
      <c r="J83" s="32"/>
      <c r="K83" s="35"/>
      <c r="L83" s="35"/>
      <c r="M83" s="35"/>
      <c r="N83" s="35"/>
      <c r="O83" s="35"/>
      <c r="P83" s="35"/>
      <c r="Q83" s="35"/>
      <c r="R83" s="35"/>
      <c r="S83" s="35"/>
      <c r="T83" s="35" t="s">
        <v>313</v>
      </c>
      <c r="W83" t="str">
        <f>VLOOKUP(B83,[4]PN_Foxconn_Wearable!$B:$C,2,0)</f>
        <v>FBRLAL60001086</v>
      </c>
      <c r="AA83" t="e">
        <f>VLOOKUP(B83,Sheet1!B:B,1,0)</f>
        <v>#N/A</v>
      </c>
    </row>
    <row r="84" spans="1:27">
      <c r="A84" s="32">
        <v>82</v>
      </c>
      <c r="B84" s="33" t="s">
        <v>269</v>
      </c>
      <c r="C84" s="35" t="s">
        <v>270</v>
      </c>
      <c r="D84" s="32">
        <v>120</v>
      </c>
      <c r="E84" s="35"/>
      <c r="F84" s="32"/>
      <c r="G84" s="35"/>
      <c r="H84" s="35"/>
      <c r="I84" s="32"/>
      <c r="J84" s="32"/>
      <c r="K84" s="35"/>
      <c r="L84" s="35"/>
      <c r="M84" s="35"/>
      <c r="N84" s="35"/>
      <c r="O84" s="35"/>
      <c r="P84" s="35"/>
      <c r="Q84" s="35"/>
      <c r="R84" s="35"/>
      <c r="S84" s="35"/>
      <c r="T84" s="35" t="s">
        <v>316</v>
      </c>
      <c r="W84" t="e">
        <f>VLOOKUP(B84,[4]PN_Foxconn_Wearable!$B:$C,2,0)</f>
        <v>#N/A</v>
      </c>
      <c r="AA84" t="e">
        <f>VLOOKUP(B84,Sheet1!B:B,1,0)</f>
        <v>#N/A</v>
      </c>
    </row>
    <row r="85" spans="1:27">
      <c r="A85" s="32">
        <v>83</v>
      </c>
      <c r="B85" s="33" t="s">
        <v>271</v>
      </c>
      <c r="C85" s="35" t="s">
        <v>272</v>
      </c>
      <c r="D85" s="32">
        <v>120</v>
      </c>
      <c r="E85" s="35"/>
      <c r="F85" s="32"/>
      <c r="G85" s="35"/>
      <c r="H85" s="35"/>
      <c r="I85" s="32"/>
      <c r="J85" s="32"/>
      <c r="K85" s="35"/>
      <c r="L85" s="35"/>
      <c r="M85" s="35"/>
      <c r="N85" s="35"/>
      <c r="O85" s="35"/>
      <c r="P85" s="35"/>
      <c r="Q85" s="35"/>
      <c r="R85" s="35"/>
      <c r="S85" s="35"/>
      <c r="T85" s="35" t="s">
        <v>316</v>
      </c>
      <c r="W85" t="e">
        <f>VLOOKUP(B85,[4]PN_Foxconn_Wearable!$B:$C,2,0)</f>
        <v>#N/A</v>
      </c>
      <c r="AA85" t="e">
        <f>VLOOKUP(B85,Sheet1!B:B,1,0)</f>
        <v>#N/A</v>
      </c>
    </row>
    <row r="86" spans="1:27">
      <c r="A86" s="32">
        <v>84</v>
      </c>
      <c r="B86" s="49">
        <v>37387</v>
      </c>
      <c r="C86" s="35" t="s">
        <v>273</v>
      </c>
      <c r="D86" s="32">
        <v>150</v>
      </c>
      <c r="E86" s="35"/>
      <c r="F86" s="32"/>
      <c r="G86" s="35"/>
      <c r="H86" s="35"/>
      <c r="I86" s="32"/>
      <c r="J86" s="32"/>
      <c r="K86" s="35"/>
      <c r="L86" s="35"/>
      <c r="M86" s="35"/>
      <c r="N86" s="35"/>
      <c r="O86" s="35"/>
      <c r="P86" s="35"/>
      <c r="Q86" s="35"/>
      <c r="R86" s="35"/>
      <c r="S86" s="35"/>
      <c r="T86" s="35" t="s">
        <v>287</v>
      </c>
      <c r="W86" t="str">
        <f>VLOOKUP(B86,[4]PN_Foxconn_Wearable!$B:$C,2,0)</f>
        <v>FBRLAL60001087</v>
      </c>
      <c r="AA86" t="e">
        <f>VLOOKUP(B86,Sheet1!B:B,1,0)</f>
        <v>#N/A</v>
      </c>
    </row>
    <row r="87" spans="1:27">
      <c r="A87" s="82">
        <v>85</v>
      </c>
      <c r="B87" s="49">
        <v>150150225</v>
      </c>
      <c r="C87" s="35" t="s">
        <v>232</v>
      </c>
      <c r="D87" s="32">
        <v>200</v>
      </c>
      <c r="E87" s="33">
        <v>150150225</v>
      </c>
      <c r="F87" s="32">
        <v>200</v>
      </c>
      <c r="G87" s="35" t="s">
        <v>253</v>
      </c>
      <c r="H87" s="35" t="s">
        <v>274</v>
      </c>
      <c r="I87" s="32">
        <v>7</v>
      </c>
      <c r="J87" s="32"/>
      <c r="K87" s="35" t="s">
        <v>255</v>
      </c>
      <c r="L87" s="35">
        <v>2.4500000000000002</v>
      </c>
      <c r="M87" s="35"/>
      <c r="N87" s="35"/>
      <c r="O87" s="35"/>
      <c r="P87" s="35"/>
      <c r="Q87" s="35">
        <v>489</v>
      </c>
      <c r="R87" s="35" t="s">
        <v>256</v>
      </c>
      <c r="S87" s="35" t="s">
        <v>257</v>
      </c>
      <c r="T87" s="32" t="s">
        <v>317</v>
      </c>
      <c r="W87" t="str">
        <f>VLOOKUP(B87,[4]PN_Foxconn_Wearable!$B:$C,2,0)</f>
        <v>FBRLAL60001088</v>
      </c>
      <c r="X87">
        <f>COUNTIF(W:W,W87)</f>
        <v>1</v>
      </c>
      <c r="AA87" t="e">
        <f>VLOOKUP(B87,Sheet1!B:B,1,0)</f>
        <v>#N/A</v>
      </c>
    </row>
    <row r="88" spans="1:27">
      <c r="A88" s="50">
        <v>86</v>
      </c>
      <c r="B88" s="51" t="s">
        <v>275</v>
      </c>
      <c r="C88" s="52" t="s">
        <v>276</v>
      </c>
      <c r="D88" s="32">
        <v>120</v>
      </c>
      <c r="E88" s="35"/>
      <c r="F88" s="32"/>
      <c r="G88" s="35"/>
      <c r="H88" s="35"/>
      <c r="I88" s="32"/>
      <c r="J88" s="32"/>
      <c r="K88" s="35"/>
      <c r="L88" s="35"/>
      <c r="M88" s="35"/>
      <c r="N88" s="35"/>
      <c r="O88" s="35"/>
      <c r="P88" s="35"/>
      <c r="Q88" s="35"/>
      <c r="R88" s="35"/>
      <c r="S88" s="35"/>
      <c r="T88" s="35" t="s">
        <v>287</v>
      </c>
      <c r="W88" t="e">
        <f>VLOOKUP(B88,[4]PN_Foxconn_Wearable!$B:$C,2,0)</f>
        <v>#N/A</v>
      </c>
      <c r="AA88" t="e">
        <f>VLOOKUP(B88,Sheet1!B:B,1,0)</f>
        <v>#N/A</v>
      </c>
    </row>
    <row r="89" spans="1:27">
      <c r="A89" s="32">
        <v>87</v>
      </c>
      <c r="B89" s="49"/>
      <c r="C89" s="35" t="s">
        <v>277</v>
      </c>
      <c r="D89" s="32">
        <v>150</v>
      </c>
      <c r="E89" s="35"/>
      <c r="F89" s="32"/>
      <c r="G89" s="35"/>
      <c r="H89" s="35"/>
      <c r="I89" s="32"/>
      <c r="J89" s="32"/>
      <c r="K89" s="35"/>
      <c r="L89" s="35"/>
      <c r="M89" s="35"/>
      <c r="N89" s="35"/>
      <c r="O89" s="35"/>
      <c r="P89" s="35"/>
      <c r="Q89" s="35"/>
      <c r="R89" s="35"/>
      <c r="S89" s="35"/>
      <c r="T89" s="35"/>
    </row>
    <row r="90" spans="1:27">
      <c r="A90" s="32">
        <v>88</v>
      </c>
      <c r="B90" s="49"/>
      <c r="C90" s="35" t="s">
        <v>278</v>
      </c>
      <c r="D90" s="32">
        <v>200</v>
      </c>
      <c r="E90" s="35"/>
      <c r="F90" s="32"/>
      <c r="G90" s="35"/>
      <c r="H90" s="35"/>
      <c r="I90" s="32"/>
      <c r="J90" s="32"/>
      <c r="K90" s="35"/>
      <c r="L90" s="35"/>
      <c r="M90" s="35"/>
      <c r="N90" s="35"/>
      <c r="O90" s="35"/>
      <c r="P90" s="35"/>
      <c r="Q90" s="35"/>
      <c r="R90" s="35"/>
      <c r="S90" s="35"/>
      <c r="T90" s="35"/>
    </row>
    <row r="91" spans="1:27">
      <c r="A91" s="32">
        <v>89</v>
      </c>
      <c r="B91" s="49"/>
      <c r="C91" s="35" t="s">
        <v>279</v>
      </c>
      <c r="D91" s="32">
        <v>260</v>
      </c>
      <c r="E91" s="35"/>
      <c r="F91" s="32"/>
      <c r="G91" s="35"/>
      <c r="H91" s="35"/>
      <c r="I91" s="32"/>
      <c r="J91" s="32"/>
      <c r="K91" s="35"/>
      <c r="L91" s="35"/>
      <c r="M91" s="35"/>
      <c r="N91" s="35"/>
      <c r="O91" s="35"/>
      <c r="P91" s="35"/>
      <c r="Q91" s="35"/>
      <c r="R91" s="35"/>
      <c r="S91" s="35"/>
      <c r="T91" s="35"/>
    </row>
    <row r="92" spans="1:27">
      <c r="A92" s="32">
        <v>90</v>
      </c>
      <c r="B92" s="49"/>
      <c r="C92" s="35" t="s">
        <v>280</v>
      </c>
      <c r="D92" s="32">
        <v>130</v>
      </c>
      <c r="E92" s="35"/>
      <c r="F92" s="32"/>
      <c r="G92" s="35"/>
      <c r="H92" s="35"/>
      <c r="I92" s="32"/>
      <c r="J92" s="32"/>
      <c r="K92" s="35"/>
      <c r="L92" s="35"/>
      <c r="M92" s="35"/>
      <c r="N92" s="35"/>
      <c r="O92" s="35"/>
      <c r="P92" s="35"/>
      <c r="Q92" s="35"/>
      <c r="R92" s="35"/>
      <c r="S92" s="35"/>
      <c r="T92" s="35"/>
    </row>
    <row r="93" spans="1:27">
      <c r="A93" s="32">
        <v>91</v>
      </c>
      <c r="B93" s="49"/>
      <c r="C93" s="35" t="s">
        <v>281</v>
      </c>
      <c r="D93" s="32">
        <v>130</v>
      </c>
      <c r="E93" s="35"/>
      <c r="F93" s="32"/>
      <c r="G93" s="35"/>
      <c r="H93" s="35"/>
      <c r="I93" s="32"/>
      <c r="J93" s="32"/>
      <c r="K93" s="35"/>
      <c r="L93" s="35"/>
      <c r="M93" s="35"/>
      <c r="N93" s="35"/>
      <c r="O93" s="35"/>
      <c r="P93" s="35"/>
      <c r="Q93" s="35"/>
      <c r="R93" s="35"/>
      <c r="S93" s="35"/>
      <c r="T93" s="35"/>
    </row>
    <row r="94" spans="1:27">
      <c r="A94" s="32">
        <v>92</v>
      </c>
      <c r="B94" s="49"/>
      <c r="C94" s="35" t="s">
        <v>282</v>
      </c>
      <c r="D94" s="32">
        <v>130</v>
      </c>
      <c r="E94" s="35"/>
      <c r="F94" s="32"/>
      <c r="G94" s="35"/>
      <c r="H94" s="35"/>
      <c r="I94" s="32"/>
      <c r="J94" s="32"/>
      <c r="K94" s="35"/>
      <c r="L94" s="35"/>
      <c r="M94" s="35"/>
      <c r="N94" s="35"/>
      <c r="O94" s="35"/>
      <c r="P94" s="35"/>
      <c r="Q94" s="35"/>
      <c r="R94" s="35"/>
      <c r="S94" s="35"/>
      <c r="T94" s="35"/>
    </row>
    <row r="95" spans="1:27">
      <c r="A95" s="32">
        <v>93</v>
      </c>
      <c r="B95" s="49"/>
      <c r="C95" s="35" t="s">
        <v>283</v>
      </c>
      <c r="D95" s="32">
        <v>130</v>
      </c>
      <c r="E95" s="35"/>
      <c r="F95" s="32"/>
      <c r="G95" s="35"/>
      <c r="H95" s="35"/>
      <c r="I95" s="32"/>
      <c r="J95" s="32"/>
      <c r="K95" s="35"/>
      <c r="L95" s="35"/>
      <c r="M95" s="35"/>
      <c r="N95" s="35"/>
      <c r="O95" s="35"/>
      <c r="P95" s="35"/>
      <c r="Q95" s="35"/>
      <c r="R95" s="35"/>
      <c r="S95" s="35"/>
      <c r="T95" s="35"/>
    </row>
    <row r="97" spans="4:4">
      <c r="D97">
        <f>(1500/5)+(1750/7)</f>
        <v>550</v>
      </c>
    </row>
    <row r="98" spans="4:4">
      <c r="D98">
        <f>(D6+D30)/12</f>
        <v>270.83333333333331</v>
      </c>
    </row>
  </sheetData>
  <autoFilter ref="A2:X2"/>
  <mergeCells count="1">
    <mergeCell ref="E1:S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AG95"/>
  <sheetViews>
    <sheetView topLeftCell="Q1" zoomScale="70" zoomScaleNormal="70" workbookViewId="0">
      <pane ySplit="6" topLeftCell="A52" activePane="bottomLeft" state="frozen"/>
      <selection pane="bottomLeft" activeCell="T73" sqref="T73"/>
    </sheetView>
  </sheetViews>
  <sheetFormatPr defaultRowHeight="15"/>
  <cols>
    <col min="1" max="1" width="5" style="1" customWidth="1"/>
    <col min="2" max="2" width="23.28515625" style="26" customWidth="1"/>
    <col min="3" max="3" width="12.5703125" style="2" customWidth="1"/>
    <col min="4" max="4" width="13.28515625" style="2" customWidth="1"/>
    <col min="5" max="5" width="16.140625" style="2" customWidth="1"/>
    <col min="6" max="6" width="11" style="2" bestFit="1" customWidth="1"/>
    <col min="7" max="7" width="14.85546875" style="2" customWidth="1"/>
    <col min="8" max="8" width="15.5703125" style="2" customWidth="1"/>
    <col min="9" max="9" width="13" style="2" customWidth="1"/>
    <col min="10" max="10" width="12" style="2" customWidth="1"/>
    <col min="11" max="11" width="10.85546875" style="3" customWidth="1"/>
    <col min="12" max="13" width="0.42578125" style="3" customWidth="1"/>
    <col min="14" max="14" width="0.42578125" style="4" customWidth="1"/>
    <col min="15" max="16" width="3.7109375" style="3" customWidth="1"/>
    <col min="17" max="17" width="6" style="5" bestFit="1" customWidth="1"/>
    <col min="18" max="18" width="27.7109375" style="5" bestFit="1" customWidth="1"/>
    <col min="19" max="19" width="35.42578125" style="5" bestFit="1" customWidth="1"/>
    <col min="20" max="20" width="50" style="5" bestFit="1" customWidth="1"/>
    <col min="21" max="21" width="19.42578125" style="5" customWidth="1"/>
    <col min="22" max="22" width="8.5703125" style="5" bestFit="1" customWidth="1"/>
    <col min="23" max="23" width="8.7109375" style="5" bestFit="1" customWidth="1"/>
    <col min="24" max="24" width="9" style="5" bestFit="1" customWidth="1"/>
    <col min="25" max="25" width="12" style="5" bestFit="1" customWidth="1"/>
    <col min="26" max="26" width="11.7109375" style="5" bestFit="1" customWidth="1"/>
    <col min="27" max="27" width="6" style="5" bestFit="1" customWidth="1"/>
    <col min="28" max="28" width="10.7109375" style="5" customWidth="1"/>
    <col min="29" max="29" width="6.5703125" style="5" bestFit="1" customWidth="1"/>
    <col min="30" max="30" width="9.7109375" style="5" customWidth="1"/>
    <col min="31" max="31" width="15.140625" style="5" bestFit="1" customWidth="1"/>
    <col min="32" max="32" width="8.85546875" style="5" bestFit="1" customWidth="1"/>
    <col min="33" max="33" width="7.85546875" style="5" bestFit="1" customWidth="1"/>
    <col min="34" max="16384" width="9.140625" style="3"/>
  </cols>
  <sheetData>
    <row r="1" spans="1:33" ht="15.75" thickBot="1">
      <c r="B1" s="2"/>
    </row>
    <row r="2" spans="1:33" ht="18.75">
      <c r="B2" s="2"/>
      <c r="C2" s="84" t="s">
        <v>0</v>
      </c>
      <c r="D2" s="6" t="s">
        <v>1</v>
      </c>
      <c r="E2" s="6" t="s">
        <v>2</v>
      </c>
      <c r="F2" s="6" t="s">
        <v>3</v>
      </c>
      <c r="G2" s="6" t="s">
        <v>4</v>
      </c>
      <c r="L2" s="1"/>
      <c r="M2" s="7" t="s">
        <v>5</v>
      </c>
      <c r="R2" s="8" t="s">
        <v>6</v>
      </c>
    </row>
    <row r="3" spans="1:33" ht="15.75" thickBot="1">
      <c r="B3" s="2"/>
      <c r="C3" s="85"/>
      <c r="D3" s="9">
        <f>SUBTOTAL(109,E$7:E$1048576)</f>
        <v>1025536</v>
      </c>
      <c r="E3" s="10">
        <f>SUM(G$7:G$1048576)</f>
        <v>329168.04399999999</v>
      </c>
      <c r="F3" s="9">
        <f>SUM(I$7:I$1048576)</f>
        <v>650616</v>
      </c>
      <c r="G3" s="10">
        <f>SUM(J$7:J$1048576)</f>
        <v>102317.144</v>
      </c>
      <c r="L3" s="1"/>
      <c r="M3" s="1">
        <v>202945.04399999999</v>
      </c>
    </row>
    <row r="4" spans="1:33">
      <c r="B4" s="2"/>
      <c r="E4" s="10"/>
      <c r="L4" s="1">
        <v>69047</v>
      </c>
      <c r="M4" s="1">
        <f>M3-L4</f>
        <v>133898.04399999999</v>
      </c>
    </row>
    <row r="5" spans="1:33" ht="15.75" thickBot="1">
      <c r="B5" s="2"/>
    </row>
    <row r="6" spans="1:33" s="18" customFormat="1" ht="32.25" thickBot="1">
      <c r="A6" s="11"/>
      <c r="B6" s="12" t="s">
        <v>7</v>
      </c>
      <c r="C6" s="13" t="s">
        <v>8</v>
      </c>
      <c r="D6" s="14" t="s">
        <v>9</v>
      </c>
      <c r="E6" s="13" t="s">
        <v>10</v>
      </c>
      <c r="F6" s="14" t="s">
        <v>11</v>
      </c>
      <c r="G6" s="15" t="s">
        <v>2</v>
      </c>
      <c r="H6" s="16" t="s">
        <v>12</v>
      </c>
      <c r="I6" s="15" t="s">
        <v>13</v>
      </c>
      <c r="J6" s="17" t="s">
        <v>14</v>
      </c>
      <c r="L6" s="2"/>
      <c r="N6" s="19"/>
      <c r="Q6" s="20" t="s">
        <v>15</v>
      </c>
      <c r="R6" s="20" t="s">
        <v>16</v>
      </c>
      <c r="S6" s="20" t="s">
        <v>17</v>
      </c>
      <c r="T6" s="20" t="s">
        <v>18</v>
      </c>
      <c r="U6" s="21" t="s">
        <v>19</v>
      </c>
      <c r="V6" s="21" t="s">
        <v>20</v>
      </c>
      <c r="W6" s="21" t="s">
        <v>21</v>
      </c>
      <c r="X6" s="21" t="s">
        <v>22</v>
      </c>
      <c r="Y6" s="21" t="s">
        <v>11</v>
      </c>
      <c r="Z6" s="20" t="s">
        <v>2</v>
      </c>
      <c r="AA6" s="20" t="s">
        <v>23</v>
      </c>
      <c r="AB6" s="21" t="s">
        <v>24</v>
      </c>
      <c r="AC6" s="20" t="s">
        <v>25</v>
      </c>
      <c r="AD6" s="21" t="s">
        <v>26</v>
      </c>
      <c r="AE6" s="20" t="s">
        <v>27</v>
      </c>
      <c r="AF6" s="21" t="s">
        <v>28</v>
      </c>
      <c r="AG6" s="20" t="s">
        <v>29</v>
      </c>
    </row>
    <row r="7" spans="1:33">
      <c r="A7" s="1" t="str">
        <f>R7</f>
        <v>GRM033C81E104KE14D</v>
      </c>
      <c r="B7" s="2" t="s">
        <v>30</v>
      </c>
      <c r="C7" s="2">
        <f>VLOOKUP(R7,'[3]Atrition NPI'!$B:$AB,23,0)</f>
        <v>2500</v>
      </c>
      <c r="D7" s="2">
        <f>AA7</f>
        <v>15000</v>
      </c>
      <c r="E7" s="2">
        <f>IF(D7&gt;C7,D7,ROUNDUP(C7/D7,0)*D7)</f>
        <v>15000</v>
      </c>
      <c r="F7" s="2">
        <f>Y7</f>
        <v>0.01</v>
      </c>
      <c r="G7" s="2">
        <f>F7*E7</f>
        <v>150</v>
      </c>
      <c r="H7" s="22">
        <f t="shared" ref="H7:H70" si="0">G7/$E$3</f>
        <v>4.5569429576827329E-4</v>
      </c>
      <c r="I7" s="2">
        <f>E7-C7</f>
        <v>12500</v>
      </c>
      <c r="J7" s="2">
        <f>I7*F7</f>
        <v>125</v>
      </c>
      <c r="Q7" s="23">
        <v>1</v>
      </c>
      <c r="R7" s="23" t="s">
        <v>31</v>
      </c>
      <c r="S7" s="23" t="s">
        <v>32</v>
      </c>
      <c r="T7" s="23" t="s">
        <v>33</v>
      </c>
      <c r="U7" s="23"/>
      <c r="V7" s="23">
        <v>50</v>
      </c>
      <c r="W7" s="23">
        <v>1</v>
      </c>
      <c r="X7" s="23">
        <v>15000</v>
      </c>
      <c r="Y7" s="24">
        <v>0.01</v>
      </c>
      <c r="Z7" s="25">
        <v>127.5</v>
      </c>
      <c r="AA7" s="23">
        <v>15000</v>
      </c>
      <c r="AB7" s="23" t="s">
        <v>34</v>
      </c>
      <c r="AC7" s="23">
        <v>98</v>
      </c>
      <c r="AD7" s="23" t="s">
        <v>35</v>
      </c>
      <c r="AE7" s="23" t="s">
        <v>36</v>
      </c>
      <c r="AF7" s="23" t="s">
        <v>37</v>
      </c>
      <c r="AG7" s="23" t="s">
        <v>38</v>
      </c>
    </row>
    <row r="8" spans="1:33">
      <c r="A8" s="1" t="str">
        <f t="shared" ref="A8:A71" si="1">R8</f>
        <v>MAX30208CLB+</v>
      </c>
      <c r="B8" s="2" t="s">
        <v>30</v>
      </c>
      <c r="C8" s="2">
        <f>VLOOKUP(R8,'[3]Atrition NPI'!$B:$AB,23,0)</f>
        <v>2080</v>
      </c>
      <c r="D8" s="2">
        <f t="shared" ref="D8:D71" si="2">AA8</f>
        <v>2500</v>
      </c>
      <c r="E8" s="2">
        <f t="shared" ref="E8:E72" si="3">IF(D8&gt;C8,D8,ROUNDUP(C8/D8,0)*D8)</f>
        <v>2500</v>
      </c>
      <c r="F8" s="2">
        <f t="shared" ref="F8:F71" si="4">Y8</f>
        <v>3.52</v>
      </c>
      <c r="G8" s="2">
        <f t="shared" ref="G8:G71" si="5">F8*E8</f>
        <v>8800</v>
      </c>
      <c r="H8" s="22">
        <f t="shared" si="0"/>
        <v>2.6734065351738702E-2</v>
      </c>
      <c r="I8" s="2">
        <f t="shared" ref="I8:I72" si="6">E8-C8</f>
        <v>420</v>
      </c>
      <c r="J8" s="2">
        <f t="shared" ref="J8:J71" si="7">I8*F8</f>
        <v>1478.4</v>
      </c>
      <c r="Q8" s="23">
        <v>2</v>
      </c>
      <c r="R8" s="23" t="s">
        <v>39</v>
      </c>
      <c r="S8" s="23" t="s">
        <v>40</v>
      </c>
      <c r="T8" s="23" t="s">
        <v>41</v>
      </c>
      <c r="U8" s="23"/>
      <c r="V8" s="23">
        <v>50</v>
      </c>
      <c r="W8" s="23">
        <v>1</v>
      </c>
      <c r="X8" s="23">
        <v>2500</v>
      </c>
      <c r="Y8" s="24">
        <v>3.52</v>
      </c>
      <c r="Z8" s="25">
        <v>8797.5</v>
      </c>
      <c r="AA8" s="23">
        <v>2500</v>
      </c>
      <c r="AB8" s="23" t="s">
        <v>42</v>
      </c>
      <c r="AC8" s="23">
        <v>378</v>
      </c>
      <c r="AD8" s="23" t="s">
        <v>35</v>
      </c>
      <c r="AE8" s="23" t="s">
        <v>36</v>
      </c>
      <c r="AF8" s="23" t="s">
        <v>37</v>
      </c>
      <c r="AG8" s="23" t="s">
        <v>38</v>
      </c>
    </row>
    <row r="9" spans="1:33">
      <c r="A9" s="1" t="str">
        <f t="shared" si="1"/>
        <v>MAX30208_HSP3_DEMO_B</v>
      </c>
      <c r="B9" s="26" t="s">
        <v>43</v>
      </c>
      <c r="C9" s="2">
        <f>VLOOKUP(R9,'[3]Atrition NPI'!$B:$AB,23,0)</f>
        <v>2020</v>
      </c>
      <c r="D9" s="2">
        <f t="shared" si="2"/>
        <v>0</v>
      </c>
      <c r="E9" s="2">
        <v>0</v>
      </c>
      <c r="F9" s="2">
        <f t="shared" si="4"/>
        <v>0</v>
      </c>
      <c r="G9" s="2">
        <f t="shared" si="5"/>
        <v>0</v>
      </c>
      <c r="H9" s="22">
        <f t="shared" si="0"/>
        <v>0</v>
      </c>
      <c r="I9" s="2">
        <f t="shared" si="6"/>
        <v>-2020</v>
      </c>
      <c r="J9" s="2">
        <f t="shared" si="7"/>
        <v>0</v>
      </c>
      <c r="Q9" s="23">
        <v>3</v>
      </c>
      <c r="R9" s="23" t="s">
        <v>44</v>
      </c>
      <c r="S9" s="23" t="s">
        <v>40</v>
      </c>
      <c r="T9" s="23" t="s">
        <v>45</v>
      </c>
      <c r="U9" s="27" t="s">
        <v>46</v>
      </c>
      <c r="V9" s="23">
        <v>50</v>
      </c>
      <c r="W9" s="23">
        <v>1</v>
      </c>
      <c r="X9" s="23"/>
      <c r="Y9" s="23"/>
      <c r="Z9" s="28" t="s">
        <v>47</v>
      </c>
      <c r="AA9" s="23"/>
      <c r="AB9" s="23"/>
      <c r="AC9" s="23"/>
      <c r="AD9" s="23"/>
      <c r="AE9" s="23"/>
      <c r="AF9" s="23"/>
      <c r="AG9" s="23"/>
    </row>
    <row r="10" spans="1:33">
      <c r="A10" s="1" t="str">
        <f t="shared" si="1"/>
        <v>GRM188R61E106MA73J</v>
      </c>
      <c r="B10" s="26" t="s">
        <v>48</v>
      </c>
      <c r="C10" s="2">
        <f>VLOOKUP(R10,'[3]Atrition NPI'!$B:$AB,23,0)</f>
        <v>11000</v>
      </c>
      <c r="D10" s="2">
        <f t="shared" si="2"/>
        <v>10000</v>
      </c>
      <c r="E10" s="2">
        <f t="shared" si="3"/>
        <v>20000</v>
      </c>
      <c r="F10" s="2">
        <f t="shared" si="4"/>
        <v>0.08</v>
      </c>
      <c r="G10" s="2">
        <f t="shared" si="5"/>
        <v>1600</v>
      </c>
      <c r="H10" s="22">
        <f t="shared" si="0"/>
        <v>4.8607391548615821E-3</v>
      </c>
      <c r="I10" s="2">
        <f t="shared" si="6"/>
        <v>9000</v>
      </c>
      <c r="J10" s="2">
        <f t="shared" si="7"/>
        <v>720</v>
      </c>
      <c r="Q10" s="23">
        <v>4</v>
      </c>
      <c r="R10" s="23" t="s">
        <v>49</v>
      </c>
      <c r="S10" s="23" t="s">
        <v>32</v>
      </c>
      <c r="T10" s="23" t="s">
        <v>50</v>
      </c>
      <c r="U10" s="23"/>
      <c r="V10" s="23">
        <v>50</v>
      </c>
      <c r="W10" s="23">
        <v>5</v>
      </c>
      <c r="X10" s="23">
        <v>10000</v>
      </c>
      <c r="Y10" s="24">
        <v>0.08</v>
      </c>
      <c r="Z10" s="25">
        <v>816</v>
      </c>
      <c r="AA10" s="23">
        <v>10000</v>
      </c>
      <c r="AB10" s="23" t="s">
        <v>34</v>
      </c>
      <c r="AC10" s="23">
        <v>70</v>
      </c>
      <c r="AD10" s="23" t="s">
        <v>35</v>
      </c>
      <c r="AE10" s="23" t="s">
        <v>36</v>
      </c>
      <c r="AF10" s="23" t="s">
        <v>37</v>
      </c>
      <c r="AG10" s="23" t="s">
        <v>38</v>
      </c>
    </row>
    <row r="11" spans="1:33">
      <c r="A11" s="1" t="str">
        <f t="shared" si="1"/>
        <v>GRM188R72A104KA35J</v>
      </c>
      <c r="B11" s="2" t="s">
        <v>30</v>
      </c>
      <c r="C11" s="2">
        <f>VLOOKUP(R11,'[3]Atrition NPI'!$B:$AB,23,0)</f>
        <v>6600</v>
      </c>
      <c r="D11" s="2">
        <f t="shared" si="2"/>
        <v>10000</v>
      </c>
      <c r="E11" s="2">
        <f t="shared" si="3"/>
        <v>10000</v>
      </c>
      <c r="F11" s="2">
        <f t="shared" si="4"/>
        <v>0.05</v>
      </c>
      <c r="G11" s="2">
        <f t="shared" si="5"/>
        <v>500</v>
      </c>
      <c r="H11" s="22">
        <f t="shared" si="0"/>
        <v>1.5189809858942444E-3</v>
      </c>
      <c r="I11" s="2">
        <f t="shared" si="6"/>
        <v>3400</v>
      </c>
      <c r="J11" s="2">
        <f t="shared" si="7"/>
        <v>170</v>
      </c>
      <c r="Q11" s="23">
        <v>5</v>
      </c>
      <c r="R11" s="23" t="s">
        <v>51</v>
      </c>
      <c r="S11" s="23" t="s">
        <v>32</v>
      </c>
      <c r="T11" s="23" t="s">
        <v>52</v>
      </c>
      <c r="U11" s="23"/>
      <c r="V11" s="23">
        <v>50</v>
      </c>
      <c r="W11" s="23">
        <v>3</v>
      </c>
      <c r="X11" s="23">
        <v>10000</v>
      </c>
      <c r="Y11" s="24">
        <v>0.05</v>
      </c>
      <c r="Z11" s="25">
        <v>493</v>
      </c>
      <c r="AA11" s="23">
        <v>10000</v>
      </c>
      <c r="AB11" s="23" t="s">
        <v>34</v>
      </c>
      <c r="AC11" s="23">
        <v>98</v>
      </c>
      <c r="AD11" s="23" t="s">
        <v>35</v>
      </c>
      <c r="AE11" s="23" t="s">
        <v>36</v>
      </c>
      <c r="AF11" s="23" t="s">
        <v>37</v>
      </c>
      <c r="AG11" s="23" t="s">
        <v>38</v>
      </c>
    </row>
    <row r="12" spans="1:33">
      <c r="A12" s="1" t="str">
        <f t="shared" si="1"/>
        <v>GRM155R61A106ME11J</v>
      </c>
      <c r="B12" s="2" t="s">
        <v>30</v>
      </c>
      <c r="C12" s="2">
        <f>VLOOKUP(R12,'[3]Atrition NPI'!$B:$AB,23,0)</f>
        <v>6600</v>
      </c>
      <c r="D12" s="2">
        <f t="shared" si="2"/>
        <v>40000</v>
      </c>
      <c r="E12" s="2">
        <f t="shared" si="3"/>
        <v>40000</v>
      </c>
      <c r="F12" s="2">
        <f t="shared" si="4"/>
        <v>0.03</v>
      </c>
      <c r="G12" s="2">
        <f t="shared" si="5"/>
        <v>1200</v>
      </c>
      <c r="H12" s="22">
        <f t="shared" si="0"/>
        <v>3.6455543661461864E-3</v>
      </c>
      <c r="I12" s="2">
        <f t="shared" si="6"/>
        <v>33400</v>
      </c>
      <c r="J12" s="2">
        <f t="shared" si="7"/>
        <v>1002</v>
      </c>
      <c r="Q12" s="23">
        <v>6</v>
      </c>
      <c r="R12" s="23" t="s">
        <v>53</v>
      </c>
      <c r="S12" s="23" t="s">
        <v>32</v>
      </c>
      <c r="T12" s="23" t="s">
        <v>54</v>
      </c>
      <c r="U12" s="29" t="s">
        <v>55</v>
      </c>
      <c r="V12" s="23">
        <v>50</v>
      </c>
      <c r="W12" s="23">
        <v>3</v>
      </c>
      <c r="X12" s="23">
        <v>40000</v>
      </c>
      <c r="Y12" s="24">
        <v>0.03</v>
      </c>
      <c r="Z12" s="25">
        <v>1088</v>
      </c>
      <c r="AA12" s="23">
        <v>40000</v>
      </c>
      <c r="AB12" s="23" t="s">
        <v>34</v>
      </c>
      <c r="AC12" s="23">
        <v>84</v>
      </c>
      <c r="AD12" s="23" t="s">
        <v>35</v>
      </c>
      <c r="AE12" s="23" t="s">
        <v>36</v>
      </c>
      <c r="AF12" s="23" t="s">
        <v>37</v>
      </c>
      <c r="AG12" s="23" t="s">
        <v>38</v>
      </c>
    </row>
    <row r="13" spans="1:33">
      <c r="A13" s="1" t="str">
        <f t="shared" si="1"/>
        <v>C0603C105K3RAC7867</v>
      </c>
      <c r="B13" s="2" t="s">
        <v>30</v>
      </c>
      <c r="C13" s="2">
        <f>VLOOKUP(R13,'[3]Atrition NPI'!$B:$AB,23,0)</f>
        <v>2200</v>
      </c>
      <c r="D13" s="2">
        <f t="shared" si="2"/>
        <v>15000</v>
      </c>
      <c r="E13" s="2">
        <f t="shared" si="3"/>
        <v>15000</v>
      </c>
      <c r="F13" s="2">
        <f t="shared" si="4"/>
        <v>7.0000000000000007E-2</v>
      </c>
      <c r="G13" s="2">
        <f t="shared" si="5"/>
        <v>1050</v>
      </c>
      <c r="H13" s="22">
        <f t="shared" si="0"/>
        <v>3.1898600703779132E-3</v>
      </c>
      <c r="I13" s="2">
        <f t="shared" si="6"/>
        <v>12800</v>
      </c>
      <c r="J13" s="2">
        <f t="shared" si="7"/>
        <v>896.00000000000011</v>
      </c>
      <c r="Q13" s="23">
        <v>7</v>
      </c>
      <c r="R13" s="23" t="s">
        <v>56</v>
      </c>
      <c r="S13" s="23" t="s">
        <v>57</v>
      </c>
      <c r="T13" s="23" t="s">
        <v>58</v>
      </c>
      <c r="U13" s="29" t="s">
        <v>59</v>
      </c>
      <c r="V13" s="23">
        <v>50</v>
      </c>
      <c r="W13" s="23">
        <v>1</v>
      </c>
      <c r="X13" s="23">
        <v>15000</v>
      </c>
      <c r="Y13" s="24">
        <v>7.0000000000000007E-2</v>
      </c>
      <c r="Z13" s="25">
        <v>1122</v>
      </c>
      <c r="AA13" s="23">
        <v>15000</v>
      </c>
      <c r="AB13" s="23" t="s">
        <v>34</v>
      </c>
      <c r="AC13" s="23">
        <v>273</v>
      </c>
      <c r="AD13" s="23" t="s">
        <v>35</v>
      </c>
      <c r="AE13" s="23" t="s">
        <v>36</v>
      </c>
      <c r="AF13" s="23" t="s">
        <v>37</v>
      </c>
      <c r="AG13" s="23" t="s">
        <v>38</v>
      </c>
    </row>
    <row r="14" spans="1:33">
      <c r="A14" s="1" t="str">
        <f t="shared" si="1"/>
        <v>GRM033R61A104KE15J</v>
      </c>
      <c r="B14" s="2" t="s">
        <v>30</v>
      </c>
      <c r="C14" s="2">
        <f>VLOOKUP(R14,'[3]Atrition NPI'!$B:$AB,23,0)</f>
        <v>2200</v>
      </c>
      <c r="D14" s="2">
        <f t="shared" si="2"/>
        <v>50000</v>
      </c>
      <c r="E14" s="2">
        <f t="shared" si="3"/>
        <v>50000</v>
      </c>
      <c r="F14" s="2">
        <f t="shared" si="4"/>
        <v>3.3999999999999998E-3</v>
      </c>
      <c r="G14" s="2">
        <f t="shared" si="5"/>
        <v>170</v>
      </c>
      <c r="H14" s="22">
        <f t="shared" si="0"/>
        <v>5.1645353520404314E-4</v>
      </c>
      <c r="I14" s="2">
        <f t="shared" si="6"/>
        <v>47800</v>
      </c>
      <c r="J14" s="2">
        <f t="shared" si="7"/>
        <v>162.51999999999998</v>
      </c>
      <c r="Q14" s="23">
        <v>8</v>
      </c>
      <c r="R14" s="23" t="s">
        <v>60</v>
      </c>
      <c r="S14" s="23" t="s">
        <v>32</v>
      </c>
      <c r="T14" s="23" t="s">
        <v>61</v>
      </c>
      <c r="U14" s="23"/>
      <c r="V14" s="23">
        <v>50</v>
      </c>
      <c r="W14" s="23">
        <v>1</v>
      </c>
      <c r="X14" s="23">
        <v>50000</v>
      </c>
      <c r="Y14" s="24">
        <f>Z14/X14</f>
        <v>3.3999999999999998E-3</v>
      </c>
      <c r="Z14" s="25">
        <v>170</v>
      </c>
      <c r="AA14" s="23">
        <v>50000</v>
      </c>
      <c r="AB14" s="23" t="s">
        <v>34</v>
      </c>
      <c r="AC14" s="23">
        <v>83</v>
      </c>
      <c r="AD14" s="23" t="s">
        <v>35</v>
      </c>
      <c r="AE14" s="23" t="s">
        <v>36</v>
      </c>
      <c r="AF14" s="23" t="s">
        <v>37</v>
      </c>
      <c r="AG14" s="23" t="s">
        <v>38</v>
      </c>
    </row>
    <row r="15" spans="1:33">
      <c r="A15" s="1" t="str">
        <f t="shared" si="1"/>
        <v>CL05A105KO5NNNC</v>
      </c>
      <c r="B15" s="2" t="s">
        <v>30</v>
      </c>
      <c r="C15" s="2">
        <f>VLOOKUP(R15,'[3]Atrition NPI'!$B:$AB,23,0)</f>
        <v>2200</v>
      </c>
      <c r="D15" s="2">
        <f t="shared" si="2"/>
        <v>10000</v>
      </c>
      <c r="E15" s="2">
        <f t="shared" si="3"/>
        <v>10000</v>
      </c>
      <c r="F15" s="2">
        <f t="shared" si="4"/>
        <v>0.01</v>
      </c>
      <c r="G15" s="2">
        <f t="shared" si="5"/>
        <v>100</v>
      </c>
      <c r="H15" s="22">
        <f t="shared" si="0"/>
        <v>3.0379619717884888E-4</v>
      </c>
      <c r="I15" s="2">
        <f t="shared" si="6"/>
        <v>7800</v>
      </c>
      <c r="J15" s="2">
        <f t="shared" si="7"/>
        <v>78</v>
      </c>
      <c r="Q15" s="23">
        <v>9</v>
      </c>
      <c r="R15" s="23" t="s">
        <v>62</v>
      </c>
      <c r="S15" s="23" t="s">
        <v>63</v>
      </c>
      <c r="T15" s="23" t="s">
        <v>64</v>
      </c>
      <c r="U15" s="23"/>
      <c r="V15" s="23">
        <v>50</v>
      </c>
      <c r="W15" s="23">
        <v>1</v>
      </c>
      <c r="X15" s="23">
        <v>10000</v>
      </c>
      <c r="Y15" s="24">
        <v>0.01</v>
      </c>
      <c r="Z15" s="25">
        <v>119</v>
      </c>
      <c r="AA15" s="23">
        <v>10000</v>
      </c>
      <c r="AB15" s="23" t="s">
        <v>34</v>
      </c>
      <c r="AC15" s="23">
        <v>140</v>
      </c>
      <c r="AD15" s="23" t="s">
        <v>35</v>
      </c>
      <c r="AE15" s="23" t="s">
        <v>36</v>
      </c>
      <c r="AF15" s="23" t="s">
        <v>37</v>
      </c>
      <c r="AG15" s="23" t="s">
        <v>38</v>
      </c>
    </row>
    <row r="16" spans="1:33">
      <c r="A16" s="1" t="str">
        <f t="shared" si="1"/>
        <v>C0603X7R1A103K030BA</v>
      </c>
      <c r="B16" s="2" t="s">
        <v>30</v>
      </c>
      <c r="C16" s="2">
        <f>VLOOKUP(R16,'[3]Atrition NPI'!$B:$AB,23,0)</f>
        <v>2200</v>
      </c>
      <c r="D16" s="2">
        <f t="shared" si="2"/>
        <v>15000</v>
      </c>
      <c r="E16" s="2">
        <f t="shared" si="3"/>
        <v>15000</v>
      </c>
      <c r="F16" s="2">
        <f t="shared" si="4"/>
        <v>0.02</v>
      </c>
      <c r="G16" s="2">
        <f t="shared" si="5"/>
        <v>300</v>
      </c>
      <c r="H16" s="22">
        <f t="shared" si="0"/>
        <v>9.1138859153654659E-4</v>
      </c>
      <c r="I16" s="2">
        <f t="shared" si="6"/>
        <v>12800</v>
      </c>
      <c r="J16" s="2">
        <f t="shared" si="7"/>
        <v>256</v>
      </c>
      <c r="Q16" s="23">
        <v>10</v>
      </c>
      <c r="R16" s="23" t="s">
        <v>65</v>
      </c>
      <c r="S16" s="23" t="s">
        <v>66</v>
      </c>
      <c r="T16" s="23" t="s">
        <v>67</v>
      </c>
      <c r="U16" s="23"/>
      <c r="V16" s="23">
        <v>50</v>
      </c>
      <c r="W16" s="23">
        <v>1</v>
      </c>
      <c r="X16" s="23">
        <v>15000</v>
      </c>
      <c r="Y16" s="24">
        <v>0.02</v>
      </c>
      <c r="Z16" s="25">
        <v>280.5</v>
      </c>
      <c r="AA16" s="23">
        <v>15000</v>
      </c>
      <c r="AB16" s="23" t="s">
        <v>34</v>
      </c>
      <c r="AC16" s="23">
        <v>182</v>
      </c>
      <c r="AD16" s="23" t="s">
        <v>35</v>
      </c>
      <c r="AE16" s="23" t="s">
        <v>36</v>
      </c>
      <c r="AF16" s="23" t="s">
        <v>37</v>
      </c>
      <c r="AG16" s="23" t="s">
        <v>38</v>
      </c>
    </row>
    <row r="17" spans="1:33">
      <c r="A17" s="1" t="str">
        <f t="shared" si="1"/>
        <v>SFH 7016</v>
      </c>
      <c r="B17" s="2" t="s">
        <v>30</v>
      </c>
      <c r="C17" s="2">
        <f>VLOOKUP(R17,'[3]Atrition NPI'!$B:$AB,23,0)</f>
        <v>2200</v>
      </c>
      <c r="D17" s="2">
        <f t="shared" si="2"/>
        <v>3000</v>
      </c>
      <c r="E17" s="2">
        <f t="shared" si="3"/>
        <v>3000</v>
      </c>
      <c r="F17" s="2">
        <f t="shared" si="4"/>
        <v>1.24</v>
      </c>
      <c r="G17" s="2">
        <f t="shared" si="5"/>
        <v>3720</v>
      </c>
      <c r="H17" s="22">
        <f t="shared" si="0"/>
        <v>1.1301218535053179E-2</v>
      </c>
      <c r="I17" s="2">
        <f t="shared" si="6"/>
        <v>800</v>
      </c>
      <c r="J17" s="2">
        <f t="shared" si="7"/>
        <v>992</v>
      </c>
      <c r="Q17" s="23">
        <v>11</v>
      </c>
      <c r="R17" s="23" t="s">
        <v>68</v>
      </c>
      <c r="S17" s="23" t="s">
        <v>69</v>
      </c>
      <c r="T17" s="23" t="s">
        <v>70</v>
      </c>
      <c r="U17" s="23"/>
      <c r="V17" s="23">
        <v>50</v>
      </c>
      <c r="W17" s="23">
        <v>1</v>
      </c>
      <c r="X17" s="23">
        <v>3000</v>
      </c>
      <c r="Y17" s="24">
        <v>1.24</v>
      </c>
      <c r="Z17" s="25">
        <v>3723</v>
      </c>
      <c r="AA17" s="23">
        <v>3000</v>
      </c>
      <c r="AB17" s="23" t="s">
        <v>34</v>
      </c>
      <c r="AC17" s="23">
        <v>112</v>
      </c>
      <c r="AD17" s="23" t="s">
        <v>35</v>
      </c>
      <c r="AE17" s="23" t="s">
        <v>36</v>
      </c>
      <c r="AF17" s="23" t="s">
        <v>37</v>
      </c>
      <c r="AG17" s="23" t="s">
        <v>38</v>
      </c>
    </row>
    <row r="18" spans="1:33">
      <c r="A18" s="1" t="str">
        <f t="shared" si="1"/>
        <v>1981061-1</v>
      </c>
      <c r="B18" s="26" t="s">
        <v>48</v>
      </c>
      <c r="C18" s="2">
        <f>VLOOKUP(R18,'[3]Atrition NPI'!$B:$AB,23,0)</f>
        <v>2200</v>
      </c>
      <c r="D18" s="2">
        <f t="shared" si="2"/>
        <v>400</v>
      </c>
      <c r="E18" s="2">
        <f t="shared" si="3"/>
        <v>2400</v>
      </c>
      <c r="F18" s="2">
        <f t="shared" si="4"/>
        <v>3.3</v>
      </c>
      <c r="G18" s="2">
        <f t="shared" si="5"/>
        <v>7920</v>
      </c>
      <c r="H18" s="22">
        <f t="shared" si="0"/>
        <v>2.4060658816564832E-2</v>
      </c>
      <c r="I18" s="2">
        <f t="shared" si="6"/>
        <v>200</v>
      </c>
      <c r="J18" s="2">
        <f t="shared" si="7"/>
        <v>660</v>
      </c>
      <c r="Q18" s="23">
        <v>12</v>
      </c>
      <c r="R18" s="23" t="s">
        <v>71</v>
      </c>
      <c r="S18" s="23" t="s">
        <v>72</v>
      </c>
      <c r="T18" s="23" t="s">
        <v>73</v>
      </c>
      <c r="U18" s="23"/>
      <c r="V18" s="23">
        <v>50</v>
      </c>
      <c r="W18" s="23">
        <v>1</v>
      </c>
      <c r="X18" s="23">
        <v>400</v>
      </c>
      <c r="Y18" s="24">
        <v>3.3</v>
      </c>
      <c r="Z18" s="25">
        <v>1319.2</v>
      </c>
      <c r="AA18" s="23">
        <v>400</v>
      </c>
      <c r="AB18" s="23" t="s">
        <v>34</v>
      </c>
      <c r="AC18" s="23">
        <v>112</v>
      </c>
      <c r="AD18" s="23" t="s">
        <v>35</v>
      </c>
      <c r="AE18" s="23" t="s">
        <v>36</v>
      </c>
      <c r="AF18" s="23" t="s">
        <v>37</v>
      </c>
      <c r="AG18" s="23" t="s">
        <v>38</v>
      </c>
    </row>
    <row r="19" spans="1:33">
      <c r="A19" s="1" t="str">
        <f t="shared" si="1"/>
        <v>10061122-251120HLF</v>
      </c>
      <c r="B19" s="26" t="s">
        <v>48</v>
      </c>
      <c r="C19" s="2">
        <f>VLOOKUP(R19,'[3]Atrition NPI'!$B:$AB,23,0)</f>
        <v>2200</v>
      </c>
      <c r="D19" s="2">
        <f t="shared" si="2"/>
        <v>2000</v>
      </c>
      <c r="E19" s="2">
        <f t="shared" si="3"/>
        <v>4000</v>
      </c>
      <c r="F19" s="2">
        <f t="shared" si="4"/>
        <v>0.35</v>
      </c>
      <c r="G19" s="2">
        <f t="shared" si="5"/>
        <v>1400</v>
      </c>
      <c r="H19" s="22">
        <f t="shared" si="0"/>
        <v>4.253146760503884E-3</v>
      </c>
      <c r="I19" s="2">
        <f t="shared" si="6"/>
        <v>1800</v>
      </c>
      <c r="J19" s="2">
        <f t="shared" si="7"/>
        <v>630</v>
      </c>
      <c r="Q19" s="23">
        <v>13</v>
      </c>
      <c r="R19" s="23" t="s">
        <v>74</v>
      </c>
      <c r="S19" s="23" t="s">
        <v>75</v>
      </c>
      <c r="T19" s="23" t="s">
        <v>76</v>
      </c>
      <c r="U19" s="27" t="s">
        <v>77</v>
      </c>
      <c r="V19" s="23">
        <v>50</v>
      </c>
      <c r="W19" s="23">
        <v>1</v>
      </c>
      <c r="X19" s="23">
        <v>2000</v>
      </c>
      <c r="Y19" s="24">
        <v>0.35</v>
      </c>
      <c r="Z19" s="25">
        <v>700</v>
      </c>
      <c r="AA19" s="23">
        <v>2000</v>
      </c>
      <c r="AB19" s="23" t="s">
        <v>34</v>
      </c>
      <c r="AC19" s="23">
        <v>84</v>
      </c>
      <c r="AD19" s="23" t="s">
        <v>35</v>
      </c>
      <c r="AE19" s="23" t="s">
        <v>36</v>
      </c>
      <c r="AF19" s="23" t="s">
        <v>37</v>
      </c>
      <c r="AG19" s="23" t="s">
        <v>38</v>
      </c>
    </row>
    <row r="20" spans="1:33">
      <c r="A20" s="1" t="str">
        <f t="shared" si="1"/>
        <v>CRCW02010000Z0ED</v>
      </c>
      <c r="B20" s="26" t="s">
        <v>48</v>
      </c>
      <c r="C20" s="2">
        <f>VLOOKUP(R20,'[3]Atrition NPI'!$B:$AB,23,0)</f>
        <v>11000</v>
      </c>
      <c r="D20" s="2">
        <f t="shared" si="2"/>
        <v>10000</v>
      </c>
      <c r="E20" s="2">
        <f t="shared" si="3"/>
        <v>20000</v>
      </c>
      <c r="F20" s="2">
        <f t="shared" si="4"/>
        <v>0.01</v>
      </c>
      <c r="G20" s="2">
        <f t="shared" si="5"/>
        <v>200</v>
      </c>
      <c r="H20" s="22">
        <f t="shared" si="0"/>
        <v>6.0759239435769776E-4</v>
      </c>
      <c r="I20" s="2">
        <f t="shared" si="6"/>
        <v>9000</v>
      </c>
      <c r="J20" s="2">
        <f t="shared" si="7"/>
        <v>90</v>
      </c>
      <c r="Q20" s="23">
        <v>14</v>
      </c>
      <c r="R20" s="23" t="s">
        <v>78</v>
      </c>
      <c r="S20" s="23" t="s">
        <v>79</v>
      </c>
      <c r="T20" s="23" t="s">
        <v>80</v>
      </c>
      <c r="U20" s="23"/>
      <c r="V20" s="23">
        <v>50</v>
      </c>
      <c r="W20" s="23">
        <v>5</v>
      </c>
      <c r="X20" s="23">
        <v>10000</v>
      </c>
      <c r="Y20" s="24">
        <v>0.01</v>
      </c>
      <c r="Z20" s="25">
        <v>68</v>
      </c>
      <c r="AA20" s="23">
        <v>10000</v>
      </c>
      <c r="AB20" s="23" t="s">
        <v>34</v>
      </c>
      <c r="AC20" s="23">
        <v>188</v>
      </c>
      <c r="AD20" s="23" t="s">
        <v>35</v>
      </c>
      <c r="AE20" s="23" t="s">
        <v>36</v>
      </c>
      <c r="AF20" s="23" t="s">
        <v>37</v>
      </c>
      <c r="AG20" s="23" t="s">
        <v>38</v>
      </c>
    </row>
    <row r="21" spans="1:33">
      <c r="A21" s="1" t="str">
        <f t="shared" si="1"/>
        <v>ERJ-2GE0R00X</v>
      </c>
      <c r="B21" s="26" t="s">
        <v>48</v>
      </c>
      <c r="C21" s="2">
        <f>VLOOKUP(R21,'[3]Atrition NPI'!$B:$AB,23,0)</f>
        <v>11000</v>
      </c>
      <c r="D21" s="2">
        <f t="shared" si="2"/>
        <v>10000</v>
      </c>
      <c r="E21" s="2">
        <f t="shared" si="3"/>
        <v>20000</v>
      </c>
      <c r="F21" s="2">
        <f t="shared" si="4"/>
        <v>0.01</v>
      </c>
      <c r="G21" s="2">
        <f t="shared" si="5"/>
        <v>200</v>
      </c>
      <c r="H21" s="22">
        <f t="shared" si="0"/>
        <v>6.0759239435769776E-4</v>
      </c>
      <c r="I21" s="2">
        <f t="shared" si="6"/>
        <v>9000</v>
      </c>
      <c r="J21" s="2">
        <f t="shared" si="7"/>
        <v>90</v>
      </c>
      <c r="Q21" s="23">
        <v>15</v>
      </c>
      <c r="R21" s="23" t="s">
        <v>81</v>
      </c>
      <c r="S21" s="23" t="s">
        <v>82</v>
      </c>
      <c r="T21" s="23" t="s">
        <v>83</v>
      </c>
      <c r="U21" s="23"/>
      <c r="V21" s="23">
        <v>50</v>
      </c>
      <c r="W21" s="23">
        <v>5</v>
      </c>
      <c r="X21" s="23">
        <v>10000</v>
      </c>
      <c r="Y21" s="24">
        <v>0.01</v>
      </c>
      <c r="Z21" s="25">
        <v>68</v>
      </c>
      <c r="AA21" s="23">
        <v>10000</v>
      </c>
      <c r="AB21" s="23" t="s">
        <v>34</v>
      </c>
      <c r="AC21" s="23">
        <v>140</v>
      </c>
      <c r="AD21" s="23" t="s">
        <v>35</v>
      </c>
      <c r="AE21" s="23" t="s">
        <v>36</v>
      </c>
      <c r="AF21" s="23" t="s">
        <v>37</v>
      </c>
      <c r="AG21" s="23" t="s">
        <v>38</v>
      </c>
    </row>
    <row r="22" spans="1:33">
      <c r="A22" s="1" t="str">
        <f t="shared" si="1"/>
        <v>ERJ-2RKF1002X</v>
      </c>
      <c r="B22" s="2" t="s">
        <v>30</v>
      </c>
      <c r="C22" s="2">
        <f>VLOOKUP(R22,'[3]Atrition NPI'!$B:$AB,23,0)</f>
        <v>4400</v>
      </c>
      <c r="D22" s="2">
        <f t="shared" si="2"/>
        <v>10000</v>
      </c>
      <c r="E22" s="2">
        <f t="shared" si="3"/>
        <v>10000</v>
      </c>
      <c r="F22" s="2">
        <f t="shared" si="4"/>
        <v>0.01</v>
      </c>
      <c r="G22" s="2">
        <f t="shared" si="5"/>
        <v>100</v>
      </c>
      <c r="H22" s="22">
        <f t="shared" si="0"/>
        <v>3.0379619717884888E-4</v>
      </c>
      <c r="I22" s="2">
        <f t="shared" si="6"/>
        <v>5600</v>
      </c>
      <c r="J22" s="2">
        <f t="shared" si="7"/>
        <v>56</v>
      </c>
      <c r="Q22" s="23">
        <v>16</v>
      </c>
      <c r="R22" s="23" t="s">
        <v>84</v>
      </c>
      <c r="S22" s="23" t="s">
        <v>82</v>
      </c>
      <c r="T22" s="23" t="s">
        <v>85</v>
      </c>
      <c r="U22" s="23"/>
      <c r="V22" s="23">
        <v>50</v>
      </c>
      <c r="W22" s="23">
        <v>2</v>
      </c>
      <c r="X22" s="23">
        <v>10000</v>
      </c>
      <c r="Y22" s="24">
        <v>0.01</v>
      </c>
      <c r="Z22" s="25">
        <v>68</v>
      </c>
      <c r="AA22" s="23">
        <v>10000</v>
      </c>
      <c r="AB22" s="23" t="s">
        <v>34</v>
      </c>
      <c r="AC22" s="23">
        <v>140</v>
      </c>
      <c r="AD22" s="23" t="s">
        <v>35</v>
      </c>
      <c r="AE22" s="23" t="s">
        <v>36</v>
      </c>
      <c r="AF22" s="23" t="s">
        <v>37</v>
      </c>
      <c r="AG22" s="23" t="s">
        <v>38</v>
      </c>
    </row>
    <row r="23" spans="1:33">
      <c r="A23" s="1" t="str">
        <f t="shared" si="1"/>
        <v>ERJ-2RKF1003X</v>
      </c>
      <c r="B23" s="2" t="s">
        <v>30</v>
      </c>
      <c r="C23" s="2">
        <f>VLOOKUP(R23,'[3]Atrition NPI'!$B:$AB,23,0)</f>
        <v>2200</v>
      </c>
      <c r="D23" s="2">
        <f t="shared" si="2"/>
        <v>10000</v>
      </c>
      <c r="E23" s="2">
        <f t="shared" si="3"/>
        <v>10000</v>
      </c>
      <c r="F23" s="2">
        <f t="shared" si="4"/>
        <v>0.01</v>
      </c>
      <c r="G23" s="2">
        <f t="shared" si="5"/>
        <v>100</v>
      </c>
      <c r="H23" s="22">
        <f t="shared" si="0"/>
        <v>3.0379619717884888E-4</v>
      </c>
      <c r="I23" s="2">
        <f t="shared" si="6"/>
        <v>7800</v>
      </c>
      <c r="J23" s="2">
        <f t="shared" si="7"/>
        <v>78</v>
      </c>
      <c r="Q23" s="23">
        <v>17</v>
      </c>
      <c r="R23" s="23" t="s">
        <v>86</v>
      </c>
      <c r="S23" s="23" t="s">
        <v>82</v>
      </c>
      <c r="T23" s="23" t="s">
        <v>87</v>
      </c>
      <c r="U23" s="23"/>
      <c r="V23" s="23">
        <v>50</v>
      </c>
      <c r="W23" s="23">
        <v>1</v>
      </c>
      <c r="X23" s="23">
        <v>10000</v>
      </c>
      <c r="Y23" s="24">
        <v>0.01</v>
      </c>
      <c r="Z23" s="25">
        <v>68</v>
      </c>
      <c r="AA23" s="23">
        <v>10000</v>
      </c>
      <c r="AB23" s="23" t="s">
        <v>34</v>
      </c>
      <c r="AC23" s="23">
        <v>140</v>
      </c>
      <c r="AD23" s="23" t="s">
        <v>35</v>
      </c>
      <c r="AE23" s="23" t="s">
        <v>36</v>
      </c>
      <c r="AF23" s="23" t="s">
        <v>37</v>
      </c>
      <c r="AG23" s="23" t="s">
        <v>38</v>
      </c>
    </row>
    <row r="24" spans="1:33">
      <c r="A24" s="1" t="str">
        <f t="shared" si="1"/>
        <v>MAX86176ENX+T</v>
      </c>
      <c r="B24" s="2" t="s">
        <v>30</v>
      </c>
      <c r="C24" s="2">
        <f>VLOOKUP(R24,'[3]Atrition NPI'!$B:$AB,23,0)</f>
        <v>2080</v>
      </c>
      <c r="D24" s="2">
        <f t="shared" si="2"/>
        <v>2500</v>
      </c>
      <c r="E24" s="2">
        <f t="shared" si="3"/>
        <v>2500</v>
      </c>
      <c r="F24" s="2">
        <f t="shared" si="4"/>
        <v>12.17</v>
      </c>
      <c r="G24" s="2">
        <f t="shared" si="5"/>
        <v>30425</v>
      </c>
      <c r="H24" s="22">
        <f t="shared" si="0"/>
        <v>9.2429992991664767E-2</v>
      </c>
      <c r="I24" s="2">
        <f t="shared" si="6"/>
        <v>420</v>
      </c>
      <c r="J24" s="2">
        <f t="shared" si="7"/>
        <v>5111.3999999999996</v>
      </c>
      <c r="Q24" s="23">
        <v>18</v>
      </c>
      <c r="R24" s="30" t="s">
        <v>88</v>
      </c>
      <c r="S24" s="23" t="s">
        <v>40</v>
      </c>
      <c r="T24" s="23" t="s">
        <v>89</v>
      </c>
      <c r="U24" s="23"/>
      <c r="V24" s="23">
        <v>50</v>
      </c>
      <c r="W24" s="23">
        <v>1</v>
      </c>
      <c r="X24" s="23">
        <v>2500</v>
      </c>
      <c r="Y24" s="24">
        <v>12.17</v>
      </c>
      <c r="Z24" s="25">
        <v>30430</v>
      </c>
      <c r="AA24" s="23">
        <v>2500</v>
      </c>
      <c r="AB24" s="23" t="s">
        <v>34</v>
      </c>
      <c r="AC24" s="23">
        <v>172</v>
      </c>
      <c r="AD24" s="23" t="s">
        <v>35</v>
      </c>
      <c r="AE24" s="23" t="s">
        <v>36</v>
      </c>
      <c r="AF24" s="23" t="s">
        <v>37</v>
      </c>
      <c r="AG24" s="23" t="s">
        <v>38</v>
      </c>
    </row>
    <row r="25" spans="1:33">
      <c r="A25" s="1" t="str">
        <f t="shared" si="1"/>
        <v>VEMD8080</v>
      </c>
      <c r="B25" s="26" t="s">
        <v>48</v>
      </c>
      <c r="C25" s="2">
        <f>VLOOKUP(R25,'[3]Atrition NPI'!$B:$AB,23,0)</f>
        <v>6600</v>
      </c>
      <c r="D25" s="2">
        <f t="shared" si="2"/>
        <v>5000</v>
      </c>
      <c r="E25" s="2">
        <f t="shared" si="3"/>
        <v>10000</v>
      </c>
      <c r="F25" s="2">
        <f t="shared" si="4"/>
        <v>1.44</v>
      </c>
      <c r="G25" s="2">
        <f t="shared" si="5"/>
        <v>14400</v>
      </c>
      <c r="H25" s="22">
        <f t="shared" si="0"/>
        <v>4.3746652393754235E-2</v>
      </c>
      <c r="I25" s="2">
        <f t="shared" si="6"/>
        <v>3400</v>
      </c>
      <c r="J25" s="2">
        <f t="shared" si="7"/>
        <v>4896</v>
      </c>
      <c r="Q25" s="23">
        <v>19</v>
      </c>
      <c r="R25" s="23" t="s">
        <v>90</v>
      </c>
      <c r="S25" s="23" t="s">
        <v>91</v>
      </c>
      <c r="T25" s="23" t="s">
        <v>92</v>
      </c>
      <c r="U25" s="23"/>
      <c r="V25" s="23">
        <v>50</v>
      </c>
      <c r="W25" s="23">
        <v>3</v>
      </c>
      <c r="X25" s="23">
        <v>5000</v>
      </c>
      <c r="Y25" s="24">
        <v>1.44</v>
      </c>
      <c r="Z25" s="25">
        <v>7208</v>
      </c>
      <c r="AA25" s="23">
        <v>5000</v>
      </c>
      <c r="AB25" s="23" t="s">
        <v>34</v>
      </c>
      <c r="AC25" s="23">
        <v>35</v>
      </c>
      <c r="AD25" s="23" t="s">
        <v>35</v>
      </c>
      <c r="AE25" s="23" t="s">
        <v>36</v>
      </c>
      <c r="AF25" s="23" t="s">
        <v>37</v>
      </c>
      <c r="AG25" s="23" t="s">
        <v>38</v>
      </c>
    </row>
    <row r="26" spans="1:33">
      <c r="A26" s="1" t="str">
        <f t="shared" si="1"/>
        <v>LIS2DS12TR</v>
      </c>
      <c r="B26" s="26" t="s">
        <v>93</v>
      </c>
      <c r="C26" s="2">
        <f>VLOOKUP(R26,'[3]Atrition NPI'!$B:$AB,23,0)</f>
        <v>2200</v>
      </c>
      <c r="D26" s="2">
        <f t="shared" si="2"/>
        <v>8000</v>
      </c>
      <c r="E26" s="2">
        <f t="shared" si="3"/>
        <v>8000</v>
      </c>
      <c r="F26" s="2">
        <f t="shared" si="4"/>
        <v>1.7424999999999999</v>
      </c>
      <c r="G26" s="2">
        <f t="shared" si="5"/>
        <v>13940</v>
      </c>
      <c r="H26" s="22">
        <f t="shared" si="0"/>
        <v>4.2349189886731531E-2</v>
      </c>
      <c r="I26" s="2">
        <f t="shared" si="6"/>
        <v>5800</v>
      </c>
      <c r="J26" s="2">
        <f t="shared" si="7"/>
        <v>10106.5</v>
      </c>
      <c r="Q26" s="23">
        <v>20</v>
      </c>
      <c r="R26" s="23" t="s">
        <v>94</v>
      </c>
      <c r="S26" s="23" t="s">
        <v>95</v>
      </c>
      <c r="T26" s="23" t="s">
        <v>96</v>
      </c>
      <c r="U26" s="23"/>
      <c r="V26" s="23">
        <v>50</v>
      </c>
      <c r="W26" s="23">
        <v>1</v>
      </c>
      <c r="X26" s="23">
        <v>8000</v>
      </c>
      <c r="Y26" s="24">
        <v>1.7424999999999999</v>
      </c>
      <c r="Z26" s="25">
        <v>14280</v>
      </c>
      <c r="AA26" s="23">
        <v>8000</v>
      </c>
      <c r="AB26" s="23" t="s">
        <v>34</v>
      </c>
      <c r="AC26" s="23">
        <v>105</v>
      </c>
      <c r="AD26" s="23" t="s">
        <v>35</v>
      </c>
      <c r="AE26" s="23" t="s">
        <v>36</v>
      </c>
      <c r="AF26" s="23" t="s">
        <v>37</v>
      </c>
      <c r="AG26" s="23" t="s">
        <v>38</v>
      </c>
    </row>
    <row r="27" spans="1:33">
      <c r="A27" s="1" t="str">
        <f t="shared" si="1"/>
        <v>SIT1572AI-J3-18E-DCC-32.768E</v>
      </c>
      <c r="B27" s="26" t="s">
        <v>48</v>
      </c>
      <c r="C27" s="2">
        <f>VLOOKUP(R27,'[3]Atrition NPI'!$B:$AB,23,0)</f>
        <v>2200</v>
      </c>
      <c r="D27" s="2">
        <f t="shared" si="2"/>
        <v>1000</v>
      </c>
      <c r="E27" s="2">
        <f t="shared" si="3"/>
        <v>3000</v>
      </c>
      <c r="F27" s="2">
        <f t="shared" si="4"/>
        <v>2</v>
      </c>
      <c r="G27" s="2">
        <f t="shared" si="5"/>
        <v>6000</v>
      </c>
      <c r="H27" s="22">
        <f t="shared" si="0"/>
        <v>1.8227771830730932E-2</v>
      </c>
      <c r="I27" s="2">
        <f t="shared" si="6"/>
        <v>800</v>
      </c>
      <c r="J27" s="2">
        <f t="shared" si="7"/>
        <v>1600</v>
      </c>
      <c r="Q27" s="23">
        <v>21</v>
      </c>
      <c r="R27" s="23" t="s">
        <v>97</v>
      </c>
      <c r="S27" s="23" t="s">
        <v>98</v>
      </c>
      <c r="T27" s="23" t="s">
        <v>99</v>
      </c>
      <c r="U27" s="23"/>
      <c r="V27" s="23">
        <v>50</v>
      </c>
      <c r="W27" s="23">
        <v>1</v>
      </c>
      <c r="X27" s="23">
        <v>1000</v>
      </c>
      <c r="Y27" s="24">
        <v>2</v>
      </c>
      <c r="Z27" s="25">
        <v>2000</v>
      </c>
      <c r="AA27" s="23">
        <v>1000</v>
      </c>
      <c r="AB27" s="23" t="s">
        <v>34</v>
      </c>
      <c r="AC27" s="23">
        <v>42</v>
      </c>
      <c r="AD27" s="23" t="s">
        <v>35</v>
      </c>
      <c r="AE27" s="23" t="s">
        <v>36</v>
      </c>
      <c r="AF27" s="23" t="s">
        <v>37</v>
      </c>
      <c r="AG27" s="23" t="s">
        <v>38</v>
      </c>
    </row>
    <row r="28" spans="1:33">
      <c r="A28" s="1" t="str">
        <f t="shared" si="1"/>
        <v>2450AT18D0100001E</v>
      </c>
      <c r="B28" s="2" t="s">
        <v>30</v>
      </c>
      <c r="C28" s="2">
        <f>VLOOKUP(R28,'[3]Atrition NPI'!$B:$AB,23,0)</f>
        <v>2200</v>
      </c>
      <c r="D28" s="2">
        <f t="shared" si="2"/>
        <v>3000</v>
      </c>
      <c r="E28" s="2">
        <f t="shared" si="3"/>
        <v>3000</v>
      </c>
      <c r="F28" s="2">
        <f t="shared" si="4"/>
        <v>0.44</v>
      </c>
      <c r="G28" s="2">
        <f t="shared" si="5"/>
        <v>1320</v>
      </c>
      <c r="H28" s="22">
        <f t="shared" si="0"/>
        <v>4.0101098027608053E-3</v>
      </c>
      <c r="I28" s="2">
        <f t="shared" si="6"/>
        <v>800</v>
      </c>
      <c r="J28" s="2">
        <f t="shared" si="7"/>
        <v>352</v>
      </c>
      <c r="Q28" s="23">
        <v>22</v>
      </c>
      <c r="R28" s="23" t="s">
        <v>100</v>
      </c>
      <c r="S28" s="23" t="s">
        <v>101</v>
      </c>
      <c r="T28" s="23" t="s">
        <v>102</v>
      </c>
      <c r="U28" s="23"/>
      <c r="V28" s="23">
        <v>50</v>
      </c>
      <c r="W28" s="23">
        <v>1</v>
      </c>
      <c r="X28" s="23">
        <v>3000</v>
      </c>
      <c r="Y28" s="24">
        <v>0.44</v>
      </c>
      <c r="Z28" s="25">
        <v>1314</v>
      </c>
      <c r="AA28" s="23">
        <v>3000</v>
      </c>
      <c r="AB28" s="23" t="s">
        <v>34</v>
      </c>
      <c r="AC28" s="23">
        <v>70</v>
      </c>
      <c r="AD28" s="23" t="s">
        <v>35</v>
      </c>
      <c r="AE28" s="23" t="s">
        <v>36</v>
      </c>
      <c r="AF28" s="23" t="s">
        <v>37</v>
      </c>
      <c r="AG28" s="23" t="s">
        <v>38</v>
      </c>
    </row>
    <row r="29" spans="1:33">
      <c r="A29" s="1" t="str">
        <f t="shared" si="1"/>
        <v>C1005X7R1H104K050BB</v>
      </c>
      <c r="B29" s="2" t="s">
        <v>30</v>
      </c>
      <c r="C29" s="2">
        <f>VLOOKUP(R29,'[3]Atrition NPI'!$B:$AB,23,0)</f>
        <v>2200</v>
      </c>
      <c r="D29" s="2">
        <f t="shared" si="2"/>
        <v>10000</v>
      </c>
      <c r="E29" s="2">
        <f t="shared" si="3"/>
        <v>10000</v>
      </c>
      <c r="F29" s="2">
        <f t="shared" si="4"/>
        <v>0.02</v>
      </c>
      <c r="G29" s="2">
        <f t="shared" si="5"/>
        <v>200</v>
      </c>
      <c r="H29" s="22">
        <f t="shared" si="0"/>
        <v>6.0759239435769776E-4</v>
      </c>
      <c r="I29" s="2">
        <f t="shared" si="6"/>
        <v>7800</v>
      </c>
      <c r="J29" s="2">
        <f t="shared" si="7"/>
        <v>156</v>
      </c>
      <c r="Q29" s="23">
        <v>23</v>
      </c>
      <c r="R29" s="23" t="s">
        <v>103</v>
      </c>
      <c r="S29" s="23" t="s">
        <v>66</v>
      </c>
      <c r="T29" s="23" t="s">
        <v>104</v>
      </c>
      <c r="U29" s="23"/>
      <c r="V29" s="23">
        <v>50</v>
      </c>
      <c r="W29" s="23">
        <v>1</v>
      </c>
      <c r="X29" s="23">
        <v>10000</v>
      </c>
      <c r="Y29" s="24">
        <v>0.02</v>
      </c>
      <c r="Z29" s="25">
        <v>238</v>
      </c>
      <c r="AA29" s="23">
        <v>10000</v>
      </c>
      <c r="AB29" s="23" t="s">
        <v>34</v>
      </c>
      <c r="AC29" s="23">
        <v>210</v>
      </c>
      <c r="AD29" s="23" t="s">
        <v>35</v>
      </c>
      <c r="AE29" s="23" t="s">
        <v>36</v>
      </c>
      <c r="AF29" s="23" t="s">
        <v>37</v>
      </c>
      <c r="AG29" s="23" t="s">
        <v>38</v>
      </c>
    </row>
    <row r="30" spans="1:33">
      <c r="A30" s="1" t="str">
        <f t="shared" si="1"/>
        <v>C1005X5R1V225K050BC</v>
      </c>
      <c r="B30" s="2" t="s">
        <v>30</v>
      </c>
      <c r="C30" s="2">
        <f>VLOOKUP(R30,'[3]Atrition NPI'!$B:$AB,23,0)</f>
        <v>2200</v>
      </c>
      <c r="D30" s="2">
        <f t="shared" si="2"/>
        <v>10000</v>
      </c>
      <c r="E30" s="2">
        <f t="shared" si="3"/>
        <v>10000</v>
      </c>
      <c r="F30" s="2">
        <f t="shared" si="4"/>
        <v>0.09</v>
      </c>
      <c r="G30" s="2">
        <f t="shared" si="5"/>
        <v>900</v>
      </c>
      <c r="H30" s="22">
        <f t="shared" si="0"/>
        <v>2.7341657746096397E-3</v>
      </c>
      <c r="I30" s="2">
        <f t="shared" si="6"/>
        <v>7800</v>
      </c>
      <c r="J30" s="2">
        <f t="shared" si="7"/>
        <v>702</v>
      </c>
      <c r="Q30" s="23">
        <v>24</v>
      </c>
      <c r="R30" s="23" t="s">
        <v>105</v>
      </c>
      <c r="S30" s="23" t="s">
        <v>66</v>
      </c>
      <c r="T30" s="23" t="s">
        <v>106</v>
      </c>
      <c r="U30" s="23"/>
      <c r="V30" s="23">
        <v>50</v>
      </c>
      <c r="W30" s="23">
        <v>1</v>
      </c>
      <c r="X30" s="23">
        <v>10000</v>
      </c>
      <c r="Y30" s="24">
        <v>0.09</v>
      </c>
      <c r="Z30" s="25">
        <v>935</v>
      </c>
      <c r="AA30" s="23">
        <v>10000</v>
      </c>
      <c r="AB30" s="23" t="s">
        <v>34</v>
      </c>
      <c r="AC30" s="23">
        <v>168</v>
      </c>
      <c r="AD30" s="23" t="s">
        <v>35</v>
      </c>
      <c r="AE30" s="23" t="s">
        <v>36</v>
      </c>
      <c r="AF30" s="23" t="s">
        <v>37</v>
      </c>
      <c r="AG30" s="23" t="s">
        <v>38</v>
      </c>
    </row>
    <row r="31" spans="1:33">
      <c r="A31" s="1" t="str">
        <f t="shared" si="1"/>
        <v>C1005X5R0J475K050BC</v>
      </c>
      <c r="B31" s="2" t="s">
        <v>30</v>
      </c>
      <c r="C31" s="2">
        <f>VLOOKUP(R31,'[3]Atrition NPI'!$B:$AB,23,0)</f>
        <v>8800</v>
      </c>
      <c r="D31" s="2">
        <f t="shared" si="2"/>
        <v>10000</v>
      </c>
      <c r="E31" s="2">
        <f t="shared" si="3"/>
        <v>10000</v>
      </c>
      <c r="F31" s="2">
        <f t="shared" si="4"/>
        <v>0.13</v>
      </c>
      <c r="G31" s="2">
        <f t="shared" si="5"/>
        <v>1300</v>
      </c>
      <c r="H31" s="22">
        <f t="shared" si="0"/>
        <v>3.949350563325035E-3</v>
      </c>
      <c r="I31" s="2">
        <f t="shared" si="6"/>
        <v>1200</v>
      </c>
      <c r="J31" s="2">
        <f t="shared" si="7"/>
        <v>156</v>
      </c>
      <c r="Q31" s="23">
        <v>25</v>
      </c>
      <c r="R31" s="23" t="s">
        <v>107</v>
      </c>
      <c r="S31" s="23" t="s">
        <v>66</v>
      </c>
      <c r="T31" s="23" t="s">
        <v>108</v>
      </c>
      <c r="U31" s="23"/>
      <c r="V31" s="23">
        <v>50</v>
      </c>
      <c r="W31" s="23">
        <v>4</v>
      </c>
      <c r="X31" s="23">
        <v>10000</v>
      </c>
      <c r="Y31" s="24">
        <v>0.13</v>
      </c>
      <c r="Z31" s="25">
        <v>1275</v>
      </c>
      <c r="AA31" s="23">
        <v>10000</v>
      </c>
      <c r="AB31" s="23" t="s">
        <v>34</v>
      </c>
      <c r="AC31" s="23">
        <v>168</v>
      </c>
      <c r="AD31" s="23" t="s">
        <v>35</v>
      </c>
      <c r="AE31" s="23" t="s">
        <v>36</v>
      </c>
      <c r="AF31" s="23" t="s">
        <v>37</v>
      </c>
      <c r="AG31" s="23" t="s">
        <v>38</v>
      </c>
    </row>
    <row r="32" spans="1:33">
      <c r="A32" s="1" t="str">
        <f t="shared" si="1"/>
        <v>C1005X5R0J225K050BC</v>
      </c>
      <c r="B32" s="2" t="s">
        <v>30</v>
      </c>
      <c r="C32" s="2">
        <f>VLOOKUP(R32,'[3]Atrition NPI'!$B:$AB,23,0)</f>
        <v>2200</v>
      </c>
      <c r="D32" s="2">
        <f t="shared" si="2"/>
        <v>10000</v>
      </c>
      <c r="E32" s="2">
        <f t="shared" si="3"/>
        <v>10000</v>
      </c>
      <c r="F32" s="2">
        <f t="shared" si="4"/>
        <v>0.05</v>
      </c>
      <c r="G32" s="2">
        <f t="shared" si="5"/>
        <v>500</v>
      </c>
      <c r="H32" s="22">
        <f t="shared" si="0"/>
        <v>1.5189809858942444E-3</v>
      </c>
      <c r="I32" s="2">
        <f t="shared" si="6"/>
        <v>7800</v>
      </c>
      <c r="J32" s="2">
        <f t="shared" si="7"/>
        <v>390</v>
      </c>
      <c r="Q32" s="23">
        <v>26</v>
      </c>
      <c r="R32" s="23" t="s">
        <v>109</v>
      </c>
      <c r="S32" s="23" t="s">
        <v>66</v>
      </c>
      <c r="T32" s="23" t="s">
        <v>110</v>
      </c>
      <c r="U32" s="23"/>
      <c r="V32" s="23">
        <v>50</v>
      </c>
      <c r="W32" s="23">
        <v>1</v>
      </c>
      <c r="X32" s="23">
        <v>10000</v>
      </c>
      <c r="Y32" s="24">
        <v>0.05</v>
      </c>
      <c r="Z32" s="25">
        <v>510</v>
      </c>
      <c r="AA32" s="23">
        <v>10000</v>
      </c>
      <c r="AB32" s="23" t="s">
        <v>34</v>
      </c>
      <c r="AC32" s="23">
        <v>252</v>
      </c>
      <c r="AD32" s="23" t="s">
        <v>35</v>
      </c>
      <c r="AE32" s="23" t="s">
        <v>36</v>
      </c>
      <c r="AF32" s="23" t="s">
        <v>37</v>
      </c>
      <c r="AG32" s="23" t="s">
        <v>38</v>
      </c>
    </row>
    <row r="33" spans="1:33">
      <c r="A33" s="1" t="str">
        <f t="shared" si="1"/>
        <v>GRM0335C1H160JA01D</v>
      </c>
      <c r="B33" s="2" t="s">
        <v>30</v>
      </c>
      <c r="C33" s="2">
        <f>VLOOKUP(R33,'[3]Atrition NPI'!$B:$AB,23,0)</f>
        <v>4400</v>
      </c>
      <c r="D33" s="2">
        <f t="shared" si="2"/>
        <v>15000</v>
      </c>
      <c r="E33" s="2">
        <f t="shared" si="3"/>
        <v>15000</v>
      </c>
      <c r="F33" s="2">
        <f t="shared" si="4"/>
        <v>3.3999999999999998E-3</v>
      </c>
      <c r="G33" s="2">
        <f t="shared" si="5"/>
        <v>51</v>
      </c>
      <c r="H33" s="22">
        <f t="shared" si="0"/>
        <v>1.5493606056121291E-4</v>
      </c>
      <c r="I33" s="2">
        <f t="shared" si="6"/>
        <v>10600</v>
      </c>
      <c r="J33" s="2">
        <f t="shared" si="7"/>
        <v>36.04</v>
      </c>
      <c r="Q33" s="23">
        <v>27</v>
      </c>
      <c r="R33" s="23" t="s">
        <v>111</v>
      </c>
      <c r="S33" s="23" t="s">
        <v>32</v>
      </c>
      <c r="T33" s="23" t="s">
        <v>112</v>
      </c>
      <c r="U33" s="23"/>
      <c r="V33" s="23">
        <v>50</v>
      </c>
      <c r="W33" s="23">
        <v>2</v>
      </c>
      <c r="X33" s="23">
        <v>15000</v>
      </c>
      <c r="Y33" s="24">
        <f>Z33/X33</f>
        <v>3.3999999999999998E-3</v>
      </c>
      <c r="Z33" s="25">
        <v>51</v>
      </c>
      <c r="AA33" s="23">
        <v>15000</v>
      </c>
      <c r="AB33" s="23" t="s">
        <v>34</v>
      </c>
      <c r="AC33" s="23">
        <v>98</v>
      </c>
      <c r="AD33" s="23" t="s">
        <v>35</v>
      </c>
      <c r="AE33" s="23" t="s">
        <v>36</v>
      </c>
      <c r="AF33" s="23" t="s">
        <v>37</v>
      </c>
      <c r="AG33" s="23" t="s">
        <v>38</v>
      </c>
    </row>
    <row r="34" spans="1:33">
      <c r="A34" s="1" t="str">
        <f t="shared" si="1"/>
        <v>GRM188R61E106MA73J</v>
      </c>
      <c r="B34" s="26" t="s">
        <v>48</v>
      </c>
      <c r="C34" s="2">
        <f>VLOOKUP(R34,'[3]Atrition NPI'!$B:$AB,23,0)</f>
        <v>11000</v>
      </c>
      <c r="D34" s="2">
        <f t="shared" si="2"/>
        <v>10000</v>
      </c>
      <c r="E34" s="2">
        <f t="shared" si="3"/>
        <v>20000</v>
      </c>
      <c r="F34" s="2">
        <f t="shared" si="4"/>
        <v>0.08</v>
      </c>
      <c r="G34" s="2">
        <f t="shared" si="5"/>
        <v>1600</v>
      </c>
      <c r="H34" s="22">
        <f t="shared" si="0"/>
        <v>4.8607391548615821E-3</v>
      </c>
      <c r="I34" s="2">
        <f t="shared" si="6"/>
        <v>9000</v>
      </c>
      <c r="J34" s="2">
        <f t="shared" si="7"/>
        <v>720</v>
      </c>
      <c r="Q34" s="23">
        <v>28</v>
      </c>
      <c r="R34" s="23" t="s">
        <v>49</v>
      </c>
      <c r="S34" s="23" t="s">
        <v>32</v>
      </c>
      <c r="T34" s="23" t="s">
        <v>50</v>
      </c>
      <c r="U34" s="23"/>
      <c r="V34" s="23">
        <v>50</v>
      </c>
      <c r="W34" s="23">
        <v>7</v>
      </c>
      <c r="X34" s="23">
        <v>10000</v>
      </c>
      <c r="Y34" s="24">
        <v>0.08</v>
      </c>
      <c r="Z34" s="25">
        <v>816</v>
      </c>
      <c r="AA34" s="23">
        <v>10000</v>
      </c>
      <c r="AB34" s="23" t="s">
        <v>34</v>
      </c>
      <c r="AC34" s="23">
        <v>70</v>
      </c>
      <c r="AD34" s="23" t="s">
        <v>35</v>
      </c>
      <c r="AE34" s="23" t="s">
        <v>36</v>
      </c>
      <c r="AF34" s="23" t="s">
        <v>37</v>
      </c>
      <c r="AG34" s="23" t="s">
        <v>38</v>
      </c>
    </row>
    <row r="35" spans="1:33">
      <c r="A35" s="1" t="str">
        <f t="shared" si="1"/>
        <v>GRM033R61A105ME15J</v>
      </c>
      <c r="B35" s="2" t="s">
        <v>30</v>
      </c>
      <c r="C35" s="2">
        <f>VLOOKUP(R35,'[3]Atrition NPI'!$B:$AB,23,0)</f>
        <v>6600</v>
      </c>
      <c r="D35" s="2">
        <f t="shared" si="2"/>
        <v>50000</v>
      </c>
      <c r="E35" s="2">
        <f t="shared" si="3"/>
        <v>50000</v>
      </c>
      <c r="F35" s="2">
        <f t="shared" si="4"/>
        <v>0.1</v>
      </c>
      <c r="G35" s="2">
        <f t="shared" si="5"/>
        <v>5000</v>
      </c>
      <c r="H35" s="22">
        <f t="shared" si="0"/>
        <v>1.5189809858942444E-2</v>
      </c>
      <c r="I35" s="2">
        <f t="shared" si="6"/>
        <v>43400</v>
      </c>
      <c r="J35" s="2">
        <f t="shared" si="7"/>
        <v>4340</v>
      </c>
      <c r="Q35" s="23">
        <v>29</v>
      </c>
      <c r="R35" s="23" t="s">
        <v>113</v>
      </c>
      <c r="S35" s="23" t="s">
        <v>32</v>
      </c>
      <c r="T35" s="23" t="s">
        <v>114</v>
      </c>
      <c r="U35" s="23"/>
      <c r="V35" s="23">
        <v>50</v>
      </c>
      <c r="W35" s="23">
        <v>3</v>
      </c>
      <c r="X35" s="23">
        <v>50000</v>
      </c>
      <c r="Y35" s="24">
        <v>0.1</v>
      </c>
      <c r="Z35" s="25">
        <v>4930</v>
      </c>
      <c r="AA35" s="23">
        <v>50000</v>
      </c>
      <c r="AB35" s="23" t="s">
        <v>34</v>
      </c>
      <c r="AC35" s="23">
        <v>134</v>
      </c>
      <c r="AD35" s="23" t="s">
        <v>35</v>
      </c>
      <c r="AE35" s="23" t="s">
        <v>36</v>
      </c>
      <c r="AF35" s="23" t="s">
        <v>37</v>
      </c>
      <c r="AG35" s="23" t="s">
        <v>38</v>
      </c>
    </row>
    <row r="36" spans="1:33">
      <c r="A36" s="1" t="str">
        <f t="shared" si="1"/>
        <v>GRM033C71C104KE14J</v>
      </c>
      <c r="B36" s="2" t="s">
        <v>30</v>
      </c>
      <c r="C36" s="2">
        <f>VLOOKUP(R36,'[3]Atrition NPI'!$B:$AB,23,0)</f>
        <v>15400</v>
      </c>
      <c r="D36" s="2">
        <f t="shared" si="2"/>
        <v>50000</v>
      </c>
      <c r="E36" s="2">
        <f t="shared" si="3"/>
        <v>50000</v>
      </c>
      <c r="F36" s="2">
        <f t="shared" si="4"/>
        <v>0.01</v>
      </c>
      <c r="G36" s="2">
        <f t="shared" si="5"/>
        <v>500</v>
      </c>
      <c r="H36" s="22">
        <f t="shared" si="0"/>
        <v>1.5189809858942444E-3</v>
      </c>
      <c r="I36" s="2">
        <f t="shared" si="6"/>
        <v>34600</v>
      </c>
      <c r="J36" s="2">
        <f t="shared" si="7"/>
        <v>346</v>
      </c>
      <c r="Q36" s="23">
        <v>30</v>
      </c>
      <c r="R36" s="23" t="s">
        <v>115</v>
      </c>
      <c r="S36" s="23" t="s">
        <v>32</v>
      </c>
      <c r="T36" s="23" t="s">
        <v>116</v>
      </c>
      <c r="U36" s="23"/>
      <c r="V36" s="23">
        <v>50</v>
      </c>
      <c r="W36" s="23">
        <v>7</v>
      </c>
      <c r="X36" s="23">
        <v>50000</v>
      </c>
      <c r="Y36" s="24">
        <v>0.01</v>
      </c>
      <c r="Z36" s="25">
        <v>340</v>
      </c>
      <c r="AA36" s="23">
        <v>50000</v>
      </c>
      <c r="AB36" s="23" t="s">
        <v>34</v>
      </c>
      <c r="AC36" s="23">
        <v>98</v>
      </c>
      <c r="AD36" s="23" t="s">
        <v>35</v>
      </c>
      <c r="AE36" s="23" t="s">
        <v>36</v>
      </c>
      <c r="AF36" s="23" t="s">
        <v>37</v>
      </c>
      <c r="AG36" s="23" t="s">
        <v>38</v>
      </c>
    </row>
    <row r="37" spans="1:33">
      <c r="A37" s="1" t="str">
        <f t="shared" si="1"/>
        <v>GRM21BR61A476ME15K</v>
      </c>
      <c r="B37" s="2" t="s">
        <v>30</v>
      </c>
      <c r="C37" s="2">
        <f>VLOOKUP(R37,'[3]Atrition NPI'!$B:$AB,23,0)</f>
        <v>2200</v>
      </c>
      <c r="D37" s="2">
        <f t="shared" si="2"/>
        <v>10000</v>
      </c>
      <c r="E37" s="2">
        <f t="shared" si="3"/>
        <v>10000</v>
      </c>
      <c r="F37" s="2">
        <f t="shared" si="4"/>
        <v>0.25</v>
      </c>
      <c r="G37" s="2">
        <f t="shared" si="5"/>
        <v>2500</v>
      </c>
      <c r="H37" s="22">
        <f t="shared" si="0"/>
        <v>7.5949049294712218E-3</v>
      </c>
      <c r="I37" s="2">
        <f t="shared" si="6"/>
        <v>7800</v>
      </c>
      <c r="J37" s="2">
        <f t="shared" si="7"/>
        <v>1950</v>
      </c>
      <c r="Q37" s="23">
        <v>31</v>
      </c>
      <c r="R37" s="23" t="s">
        <v>117</v>
      </c>
      <c r="S37" s="23" t="s">
        <v>32</v>
      </c>
      <c r="T37" s="23" t="s">
        <v>118</v>
      </c>
      <c r="U37" s="23"/>
      <c r="V37" s="23">
        <v>50</v>
      </c>
      <c r="W37" s="23">
        <v>1</v>
      </c>
      <c r="X37" s="23">
        <v>10000</v>
      </c>
      <c r="Y37" s="24">
        <v>0.25</v>
      </c>
      <c r="Z37" s="25">
        <v>2499</v>
      </c>
      <c r="AA37" s="23">
        <v>10000</v>
      </c>
      <c r="AB37" s="23" t="s">
        <v>34</v>
      </c>
      <c r="AC37" s="23">
        <v>112</v>
      </c>
      <c r="AD37" s="23" t="s">
        <v>35</v>
      </c>
      <c r="AE37" s="23" t="s">
        <v>36</v>
      </c>
      <c r="AF37" s="23" t="s">
        <v>37</v>
      </c>
      <c r="AG37" s="23" t="s">
        <v>38</v>
      </c>
    </row>
    <row r="38" spans="1:33">
      <c r="A38" s="1" t="str">
        <f t="shared" si="1"/>
        <v>GRM033R61E472MA12D</v>
      </c>
      <c r="B38" s="2" t="s">
        <v>30</v>
      </c>
      <c r="C38" s="2">
        <f>VLOOKUP(R38,'[3]Atrition NPI'!$B:$AB,23,0)</f>
        <v>2200</v>
      </c>
      <c r="D38" s="2">
        <f t="shared" si="2"/>
        <v>15000</v>
      </c>
      <c r="E38" s="2">
        <f t="shared" si="3"/>
        <v>15000</v>
      </c>
      <c r="F38" s="2">
        <f t="shared" si="4"/>
        <v>3.3999999999999998E-3</v>
      </c>
      <c r="G38" s="2">
        <f t="shared" si="5"/>
        <v>51</v>
      </c>
      <c r="H38" s="22">
        <f t="shared" si="0"/>
        <v>1.5493606056121291E-4</v>
      </c>
      <c r="I38" s="2">
        <f t="shared" si="6"/>
        <v>12800</v>
      </c>
      <c r="J38" s="2">
        <f t="shared" si="7"/>
        <v>43.519999999999996</v>
      </c>
      <c r="Q38" s="23">
        <v>32</v>
      </c>
      <c r="R38" s="23" t="s">
        <v>119</v>
      </c>
      <c r="S38" s="23" t="s">
        <v>32</v>
      </c>
      <c r="T38" s="23" t="s">
        <v>120</v>
      </c>
      <c r="U38" s="23"/>
      <c r="V38" s="23">
        <v>50</v>
      </c>
      <c r="W38" s="23">
        <v>1</v>
      </c>
      <c r="X38" s="23">
        <v>15000</v>
      </c>
      <c r="Y38" s="24">
        <f>Z38/X38</f>
        <v>3.3999999999999998E-3</v>
      </c>
      <c r="Z38" s="25">
        <v>51</v>
      </c>
      <c r="AA38" s="23">
        <v>15000</v>
      </c>
      <c r="AB38" s="23" t="s">
        <v>34</v>
      </c>
      <c r="AC38" s="23">
        <v>98</v>
      </c>
      <c r="AD38" s="23" t="s">
        <v>35</v>
      </c>
      <c r="AE38" s="23" t="s">
        <v>36</v>
      </c>
      <c r="AF38" s="23" t="s">
        <v>37</v>
      </c>
      <c r="AG38" s="23" t="s">
        <v>38</v>
      </c>
    </row>
    <row r="39" spans="1:33">
      <c r="A39" s="1" t="str">
        <f t="shared" si="1"/>
        <v>C0402C105K8PAC7867</v>
      </c>
      <c r="B39" s="2" t="s">
        <v>30</v>
      </c>
      <c r="C39" s="2">
        <f>VLOOKUP(R39,'[3]Atrition NPI'!$B:$AB,23,0)</f>
        <v>22000</v>
      </c>
      <c r="D39" s="2">
        <f t="shared" si="2"/>
        <v>50000</v>
      </c>
      <c r="E39" s="2">
        <f t="shared" si="3"/>
        <v>50000</v>
      </c>
      <c r="F39" s="2">
        <f t="shared" si="4"/>
        <v>0.02</v>
      </c>
      <c r="G39" s="2">
        <f t="shared" si="5"/>
        <v>1000</v>
      </c>
      <c r="H39" s="22">
        <f t="shared" si="0"/>
        <v>3.0379619717884887E-3</v>
      </c>
      <c r="I39" s="2">
        <f t="shared" si="6"/>
        <v>28000</v>
      </c>
      <c r="J39" s="2">
        <f t="shared" si="7"/>
        <v>560</v>
      </c>
      <c r="Q39" s="23">
        <v>33</v>
      </c>
      <c r="R39" s="23" t="s">
        <v>121</v>
      </c>
      <c r="S39" s="23" t="s">
        <v>57</v>
      </c>
      <c r="T39" s="23" t="s">
        <v>122</v>
      </c>
      <c r="U39" s="29" t="s">
        <v>123</v>
      </c>
      <c r="V39" s="23">
        <v>50</v>
      </c>
      <c r="W39" s="23">
        <v>14</v>
      </c>
      <c r="X39" s="23">
        <v>50000</v>
      </c>
      <c r="Y39" s="24">
        <v>0.02</v>
      </c>
      <c r="Z39" s="25">
        <v>935</v>
      </c>
      <c r="AA39" s="23">
        <v>50000</v>
      </c>
      <c r="AB39" s="23" t="s">
        <v>34</v>
      </c>
      <c r="AC39" s="23">
        <v>252</v>
      </c>
      <c r="AD39" s="23" t="s">
        <v>35</v>
      </c>
      <c r="AE39" s="23" t="s">
        <v>36</v>
      </c>
      <c r="AF39" s="23" t="s">
        <v>37</v>
      </c>
      <c r="AG39" s="23" t="s">
        <v>38</v>
      </c>
    </row>
    <row r="40" spans="1:33">
      <c r="A40" s="1" t="str">
        <f t="shared" si="1"/>
        <v>CL10A226MO7JZNC</v>
      </c>
      <c r="B40" s="26" t="s">
        <v>48</v>
      </c>
      <c r="C40" s="2">
        <f>VLOOKUP(R40,'[3]Atrition NPI'!$B:$AB,23,0)</f>
        <v>14700</v>
      </c>
      <c r="D40" s="2">
        <f t="shared" si="2"/>
        <v>4000</v>
      </c>
      <c r="E40" s="2">
        <f t="shared" si="3"/>
        <v>16000</v>
      </c>
      <c r="F40" s="2">
        <f t="shared" si="4"/>
        <v>0.28000000000000003</v>
      </c>
      <c r="G40" s="2">
        <f t="shared" si="5"/>
        <v>4480</v>
      </c>
      <c r="H40" s="22">
        <f t="shared" si="0"/>
        <v>1.3610069633612429E-2</v>
      </c>
      <c r="I40" s="2">
        <f t="shared" si="6"/>
        <v>1300</v>
      </c>
      <c r="J40" s="2">
        <f t="shared" si="7"/>
        <v>364.00000000000006</v>
      </c>
      <c r="Q40" s="23">
        <v>34</v>
      </c>
      <c r="R40" s="23" t="s">
        <v>124</v>
      </c>
      <c r="S40" s="23" t="s">
        <v>63</v>
      </c>
      <c r="T40" s="23" t="s">
        <v>125</v>
      </c>
      <c r="U40" s="23"/>
      <c r="V40" s="23">
        <v>50</v>
      </c>
      <c r="W40" s="23">
        <v>7</v>
      </c>
      <c r="X40" s="23">
        <v>4000</v>
      </c>
      <c r="Y40" s="24">
        <v>0.28000000000000003</v>
      </c>
      <c r="Z40" s="25">
        <v>1128.8</v>
      </c>
      <c r="AA40" s="23">
        <v>4000</v>
      </c>
      <c r="AB40" s="23" t="s">
        <v>34</v>
      </c>
      <c r="AC40" s="23">
        <v>142</v>
      </c>
      <c r="AD40" s="23" t="s">
        <v>35</v>
      </c>
      <c r="AE40" s="23" t="s">
        <v>36</v>
      </c>
      <c r="AF40" s="23" t="s">
        <v>37</v>
      </c>
      <c r="AG40" s="23" t="s">
        <v>38</v>
      </c>
    </row>
    <row r="41" spans="1:33">
      <c r="A41" s="1" t="str">
        <f t="shared" si="1"/>
        <v>GRM033C81A105ME05D</v>
      </c>
      <c r="B41" s="2" t="s">
        <v>30</v>
      </c>
      <c r="C41" s="2">
        <f>VLOOKUP(R41,'[3]Atrition NPI'!$B:$AB,23,0)</f>
        <v>6600</v>
      </c>
      <c r="D41" s="2">
        <f t="shared" si="2"/>
        <v>15000</v>
      </c>
      <c r="E41" s="2">
        <f t="shared" si="3"/>
        <v>15000</v>
      </c>
      <c r="F41" s="2">
        <f t="shared" si="4"/>
        <v>0.11</v>
      </c>
      <c r="G41" s="2">
        <f t="shared" si="5"/>
        <v>1650</v>
      </c>
      <c r="H41" s="22">
        <f t="shared" si="0"/>
        <v>5.0126372534510062E-3</v>
      </c>
      <c r="I41" s="2">
        <f t="shared" si="6"/>
        <v>8400</v>
      </c>
      <c r="J41" s="2">
        <f t="shared" si="7"/>
        <v>924</v>
      </c>
      <c r="Q41" s="23">
        <v>35</v>
      </c>
      <c r="R41" s="23" t="s">
        <v>126</v>
      </c>
      <c r="S41" s="23" t="s">
        <v>32</v>
      </c>
      <c r="T41" s="23" t="s">
        <v>127</v>
      </c>
      <c r="U41" s="23"/>
      <c r="V41" s="23">
        <v>50</v>
      </c>
      <c r="W41" s="23">
        <v>3</v>
      </c>
      <c r="X41" s="23">
        <v>15000</v>
      </c>
      <c r="Y41" s="24">
        <v>0.11</v>
      </c>
      <c r="Z41" s="25">
        <v>1683</v>
      </c>
      <c r="AA41" s="23">
        <v>15000</v>
      </c>
      <c r="AB41" s="23" t="s">
        <v>34</v>
      </c>
      <c r="AC41" s="23">
        <v>112</v>
      </c>
      <c r="AD41" s="23" t="s">
        <v>35</v>
      </c>
      <c r="AE41" s="23" t="s">
        <v>36</v>
      </c>
      <c r="AF41" s="23" t="s">
        <v>37</v>
      </c>
      <c r="AG41" s="23" t="s">
        <v>38</v>
      </c>
    </row>
    <row r="42" spans="1:33">
      <c r="A42" s="1" t="str">
        <f t="shared" si="1"/>
        <v>GRM033R71A472KA01D</v>
      </c>
      <c r="B42" s="2" t="s">
        <v>30</v>
      </c>
      <c r="C42" s="2">
        <f>VLOOKUP(R42,'[3]Atrition NPI'!$B:$AB,23,0)</f>
        <v>2200</v>
      </c>
      <c r="D42" s="2">
        <f t="shared" si="2"/>
        <v>15000</v>
      </c>
      <c r="E42" s="2">
        <f t="shared" si="3"/>
        <v>15000</v>
      </c>
      <c r="F42" s="2">
        <f t="shared" si="4"/>
        <v>3.3999999999999998E-3</v>
      </c>
      <c r="G42" s="2">
        <f t="shared" si="5"/>
        <v>51</v>
      </c>
      <c r="H42" s="22">
        <f t="shared" si="0"/>
        <v>1.5493606056121291E-4</v>
      </c>
      <c r="I42" s="2">
        <f t="shared" si="6"/>
        <v>12800</v>
      </c>
      <c r="J42" s="2">
        <f t="shared" si="7"/>
        <v>43.519999999999996</v>
      </c>
      <c r="Q42" s="23">
        <v>36</v>
      </c>
      <c r="R42" s="23" t="s">
        <v>128</v>
      </c>
      <c r="S42" s="23" t="s">
        <v>32</v>
      </c>
      <c r="T42" s="23" t="s">
        <v>129</v>
      </c>
      <c r="U42" s="23"/>
      <c r="V42" s="23">
        <v>50</v>
      </c>
      <c r="W42" s="23">
        <v>1</v>
      </c>
      <c r="X42" s="23">
        <v>15000</v>
      </c>
      <c r="Y42" s="24">
        <f>Z42/X42</f>
        <v>3.3999999999999998E-3</v>
      </c>
      <c r="Z42" s="25">
        <v>51</v>
      </c>
      <c r="AA42" s="23">
        <v>15000</v>
      </c>
      <c r="AB42" s="23" t="s">
        <v>34</v>
      </c>
      <c r="AC42" s="23">
        <v>98</v>
      </c>
      <c r="AD42" s="23" t="s">
        <v>35</v>
      </c>
      <c r="AE42" s="23" t="s">
        <v>36</v>
      </c>
      <c r="AF42" s="23" t="s">
        <v>37</v>
      </c>
      <c r="AG42" s="23" t="s">
        <v>38</v>
      </c>
    </row>
    <row r="43" spans="1:33">
      <c r="A43" s="1" t="str">
        <f t="shared" si="1"/>
        <v>GRM033R61C104KE14D</v>
      </c>
      <c r="B43" s="2" t="s">
        <v>30</v>
      </c>
      <c r="C43" s="2">
        <f>VLOOKUP(R43,'[3]Atrition NPI'!$B:$AB,23,0)</f>
        <v>4400</v>
      </c>
      <c r="D43" s="2">
        <f t="shared" si="2"/>
        <v>15000</v>
      </c>
      <c r="E43" s="2">
        <f t="shared" si="3"/>
        <v>15000</v>
      </c>
      <c r="F43" s="2">
        <f t="shared" si="4"/>
        <v>0.01</v>
      </c>
      <c r="G43" s="2">
        <f t="shared" si="5"/>
        <v>150</v>
      </c>
      <c r="H43" s="22">
        <f t="shared" si="0"/>
        <v>4.5569429576827329E-4</v>
      </c>
      <c r="I43" s="2">
        <f t="shared" si="6"/>
        <v>10600</v>
      </c>
      <c r="J43" s="2">
        <f t="shared" si="7"/>
        <v>106</v>
      </c>
      <c r="Q43" s="23">
        <v>37</v>
      </c>
      <c r="R43" s="23" t="s">
        <v>130</v>
      </c>
      <c r="S43" s="23" t="s">
        <v>32</v>
      </c>
      <c r="T43" s="23" t="s">
        <v>131</v>
      </c>
      <c r="U43" s="23"/>
      <c r="V43" s="23">
        <v>50</v>
      </c>
      <c r="W43" s="23">
        <v>5</v>
      </c>
      <c r="X43" s="23">
        <v>15000</v>
      </c>
      <c r="Y43" s="24">
        <v>0.01</v>
      </c>
      <c r="Z43" s="25">
        <v>127.5</v>
      </c>
      <c r="AA43" s="23">
        <v>15000</v>
      </c>
      <c r="AB43" s="23" t="s">
        <v>34</v>
      </c>
      <c r="AC43" s="23">
        <v>98</v>
      </c>
      <c r="AD43" s="23" t="s">
        <v>35</v>
      </c>
      <c r="AE43" s="23" t="s">
        <v>36</v>
      </c>
      <c r="AF43" s="23" t="s">
        <v>37</v>
      </c>
      <c r="AG43" s="23" t="s">
        <v>38</v>
      </c>
    </row>
    <row r="44" spans="1:33">
      <c r="A44" s="1" t="str">
        <f t="shared" si="1"/>
        <v>C1005X5R1V105K050BC</v>
      </c>
      <c r="B44" s="2" t="s">
        <v>30</v>
      </c>
      <c r="C44" s="2">
        <f>VLOOKUP(R44,'[3]Atrition NPI'!$B:$AB,23,0)</f>
        <v>2200</v>
      </c>
      <c r="D44" s="2">
        <f t="shared" si="2"/>
        <v>10000</v>
      </c>
      <c r="E44" s="2">
        <f t="shared" si="3"/>
        <v>10000</v>
      </c>
      <c r="F44" s="2">
        <f t="shared" si="4"/>
        <v>0.04</v>
      </c>
      <c r="G44" s="2">
        <f t="shared" si="5"/>
        <v>400</v>
      </c>
      <c r="H44" s="22">
        <f t="shared" si="0"/>
        <v>1.2151847887153955E-3</v>
      </c>
      <c r="I44" s="2">
        <f t="shared" si="6"/>
        <v>7800</v>
      </c>
      <c r="J44" s="2">
        <f t="shared" si="7"/>
        <v>312</v>
      </c>
      <c r="Q44" s="23">
        <v>38</v>
      </c>
      <c r="R44" s="23" t="s">
        <v>132</v>
      </c>
      <c r="S44" s="23" t="s">
        <v>66</v>
      </c>
      <c r="T44" s="23" t="s">
        <v>133</v>
      </c>
      <c r="U44" s="23"/>
      <c r="V44" s="23">
        <v>50</v>
      </c>
      <c r="W44" s="23">
        <v>1</v>
      </c>
      <c r="X44" s="23">
        <v>10000</v>
      </c>
      <c r="Y44" s="24">
        <v>0.04</v>
      </c>
      <c r="Z44" s="25">
        <v>442</v>
      </c>
      <c r="AA44" s="23">
        <v>10000</v>
      </c>
      <c r="AB44" s="23" t="s">
        <v>34</v>
      </c>
      <c r="AC44" s="23">
        <v>196</v>
      </c>
      <c r="AD44" s="23" t="s">
        <v>35</v>
      </c>
      <c r="AE44" s="23" t="s">
        <v>36</v>
      </c>
      <c r="AF44" s="23" t="s">
        <v>37</v>
      </c>
      <c r="AG44" s="23" t="s">
        <v>38</v>
      </c>
    </row>
    <row r="45" spans="1:33">
      <c r="A45" s="1" t="str">
        <f t="shared" si="1"/>
        <v>C0603X5R1E104M030BB</v>
      </c>
      <c r="B45" s="2" t="s">
        <v>30</v>
      </c>
      <c r="C45" s="2">
        <f>VLOOKUP(R45,'[3]Atrition NPI'!$B:$AB,23,0)</f>
        <v>2200</v>
      </c>
      <c r="D45" s="2">
        <f t="shared" si="2"/>
        <v>15000</v>
      </c>
      <c r="E45" s="2">
        <f t="shared" si="3"/>
        <v>15000</v>
      </c>
      <c r="F45" s="2">
        <f t="shared" si="4"/>
        <v>0.02</v>
      </c>
      <c r="G45" s="2">
        <f t="shared" si="5"/>
        <v>300</v>
      </c>
      <c r="H45" s="22">
        <f t="shared" si="0"/>
        <v>9.1138859153654659E-4</v>
      </c>
      <c r="I45" s="2">
        <f t="shared" si="6"/>
        <v>12800</v>
      </c>
      <c r="J45" s="2">
        <f t="shared" si="7"/>
        <v>256</v>
      </c>
      <c r="Q45" s="23">
        <v>39</v>
      </c>
      <c r="R45" s="23" t="s">
        <v>134</v>
      </c>
      <c r="S45" s="23" t="s">
        <v>66</v>
      </c>
      <c r="T45" s="23" t="s">
        <v>135</v>
      </c>
      <c r="U45" s="23"/>
      <c r="V45" s="23">
        <v>50</v>
      </c>
      <c r="W45" s="23">
        <v>1</v>
      </c>
      <c r="X45" s="23">
        <v>15000</v>
      </c>
      <c r="Y45" s="24">
        <v>0.02</v>
      </c>
      <c r="Z45" s="25">
        <v>306</v>
      </c>
      <c r="AA45" s="23">
        <v>15000</v>
      </c>
      <c r="AB45" s="23" t="s">
        <v>34</v>
      </c>
      <c r="AC45" s="23">
        <v>98</v>
      </c>
      <c r="AD45" s="23" t="s">
        <v>35</v>
      </c>
      <c r="AE45" s="23" t="s">
        <v>36</v>
      </c>
      <c r="AF45" s="23" t="s">
        <v>37</v>
      </c>
      <c r="AG45" s="23" t="s">
        <v>38</v>
      </c>
    </row>
    <row r="46" spans="1:33">
      <c r="A46" s="1" t="str">
        <f t="shared" si="1"/>
        <v>KGM05AR51E103KH</v>
      </c>
      <c r="B46" s="2" t="s">
        <v>30</v>
      </c>
      <c r="C46" s="2">
        <f>VLOOKUP(R46,'[3]Atrition NPI'!$B:$AB,23,0)</f>
        <v>2200</v>
      </c>
      <c r="D46" s="2">
        <f t="shared" si="2"/>
        <v>10000</v>
      </c>
      <c r="E46" s="2">
        <f t="shared" si="3"/>
        <v>10000</v>
      </c>
      <c r="F46" s="2">
        <f t="shared" si="4"/>
        <v>0.09</v>
      </c>
      <c r="G46" s="2">
        <f t="shared" si="5"/>
        <v>900</v>
      </c>
      <c r="H46" s="22">
        <f t="shared" si="0"/>
        <v>2.7341657746096397E-3</v>
      </c>
      <c r="I46" s="2">
        <f t="shared" si="6"/>
        <v>7800</v>
      </c>
      <c r="J46" s="2">
        <f t="shared" si="7"/>
        <v>702</v>
      </c>
      <c r="Q46" s="23">
        <v>40</v>
      </c>
      <c r="R46" s="23" t="s">
        <v>136</v>
      </c>
      <c r="S46" s="23" t="s">
        <v>137</v>
      </c>
      <c r="T46" s="23" t="s">
        <v>138</v>
      </c>
      <c r="U46" s="23"/>
      <c r="V46" s="23">
        <v>50</v>
      </c>
      <c r="W46" s="23">
        <v>1</v>
      </c>
      <c r="X46" s="23">
        <v>10000</v>
      </c>
      <c r="Y46" s="24">
        <v>0.09</v>
      </c>
      <c r="Z46" s="25">
        <v>850</v>
      </c>
      <c r="AA46" s="23">
        <v>10000</v>
      </c>
      <c r="AB46" s="23" t="s">
        <v>34</v>
      </c>
      <c r="AC46" s="23">
        <v>84</v>
      </c>
      <c r="AD46" s="23" t="s">
        <v>35</v>
      </c>
      <c r="AE46" s="23" t="s">
        <v>36</v>
      </c>
      <c r="AF46" s="23" t="s">
        <v>37</v>
      </c>
      <c r="AG46" s="23" t="s">
        <v>38</v>
      </c>
    </row>
    <row r="47" spans="1:33">
      <c r="A47" s="1" t="str">
        <f t="shared" si="1"/>
        <v>C0603X5R1A104K030BC</v>
      </c>
      <c r="B47" s="2" t="s">
        <v>30</v>
      </c>
      <c r="C47" s="2">
        <f>VLOOKUP(R47,'[3]Atrition NPI'!$B:$AB,23,0)</f>
        <v>2200</v>
      </c>
      <c r="D47" s="2">
        <f t="shared" si="2"/>
        <v>15000</v>
      </c>
      <c r="E47" s="2">
        <f t="shared" si="3"/>
        <v>15000</v>
      </c>
      <c r="F47" s="2">
        <f t="shared" si="4"/>
        <v>0.02</v>
      </c>
      <c r="G47" s="2">
        <f t="shared" si="5"/>
        <v>300</v>
      </c>
      <c r="H47" s="22">
        <f t="shared" si="0"/>
        <v>9.1138859153654659E-4</v>
      </c>
      <c r="I47" s="2">
        <f t="shared" si="6"/>
        <v>12800</v>
      </c>
      <c r="J47" s="2">
        <f t="shared" si="7"/>
        <v>256</v>
      </c>
      <c r="Q47" s="23">
        <v>41</v>
      </c>
      <c r="R47" s="23" t="s">
        <v>139</v>
      </c>
      <c r="S47" s="23" t="s">
        <v>66</v>
      </c>
      <c r="T47" s="23" t="s">
        <v>61</v>
      </c>
      <c r="U47" s="23"/>
      <c r="V47" s="23">
        <v>50</v>
      </c>
      <c r="W47" s="23">
        <v>1</v>
      </c>
      <c r="X47" s="23">
        <v>15000</v>
      </c>
      <c r="Y47" s="24">
        <v>0.02</v>
      </c>
      <c r="Z47" s="25">
        <v>229.5</v>
      </c>
      <c r="AA47" s="23">
        <v>15000</v>
      </c>
      <c r="AB47" s="23" t="s">
        <v>34</v>
      </c>
      <c r="AC47" s="23">
        <v>182</v>
      </c>
      <c r="AD47" s="23" t="s">
        <v>35</v>
      </c>
      <c r="AE47" s="23" t="s">
        <v>36</v>
      </c>
      <c r="AF47" s="23" t="s">
        <v>37</v>
      </c>
      <c r="AG47" s="23" t="s">
        <v>38</v>
      </c>
    </row>
    <row r="48" spans="1:33">
      <c r="A48" s="1" t="str">
        <f t="shared" si="1"/>
        <v>APFA2507QBDSEEZGKC</v>
      </c>
      <c r="B48" s="2" t="s">
        <v>30</v>
      </c>
      <c r="C48" s="2">
        <f>VLOOKUP(R48,'[3]Atrition NPI'!$B:$AB,23,0)</f>
        <v>2200</v>
      </c>
      <c r="D48" s="2">
        <f t="shared" si="2"/>
        <v>3000</v>
      </c>
      <c r="E48" s="2">
        <f t="shared" si="3"/>
        <v>3000</v>
      </c>
      <c r="F48" s="2">
        <f t="shared" si="4"/>
        <v>0.54</v>
      </c>
      <c r="G48" s="2">
        <f t="shared" si="5"/>
        <v>1620</v>
      </c>
      <c r="H48" s="22">
        <f t="shared" si="0"/>
        <v>4.9214983942973516E-3</v>
      </c>
      <c r="I48" s="2">
        <f t="shared" si="6"/>
        <v>800</v>
      </c>
      <c r="J48" s="2">
        <f t="shared" si="7"/>
        <v>432</v>
      </c>
      <c r="Q48" s="23">
        <v>42</v>
      </c>
      <c r="R48" s="23" t="s">
        <v>140</v>
      </c>
      <c r="S48" s="23" t="s">
        <v>141</v>
      </c>
      <c r="T48" s="23" t="s">
        <v>142</v>
      </c>
      <c r="U48" s="23"/>
      <c r="V48" s="23">
        <v>50</v>
      </c>
      <c r="W48" s="23">
        <v>1</v>
      </c>
      <c r="X48" s="23">
        <v>3000</v>
      </c>
      <c r="Y48" s="24">
        <v>0.54</v>
      </c>
      <c r="Z48" s="25">
        <v>1611.6</v>
      </c>
      <c r="AA48" s="23">
        <v>3000</v>
      </c>
      <c r="AB48" s="23" t="s">
        <v>34</v>
      </c>
      <c r="AC48" s="23">
        <v>59</v>
      </c>
      <c r="AD48" s="23" t="s">
        <v>35</v>
      </c>
      <c r="AE48" s="23" t="s">
        <v>36</v>
      </c>
      <c r="AF48" s="23" t="s">
        <v>37</v>
      </c>
      <c r="AG48" s="23" t="s">
        <v>38</v>
      </c>
    </row>
    <row r="49" spans="1:33">
      <c r="A49" s="1" t="str">
        <f t="shared" si="1"/>
        <v>SML-LX0404SIUPGUSB</v>
      </c>
      <c r="B49" s="26" t="s">
        <v>48</v>
      </c>
      <c r="C49" s="2">
        <f>VLOOKUP(R49,'[3]Atrition NPI'!$B:$AB,23,0)</f>
        <v>2200</v>
      </c>
      <c r="D49" s="2">
        <f t="shared" si="2"/>
        <v>2000</v>
      </c>
      <c r="E49" s="2">
        <f t="shared" si="3"/>
        <v>4000</v>
      </c>
      <c r="F49" s="2">
        <f t="shared" si="4"/>
        <v>0.69</v>
      </c>
      <c r="G49" s="2">
        <f t="shared" si="5"/>
        <v>2760</v>
      </c>
      <c r="H49" s="22">
        <f t="shared" si="0"/>
        <v>8.3847750421362291E-3</v>
      </c>
      <c r="I49" s="2">
        <f t="shared" si="6"/>
        <v>1800</v>
      </c>
      <c r="J49" s="2">
        <f t="shared" si="7"/>
        <v>1242</v>
      </c>
      <c r="Q49" s="23">
        <v>43</v>
      </c>
      <c r="R49" s="23" t="s">
        <v>143</v>
      </c>
      <c r="S49" s="23" t="s">
        <v>144</v>
      </c>
      <c r="T49" s="23" t="s">
        <v>145</v>
      </c>
      <c r="U49" s="23"/>
      <c r="V49" s="23">
        <v>50</v>
      </c>
      <c r="W49" s="23">
        <v>1</v>
      </c>
      <c r="X49" s="23">
        <v>2000</v>
      </c>
      <c r="Y49" s="24">
        <v>0.69</v>
      </c>
      <c r="Z49" s="25">
        <v>1380.4</v>
      </c>
      <c r="AA49" s="23">
        <v>2000</v>
      </c>
      <c r="AB49" s="23" t="s">
        <v>34</v>
      </c>
      <c r="AC49" s="23">
        <v>154</v>
      </c>
      <c r="AD49" s="23" t="s">
        <v>35</v>
      </c>
      <c r="AE49" s="23" t="s">
        <v>36</v>
      </c>
      <c r="AF49" s="23" t="s">
        <v>37</v>
      </c>
      <c r="AG49" s="23" t="s">
        <v>38</v>
      </c>
    </row>
    <row r="50" spans="1:33">
      <c r="A50" s="1" t="str">
        <f t="shared" si="1"/>
        <v>TF13BA-6S-0.4SH(800)</v>
      </c>
      <c r="B50" s="2" t="s">
        <v>30</v>
      </c>
      <c r="C50" s="2">
        <f>VLOOKUP(R50,'[3]Atrition NPI'!$B:$AB,23,0)</f>
        <v>2200</v>
      </c>
      <c r="D50" s="2">
        <f t="shared" si="2"/>
        <v>5000</v>
      </c>
      <c r="E50" s="2">
        <f t="shared" si="3"/>
        <v>5000</v>
      </c>
      <c r="F50" s="2">
        <f t="shared" si="4"/>
        <v>0.91</v>
      </c>
      <c r="G50" s="2">
        <f t="shared" si="5"/>
        <v>4550</v>
      </c>
      <c r="H50" s="22">
        <f t="shared" si="0"/>
        <v>1.3822726971637623E-2</v>
      </c>
      <c r="I50" s="2">
        <f t="shared" si="6"/>
        <v>2800</v>
      </c>
      <c r="J50" s="2">
        <f t="shared" si="7"/>
        <v>2548</v>
      </c>
      <c r="Q50" s="23">
        <v>44</v>
      </c>
      <c r="R50" s="23" t="s">
        <v>146</v>
      </c>
      <c r="S50" s="23" t="s">
        <v>147</v>
      </c>
      <c r="T50" s="23" t="s">
        <v>148</v>
      </c>
      <c r="U50" s="23"/>
      <c r="V50" s="23">
        <v>50</v>
      </c>
      <c r="W50" s="23">
        <v>1</v>
      </c>
      <c r="X50" s="23">
        <v>5000</v>
      </c>
      <c r="Y50" s="24">
        <v>0.91</v>
      </c>
      <c r="Z50" s="25">
        <v>4564.5</v>
      </c>
      <c r="AA50" s="23">
        <v>5000</v>
      </c>
      <c r="AB50" s="23" t="s">
        <v>34</v>
      </c>
      <c r="AC50" s="23">
        <v>196</v>
      </c>
      <c r="AD50" s="23" t="s">
        <v>35</v>
      </c>
      <c r="AE50" s="23" t="s">
        <v>36</v>
      </c>
      <c r="AF50" s="23" t="s">
        <v>37</v>
      </c>
      <c r="AG50" s="23" t="s">
        <v>38</v>
      </c>
    </row>
    <row r="51" spans="1:33">
      <c r="A51" s="1" t="str">
        <f t="shared" si="1"/>
        <v>FH26W-25S-0.3SHW(60)</v>
      </c>
      <c r="B51" s="2" t="s">
        <v>30</v>
      </c>
      <c r="C51" s="2">
        <f>VLOOKUP(R51,'[3]Atrition NPI'!$B:$AB,23,0)</f>
        <v>2080</v>
      </c>
      <c r="D51" s="2">
        <f t="shared" si="2"/>
        <v>5000</v>
      </c>
      <c r="E51" s="2">
        <f t="shared" si="3"/>
        <v>5000</v>
      </c>
      <c r="F51" s="2">
        <f t="shared" si="4"/>
        <v>1.51</v>
      </c>
      <c r="G51" s="2">
        <f t="shared" si="5"/>
        <v>7550</v>
      </c>
      <c r="H51" s="22">
        <f t="shared" si="0"/>
        <v>2.2936612887003091E-2</v>
      </c>
      <c r="I51" s="2">
        <f t="shared" si="6"/>
        <v>2920</v>
      </c>
      <c r="J51" s="2">
        <f t="shared" si="7"/>
        <v>4409.2</v>
      </c>
      <c r="Q51" s="23">
        <v>45</v>
      </c>
      <c r="R51" s="23" t="s">
        <v>149</v>
      </c>
      <c r="S51" s="23" t="s">
        <v>147</v>
      </c>
      <c r="T51" s="23" t="s">
        <v>76</v>
      </c>
      <c r="U51" s="23"/>
      <c r="V51" s="23">
        <v>50</v>
      </c>
      <c r="W51" s="23">
        <v>1</v>
      </c>
      <c r="X51" s="23">
        <v>5000</v>
      </c>
      <c r="Y51" s="24">
        <v>1.51</v>
      </c>
      <c r="Z51" s="25">
        <v>7531</v>
      </c>
      <c r="AA51" s="23">
        <v>5000</v>
      </c>
      <c r="AB51" s="23" t="s">
        <v>34</v>
      </c>
      <c r="AC51" s="23">
        <v>196</v>
      </c>
      <c r="AD51" s="23" t="s">
        <v>35</v>
      </c>
      <c r="AE51" s="23" t="s">
        <v>36</v>
      </c>
      <c r="AF51" s="23" t="s">
        <v>37</v>
      </c>
      <c r="AG51" s="23" t="s">
        <v>38</v>
      </c>
    </row>
    <row r="52" spans="1:33">
      <c r="A52" s="1" t="str">
        <f t="shared" si="1"/>
        <v>DX07S024JJ3R1300</v>
      </c>
      <c r="B52" s="26" t="s">
        <v>48</v>
      </c>
      <c r="C52" s="2">
        <f>VLOOKUP(R52,'[3]Atrition NPI'!$B:$AB,23,0)</f>
        <v>2080</v>
      </c>
      <c r="D52" s="2">
        <f t="shared" si="2"/>
        <v>1300</v>
      </c>
      <c r="E52" s="2">
        <f t="shared" si="3"/>
        <v>2600</v>
      </c>
      <c r="F52" s="2">
        <f t="shared" si="4"/>
        <v>2.4700000000000002</v>
      </c>
      <c r="G52" s="2">
        <f t="shared" si="5"/>
        <v>6422.0000000000009</v>
      </c>
      <c r="H52" s="22">
        <f t="shared" si="0"/>
        <v>1.9509791782825678E-2</v>
      </c>
      <c r="I52" s="2">
        <f t="shared" si="6"/>
        <v>520</v>
      </c>
      <c r="J52" s="2">
        <f t="shared" si="7"/>
        <v>1284.4000000000001</v>
      </c>
      <c r="Q52" s="23">
        <v>46</v>
      </c>
      <c r="R52" s="23" t="s">
        <v>150</v>
      </c>
      <c r="S52" s="23" t="s">
        <v>151</v>
      </c>
      <c r="T52" s="23" t="s">
        <v>152</v>
      </c>
      <c r="U52" s="23"/>
      <c r="V52" s="23">
        <v>50</v>
      </c>
      <c r="W52" s="23">
        <v>1</v>
      </c>
      <c r="X52" s="23">
        <v>1300</v>
      </c>
      <c r="Y52" s="24">
        <v>2.4700000000000002</v>
      </c>
      <c r="Z52" s="25">
        <v>3204.5</v>
      </c>
      <c r="AA52" s="23">
        <v>1300</v>
      </c>
      <c r="AB52" s="23" t="s">
        <v>34</v>
      </c>
      <c r="AC52" s="23">
        <v>72</v>
      </c>
      <c r="AD52" s="23" t="s">
        <v>35</v>
      </c>
      <c r="AE52" s="23" t="s">
        <v>36</v>
      </c>
      <c r="AF52" s="23" t="s">
        <v>37</v>
      </c>
      <c r="AG52" s="23" t="s">
        <v>38</v>
      </c>
    </row>
    <row r="53" spans="1:33">
      <c r="A53" s="1" t="str">
        <f t="shared" si="1"/>
        <v>DFE201612E-2R2M=P2</v>
      </c>
      <c r="B53" s="26" t="s">
        <v>48</v>
      </c>
      <c r="C53" s="2">
        <f>VLOOKUP(R53,'[3]Atrition NPI'!$B:$AB,23,0)</f>
        <v>6600</v>
      </c>
      <c r="D53" s="2">
        <f t="shared" si="2"/>
        <v>3000</v>
      </c>
      <c r="E53" s="2">
        <f t="shared" si="3"/>
        <v>9000</v>
      </c>
      <c r="F53" s="2">
        <f t="shared" si="4"/>
        <v>0.21</v>
      </c>
      <c r="G53" s="2">
        <f t="shared" si="5"/>
        <v>1890</v>
      </c>
      <c r="H53" s="22">
        <f t="shared" si="0"/>
        <v>5.7417481266802441E-3</v>
      </c>
      <c r="I53" s="2">
        <f t="shared" si="6"/>
        <v>2400</v>
      </c>
      <c r="J53" s="2">
        <f t="shared" si="7"/>
        <v>504</v>
      </c>
      <c r="Q53" s="23">
        <v>47</v>
      </c>
      <c r="R53" s="23" t="s">
        <v>153</v>
      </c>
      <c r="S53" s="23" t="s">
        <v>32</v>
      </c>
      <c r="T53" s="23" t="s">
        <v>154</v>
      </c>
      <c r="U53" s="23"/>
      <c r="V53" s="23">
        <v>50</v>
      </c>
      <c r="W53" s="23">
        <v>4</v>
      </c>
      <c r="X53" s="23">
        <v>3000</v>
      </c>
      <c r="Y53" s="24">
        <v>0.21</v>
      </c>
      <c r="Z53" s="25">
        <v>622.20000000000005</v>
      </c>
      <c r="AA53" s="23">
        <v>3000</v>
      </c>
      <c r="AB53" s="23" t="s">
        <v>34</v>
      </c>
      <c r="AC53" s="23">
        <v>84</v>
      </c>
      <c r="AD53" s="23" t="s">
        <v>35</v>
      </c>
      <c r="AE53" s="23" t="s">
        <v>36</v>
      </c>
      <c r="AF53" s="23" t="s">
        <v>37</v>
      </c>
      <c r="AG53" s="23" t="s">
        <v>38</v>
      </c>
    </row>
    <row r="54" spans="1:33">
      <c r="A54" s="1" t="str">
        <f t="shared" si="1"/>
        <v>MLP2012H2R2MT0S1</v>
      </c>
      <c r="B54" s="2" t="s">
        <v>30</v>
      </c>
      <c r="C54" s="2">
        <f>VLOOKUP(R54,'[3]Atrition NPI'!$B:$AB,23,0)</f>
        <v>2200</v>
      </c>
      <c r="D54" s="2">
        <f t="shared" si="2"/>
        <v>4000</v>
      </c>
      <c r="E54" s="2">
        <f t="shared" si="3"/>
        <v>4000</v>
      </c>
      <c r="F54" s="2">
        <f t="shared" si="4"/>
        <v>0.2</v>
      </c>
      <c r="G54" s="2">
        <f t="shared" si="5"/>
        <v>800</v>
      </c>
      <c r="H54" s="22">
        <f t="shared" si="0"/>
        <v>2.430369577430791E-3</v>
      </c>
      <c r="I54" s="2">
        <f t="shared" si="6"/>
        <v>1800</v>
      </c>
      <c r="J54" s="2">
        <f t="shared" si="7"/>
        <v>360</v>
      </c>
      <c r="Q54" s="23">
        <v>48</v>
      </c>
      <c r="R54" s="23" t="s">
        <v>155</v>
      </c>
      <c r="S54" s="23" t="s">
        <v>66</v>
      </c>
      <c r="T54" s="23" t="s">
        <v>156</v>
      </c>
      <c r="U54" s="23"/>
      <c r="V54" s="23">
        <v>50</v>
      </c>
      <c r="W54" s="23">
        <v>1</v>
      </c>
      <c r="X54" s="23">
        <v>4000</v>
      </c>
      <c r="Y54" s="24">
        <v>0.2</v>
      </c>
      <c r="Z54" s="25">
        <v>809.2</v>
      </c>
      <c r="AA54" s="23">
        <v>4000</v>
      </c>
      <c r="AB54" s="23" t="s">
        <v>34</v>
      </c>
      <c r="AC54" s="23">
        <v>280</v>
      </c>
      <c r="AD54" s="23" t="s">
        <v>35</v>
      </c>
      <c r="AE54" s="23" t="s">
        <v>36</v>
      </c>
      <c r="AF54" s="23" t="s">
        <v>37</v>
      </c>
      <c r="AG54" s="23" t="s">
        <v>38</v>
      </c>
    </row>
    <row r="55" spans="1:33">
      <c r="A55" s="1" t="str">
        <f t="shared" si="1"/>
        <v>BLM21PG221SN1D</v>
      </c>
      <c r="B55" s="2" t="s">
        <v>30</v>
      </c>
      <c r="C55" s="2">
        <f>VLOOKUP(R55,'[3]Atrition NPI'!$B:$AB,23,0)</f>
        <v>2200</v>
      </c>
      <c r="D55" s="2">
        <f t="shared" si="2"/>
        <v>4000</v>
      </c>
      <c r="E55" s="2">
        <f t="shared" si="3"/>
        <v>4000</v>
      </c>
      <c r="F55" s="2">
        <f t="shared" si="4"/>
        <v>0.05</v>
      </c>
      <c r="G55" s="2">
        <f t="shared" si="5"/>
        <v>200</v>
      </c>
      <c r="H55" s="22">
        <f t="shared" si="0"/>
        <v>6.0759239435769776E-4</v>
      </c>
      <c r="I55" s="2">
        <f t="shared" si="6"/>
        <v>1800</v>
      </c>
      <c r="J55" s="2">
        <f t="shared" si="7"/>
        <v>90</v>
      </c>
      <c r="Q55" s="23">
        <v>49</v>
      </c>
      <c r="R55" s="23" t="s">
        <v>157</v>
      </c>
      <c r="S55" s="23" t="s">
        <v>32</v>
      </c>
      <c r="T55" s="23" t="s">
        <v>158</v>
      </c>
      <c r="U55" s="23"/>
      <c r="V55" s="23">
        <v>50</v>
      </c>
      <c r="W55" s="23">
        <v>1</v>
      </c>
      <c r="X55" s="23">
        <v>4000</v>
      </c>
      <c r="Y55" s="24">
        <v>0.05</v>
      </c>
      <c r="Z55" s="25">
        <v>190.4</v>
      </c>
      <c r="AA55" s="23">
        <v>4000</v>
      </c>
      <c r="AB55" s="23" t="s">
        <v>34</v>
      </c>
      <c r="AC55" s="23">
        <v>112</v>
      </c>
      <c r="AD55" s="23" t="s">
        <v>35</v>
      </c>
      <c r="AE55" s="23" t="s">
        <v>36</v>
      </c>
      <c r="AF55" s="23" t="s">
        <v>37</v>
      </c>
      <c r="AG55" s="23" t="s">
        <v>38</v>
      </c>
    </row>
    <row r="56" spans="1:33">
      <c r="A56" s="1" t="str">
        <f t="shared" si="1"/>
        <v>HZ1206C202R-10</v>
      </c>
      <c r="B56" s="2" t="s">
        <v>30</v>
      </c>
      <c r="C56" s="2">
        <f>VLOOKUP(R56,'[3]Atrition NPI'!$B:$AB,23,0)</f>
        <v>2200</v>
      </c>
      <c r="D56" s="2">
        <f t="shared" si="2"/>
        <v>3000</v>
      </c>
      <c r="E56" s="2">
        <f t="shared" si="3"/>
        <v>3000</v>
      </c>
      <c r="F56" s="2">
        <f t="shared" si="4"/>
        <v>0.12</v>
      </c>
      <c r="G56" s="2">
        <f t="shared" si="5"/>
        <v>360</v>
      </c>
      <c r="H56" s="22">
        <f t="shared" si="0"/>
        <v>1.093666309843856E-3</v>
      </c>
      <c r="I56" s="2">
        <f t="shared" si="6"/>
        <v>800</v>
      </c>
      <c r="J56" s="2">
        <f t="shared" si="7"/>
        <v>96</v>
      </c>
      <c r="Q56" s="23">
        <v>50</v>
      </c>
      <c r="R56" s="23" t="s">
        <v>159</v>
      </c>
      <c r="S56" s="23" t="s">
        <v>160</v>
      </c>
      <c r="T56" s="23" t="s">
        <v>161</v>
      </c>
      <c r="U56" s="23"/>
      <c r="V56" s="23">
        <v>50</v>
      </c>
      <c r="W56" s="23">
        <v>1</v>
      </c>
      <c r="X56" s="23">
        <v>3000</v>
      </c>
      <c r="Y56" s="24">
        <v>0.12</v>
      </c>
      <c r="Z56" s="25">
        <v>351.9</v>
      </c>
      <c r="AA56" s="23">
        <v>3000</v>
      </c>
      <c r="AB56" s="23" t="s">
        <v>34</v>
      </c>
      <c r="AC56" s="23">
        <v>91</v>
      </c>
      <c r="AD56" s="23" t="s">
        <v>35</v>
      </c>
      <c r="AE56" s="23" t="s">
        <v>36</v>
      </c>
      <c r="AF56" s="23" t="s">
        <v>37</v>
      </c>
      <c r="AG56" s="23" t="s">
        <v>38</v>
      </c>
    </row>
    <row r="57" spans="1:33">
      <c r="A57" s="1" t="str">
        <f t="shared" si="1"/>
        <v>ERJ-2GE0R00X</v>
      </c>
      <c r="B57" s="26" t="s">
        <v>48</v>
      </c>
      <c r="C57" s="2">
        <f>VLOOKUP(R57,'[3]Atrition NPI'!$B:$AB,23,0)</f>
        <v>11000</v>
      </c>
      <c r="D57" s="2">
        <f t="shared" si="2"/>
        <v>10000</v>
      </c>
      <c r="E57" s="2">
        <f t="shared" si="3"/>
        <v>20000</v>
      </c>
      <c r="F57" s="2">
        <f t="shared" si="4"/>
        <v>0.01</v>
      </c>
      <c r="G57" s="2">
        <f t="shared" si="5"/>
        <v>200</v>
      </c>
      <c r="H57" s="22">
        <f t="shared" si="0"/>
        <v>6.0759239435769776E-4</v>
      </c>
      <c r="I57" s="2">
        <f t="shared" si="6"/>
        <v>9000</v>
      </c>
      <c r="J57" s="2">
        <f t="shared" si="7"/>
        <v>90</v>
      </c>
      <c r="Q57" s="23">
        <v>51</v>
      </c>
      <c r="R57" s="23" t="s">
        <v>81</v>
      </c>
      <c r="S57" s="23" t="s">
        <v>82</v>
      </c>
      <c r="T57" s="23" t="s">
        <v>83</v>
      </c>
      <c r="U57" s="23"/>
      <c r="V57" s="23">
        <v>50</v>
      </c>
      <c r="W57" s="23">
        <v>1</v>
      </c>
      <c r="X57" s="23">
        <v>10000</v>
      </c>
      <c r="Y57" s="24">
        <v>0.01</v>
      </c>
      <c r="Z57" s="25">
        <v>68</v>
      </c>
      <c r="AA57" s="23">
        <v>10000</v>
      </c>
      <c r="AB57" s="23" t="s">
        <v>34</v>
      </c>
      <c r="AC57" s="23">
        <v>140</v>
      </c>
      <c r="AD57" s="23" t="s">
        <v>35</v>
      </c>
      <c r="AE57" s="23" t="s">
        <v>36</v>
      </c>
      <c r="AF57" s="23" t="s">
        <v>37</v>
      </c>
      <c r="AG57" s="23" t="s">
        <v>38</v>
      </c>
    </row>
    <row r="58" spans="1:33">
      <c r="A58" s="1" t="str">
        <f t="shared" si="1"/>
        <v>ERJ-1GNF5101C</v>
      </c>
      <c r="B58" s="2" t="s">
        <v>30</v>
      </c>
      <c r="C58" s="2">
        <f>VLOOKUP(R58,'[3]Atrition NPI'!$B:$AB,23,0)</f>
        <v>4400</v>
      </c>
      <c r="D58" s="2">
        <f t="shared" si="2"/>
        <v>15000</v>
      </c>
      <c r="E58" s="2">
        <f t="shared" si="3"/>
        <v>15000</v>
      </c>
      <c r="F58" s="2">
        <f t="shared" si="4"/>
        <v>0.01</v>
      </c>
      <c r="G58" s="2">
        <f t="shared" si="5"/>
        <v>150</v>
      </c>
      <c r="H58" s="22">
        <f t="shared" si="0"/>
        <v>4.5569429576827329E-4</v>
      </c>
      <c r="I58" s="2">
        <f t="shared" si="6"/>
        <v>10600</v>
      </c>
      <c r="J58" s="2">
        <f t="shared" si="7"/>
        <v>106</v>
      </c>
      <c r="Q58" s="23">
        <v>52</v>
      </c>
      <c r="R58" s="23" t="s">
        <v>162</v>
      </c>
      <c r="S58" s="23" t="s">
        <v>82</v>
      </c>
      <c r="T58" s="23" t="s">
        <v>163</v>
      </c>
      <c r="U58" s="23"/>
      <c r="V58" s="23">
        <v>50</v>
      </c>
      <c r="W58" s="23">
        <v>2</v>
      </c>
      <c r="X58" s="23">
        <v>15000</v>
      </c>
      <c r="Y58" s="24">
        <v>0.01</v>
      </c>
      <c r="Z58" s="25">
        <v>153</v>
      </c>
      <c r="AA58" s="23">
        <v>15000</v>
      </c>
      <c r="AB58" s="23" t="s">
        <v>34</v>
      </c>
      <c r="AC58" s="23">
        <v>126</v>
      </c>
      <c r="AD58" s="23" t="s">
        <v>35</v>
      </c>
      <c r="AE58" s="23" t="s">
        <v>36</v>
      </c>
      <c r="AF58" s="23" t="s">
        <v>37</v>
      </c>
      <c r="AG58" s="23" t="s">
        <v>38</v>
      </c>
    </row>
    <row r="59" spans="1:33">
      <c r="A59" s="1" t="str">
        <f t="shared" si="1"/>
        <v>ERJ-1GNF27R0C</v>
      </c>
      <c r="B59" s="2" t="s">
        <v>30</v>
      </c>
      <c r="C59" s="2">
        <f>VLOOKUP(R59,'[3]Atrition NPI'!$B:$AB,23,0)</f>
        <v>4400</v>
      </c>
      <c r="D59" s="2">
        <f t="shared" si="2"/>
        <v>15000</v>
      </c>
      <c r="E59" s="2">
        <f t="shared" si="3"/>
        <v>15000</v>
      </c>
      <c r="F59" s="2">
        <f t="shared" si="4"/>
        <v>0.01</v>
      </c>
      <c r="G59" s="2">
        <f t="shared" si="5"/>
        <v>150</v>
      </c>
      <c r="H59" s="22">
        <f t="shared" si="0"/>
        <v>4.5569429576827329E-4</v>
      </c>
      <c r="I59" s="2">
        <f t="shared" si="6"/>
        <v>10600</v>
      </c>
      <c r="J59" s="2">
        <f t="shared" si="7"/>
        <v>106</v>
      </c>
      <c r="Q59" s="23">
        <v>53</v>
      </c>
      <c r="R59" s="23" t="s">
        <v>164</v>
      </c>
      <c r="S59" s="23" t="s">
        <v>82</v>
      </c>
      <c r="T59" s="23" t="s">
        <v>165</v>
      </c>
      <c r="U59" s="23"/>
      <c r="V59" s="23">
        <v>50</v>
      </c>
      <c r="W59" s="23">
        <v>2</v>
      </c>
      <c r="X59" s="23">
        <v>15000</v>
      </c>
      <c r="Y59" s="24">
        <v>0.01</v>
      </c>
      <c r="Z59" s="25">
        <v>153</v>
      </c>
      <c r="AA59" s="23">
        <v>15000</v>
      </c>
      <c r="AB59" s="23" t="s">
        <v>34</v>
      </c>
      <c r="AC59" s="23">
        <v>126</v>
      </c>
      <c r="AD59" s="23" t="s">
        <v>35</v>
      </c>
      <c r="AE59" s="23" t="s">
        <v>36</v>
      </c>
      <c r="AF59" s="23" t="s">
        <v>37</v>
      </c>
      <c r="AG59" s="23" t="s">
        <v>38</v>
      </c>
    </row>
    <row r="60" spans="1:33">
      <c r="A60" s="1" t="str">
        <f t="shared" si="1"/>
        <v>ERJ-1GNF4701C</v>
      </c>
      <c r="B60" s="2" t="s">
        <v>30</v>
      </c>
      <c r="C60" s="2">
        <f>VLOOKUP(R60,'[3]Atrition NPI'!$B:$AB,23,0)</f>
        <v>6600</v>
      </c>
      <c r="D60" s="2">
        <f t="shared" si="2"/>
        <v>15000</v>
      </c>
      <c r="E60" s="2">
        <f t="shared" si="3"/>
        <v>15000</v>
      </c>
      <c r="F60" s="2">
        <f t="shared" si="4"/>
        <v>0.01</v>
      </c>
      <c r="G60" s="2">
        <f t="shared" si="5"/>
        <v>150</v>
      </c>
      <c r="H60" s="22">
        <f t="shared" si="0"/>
        <v>4.5569429576827329E-4</v>
      </c>
      <c r="I60" s="2">
        <f t="shared" si="6"/>
        <v>8400</v>
      </c>
      <c r="J60" s="2">
        <f t="shared" si="7"/>
        <v>84</v>
      </c>
      <c r="Q60" s="23">
        <v>54</v>
      </c>
      <c r="R60" s="23" t="s">
        <v>166</v>
      </c>
      <c r="S60" s="23" t="s">
        <v>82</v>
      </c>
      <c r="T60" s="23" t="s">
        <v>167</v>
      </c>
      <c r="U60" s="23"/>
      <c r="V60" s="23">
        <v>50</v>
      </c>
      <c r="W60" s="23">
        <v>3</v>
      </c>
      <c r="X60" s="23">
        <v>15000</v>
      </c>
      <c r="Y60" s="24">
        <v>0.01</v>
      </c>
      <c r="Z60" s="25">
        <v>153</v>
      </c>
      <c r="AA60" s="23">
        <v>15000</v>
      </c>
      <c r="AB60" s="23" t="s">
        <v>34</v>
      </c>
      <c r="AC60" s="23">
        <v>126</v>
      </c>
      <c r="AD60" s="23" t="s">
        <v>35</v>
      </c>
      <c r="AE60" s="23" t="s">
        <v>36</v>
      </c>
      <c r="AF60" s="23" t="s">
        <v>37</v>
      </c>
      <c r="AG60" s="23" t="s">
        <v>38</v>
      </c>
    </row>
    <row r="61" spans="1:33">
      <c r="A61" s="1" t="str">
        <f t="shared" si="1"/>
        <v>ERJ-2GEJ103X</v>
      </c>
      <c r="B61" s="2" t="s">
        <v>30</v>
      </c>
      <c r="C61" s="2">
        <f>VLOOKUP(R61,'[3]Atrition NPI'!$B:$AB,23,0)</f>
        <v>2200</v>
      </c>
      <c r="D61" s="2">
        <f t="shared" si="2"/>
        <v>10000</v>
      </c>
      <c r="E61" s="2">
        <f t="shared" si="3"/>
        <v>10000</v>
      </c>
      <c r="F61" s="2">
        <f t="shared" si="4"/>
        <v>0.01</v>
      </c>
      <c r="G61" s="2">
        <f t="shared" si="5"/>
        <v>100</v>
      </c>
      <c r="H61" s="22">
        <f t="shared" si="0"/>
        <v>3.0379619717884888E-4</v>
      </c>
      <c r="I61" s="2">
        <f t="shared" si="6"/>
        <v>7800</v>
      </c>
      <c r="J61" s="2">
        <f t="shared" si="7"/>
        <v>78</v>
      </c>
      <c r="Q61" s="23">
        <v>55</v>
      </c>
      <c r="R61" s="23" t="s">
        <v>168</v>
      </c>
      <c r="S61" s="23" t="s">
        <v>82</v>
      </c>
      <c r="T61" s="23" t="s">
        <v>169</v>
      </c>
      <c r="U61" s="23"/>
      <c r="V61" s="23">
        <v>50</v>
      </c>
      <c r="W61" s="23">
        <v>1</v>
      </c>
      <c r="X61" s="23">
        <v>10000</v>
      </c>
      <c r="Y61" s="24">
        <v>0.01</v>
      </c>
      <c r="Z61" s="25">
        <v>68</v>
      </c>
      <c r="AA61" s="23">
        <v>10000</v>
      </c>
      <c r="AB61" s="23" t="s">
        <v>34</v>
      </c>
      <c r="AC61" s="23">
        <v>140</v>
      </c>
      <c r="AD61" s="23" t="s">
        <v>35</v>
      </c>
      <c r="AE61" s="23" t="s">
        <v>36</v>
      </c>
      <c r="AF61" s="23" t="s">
        <v>37</v>
      </c>
      <c r="AG61" s="23" t="s">
        <v>38</v>
      </c>
    </row>
    <row r="62" spans="1:33">
      <c r="A62" s="1" t="str">
        <f t="shared" si="1"/>
        <v>ERJ-2LWFR010X</v>
      </c>
      <c r="B62" s="2" t="s">
        <v>30</v>
      </c>
      <c r="C62" s="2">
        <f>VLOOKUP(R62,'[3]Atrition NPI'!$B:$AB,23,0)</f>
        <v>2200</v>
      </c>
      <c r="D62" s="2">
        <f t="shared" si="2"/>
        <v>30000</v>
      </c>
      <c r="E62" s="2">
        <f t="shared" si="3"/>
        <v>30000</v>
      </c>
      <c r="F62" s="2">
        <f t="shared" si="4"/>
        <v>0.08</v>
      </c>
      <c r="G62" s="2">
        <f t="shared" si="5"/>
        <v>2400</v>
      </c>
      <c r="H62" s="22">
        <f t="shared" si="0"/>
        <v>7.2911087322923727E-3</v>
      </c>
      <c r="I62" s="2">
        <f t="shared" si="6"/>
        <v>27800</v>
      </c>
      <c r="J62" s="2">
        <f t="shared" si="7"/>
        <v>2224</v>
      </c>
      <c r="Q62" s="23">
        <v>56</v>
      </c>
      <c r="R62" s="23" t="s">
        <v>170</v>
      </c>
      <c r="S62" s="23" t="s">
        <v>82</v>
      </c>
      <c r="T62" s="23" t="s">
        <v>171</v>
      </c>
      <c r="U62" s="23"/>
      <c r="V62" s="23">
        <v>50</v>
      </c>
      <c r="W62" s="23">
        <v>1</v>
      </c>
      <c r="X62" s="23">
        <v>30000</v>
      </c>
      <c r="Y62" s="24">
        <v>0.08</v>
      </c>
      <c r="Z62" s="25">
        <v>2499</v>
      </c>
      <c r="AA62" s="23">
        <v>30000</v>
      </c>
      <c r="AB62" s="23" t="s">
        <v>34</v>
      </c>
      <c r="AC62" s="23">
        <v>126</v>
      </c>
      <c r="AD62" s="23" t="s">
        <v>35</v>
      </c>
      <c r="AE62" s="23" t="s">
        <v>36</v>
      </c>
      <c r="AF62" s="23" t="s">
        <v>37</v>
      </c>
      <c r="AG62" s="23" t="s">
        <v>38</v>
      </c>
    </row>
    <row r="63" spans="1:33">
      <c r="A63" s="1" t="str">
        <f t="shared" si="1"/>
        <v>ERJ-1GNF3301C</v>
      </c>
      <c r="B63" s="2" t="s">
        <v>30</v>
      </c>
      <c r="C63" s="2">
        <f>VLOOKUP(R63,'[3]Atrition NPI'!$B:$AB,23,0)</f>
        <v>6600</v>
      </c>
      <c r="D63" s="2">
        <f t="shared" si="2"/>
        <v>15000</v>
      </c>
      <c r="E63" s="2">
        <f t="shared" si="3"/>
        <v>15000</v>
      </c>
      <c r="F63" s="2">
        <f t="shared" si="4"/>
        <v>0.01</v>
      </c>
      <c r="G63" s="2">
        <f t="shared" si="5"/>
        <v>150</v>
      </c>
      <c r="H63" s="22">
        <f t="shared" si="0"/>
        <v>4.5569429576827329E-4</v>
      </c>
      <c r="I63" s="2">
        <f t="shared" si="6"/>
        <v>8400</v>
      </c>
      <c r="J63" s="2">
        <f t="shared" si="7"/>
        <v>84</v>
      </c>
      <c r="Q63" s="23">
        <v>57</v>
      </c>
      <c r="R63" s="23" t="s">
        <v>172</v>
      </c>
      <c r="S63" s="23" t="s">
        <v>82</v>
      </c>
      <c r="T63" s="23" t="s">
        <v>173</v>
      </c>
      <c r="U63" s="23"/>
      <c r="V63" s="23">
        <v>50</v>
      </c>
      <c r="W63" s="23">
        <v>4</v>
      </c>
      <c r="X63" s="23">
        <v>15000</v>
      </c>
      <c r="Y63" s="24">
        <v>0.01</v>
      </c>
      <c r="Z63" s="25">
        <v>153</v>
      </c>
      <c r="AA63" s="23">
        <v>15000</v>
      </c>
      <c r="AB63" s="23" t="s">
        <v>34</v>
      </c>
      <c r="AC63" s="23">
        <v>126</v>
      </c>
      <c r="AD63" s="23" t="s">
        <v>35</v>
      </c>
      <c r="AE63" s="23" t="s">
        <v>36</v>
      </c>
      <c r="AF63" s="23" t="s">
        <v>37</v>
      </c>
      <c r="AG63" s="23" t="s">
        <v>38</v>
      </c>
    </row>
    <row r="64" spans="1:33">
      <c r="A64" s="1" t="str">
        <f t="shared" si="1"/>
        <v>ERJ-1GNJ103C</v>
      </c>
      <c r="B64" s="2" t="s">
        <v>30</v>
      </c>
      <c r="C64" s="2">
        <f>VLOOKUP(R64,'[3]Atrition NPI'!$B:$AB,23,0)</f>
        <v>6600</v>
      </c>
      <c r="D64" s="2">
        <f t="shared" si="2"/>
        <v>15000</v>
      </c>
      <c r="E64" s="2">
        <f t="shared" si="3"/>
        <v>15000</v>
      </c>
      <c r="F64" s="2">
        <f t="shared" si="4"/>
        <v>0.01</v>
      </c>
      <c r="G64" s="2">
        <f t="shared" si="5"/>
        <v>150</v>
      </c>
      <c r="H64" s="22">
        <f t="shared" si="0"/>
        <v>4.5569429576827329E-4</v>
      </c>
      <c r="I64" s="2">
        <f t="shared" si="6"/>
        <v>8400</v>
      </c>
      <c r="J64" s="2">
        <f t="shared" si="7"/>
        <v>84</v>
      </c>
      <c r="Q64" s="23">
        <v>58</v>
      </c>
      <c r="R64" s="23" t="s">
        <v>174</v>
      </c>
      <c r="S64" s="23" t="s">
        <v>82</v>
      </c>
      <c r="T64" s="23" t="s">
        <v>175</v>
      </c>
      <c r="U64" s="23"/>
      <c r="V64" s="23">
        <v>50</v>
      </c>
      <c r="W64" s="23">
        <v>3</v>
      </c>
      <c r="X64" s="23">
        <v>15000</v>
      </c>
      <c r="Y64" s="24">
        <v>0.01</v>
      </c>
      <c r="Z64" s="25">
        <v>76.5</v>
      </c>
      <c r="AA64" s="23">
        <v>15000</v>
      </c>
      <c r="AB64" s="23" t="s">
        <v>34</v>
      </c>
      <c r="AC64" s="23">
        <v>126</v>
      </c>
      <c r="AD64" s="23" t="s">
        <v>35</v>
      </c>
      <c r="AE64" s="23" t="s">
        <v>36</v>
      </c>
      <c r="AF64" s="23" t="s">
        <v>37</v>
      </c>
      <c r="AG64" s="23" t="s">
        <v>38</v>
      </c>
    </row>
    <row r="65" spans="1:33">
      <c r="A65" s="1" t="str">
        <f t="shared" si="1"/>
        <v>ERJ-1GN0R00C</v>
      </c>
      <c r="B65" s="26" t="s">
        <v>48</v>
      </c>
      <c r="C65" s="2">
        <f>VLOOKUP(R65,'[3]Atrition NPI'!$B:$AB,23,0)</f>
        <v>37400</v>
      </c>
      <c r="D65" s="2">
        <f t="shared" si="2"/>
        <v>15000</v>
      </c>
      <c r="E65" s="2">
        <f t="shared" si="3"/>
        <v>45000</v>
      </c>
      <c r="F65" s="2">
        <f t="shared" si="4"/>
        <v>0.01</v>
      </c>
      <c r="G65" s="2">
        <f t="shared" si="5"/>
        <v>450</v>
      </c>
      <c r="H65" s="22">
        <f t="shared" si="0"/>
        <v>1.3670828873048198E-3</v>
      </c>
      <c r="I65" s="2">
        <f t="shared" si="6"/>
        <v>7600</v>
      </c>
      <c r="J65" s="2">
        <f t="shared" si="7"/>
        <v>76</v>
      </c>
      <c r="Q65" s="23">
        <v>59</v>
      </c>
      <c r="R65" s="23" t="s">
        <v>176</v>
      </c>
      <c r="S65" s="23" t="s">
        <v>82</v>
      </c>
      <c r="T65" s="23" t="s">
        <v>80</v>
      </c>
      <c r="U65" s="23"/>
      <c r="V65" s="23">
        <v>50</v>
      </c>
      <c r="W65" s="23">
        <v>27</v>
      </c>
      <c r="X65" s="23">
        <v>15000</v>
      </c>
      <c r="Y65" s="24">
        <v>0.01</v>
      </c>
      <c r="Z65" s="25">
        <v>102</v>
      </c>
      <c r="AA65" s="23">
        <v>15000</v>
      </c>
      <c r="AB65" s="23" t="s">
        <v>34</v>
      </c>
      <c r="AC65" s="23">
        <v>126</v>
      </c>
      <c r="AD65" s="23" t="s">
        <v>35</v>
      </c>
      <c r="AE65" s="23" t="s">
        <v>36</v>
      </c>
      <c r="AF65" s="23" t="s">
        <v>37</v>
      </c>
      <c r="AG65" s="23" t="s">
        <v>38</v>
      </c>
    </row>
    <row r="66" spans="1:33">
      <c r="A66" s="1" t="str">
        <f t="shared" si="1"/>
        <v>ERJ-2RKF1004X</v>
      </c>
      <c r="B66" s="2" t="s">
        <v>30</v>
      </c>
      <c r="C66" s="2">
        <f>VLOOKUP(R66,'[3]Atrition NPI'!$B:$AB,23,0)</f>
        <v>2200</v>
      </c>
      <c r="D66" s="2">
        <f t="shared" si="2"/>
        <v>10000</v>
      </c>
      <c r="E66" s="2">
        <f t="shared" si="3"/>
        <v>10000</v>
      </c>
      <c r="F66" s="2">
        <f t="shared" si="4"/>
        <v>0.01</v>
      </c>
      <c r="G66" s="2">
        <f t="shared" si="5"/>
        <v>100</v>
      </c>
      <c r="H66" s="22">
        <f t="shared" si="0"/>
        <v>3.0379619717884888E-4</v>
      </c>
      <c r="I66" s="2">
        <f t="shared" si="6"/>
        <v>7800</v>
      </c>
      <c r="J66" s="2">
        <f t="shared" si="7"/>
        <v>78</v>
      </c>
      <c r="Q66" s="23">
        <v>60</v>
      </c>
      <c r="R66" s="23" t="s">
        <v>177</v>
      </c>
      <c r="S66" s="23" t="s">
        <v>82</v>
      </c>
      <c r="T66" s="23" t="s">
        <v>178</v>
      </c>
      <c r="U66" s="23"/>
      <c r="V66" s="23">
        <v>50</v>
      </c>
      <c r="W66" s="23">
        <v>1</v>
      </c>
      <c r="X66" s="23">
        <v>10000</v>
      </c>
      <c r="Y66" s="24">
        <v>0.01</v>
      </c>
      <c r="Z66" s="25">
        <v>68</v>
      </c>
      <c r="AA66" s="23">
        <v>10000</v>
      </c>
      <c r="AB66" s="23" t="s">
        <v>34</v>
      </c>
      <c r="AC66" s="23">
        <v>140</v>
      </c>
      <c r="AD66" s="23" t="s">
        <v>35</v>
      </c>
      <c r="AE66" s="23" t="s">
        <v>36</v>
      </c>
      <c r="AF66" s="23" t="s">
        <v>37</v>
      </c>
      <c r="AG66" s="23" t="s">
        <v>38</v>
      </c>
    </row>
    <row r="67" spans="1:33">
      <c r="A67" s="1" t="str">
        <f t="shared" si="1"/>
        <v>ERJ-1GNF10R0C</v>
      </c>
      <c r="B67" s="2" t="s">
        <v>30</v>
      </c>
      <c r="C67" s="2">
        <f>VLOOKUP(R67,'[3]Atrition NPI'!$B:$AB,23,0)</f>
        <v>2200</v>
      </c>
      <c r="D67" s="2">
        <f t="shared" si="2"/>
        <v>15000</v>
      </c>
      <c r="E67" s="2">
        <f t="shared" si="3"/>
        <v>15000</v>
      </c>
      <c r="F67" s="2">
        <f t="shared" si="4"/>
        <v>0.01</v>
      </c>
      <c r="G67" s="2">
        <f t="shared" si="5"/>
        <v>150</v>
      </c>
      <c r="H67" s="22">
        <f t="shared" si="0"/>
        <v>4.5569429576827329E-4</v>
      </c>
      <c r="I67" s="2">
        <f t="shared" si="6"/>
        <v>12800</v>
      </c>
      <c r="J67" s="2">
        <f t="shared" si="7"/>
        <v>128</v>
      </c>
      <c r="Q67" s="23">
        <v>61</v>
      </c>
      <c r="R67" s="23" t="s">
        <v>179</v>
      </c>
      <c r="S67" s="23" t="s">
        <v>82</v>
      </c>
      <c r="T67" s="23" t="s">
        <v>180</v>
      </c>
      <c r="U67" s="23"/>
      <c r="V67" s="23">
        <v>50</v>
      </c>
      <c r="W67" s="23">
        <v>1</v>
      </c>
      <c r="X67" s="23">
        <v>15000</v>
      </c>
      <c r="Y67" s="24">
        <v>0.01</v>
      </c>
      <c r="Z67" s="25">
        <v>127.5</v>
      </c>
      <c r="AA67" s="23">
        <v>15000</v>
      </c>
      <c r="AB67" s="23" t="s">
        <v>34</v>
      </c>
      <c r="AC67" s="23">
        <v>126</v>
      </c>
      <c r="AD67" s="23" t="s">
        <v>35</v>
      </c>
      <c r="AE67" s="23" t="s">
        <v>36</v>
      </c>
      <c r="AF67" s="23" t="s">
        <v>37</v>
      </c>
      <c r="AG67" s="23" t="s">
        <v>38</v>
      </c>
    </row>
    <row r="68" spans="1:33">
      <c r="A68" s="1" t="str">
        <f t="shared" si="1"/>
        <v>CRCW04024K70FKEDHP</v>
      </c>
      <c r="B68" s="2" t="s">
        <v>30</v>
      </c>
      <c r="C68" s="2">
        <f>VLOOKUP(R68,'[3]Atrition NPI'!$B:$AB,23,0)</f>
        <v>2200</v>
      </c>
      <c r="D68" s="2">
        <f t="shared" si="2"/>
        <v>10000</v>
      </c>
      <c r="E68" s="2">
        <f t="shared" si="3"/>
        <v>10000</v>
      </c>
      <c r="F68" s="2">
        <f t="shared" si="4"/>
        <v>0.02</v>
      </c>
      <c r="G68" s="2">
        <f t="shared" si="5"/>
        <v>200</v>
      </c>
      <c r="H68" s="22">
        <f t="shared" si="0"/>
        <v>6.0759239435769776E-4</v>
      </c>
      <c r="I68" s="2">
        <f t="shared" si="6"/>
        <v>7800</v>
      </c>
      <c r="J68" s="2">
        <f t="shared" si="7"/>
        <v>156</v>
      </c>
      <c r="Q68" s="23">
        <v>62</v>
      </c>
      <c r="R68" s="23" t="s">
        <v>181</v>
      </c>
      <c r="S68" s="23" t="s">
        <v>79</v>
      </c>
      <c r="T68" s="23" t="s">
        <v>182</v>
      </c>
      <c r="U68" s="23"/>
      <c r="V68" s="23">
        <v>50</v>
      </c>
      <c r="W68" s="23">
        <v>1</v>
      </c>
      <c r="X68" s="23">
        <v>10000</v>
      </c>
      <c r="Y68" s="24">
        <v>0.02</v>
      </c>
      <c r="Z68" s="25">
        <v>204</v>
      </c>
      <c r="AA68" s="23">
        <v>10000</v>
      </c>
      <c r="AB68" s="23" t="s">
        <v>34</v>
      </c>
      <c r="AC68" s="23">
        <v>280</v>
      </c>
      <c r="AD68" s="23" t="s">
        <v>35</v>
      </c>
      <c r="AE68" s="23" t="s">
        <v>36</v>
      </c>
      <c r="AF68" s="23" t="s">
        <v>37</v>
      </c>
      <c r="AG68" s="23" t="s">
        <v>38</v>
      </c>
    </row>
    <row r="69" spans="1:33">
      <c r="A69" s="1" t="str">
        <f t="shared" si="1"/>
        <v>ERJ-2GEJ220X</v>
      </c>
      <c r="B69" s="2" t="s">
        <v>30</v>
      </c>
      <c r="C69" s="2">
        <f>VLOOKUP(R69,'[3]Atrition NPI'!$B:$AB,23,0)</f>
        <v>2200</v>
      </c>
      <c r="D69" s="2">
        <f t="shared" si="2"/>
        <v>10000</v>
      </c>
      <c r="E69" s="2">
        <f t="shared" si="3"/>
        <v>10000</v>
      </c>
      <c r="F69" s="2">
        <f t="shared" si="4"/>
        <v>0.01</v>
      </c>
      <c r="G69" s="2">
        <f t="shared" si="5"/>
        <v>100</v>
      </c>
      <c r="H69" s="22">
        <f t="shared" si="0"/>
        <v>3.0379619717884888E-4</v>
      </c>
      <c r="I69" s="2">
        <f t="shared" si="6"/>
        <v>7800</v>
      </c>
      <c r="J69" s="2">
        <f t="shared" si="7"/>
        <v>78</v>
      </c>
      <c r="Q69" s="23">
        <v>63</v>
      </c>
      <c r="R69" s="23" t="s">
        <v>183</v>
      </c>
      <c r="S69" s="23" t="s">
        <v>82</v>
      </c>
      <c r="T69" s="23" t="s">
        <v>184</v>
      </c>
      <c r="U69" s="23"/>
      <c r="V69" s="23">
        <v>50</v>
      </c>
      <c r="W69" s="23">
        <v>1</v>
      </c>
      <c r="X69" s="23">
        <v>10000</v>
      </c>
      <c r="Y69" s="24">
        <v>0.01</v>
      </c>
      <c r="Z69" s="25">
        <v>68</v>
      </c>
      <c r="AA69" s="23">
        <v>10000</v>
      </c>
      <c r="AB69" s="23" t="s">
        <v>34</v>
      </c>
      <c r="AC69" s="23">
        <v>140</v>
      </c>
      <c r="AD69" s="23" t="s">
        <v>35</v>
      </c>
      <c r="AE69" s="23" t="s">
        <v>36</v>
      </c>
      <c r="AF69" s="23" t="s">
        <v>37</v>
      </c>
      <c r="AG69" s="23" t="s">
        <v>38</v>
      </c>
    </row>
    <row r="70" spans="1:33">
      <c r="A70" s="1" t="str">
        <f t="shared" si="1"/>
        <v>CRCW040210K0FKEE</v>
      </c>
      <c r="B70" s="2" t="s">
        <v>30</v>
      </c>
      <c r="C70" s="2">
        <f>VLOOKUP(R70,'[3]Atrition NPI'!$B:$AB,23,0)</f>
        <v>11000</v>
      </c>
      <c r="D70" s="2">
        <f t="shared" si="2"/>
        <v>50000</v>
      </c>
      <c r="E70" s="2">
        <f t="shared" si="3"/>
        <v>50000</v>
      </c>
      <c r="F70" s="2">
        <f t="shared" si="4"/>
        <v>0.01</v>
      </c>
      <c r="G70" s="2">
        <f t="shared" si="5"/>
        <v>500</v>
      </c>
      <c r="H70" s="22">
        <f t="shared" si="0"/>
        <v>1.5189809858942444E-3</v>
      </c>
      <c r="I70" s="2">
        <f t="shared" si="6"/>
        <v>39000</v>
      </c>
      <c r="J70" s="2">
        <f t="shared" si="7"/>
        <v>390</v>
      </c>
      <c r="Q70" s="23">
        <v>64</v>
      </c>
      <c r="R70" s="23" t="s">
        <v>185</v>
      </c>
      <c r="S70" s="23" t="s">
        <v>79</v>
      </c>
      <c r="T70" s="23" t="s">
        <v>186</v>
      </c>
      <c r="U70" s="23"/>
      <c r="V70" s="23">
        <v>50</v>
      </c>
      <c r="W70" s="23">
        <v>7</v>
      </c>
      <c r="X70" s="23">
        <v>50000</v>
      </c>
      <c r="Y70" s="24">
        <v>0.01</v>
      </c>
      <c r="Z70" s="25">
        <v>340</v>
      </c>
      <c r="AA70" s="23">
        <v>50000</v>
      </c>
      <c r="AB70" s="23" t="s">
        <v>34</v>
      </c>
      <c r="AC70" s="23">
        <v>245</v>
      </c>
      <c r="AD70" s="23" t="s">
        <v>35</v>
      </c>
      <c r="AE70" s="23" t="s">
        <v>36</v>
      </c>
      <c r="AF70" s="23" t="s">
        <v>37</v>
      </c>
      <c r="AG70" s="23" t="s">
        <v>38</v>
      </c>
    </row>
    <row r="71" spans="1:33">
      <c r="A71" s="1" t="str">
        <f t="shared" si="1"/>
        <v>TNPW04021K00BETD</v>
      </c>
      <c r="B71" s="2" t="s">
        <v>30</v>
      </c>
      <c r="C71" s="2">
        <f>VLOOKUP(R71,'[3]Atrition NPI'!$B:$AB,23,0)</f>
        <v>4400</v>
      </c>
      <c r="D71" s="2">
        <f t="shared" si="2"/>
        <v>10000</v>
      </c>
      <c r="E71" s="2">
        <f t="shared" si="3"/>
        <v>10000</v>
      </c>
      <c r="F71" s="2">
        <f t="shared" si="4"/>
        <v>0.44</v>
      </c>
      <c r="G71" s="2">
        <f t="shared" si="5"/>
        <v>4400</v>
      </c>
      <c r="H71" s="22">
        <f t="shared" ref="H71:H88" si="8">G71/$E$3</f>
        <v>1.3367032675869351E-2</v>
      </c>
      <c r="I71" s="2">
        <f t="shared" si="6"/>
        <v>5600</v>
      </c>
      <c r="J71" s="2">
        <f t="shared" si="7"/>
        <v>2464</v>
      </c>
      <c r="Q71" s="23">
        <v>65</v>
      </c>
      <c r="R71" s="23" t="s">
        <v>187</v>
      </c>
      <c r="S71" s="23" t="s">
        <v>79</v>
      </c>
      <c r="T71" s="23" t="s">
        <v>188</v>
      </c>
      <c r="U71" s="23"/>
      <c r="V71" s="23">
        <v>50</v>
      </c>
      <c r="W71" s="23">
        <v>3</v>
      </c>
      <c r="X71" s="23">
        <v>10000</v>
      </c>
      <c r="Y71" s="24">
        <v>0.44</v>
      </c>
      <c r="Z71" s="25">
        <v>4386</v>
      </c>
      <c r="AA71" s="23">
        <v>10000</v>
      </c>
      <c r="AB71" s="23" t="s">
        <v>34</v>
      </c>
      <c r="AC71" s="23">
        <v>121</v>
      </c>
      <c r="AD71" s="23" t="s">
        <v>35</v>
      </c>
      <c r="AE71" s="23" t="s">
        <v>36</v>
      </c>
      <c r="AF71" s="23" t="s">
        <v>37</v>
      </c>
      <c r="AG71" s="23" t="s">
        <v>38</v>
      </c>
    </row>
    <row r="72" spans="1:33">
      <c r="A72" s="1" t="str">
        <f t="shared" ref="A72:A88" si="9">R72</f>
        <v>PNM0402E2502BST1</v>
      </c>
      <c r="B72" s="26" t="s">
        <v>48</v>
      </c>
      <c r="C72" s="2">
        <f>VLOOKUP(R72,'[3]Atrition NPI'!$B:$AB,23,0)</f>
        <v>2200</v>
      </c>
      <c r="D72" s="2">
        <f t="shared" ref="D72:D88" si="10">AA72</f>
        <v>1000</v>
      </c>
      <c r="E72" s="2">
        <f t="shared" si="3"/>
        <v>3000</v>
      </c>
      <c r="F72" s="2">
        <f t="shared" ref="F72:F88" si="11">Y72</f>
        <v>1.72</v>
      </c>
      <c r="G72" s="2">
        <f t="shared" ref="G72:G88" si="12">F72*E72</f>
        <v>5160</v>
      </c>
      <c r="H72" s="22">
        <f t="shared" si="8"/>
        <v>1.5675883774428603E-2</v>
      </c>
      <c r="I72" s="2">
        <f t="shared" si="6"/>
        <v>800</v>
      </c>
      <c r="J72" s="2">
        <f t="shared" ref="J72:J88" si="13">I72*F72</f>
        <v>1376</v>
      </c>
      <c r="Q72" s="23">
        <v>66</v>
      </c>
      <c r="R72" s="23" t="s">
        <v>189</v>
      </c>
      <c r="S72" s="23" t="s">
        <v>190</v>
      </c>
      <c r="T72" s="23" t="s">
        <v>191</v>
      </c>
      <c r="U72" s="23"/>
      <c r="V72" s="23">
        <v>50</v>
      </c>
      <c r="W72" s="23">
        <v>1</v>
      </c>
      <c r="X72" s="23">
        <v>1000</v>
      </c>
      <c r="Y72" s="24">
        <v>1.72</v>
      </c>
      <c r="Z72" s="25">
        <v>1717</v>
      </c>
      <c r="AA72" s="23">
        <v>1000</v>
      </c>
      <c r="AB72" s="23" t="s">
        <v>34</v>
      </c>
      <c r="AC72" s="23">
        <v>641</v>
      </c>
      <c r="AD72" s="23" t="s">
        <v>35</v>
      </c>
      <c r="AE72" s="23" t="s">
        <v>36</v>
      </c>
      <c r="AF72" s="23" t="s">
        <v>37</v>
      </c>
      <c r="AG72" s="23" t="s">
        <v>38</v>
      </c>
    </row>
    <row r="73" spans="1:33">
      <c r="A73" s="1" t="str">
        <f t="shared" si="9"/>
        <v>NCP03XH103J05RL</v>
      </c>
      <c r="B73" s="2" t="s">
        <v>30</v>
      </c>
      <c r="C73" s="2">
        <f>VLOOKUP(R73,'[3]Atrition NPI'!$B:$AB,23,0)</f>
        <v>2600</v>
      </c>
      <c r="D73" s="2">
        <f t="shared" si="10"/>
        <v>15000</v>
      </c>
      <c r="E73" s="2">
        <f t="shared" ref="E73:E86" si="14">IF(D73&gt;C73,D73,ROUNDUP(C73/D73,0)*D73)</f>
        <v>15000</v>
      </c>
      <c r="F73" s="2">
        <f t="shared" si="11"/>
        <v>0.1</v>
      </c>
      <c r="G73" s="2">
        <f t="shared" si="12"/>
        <v>1500</v>
      </c>
      <c r="H73" s="22">
        <f t="shared" si="8"/>
        <v>4.5569429576827331E-3</v>
      </c>
      <c r="I73" s="2">
        <f t="shared" ref="I73:I86" si="15">E73-C73</f>
        <v>12400</v>
      </c>
      <c r="J73" s="2">
        <f t="shared" si="13"/>
        <v>1240</v>
      </c>
      <c r="Q73" s="23">
        <v>67</v>
      </c>
      <c r="R73" s="23" t="s">
        <v>192</v>
      </c>
      <c r="S73" s="23" t="s">
        <v>32</v>
      </c>
      <c r="T73" s="23" t="s">
        <v>193</v>
      </c>
      <c r="U73" s="23"/>
      <c r="V73" s="23">
        <v>50</v>
      </c>
      <c r="W73" s="23">
        <v>1</v>
      </c>
      <c r="X73" s="23">
        <v>15000</v>
      </c>
      <c r="Y73" s="24">
        <v>0.1</v>
      </c>
      <c r="Z73" s="25">
        <v>1530</v>
      </c>
      <c r="AA73" s="23">
        <v>15000</v>
      </c>
      <c r="AB73" s="23" t="s">
        <v>34</v>
      </c>
      <c r="AC73" s="23">
        <v>126</v>
      </c>
      <c r="AD73" s="23" t="s">
        <v>35</v>
      </c>
      <c r="AE73" s="23" t="s">
        <v>36</v>
      </c>
      <c r="AF73" s="23" t="s">
        <v>37</v>
      </c>
      <c r="AG73" s="23" t="s">
        <v>38</v>
      </c>
    </row>
    <row r="74" spans="1:33">
      <c r="A74" s="1">
        <f t="shared" si="9"/>
        <v>434153017835</v>
      </c>
      <c r="B74" s="2" t="s">
        <v>30</v>
      </c>
      <c r="C74" s="2">
        <f>VLOOKUP(R74,'[3]Atrition NPI'!$B:$AB,23,0)</f>
        <v>2200</v>
      </c>
      <c r="D74" s="2">
        <f t="shared" si="10"/>
        <v>4000</v>
      </c>
      <c r="E74" s="2">
        <f t="shared" si="14"/>
        <v>4000</v>
      </c>
      <c r="F74" s="2">
        <f t="shared" si="11"/>
        <v>0.6</v>
      </c>
      <c r="G74" s="2">
        <f t="shared" si="12"/>
        <v>2400</v>
      </c>
      <c r="H74" s="22">
        <f t="shared" si="8"/>
        <v>7.2911087322923727E-3</v>
      </c>
      <c r="I74" s="2">
        <f t="shared" si="15"/>
        <v>1800</v>
      </c>
      <c r="J74" s="2">
        <f t="shared" si="13"/>
        <v>1080</v>
      </c>
      <c r="Q74" s="23">
        <v>68</v>
      </c>
      <c r="R74" s="23">
        <v>434153017835</v>
      </c>
      <c r="S74" s="23" t="s">
        <v>194</v>
      </c>
      <c r="T74" s="23" t="s">
        <v>195</v>
      </c>
      <c r="U74" s="23"/>
      <c r="V74" s="23">
        <v>50</v>
      </c>
      <c r="W74" s="23">
        <v>1</v>
      </c>
      <c r="X74" s="23">
        <v>4000</v>
      </c>
      <c r="Y74" s="24">
        <v>0.6</v>
      </c>
      <c r="Z74" s="25">
        <v>2414</v>
      </c>
      <c r="AA74" s="23">
        <v>4000</v>
      </c>
      <c r="AB74" s="23" t="s">
        <v>34</v>
      </c>
      <c r="AC74" s="23">
        <v>175</v>
      </c>
      <c r="AD74" s="23" t="s">
        <v>35</v>
      </c>
      <c r="AE74" s="23" t="s">
        <v>36</v>
      </c>
      <c r="AF74" s="23" t="s">
        <v>37</v>
      </c>
      <c r="AG74" s="23" t="s">
        <v>38</v>
      </c>
    </row>
    <row r="75" spans="1:33">
      <c r="A75" s="1" t="str">
        <f t="shared" si="9"/>
        <v>EVP-AA102K</v>
      </c>
      <c r="B75" s="2" t="s">
        <v>30</v>
      </c>
      <c r="C75" s="2">
        <f>VLOOKUP(R75,'[3]Atrition NPI'!$B:$AB,23,0)</f>
        <v>2200</v>
      </c>
      <c r="D75" s="2">
        <f t="shared" si="10"/>
        <v>5000</v>
      </c>
      <c r="E75" s="2">
        <f t="shared" si="14"/>
        <v>5000</v>
      </c>
      <c r="F75" s="2">
        <f t="shared" si="11"/>
        <v>0.74</v>
      </c>
      <c r="G75" s="2">
        <f t="shared" si="12"/>
        <v>3700</v>
      </c>
      <c r="H75" s="22">
        <f t="shared" si="8"/>
        <v>1.1240459295617409E-2</v>
      </c>
      <c r="I75" s="2">
        <f t="shared" si="15"/>
        <v>2800</v>
      </c>
      <c r="J75" s="2">
        <f t="shared" si="13"/>
        <v>2072</v>
      </c>
      <c r="Q75" s="23">
        <v>69</v>
      </c>
      <c r="R75" s="23" t="s">
        <v>196</v>
      </c>
      <c r="S75" s="23" t="s">
        <v>82</v>
      </c>
      <c r="T75" s="23" t="s">
        <v>197</v>
      </c>
      <c r="U75" s="23"/>
      <c r="V75" s="23">
        <v>50</v>
      </c>
      <c r="W75" s="23">
        <v>1</v>
      </c>
      <c r="X75" s="23">
        <v>5000</v>
      </c>
      <c r="Y75" s="24">
        <v>0.74</v>
      </c>
      <c r="Z75" s="25">
        <v>3714.5</v>
      </c>
      <c r="AA75" s="23">
        <v>5000</v>
      </c>
      <c r="AB75" s="23" t="s">
        <v>34</v>
      </c>
      <c r="AC75" s="23">
        <v>168</v>
      </c>
      <c r="AD75" s="23" t="s">
        <v>35</v>
      </c>
      <c r="AE75" s="23" t="s">
        <v>36</v>
      </c>
      <c r="AF75" s="23" t="s">
        <v>37</v>
      </c>
      <c r="AG75" s="23" t="s">
        <v>38</v>
      </c>
    </row>
    <row r="76" spans="1:33">
      <c r="A76" s="1" t="str">
        <f t="shared" si="9"/>
        <v>MAX20360FEWZ+T</v>
      </c>
      <c r="B76" s="26" t="s">
        <v>198</v>
      </c>
      <c r="C76" s="2">
        <f>VLOOKUP(R76,'[3]Atrition NPI'!$B:$AB,23,0)</f>
        <v>2100</v>
      </c>
      <c r="D76" s="2">
        <f t="shared" si="10"/>
        <v>2000</v>
      </c>
      <c r="E76" s="2">
        <f t="shared" si="14"/>
        <v>4000</v>
      </c>
      <c r="F76" s="2">
        <f t="shared" si="11"/>
        <v>9</v>
      </c>
      <c r="G76" s="2">
        <f t="shared" si="12"/>
        <v>36000</v>
      </c>
      <c r="H76" s="22">
        <f t="shared" si="8"/>
        <v>0.10936663098438559</v>
      </c>
      <c r="I76" s="2">
        <f t="shared" si="15"/>
        <v>1900</v>
      </c>
      <c r="J76" s="2">
        <f t="shared" si="13"/>
        <v>17100</v>
      </c>
      <c r="Q76" s="23">
        <v>70</v>
      </c>
      <c r="R76" s="23" t="s">
        <v>199</v>
      </c>
      <c r="S76" s="23" t="s">
        <v>40</v>
      </c>
      <c r="T76" s="23" t="s">
        <v>200</v>
      </c>
      <c r="U76" s="23"/>
      <c r="V76" s="23">
        <v>50</v>
      </c>
      <c r="W76" s="23">
        <v>1</v>
      </c>
      <c r="X76" s="23">
        <v>2000</v>
      </c>
      <c r="Y76" s="24">
        <v>9</v>
      </c>
      <c r="Z76" s="25">
        <v>27948</v>
      </c>
      <c r="AA76" s="23">
        <v>2000</v>
      </c>
      <c r="AB76" s="23" t="s">
        <v>201</v>
      </c>
      <c r="AC76" s="23">
        <v>168</v>
      </c>
      <c r="AD76" s="23" t="s">
        <v>35</v>
      </c>
      <c r="AE76" s="23" t="s">
        <v>36</v>
      </c>
      <c r="AF76" s="23" t="s">
        <v>37</v>
      </c>
      <c r="AG76" s="23" t="s">
        <v>38</v>
      </c>
    </row>
    <row r="77" spans="1:33">
      <c r="A77" s="1" t="str">
        <f t="shared" si="9"/>
        <v>MAX32670GTL+</v>
      </c>
      <c r="B77" s="26" t="s">
        <v>198</v>
      </c>
      <c r="C77" s="2">
        <f>VLOOKUP(R77,'[3]Atrition NPI'!$B:$AB,23,0)</f>
        <v>2100</v>
      </c>
      <c r="D77" s="2">
        <f t="shared" si="10"/>
        <v>490</v>
      </c>
      <c r="E77" s="2">
        <f t="shared" si="14"/>
        <v>2450</v>
      </c>
      <c r="F77" s="2">
        <f t="shared" si="11"/>
        <v>4.508</v>
      </c>
      <c r="G77" s="2">
        <f t="shared" si="12"/>
        <v>11044.6</v>
      </c>
      <c r="H77" s="22">
        <f t="shared" si="8"/>
        <v>3.3553074793615141E-2</v>
      </c>
      <c r="I77" s="2">
        <f t="shared" si="15"/>
        <v>350</v>
      </c>
      <c r="J77" s="2">
        <f t="shared" si="13"/>
        <v>1577.8</v>
      </c>
      <c r="Q77" s="23">
        <v>71</v>
      </c>
      <c r="R77" s="23" t="s">
        <v>202</v>
      </c>
      <c r="S77" s="23" t="s">
        <v>40</v>
      </c>
      <c r="T77" s="23" t="s">
        <v>203</v>
      </c>
      <c r="U77" s="23"/>
      <c r="V77" s="23">
        <v>50</v>
      </c>
      <c r="W77" s="23">
        <v>1</v>
      </c>
      <c r="X77" s="23">
        <v>490</v>
      </c>
      <c r="Y77" s="24">
        <v>4.508</v>
      </c>
      <c r="Z77" s="25">
        <v>2282.42</v>
      </c>
      <c r="AA77" s="23">
        <v>490</v>
      </c>
      <c r="AB77" s="23" t="s">
        <v>34</v>
      </c>
      <c r="AC77" s="23">
        <v>64</v>
      </c>
      <c r="AD77" s="23" t="s">
        <v>35</v>
      </c>
      <c r="AE77" s="23" t="s">
        <v>36</v>
      </c>
      <c r="AF77" s="23" t="s">
        <v>37</v>
      </c>
      <c r="AG77" s="23" t="s">
        <v>38</v>
      </c>
    </row>
    <row r="78" spans="1:33">
      <c r="A78" s="1" t="str">
        <f t="shared" si="9"/>
        <v>MX25U51245GZ4I54</v>
      </c>
      <c r="B78" s="26" t="s">
        <v>198</v>
      </c>
      <c r="C78" s="2">
        <f>VLOOKUP(R78,'[3]Atrition NPI'!$B:$AB,23,0)</f>
        <v>2100</v>
      </c>
      <c r="D78" s="2">
        <f t="shared" si="10"/>
        <v>480</v>
      </c>
      <c r="E78" s="2">
        <f t="shared" si="14"/>
        <v>2400</v>
      </c>
      <c r="F78" s="2">
        <f t="shared" si="11"/>
        <v>9.7859999999999996</v>
      </c>
      <c r="G78" s="2">
        <f t="shared" si="12"/>
        <v>23486.399999999998</v>
      </c>
      <c r="H78" s="22">
        <f t="shared" si="8"/>
        <v>7.1350790054213159E-2</v>
      </c>
      <c r="I78" s="2">
        <f t="shared" si="15"/>
        <v>300</v>
      </c>
      <c r="J78" s="2">
        <f t="shared" si="13"/>
        <v>2935.7999999999997</v>
      </c>
      <c r="Q78" s="23">
        <v>72</v>
      </c>
      <c r="R78" s="23" t="s">
        <v>204</v>
      </c>
      <c r="S78" s="23" t="s">
        <v>205</v>
      </c>
      <c r="T78" s="23" t="s">
        <v>206</v>
      </c>
      <c r="U78" s="23"/>
      <c r="V78" s="23">
        <v>50</v>
      </c>
      <c r="W78" s="23">
        <v>1</v>
      </c>
      <c r="X78" s="23">
        <v>480</v>
      </c>
      <c r="Y78" s="24">
        <v>9.7859999999999996</v>
      </c>
      <c r="Z78" s="25">
        <v>5260.8</v>
      </c>
      <c r="AA78" s="23">
        <v>480</v>
      </c>
      <c r="AB78" s="23" t="s">
        <v>34</v>
      </c>
      <c r="AC78" s="23">
        <v>72</v>
      </c>
      <c r="AD78" s="23" t="s">
        <v>35</v>
      </c>
      <c r="AE78" s="23" t="s">
        <v>36</v>
      </c>
      <c r="AF78" s="23" t="s">
        <v>37</v>
      </c>
      <c r="AG78" s="23" t="s">
        <v>38</v>
      </c>
    </row>
    <row r="79" spans="1:33">
      <c r="A79" s="1" t="str">
        <f t="shared" si="9"/>
        <v>MAX32666GXMBT+</v>
      </c>
      <c r="B79" s="26" t="s">
        <v>198</v>
      </c>
      <c r="C79" s="2">
        <f>VLOOKUP(R79,'[3]Atrition NPI'!$B:$AB,23,0)</f>
        <v>2100</v>
      </c>
      <c r="D79" s="2">
        <f t="shared" si="10"/>
        <v>348</v>
      </c>
      <c r="E79" s="2">
        <f t="shared" si="14"/>
        <v>2436</v>
      </c>
      <c r="F79" s="2">
        <f t="shared" si="11"/>
        <v>15.554</v>
      </c>
      <c r="G79" s="2">
        <f t="shared" si="12"/>
        <v>37889.544000000002</v>
      </c>
      <c r="H79" s="22">
        <f t="shared" si="8"/>
        <v>0.1151069938004067</v>
      </c>
      <c r="I79" s="2">
        <f t="shared" si="15"/>
        <v>336</v>
      </c>
      <c r="J79" s="2">
        <f t="shared" si="13"/>
        <v>5226.1440000000002</v>
      </c>
      <c r="Q79" s="23">
        <v>73</v>
      </c>
      <c r="R79" s="23" t="s">
        <v>207</v>
      </c>
      <c r="S79" s="23" t="s">
        <v>40</v>
      </c>
      <c r="T79" s="23" t="s">
        <v>208</v>
      </c>
      <c r="U79" s="23"/>
      <c r="V79" s="23">
        <v>50</v>
      </c>
      <c r="W79" s="23">
        <v>1</v>
      </c>
      <c r="X79" s="23">
        <v>348</v>
      </c>
      <c r="Y79" s="24">
        <v>15.554</v>
      </c>
      <c r="Z79" s="25">
        <v>5992.91</v>
      </c>
      <c r="AA79" s="23">
        <v>348</v>
      </c>
      <c r="AB79" s="23" t="s">
        <v>34</v>
      </c>
      <c r="AC79" s="23">
        <v>210</v>
      </c>
      <c r="AD79" s="23" t="s">
        <v>35</v>
      </c>
      <c r="AE79" s="23" t="s">
        <v>36</v>
      </c>
      <c r="AF79" s="23" t="s">
        <v>37</v>
      </c>
      <c r="AG79" s="23" t="s">
        <v>38</v>
      </c>
    </row>
    <row r="80" spans="1:33">
      <c r="A80" s="1" t="str">
        <f t="shared" si="9"/>
        <v>MAX9062EBS+TG45</v>
      </c>
      <c r="B80" s="26" t="s">
        <v>48</v>
      </c>
      <c r="C80" s="2">
        <f>VLOOKUP(R80,'[3]Atrition NPI'!$B:$AB,23,0)</f>
        <v>4320</v>
      </c>
      <c r="D80" s="2">
        <f t="shared" si="10"/>
        <v>2500</v>
      </c>
      <c r="E80" s="2">
        <f t="shared" si="14"/>
        <v>5000</v>
      </c>
      <c r="F80" s="2">
        <f t="shared" si="11"/>
        <v>1.56</v>
      </c>
      <c r="G80" s="2">
        <f t="shared" si="12"/>
        <v>7800</v>
      </c>
      <c r="H80" s="22">
        <f t="shared" si="8"/>
        <v>2.3696103379950213E-2</v>
      </c>
      <c r="I80" s="2">
        <f t="shared" si="15"/>
        <v>680</v>
      </c>
      <c r="J80" s="2">
        <f t="shared" si="13"/>
        <v>1060.8</v>
      </c>
      <c r="Q80" s="23">
        <v>74</v>
      </c>
      <c r="R80" s="23" t="s">
        <v>209</v>
      </c>
      <c r="S80" s="23" t="s">
        <v>40</v>
      </c>
      <c r="T80" s="23" t="s">
        <v>210</v>
      </c>
      <c r="U80" s="23"/>
      <c r="V80" s="23">
        <v>50</v>
      </c>
      <c r="W80" s="23">
        <v>2</v>
      </c>
      <c r="X80" s="23">
        <v>2500</v>
      </c>
      <c r="Y80" s="24">
        <v>1.56</v>
      </c>
      <c r="Z80" s="25">
        <v>3901.5</v>
      </c>
      <c r="AA80" s="23">
        <v>2500</v>
      </c>
      <c r="AB80" s="23" t="s">
        <v>34</v>
      </c>
      <c r="AC80" s="23">
        <v>18</v>
      </c>
      <c r="AD80" s="23" t="s">
        <v>35</v>
      </c>
      <c r="AE80" s="23" t="s">
        <v>36</v>
      </c>
      <c r="AF80" s="23" t="s">
        <v>37</v>
      </c>
      <c r="AG80" s="23" t="s">
        <v>38</v>
      </c>
    </row>
    <row r="81" spans="1:33">
      <c r="A81" s="1" t="str">
        <f t="shared" si="9"/>
        <v>MAX3207EAUT+T</v>
      </c>
      <c r="B81" s="2" t="s">
        <v>30</v>
      </c>
      <c r="C81" s="2">
        <f>VLOOKUP(R81,'[3]Atrition NPI'!$B:$AB,23,0)</f>
        <v>2120</v>
      </c>
      <c r="D81" s="2">
        <f t="shared" si="10"/>
        <v>2500</v>
      </c>
      <c r="E81" s="2">
        <f t="shared" si="14"/>
        <v>2500</v>
      </c>
      <c r="F81" s="2">
        <f t="shared" si="11"/>
        <v>1.43</v>
      </c>
      <c r="G81" s="2">
        <f t="shared" si="12"/>
        <v>3575</v>
      </c>
      <c r="H81" s="22">
        <f t="shared" si="8"/>
        <v>1.0860714049143847E-2</v>
      </c>
      <c r="I81" s="2">
        <f t="shared" si="15"/>
        <v>380</v>
      </c>
      <c r="J81" s="2">
        <f t="shared" si="13"/>
        <v>543.4</v>
      </c>
      <c r="Q81" s="23">
        <v>75</v>
      </c>
      <c r="R81" s="23" t="s">
        <v>211</v>
      </c>
      <c r="S81" s="23" t="s">
        <v>40</v>
      </c>
      <c r="T81" s="23" t="s">
        <v>212</v>
      </c>
      <c r="U81" s="23"/>
      <c r="V81" s="23">
        <v>50</v>
      </c>
      <c r="W81" s="23">
        <v>1</v>
      </c>
      <c r="X81" s="23">
        <v>2500</v>
      </c>
      <c r="Y81" s="24">
        <v>1.43</v>
      </c>
      <c r="Z81" s="25">
        <v>3565.75</v>
      </c>
      <c r="AA81" s="23">
        <v>2500</v>
      </c>
      <c r="AB81" s="23" t="s">
        <v>34</v>
      </c>
      <c r="AC81" s="23">
        <v>72</v>
      </c>
      <c r="AD81" s="23" t="s">
        <v>35</v>
      </c>
      <c r="AE81" s="23" t="s">
        <v>36</v>
      </c>
      <c r="AF81" s="23" t="s">
        <v>37</v>
      </c>
      <c r="AG81" s="23" t="s">
        <v>38</v>
      </c>
    </row>
    <row r="82" spans="1:33">
      <c r="A82" s="1" t="str">
        <f t="shared" si="9"/>
        <v>MAX4737EBE+T</v>
      </c>
      <c r="B82" s="26" t="s">
        <v>48</v>
      </c>
      <c r="C82" s="2">
        <f>VLOOKUP(R82,'[3]Atrition NPI'!$B:$AB,23,0)</f>
        <v>4240</v>
      </c>
      <c r="D82" s="2">
        <f t="shared" si="10"/>
        <v>2500</v>
      </c>
      <c r="E82" s="2">
        <f t="shared" si="14"/>
        <v>5000</v>
      </c>
      <c r="F82" s="2">
        <f t="shared" si="11"/>
        <v>4.37</v>
      </c>
      <c r="G82" s="2">
        <f t="shared" si="12"/>
        <v>21850</v>
      </c>
      <c r="H82" s="22">
        <f t="shared" si="8"/>
        <v>6.6379469083578474E-2</v>
      </c>
      <c r="I82" s="2">
        <f t="shared" si="15"/>
        <v>760</v>
      </c>
      <c r="J82" s="2">
        <f t="shared" si="13"/>
        <v>3321.2000000000003</v>
      </c>
      <c r="Q82" s="23">
        <v>76</v>
      </c>
      <c r="R82" s="23" t="s">
        <v>213</v>
      </c>
      <c r="S82" s="23" t="s">
        <v>40</v>
      </c>
      <c r="T82" s="23" t="s">
        <v>214</v>
      </c>
      <c r="U82" s="23"/>
      <c r="V82" s="23">
        <v>50</v>
      </c>
      <c r="W82" s="23">
        <v>2</v>
      </c>
      <c r="X82" s="23">
        <v>2500</v>
      </c>
      <c r="Y82" s="24">
        <v>4.37</v>
      </c>
      <c r="Z82" s="25">
        <v>10922.5</v>
      </c>
      <c r="AA82" s="23">
        <v>2500</v>
      </c>
      <c r="AB82" s="23" t="s">
        <v>34</v>
      </c>
      <c r="AC82" s="23">
        <v>84</v>
      </c>
      <c r="AD82" s="23" t="s">
        <v>35</v>
      </c>
      <c r="AE82" s="23" t="s">
        <v>36</v>
      </c>
      <c r="AF82" s="23" t="s">
        <v>37</v>
      </c>
      <c r="AG82" s="23" t="s">
        <v>38</v>
      </c>
    </row>
    <row r="83" spans="1:33">
      <c r="A83" s="1" t="str">
        <f t="shared" si="9"/>
        <v>MAX14689EWL+T</v>
      </c>
      <c r="B83" s="2" t="s">
        <v>30</v>
      </c>
      <c r="C83" s="2">
        <f>VLOOKUP(R83,'[3]Atrition NPI'!$B:$AB,23,0)</f>
        <v>2200</v>
      </c>
      <c r="D83" s="2">
        <f t="shared" si="10"/>
        <v>2500</v>
      </c>
      <c r="E83" s="2">
        <f t="shared" si="14"/>
        <v>2500</v>
      </c>
      <c r="F83" s="2">
        <f t="shared" si="11"/>
        <v>2.64</v>
      </c>
      <c r="G83" s="2">
        <f t="shared" si="12"/>
        <v>6600</v>
      </c>
      <c r="H83" s="22">
        <f t="shared" si="8"/>
        <v>2.0050549013804025E-2</v>
      </c>
      <c r="I83" s="2">
        <f t="shared" si="15"/>
        <v>300</v>
      </c>
      <c r="J83" s="2">
        <f t="shared" si="13"/>
        <v>792</v>
      </c>
      <c r="Q83" s="23">
        <v>77</v>
      </c>
      <c r="R83" s="23" t="s">
        <v>215</v>
      </c>
      <c r="S83" s="23" t="s">
        <v>40</v>
      </c>
      <c r="T83" s="23" t="s">
        <v>216</v>
      </c>
      <c r="U83" s="23"/>
      <c r="V83" s="23">
        <v>50</v>
      </c>
      <c r="W83" s="23">
        <v>1</v>
      </c>
      <c r="X83" s="23">
        <v>2500</v>
      </c>
      <c r="Y83" s="24">
        <v>2.64</v>
      </c>
      <c r="Z83" s="25">
        <v>6587.5</v>
      </c>
      <c r="AA83" s="23">
        <v>2500</v>
      </c>
      <c r="AB83" s="23" t="s">
        <v>34</v>
      </c>
      <c r="AC83" s="23">
        <v>17</v>
      </c>
      <c r="AD83" s="23" t="s">
        <v>35</v>
      </c>
      <c r="AE83" s="23" t="s">
        <v>36</v>
      </c>
      <c r="AF83" s="23" t="s">
        <v>37</v>
      </c>
      <c r="AG83" s="23" t="s">
        <v>38</v>
      </c>
    </row>
    <row r="84" spans="1:33">
      <c r="A84" s="1" t="str">
        <f t="shared" si="9"/>
        <v>ABS07-32.768KHZ-6-T</v>
      </c>
      <c r="B84" s="2" t="s">
        <v>30</v>
      </c>
      <c r="C84" s="2">
        <f>VLOOKUP(R84,'[3]Atrition NPI'!$B:$AB,23,0)</f>
        <v>2200</v>
      </c>
      <c r="D84" s="2">
        <f t="shared" si="10"/>
        <v>3000</v>
      </c>
      <c r="E84" s="2">
        <f t="shared" si="14"/>
        <v>3000</v>
      </c>
      <c r="F84" s="2">
        <f t="shared" si="11"/>
        <v>0.68</v>
      </c>
      <c r="G84" s="2">
        <f t="shared" si="12"/>
        <v>2040.0000000000002</v>
      </c>
      <c r="H84" s="22">
        <f t="shared" si="8"/>
        <v>6.1974424224485181E-3</v>
      </c>
      <c r="I84" s="2">
        <f t="shared" si="15"/>
        <v>800</v>
      </c>
      <c r="J84" s="2">
        <f t="shared" si="13"/>
        <v>544</v>
      </c>
      <c r="Q84" s="23">
        <v>78</v>
      </c>
      <c r="R84" s="23" t="s">
        <v>217</v>
      </c>
      <c r="S84" s="23" t="s">
        <v>218</v>
      </c>
      <c r="T84" s="23" t="s">
        <v>219</v>
      </c>
      <c r="U84" s="23"/>
      <c r="V84" s="23">
        <v>50</v>
      </c>
      <c r="W84" s="23">
        <v>1</v>
      </c>
      <c r="X84" s="23">
        <v>3000</v>
      </c>
      <c r="Y84" s="24">
        <v>0.68</v>
      </c>
      <c r="Z84" s="25">
        <v>2050.1999999999998</v>
      </c>
      <c r="AA84" s="23">
        <v>3000</v>
      </c>
      <c r="AB84" s="23" t="s">
        <v>34</v>
      </c>
      <c r="AC84" s="23">
        <v>126</v>
      </c>
      <c r="AD84" s="23" t="s">
        <v>35</v>
      </c>
      <c r="AE84" s="23" t="s">
        <v>36</v>
      </c>
      <c r="AF84" s="23" t="s">
        <v>37</v>
      </c>
      <c r="AG84" s="23" t="s">
        <v>38</v>
      </c>
    </row>
    <row r="85" spans="1:33">
      <c r="A85" s="1" t="str">
        <f t="shared" si="9"/>
        <v>FA-20H 32.0000MF12Y-W3</v>
      </c>
      <c r="B85" s="26" t="s">
        <v>48</v>
      </c>
      <c r="C85" s="2">
        <f>VLOOKUP(R85,'[3]Atrition NPI'!$B:$AB,23,0)</f>
        <v>2100</v>
      </c>
      <c r="D85" s="2">
        <f t="shared" si="10"/>
        <v>250</v>
      </c>
      <c r="E85" s="2">
        <f t="shared" si="14"/>
        <v>2250</v>
      </c>
      <c r="F85" s="2">
        <f t="shared" si="11"/>
        <v>1.65</v>
      </c>
      <c r="G85" s="2">
        <f t="shared" si="12"/>
        <v>3712.5</v>
      </c>
      <c r="H85" s="22">
        <f t="shared" si="8"/>
        <v>1.1278433820264765E-2</v>
      </c>
      <c r="I85" s="2">
        <f t="shared" si="15"/>
        <v>150</v>
      </c>
      <c r="J85" s="2">
        <f t="shared" si="13"/>
        <v>247.5</v>
      </c>
      <c r="Q85" s="23">
        <v>79</v>
      </c>
      <c r="R85" s="23" t="s">
        <v>220</v>
      </c>
      <c r="S85" s="23" t="s">
        <v>221</v>
      </c>
      <c r="T85" s="23" t="s">
        <v>222</v>
      </c>
      <c r="U85" s="23"/>
      <c r="V85" s="23">
        <v>50</v>
      </c>
      <c r="W85" s="23">
        <v>1</v>
      </c>
      <c r="X85" s="23">
        <v>250</v>
      </c>
      <c r="Y85" s="24">
        <v>1.65</v>
      </c>
      <c r="Z85" s="25">
        <v>413.1</v>
      </c>
      <c r="AA85" s="23">
        <v>250</v>
      </c>
      <c r="AB85" s="23" t="s">
        <v>34</v>
      </c>
      <c r="AC85" s="23">
        <v>158</v>
      </c>
      <c r="AD85" s="23" t="s">
        <v>35</v>
      </c>
      <c r="AE85" s="23" t="s">
        <v>36</v>
      </c>
      <c r="AF85" s="23" t="s">
        <v>37</v>
      </c>
      <c r="AG85" s="23" t="s">
        <v>38</v>
      </c>
    </row>
    <row r="86" spans="1:33">
      <c r="A86" s="1" t="str">
        <f t="shared" si="9"/>
        <v>CM1610H32768DZBT</v>
      </c>
      <c r="B86" s="2" t="s">
        <v>30</v>
      </c>
      <c r="C86" s="2">
        <f>VLOOKUP(R86,'[3]Atrition NPI'!$B:$AB,23,0)</f>
        <v>2200</v>
      </c>
      <c r="D86" s="2">
        <f t="shared" si="10"/>
        <v>5000</v>
      </c>
      <c r="E86" s="2">
        <f t="shared" si="14"/>
        <v>5000</v>
      </c>
      <c r="F86" s="2">
        <f t="shared" si="11"/>
        <v>1</v>
      </c>
      <c r="G86" s="2">
        <f t="shared" si="12"/>
        <v>5000</v>
      </c>
      <c r="H86" s="22">
        <f t="shared" si="8"/>
        <v>1.5189809858942444E-2</v>
      </c>
      <c r="I86" s="2">
        <f t="shared" si="15"/>
        <v>2800</v>
      </c>
      <c r="J86" s="2">
        <f t="shared" si="13"/>
        <v>2800</v>
      </c>
      <c r="Q86" s="23">
        <v>80</v>
      </c>
      <c r="R86" s="23" t="s">
        <v>223</v>
      </c>
      <c r="S86" s="23" t="s">
        <v>224</v>
      </c>
      <c r="T86" s="23" t="s">
        <v>219</v>
      </c>
      <c r="U86" s="23"/>
      <c r="V86" s="23">
        <v>50</v>
      </c>
      <c r="W86" s="23">
        <v>1</v>
      </c>
      <c r="X86" s="23">
        <v>5000</v>
      </c>
      <c r="Y86" s="24">
        <v>1</v>
      </c>
      <c r="Z86" s="25">
        <v>5000</v>
      </c>
      <c r="AA86" s="23">
        <v>5000</v>
      </c>
      <c r="AB86" s="23" t="s">
        <v>34</v>
      </c>
      <c r="AC86" s="23">
        <v>77</v>
      </c>
      <c r="AD86" s="23" t="s">
        <v>35</v>
      </c>
      <c r="AE86" s="23" t="s">
        <v>36</v>
      </c>
      <c r="AF86" s="23" t="s">
        <v>37</v>
      </c>
      <c r="AG86" s="23" t="s">
        <v>38</v>
      </c>
    </row>
    <row r="87" spans="1:33">
      <c r="A87" s="1">
        <f t="shared" si="9"/>
        <v>63048</v>
      </c>
      <c r="B87" s="26" t="s">
        <v>225</v>
      </c>
      <c r="C87" s="2">
        <f>VLOOKUP(R87,'[3]Atrition NPI'!$B:$AB,23,0)</f>
        <v>2080</v>
      </c>
      <c r="D87" s="2">
        <f t="shared" si="10"/>
        <v>50</v>
      </c>
      <c r="E87" s="2">
        <v>0</v>
      </c>
      <c r="F87" s="2">
        <f t="shared" si="11"/>
        <v>2.63</v>
      </c>
      <c r="G87" s="2">
        <f t="shared" si="12"/>
        <v>0</v>
      </c>
      <c r="H87" s="22">
        <f t="shared" si="8"/>
        <v>0</v>
      </c>
      <c r="I87" s="2">
        <v>0</v>
      </c>
      <c r="J87" s="2">
        <f t="shared" si="13"/>
        <v>0</v>
      </c>
      <c r="Q87" s="23">
        <v>81</v>
      </c>
      <c r="R87" s="23">
        <v>63048</v>
      </c>
      <c r="S87" s="23" t="s">
        <v>226</v>
      </c>
      <c r="T87" s="23" t="s">
        <v>227</v>
      </c>
      <c r="U87" s="29" t="s">
        <v>228</v>
      </c>
      <c r="V87" s="23">
        <v>50</v>
      </c>
      <c r="W87" s="23">
        <v>1</v>
      </c>
      <c r="X87" s="23">
        <v>50</v>
      </c>
      <c r="Y87" s="24">
        <v>2.63</v>
      </c>
      <c r="Z87" s="25">
        <v>131.5</v>
      </c>
      <c r="AA87" s="23">
        <v>50</v>
      </c>
      <c r="AB87" s="23" t="s">
        <v>34</v>
      </c>
      <c r="AC87" s="23">
        <v>140</v>
      </c>
      <c r="AD87" s="23" t="s">
        <v>229</v>
      </c>
      <c r="AE87" s="23" t="s">
        <v>230</v>
      </c>
      <c r="AF87" s="23" t="s">
        <v>37</v>
      </c>
      <c r="AG87" s="23" t="s">
        <v>38</v>
      </c>
    </row>
    <row r="88" spans="1:33">
      <c r="A88" s="1">
        <f t="shared" si="9"/>
        <v>150150225</v>
      </c>
      <c r="B88" s="26" t="s">
        <v>48</v>
      </c>
      <c r="C88" s="2">
        <f>VLOOKUP(R88,'[3]Atrition NPI'!$B:$AB,23,0)</f>
        <v>2400</v>
      </c>
      <c r="D88" s="2">
        <f t="shared" si="10"/>
        <v>1000</v>
      </c>
      <c r="E88" s="2">
        <f t="shared" ref="E88" si="16">IF(D88&gt;C88,D88,ROUNDUP(C88/D88,0)*D88)</f>
        <v>3000</v>
      </c>
      <c r="F88" s="2">
        <f t="shared" si="11"/>
        <v>2.16</v>
      </c>
      <c r="G88" s="2">
        <f t="shared" si="12"/>
        <v>6480</v>
      </c>
      <c r="H88" s="22">
        <f t="shared" si="8"/>
        <v>1.9685993577189406E-2</v>
      </c>
      <c r="I88" s="2">
        <f t="shared" ref="I88" si="17">E88-C88</f>
        <v>600</v>
      </c>
      <c r="J88" s="2">
        <f t="shared" si="13"/>
        <v>1296</v>
      </c>
      <c r="Q88" s="23">
        <v>82</v>
      </c>
      <c r="R88" s="23">
        <v>150150225</v>
      </c>
      <c r="S88" s="23" t="s">
        <v>231</v>
      </c>
      <c r="T88" s="23" t="s">
        <v>232</v>
      </c>
      <c r="U88" s="23"/>
      <c r="V88" s="23">
        <v>50</v>
      </c>
      <c r="W88" s="23">
        <v>1</v>
      </c>
      <c r="X88" s="23">
        <v>1000</v>
      </c>
      <c r="Y88" s="24">
        <v>2.16</v>
      </c>
      <c r="Z88" s="25">
        <v>2159</v>
      </c>
      <c r="AA88" s="23">
        <v>1000</v>
      </c>
      <c r="AB88" s="23" t="s">
        <v>34</v>
      </c>
      <c r="AC88" s="23">
        <v>57</v>
      </c>
      <c r="AD88" s="23" t="s">
        <v>35</v>
      </c>
      <c r="AE88" s="23" t="s">
        <v>36</v>
      </c>
      <c r="AF88" s="23" t="s">
        <v>37</v>
      </c>
      <c r="AG88" s="23" t="s">
        <v>38</v>
      </c>
    </row>
    <row r="89" spans="1:33"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1:33"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spans="1:33">
      <c r="Q91" s="23"/>
      <c r="R91" s="23"/>
      <c r="S91" s="23"/>
      <c r="T91" s="23"/>
      <c r="U91" s="23"/>
      <c r="V91" s="23"/>
      <c r="W91" s="23"/>
      <c r="X91" s="23"/>
      <c r="Y91" s="23"/>
      <c r="Z91" s="23" t="s">
        <v>233</v>
      </c>
      <c r="AA91" s="23"/>
      <c r="AB91" s="23"/>
      <c r="AC91" s="23"/>
      <c r="AD91" s="23"/>
      <c r="AE91" s="23"/>
      <c r="AF91" s="23"/>
      <c r="AG91" s="23"/>
    </row>
    <row r="92" spans="1:33"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1:33">
      <c r="Q93" s="23"/>
      <c r="R93" s="23"/>
      <c r="S93" s="23"/>
      <c r="T93" s="23"/>
      <c r="U93" s="23"/>
      <c r="V93" s="23"/>
      <c r="W93" s="23"/>
      <c r="X93" s="23"/>
      <c r="Y93" s="23" t="s">
        <v>234</v>
      </c>
      <c r="Z93" s="23" t="s">
        <v>235</v>
      </c>
      <c r="AA93" s="23"/>
      <c r="AB93" s="23"/>
      <c r="AC93" s="23"/>
      <c r="AD93" s="23"/>
      <c r="AE93" s="23"/>
      <c r="AF93" s="23"/>
      <c r="AG93" s="23"/>
    </row>
    <row r="94" spans="1:33">
      <c r="Q94" s="23"/>
      <c r="R94" s="23"/>
      <c r="S94" s="23"/>
      <c r="T94" s="23"/>
      <c r="U94" s="23"/>
      <c r="V94" s="23"/>
      <c r="W94" s="23"/>
      <c r="X94" s="23"/>
      <c r="Y94" s="23" t="s">
        <v>236</v>
      </c>
      <c r="Z94" s="23" t="s">
        <v>237</v>
      </c>
      <c r="AA94" s="23"/>
      <c r="AB94" s="23"/>
      <c r="AC94" s="23"/>
      <c r="AD94" s="23"/>
      <c r="AE94" s="23"/>
      <c r="AF94" s="23"/>
      <c r="AG94" s="23"/>
    </row>
    <row r="95" spans="1:33">
      <c r="Q95" s="23"/>
      <c r="R95" s="23"/>
      <c r="S95" s="23"/>
      <c r="T95" s="23"/>
      <c r="U95" s="23"/>
      <c r="V95" s="23"/>
      <c r="W95" s="23"/>
      <c r="X95" s="23"/>
      <c r="Y95" s="23" t="s">
        <v>238</v>
      </c>
      <c r="Z95" s="31">
        <v>31662.01</v>
      </c>
      <c r="AA95" s="23"/>
      <c r="AB95" s="23"/>
      <c r="AC95" s="23"/>
      <c r="AD95" s="23"/>
      <c r="AE95" s="23"/>
      <c r="AF95" s="23"/>
      <c r="AG95" s="23"/>
    </row>
  </sheetData>
  <autoFilter ref="A6:J88"/>
  <mergeCells count="1"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A18" sqref="A18"/>
    </sheetView>
  </sheetViews>
  <sheetFormatPr defaultRowHeight="15"/>
  <sheetData>
    <row r="2" spans="2:3">
      <c r="B2" t="s">
        <v>39</v>
      </c>
      <c r="C2" t="str">
        <f>VLOOKUP(B2,'Request Foxconn 17_07'!B:B,1,0)</f>
        <v>MAX30208CLB+</v>
      </c>
    </row>
    <row r="3" spans="2:3">
      <c r="B3" t="s">
        <v>44</v>
      </c>
      <c r="C3" t="str">
        <f>VLOOKUP(B3,'Request Foxconn 17_07'!B:B,1,0)</f>
        <v>MAX30208_HSP3_DEMO_B</v>
      </c>
    </row>
    <row r="4" spans="2:3">
      <c r="B4" t="s">
        <v>88</v>
      </c>
      <c r="C4" t="str">
        <f>VLOOKUP(B4,'Request Foxconn 17_07'!B:B,1,0)</f>
        <v>MAX86176ENX+T</v>
      </c>
    </row>
    <row r="5" spans="2:3">
      <c r="B5" t="s">
        <v>199</v>
      </c>
      <c r="C5" t="str">
        <f>VLOOKUP(B5,'Request Foxconn 17_07'!B:B,1,0)</f>
        <v>MAX20360FEWZ+T</v>
      </c>
    </row>
    <row r="6" spans="2:3">
      <c r="B6" t="s">
        <v>264</v>
      </c>
      <c r="C6" t="str">
        <f>VLOOKUP(B6,'Request Foxconn 17_07'!B:B,1,0)</f>
        <v>MAX32674CGWGZ+</v>
      </c>
    </row>
    <row r="7" spans="2:3">
      <c r="B7" t="s">
        <v>207</v>
      </c>
      <c r="C7" t="str">
        <f>VLOOKUP(B7,'Request Foxconn 17_07'!B:B,1,0)</f>
        <v>MAX32666GXMBT+</v>
      </c>
    </row>
    <row r="8" spans="2:3">
      <c r="B8" t="s">
        <v>209</v>
      </c>
      <c r="C8" t="str">
        <f>VLOOKUP(B8,'Request Foxconn 17_07'!B:B,1,0)</f>
        <v>MAX9062EBS+TG45</v>
      </c>
    </row>
    <row r="9" spans="2:3">
      <c r="B9" t="s">
        <v>211</v>
      </c>
      <c r="C9" t="str">
        <f>VLOOKUP(B9,'Request Foxconn 17_07'!B:B,1,0)</f>
        <v>MAX3207EAUT+T</v>
      </c>
    </row>
    <row r="10" spans="2:3">
      <c r="B10" t="s">
        <v>213</v>
      </c>
      <c r="C10" t="str">
        <f>VLOOKUP(B10,'Request Foxconn 17_07'!B:B,1,0)</f>
        <v>MAX4737EBE+T</v>
      </c>
    </row>
    <row r="11" spans="2:3">
      <c r="B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TXT </vt:lpstr>
      <vt:lpstr>Request Foxconn 17_07</vt:lpstr>
      <vt:lpstr>EPE Quotation MOQ Full RELL</vt:lpstr>
      <vt:lpstr>Sheet1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2023-07-18T19:33:06Z</dcterms:created>
  <dcterms:modified xsi:type="dcterms:W3CDTF">2023-07-21T13:30:25Z</dcterms:modified>
</cp:coreProperties>
</file>